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lan\Desktop\MH\"/>
    </mc:Choice>
  </mc:AlternateContent>
  <bookViews>
    <workbookView xWindow="-120" yWindow="-120" windowWidth="29040" windowHeight="15840" activeTab="1"/>
  </bookViews>
  <sheets>
    <sheet name="Rekapitulácia stavby" sheetId="1" r:id="rId1"/>
    <sheet name="BP - Rekonštrukcia bytu P..." sheetId="2" r:id="rId2"/>
  </sheets>
  <definedNames>
    <definedName name="_xlnm._FilterDatabase" localSheetId="1" hidden="1">'BP - Rekonštrukcia bytu P...'!$C$138:$K$305</definedName>
    <definedName name="_xlnm.Print_Titles" localSheetId="1">'BP - Rekonštrukcia bytu P...'!$138:$138</definedName>
    <definedName name="_xlnm.Print_Titles" localSheetId="0">'Rekapitulácia stavby'!$92:$92</definedName>
    <definedName name="_xlnm.Print_Area" localSheetId="1">'BP - Rekonštrukcia bytu P...'!$C$4:$J$41,'BP - Rekonštrukcia bytu P...'!$C$50:$J$76,'BP - Rekonštrukcia bytu P...'!$C$126:$J$305</definedName>
    <definedName name="_xlnm.Print_Area" localSheetId="0">'Rekapitulácia stavby'!$D$4:$AO$76,'Rekapitulácia stavby'!$C$82:$AQ$96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5" i="2" l="1"/>
  <c r="AZ304" i="2"/>
  <c r="J304" i="2" s="1"/>
  <c r="J114" i="2" s="1"/>
  <c r="AY95" i="1"/>
  <c r="J39" i="2"/>
  <c r="J38" i="2"/>
  <c r="J37" i="2"/>
  <c r="AX95" i="1" s="1"/>
  <c r="J115" i="2"/>
  <c r="AX303" i="2"/>
  <c r="AW303" i="2"/>
  <c r="AV303" i="2"/>
  <c r="AT303" i="2"/>
  <c r="AX302" i="2"/>
  <c r="AW302" i="2"/>
  <c r="AV302" i="2"/>
  <c r="AT302" i="2"/>
  <c r="AX301" i="2"/>
  <c r="AW301" i="2"/>
  <c r="AV301" i="2"/>
  <c r="AT301" i="2"/>
  <c r="AX300" i="2"/>
  <c r="AW300" i="2"/>
  <c r="AV300" i="2"/>
  <c r="AT300" i="2"/>
  <c r="AX298" i="2"/>
  <c r="AW298" i="2"/>
  <c r="AV298" i="2"/>
  <c r="AT298" i="2"/>
  <c r="AX297" i="2"/>
  <c r="AW297" i="2"/>
  <c r="AV297" i="2"/>
  <c r="AT297" i="2"/>
  <c r="AX295" i="2"/>
  <c r="AW295" i="2"/>
  <c r="AV295" i="2"/>
  <c r="AT295" i="2"/>
  <c r="AX293" i="2"/>
  <c r="AW293" i="2"/>
  <c r="AV293" i="2"/>
  <c r="AT293" i="2"/>
  <c r="AX292" i="2"/>
  <c r="AW292" i="2"/>
  <c r="AV292" i="2"/>
  <c r="AT292" i="2"/>
  <c r="AX291" i="2"/>
  <c r="AW291" i="2"/>
  <c r="AV291" i="2"/>
  <c r="AT291" i="2"/>
  <c r="AX288" i="2"/>
  <c r="AW288" i="2"/>
  <c r="AV288" i="2"/>
  <c r="AT288" i="2"/>
  <c r="AX285" i="2"/>
  <c r="AW285" i="2"/>
  <c r="AV285" i="2"/>
  <c r="AT285" i="2"/>
  <c r="AX282" i="2"/>
  <c r="AW282" i="2"/>
  <c r="AV282" i="2"/>
  <c r="AT282" i="2"/>
  <c r="AX280" i="2"/>
  <c r="AW280" i="2"/>
  <c r="AV280" i="2"/>
  <c r="AT280" i="2"/>
  <c r="AX279" i="2"/>
  <c r="AW279" i="2"/>
  <c r="AV279" i="2"/>
  <c r="AT279" i="2"/>
  <c r="AX278" i="2"/>
  <c r="AW278" i="2"/>
  <c r="AV278" i="2"/>
  <c r="AT278" i="2"/>
  <c r="AX275" i="2"/>
  <c r="AW275" i="2"/>
  <c r="AV275" i="2"/>
  <c r="AT275" i="2"/>
  <c r="AX273" i="2"/>
  <c r="AW273" i="2"/>
  <c r="AV273" i="2"/>
  <c r="AT273" i="2"/>
  <c r="AX272" i="2"/>
  <c r="AW272" i="2"/>
  <c r="AV272" i="2"/>
  <c r="AT272" i="2"/>
  <c r="AX271" i="2"/>
  <c r="AW271" i="2"/>
  <c r="AV271" i="2"/>
  <c r="AT271" i="2"/>
  <c r="AX270" i="2"/>
  <c r="AW270" i="2"/>
  <c r="AV270" i="2"/>
  <c r="AT270" i="2"/>
  <c r="AX269" i="2"/>
  <c r="AW269" i="2"/>
  <c r="AV269" i="2"/>
  <c r="AT269" i="2"/>
  <c r="AX268" i="2"/>
  <c r="AW268" i="2"/>
  <c r="AV268" i="2"/>
  <c r="AT268" i="2"/>
  <c r="AX267" i="2"/>
  <c r="AW267" i="2"/>
  <c r="AV267" i="2"/>
  <c r="AT267" i="2"/>
  <c r="AX266" i="2"/>
  <c r="AW266" i="2"/>
  <c r="AV266" i="2"/>
  <c r="AT266" i="2"/>
  <c r="AX265" i="2"/>
  <c r="AW265" i="2"/>
  <c r="AV265" i="2"/>
  <c r="AT265" i="2"/>
  <c r="AX264" i="2"/>
  <c r="AW264" i="2"/>
  <c r="AV264" i="2"/>
  <c r="AT264" i="2"/>
  <c r="AX263" i="2"/>
  <c r="AW263" i="2"/>
  <c r="AV263" i="2"/>
  <c r="AT263" i="2"/>
  <c r="AX262" i="2"/>
  <c r="AW262" i="2"/>
  <c r="AV262" i="2"/>
  <c r="AT262" i="2"/>
  <c r="AX259" i="2"/>
  <c r="AW259" i="2"/>
  <c r="AV259" i="2"/>
  <c r="AT259" i="2"/>
  <c r="AX258" i="2"/>
  <c r="AW258" i="2"/>
  <c r="AV258" i="2"/>
  <c r="AT258" i="2"/>
  <c r="AX257" i="2"/>
  <c r="AW257" i="2"/>
  <c r="AV257" i="2"/>
  <c r="AT257" i="2"/>
  <c r="AX256" i="2"/>
  <c r="AW256" i="2"/>
  <c r="AV256" i="2"/>
  <c r="AT256" i="2"/>
  <c r="AX252" i="2"/>
  <c r="AW252" i="2"/>
  <c r="AV252" i="2"/>
  <c r="AT252" i="2"/>
  <c r="AX250" i="2"/>
  <c r="AW250" i="2"/>
  <c r="AV250" i="2"/>
  <c r="AT250" i="2"/>
  <c r="AX249" i="2"/>
  <c r="AW249" i="2"/>
  <c r="AV249" i="2"/>
  <c r="AT249" i="2"/>
  <c r="AX248" i="2"/>
  <c r="AW248" i="2"/>
  <c r="AV248" i="2"/>
  <c r="AT248" i="2"/>
  <c r="AX246" i="2"/>
  <c r="AW246" i="2"/>
  <c r="AV246" i="2"/>
  <c r="AT246" i="2"/>
  <c r="AX245" i="2"/>
  <c r="AW245" i="2"/>
  <c r="AV245" i="2"/>
  <c r="AT245" i="2"/>
  <c r="AX244" i="2"/>
  <c r="AW244" i="2"/>
  <c r="AV244" i="2"/>
  <c r="AT244" i="2"/>
  <c r="AX243" i="2"/>
  <c r="AW243" i="2"/>
  <c r="AV243" i="2"/>
  <c r="AT243" i="2"/>
  <c r="AX242" i="2"/>
  <c r="AW242" i="2"/>
  <c r="AV242" i="2"/>
  <c r="AT242" i="2"/>
  <c r="AX241" i="2"/>
  <c r="AW241" i="2"/>
  <c r="AV241" i="2"/>
  <c r="AT241" i="2"/>
  <c r="AX240" i="2"/>
  <c r="AW240" i="2"/>
  <c r="AV240" i="2"/>
  <c r="AT240" i="2"/>
  <c r="AX239" i="2"/>
  <c r="AW239" i="2"/>
  <c r="AV239" i="2"/>
  <c r="AT239" i="2"/>
  <c r="AX238" i="2"/>
  <c r="AW238" i="2"/>
  <c r="AV238" i="2"/>
  <c r="AT238" i="2"/>
  <c r="AX237" i="2"/>
  <c r="AW237" i="2"/>
  <c r="AV237" i="2"/>
  <c r="AT237" i="2"/>
  <c r="AX236" i="2"/>
  <c r="AW236" i="2"/>
  <c r="AV236" i="2"/>
  <c r="AT236" i="2"/>
  <c r="AX235" i="2"/>
  <c r="AW235" i="2"/>
  <c r="AV235" i="2"/>
  <c r="AT235" i="2"/>
  <c r="AX234" i="2"/>
  <c r="AW234" i="2"/>
  <c r="AV234" i="2"/>
  <c r="AT234" i="2"/>
  <c r="AX233" i="2"/>
  <c r="AW233" i="2"/>
  <c r="AV233" i="2"/>
  <c r="AT233" i="2"/>
  <c r="AX232" i="2"/>
  <c r="AW232" i="2"/>
  <c r="AV232" i="2"/>
  <c r="AT232" i="2"/>
  <c r="AX231" i="2"/>
  <c r="AW231" i="2"/>
  <c r="AV231" i="2"/>
  <c r="AT231" i="2"/>
  <c r="AX230" i="2"/>
  <c r="AW230" i="2"/>
  <c r="AV230" i="2"/>
  <c r="AT230" i="2"/>
  <c r="AX229" i="2"/>
  <c r="AW229" i="2"/>
  <c r="AV229" i="2"/>
  <c r="AT229" i="2"/>
  <c r="AX228" i="2"/>
  <c r="AW228" i="2"/>
  <c r="AV228" i="2"/>
  <c r="AT228" i="2"/>
  <c r="AX227" i="2"/>
  <c r="AW227" i="2"/>
  <c r="AV227" i="2"/>
  <c r="AT227" i="2"/>
  <c r="AX226" i="2"/>
  <c r="AW226" i="2"/>
  <c r="AV226" i="2"/>
  <c r="AT226" i="2"/>
  <c r="AX225" i="2"/>
  <c r="AW225" i="2"/>
  <c r="AV225" i="2"/>
  <c r="AT225" i="2"/>
  <c r="AX224" i="2"/>
  <c r="AW224" i="2"/>
  <c r="AV224" i="2"/>
  <c r="AT224" i="2"/>
  <c r="AX223" i="2"/>
  <c r="AW223" i="2"/>
  <c r="AV223" i="2"/>
  <c r="AT223" i="2"/>
  <c r="AX222" i="2"/>
  <c r="AW222" i="2"/>
  <c r="AV222" i="2"/>
  <c r="AT222" i="2"/>
  <c r="AX221" i="2"/>
  <c r="AW221" i="2"/>
  <c r="AV221" i="2"/>
  <c r="AT221" i="2"/>
  <c r="AX220" i="2"/>
  <c r="AW220" i="2"/>
  <c r="AV220" i="2"/>
  <c r="AT220" i="2"/>
  <c r="AX219" i="2"/>
  <c r="AW219" i="2"/>
  <c r="AV219" i="2"/>
  <c r="AT219" i="2"/>
  <c r="AX218" i="2"/>
  <c r="AW218" i="2"/>
  <c r="AV218" i="2"/>
  <c r="AT218" i="2"/>
  <c r="AX217" i="2"/>
  <c r="AW217" i="2"/>
  <c r="AV217" i="2"/>
  <c r="AT217" i="2"/>
  <c r="AX216" i="2"/>
  <c r="AW216" i="2"/>
  <c r="AV216" i="2"/>
  <c r="AT216" i="2"/>
  <c r="AX215" i="2"/>
  <c r="AW215" i="2"/>
  <c r="AV215" i="2"/>
  <c r="AT215" i="2"/>
  <c r="AX214" i="2"/>
  <c r="AW214" i="2"/>
  <c r="AV214" i="2"/>
  <c r="AT214" i="2"/>
  <c r="AX212" i="2"/>
  <c r="AW212" i="2"/>
  <c r="AV212" i="2"/>
  <c r="AT212" i="2"/>
  <c r="AX211" i="2"/>
  <c r="AW211" i="2"/>
  <c r="AV211" i="2"/>
  <c r="AT211" i="2"/>
  <c r="AX210" i="2"/>
  <c r="AW210" i="2"/>
  <c r="AV210" i="2"/>
  <c r="AT210" i="2"/>
  <c r="AX209" i="2"/>
  <c r="AW209" i="2"/>
  <c r="AV209" i="2"/>
  <c r="AT209" i="2"/>
  <c r="AX208" i="2"/>
  <c r="AW208" i="2"/>
  <c r="AV208" i="2"/>
  <c r="AT208" i="2"/>
  <c r="AX207" i="2"/>
  <c r="AW207" i="2"/>
  <c r="AV207" i="2"/>
  <c r="AT207" i="2"/>
  <c r="AX205" i="2"/>
  <c r="AW205" i="2"/>
  <c r="AV205" i="2"/>
  <c r="AT205" i="2"/>
  <c r="AX204" i="2"/>
  <c r="AW204" i="2"/>
  <c r="AV204" i="2"/>
  <c r="AT204" i="2"/>
  <c r="AX203" i="2"/>
  <c r="AW203" i="2"/>
  <c r="AV203" i="2"/>
  <c r="AT203" i="2"/>
  <c r="AX202" i="2"/>
  <c r="AW202" i="2"/>
  <c r="AV202" i="2"/>
  <c r="AT202" i="2"/>
  <c r="AX201" i="2"/>
  <c r="AW201" i="2"/>
  <c r="AV201" i="2"/>
  <c r="AT201" i="2"/>
  <c r="AX200" i="2"/>
  <c r="AW200" i="2"/>
  <c r="AV200" i="2"/>
  <c r="AT200" i="2"/>
  <c r="AX199" i="2"/>
  <c r="AW199" i="2"/>
  <c r="AV199" i="2"/>
  <c r="AT199" i="2"/>
  <c r="AX197" i="2"/>
  <c r="AW197" i="2"/>
  <c r="AV197" i="2"/>
  <c r="AT197" i="2"/>
  <c r="AX194" i="2"/>
  <c r="AW194" i="2"/>
  <c r="AV194" i="2"/>
  <c r="AT194" i="2"/>
  <c r="AX193" i="2"/>
  <c r="AW193" i="2"/>
  <c r="AV193" i="2"/>
  <c r="AT193" i="2"/>
  <c r="AX192" i="2"/>
  <c r="AW192" i="2"/>
  <c r="AV192" i="2"/>
  <c r="AT192" i="2"/>
  <c r="AX191" i="2"/>
  <c r="AW191" i="2"/>
  <c r="AV191" i="2"/>
  <c r="AT191" i="2"/>
  <c r="AX190" i="2"/>
  <c r="AW190" i="2"/>
  <c r="AV190" i="2"/>
  <c r="AT190" i="2"/>
  <c r="AX189" i="2"/>
  <c r="AW189" i="2"/>
  <c r="AV189" i="2"/>
  <c r="AT189" i="2"/>
  <c r="AX188" i="2"/>
  <c r="AW188" i="2"/>
  <c r="AV188" i="2"/>
  <c r="AT188" i="2"/>
  <c r="AX184" i="2"/>
  <c r="AW184" i="2"/>
  <c r="AV184" i="2"/>
  <c r="AT184" i="2"/>
  <c r="AX181" i="2"/>
  <c r="AW181" i="2"/>
  <c r="AV181" i="2"/>
  <c r="AT181" i="2"/>
  <c r="AX180" i="2"/>
  <c r="AW180" i="2"/>
  <c r="AV180" i="2"/>
  <c r="AT180" i="2"/>
  <c r="AX179" i="2"/>
  <c r="AW179" i="2"/>
  <c r="AV179" i="2"/>
  <c r="AT179" i="2"/>
  <c r="AX176" i="2"/>
  <c r="AW176" i="2"/>
  <c r="AV176" i="2"/>
  <c r="AT176" i="2"/>
  <c r="AX173" i="2"/>
  <c r="AW173" i="2"/>
  <c r="AV173" i="2"/>
  <c r="AT173" i="2"/>
  <c r="AX172" i="2"/>
  <c r="AW172" i="2"/>
  <c r="AV172" i="2"/>
  <c r="AT172" i="2"/>
  <c r="AX169" i="2"/>
  <c r="AW169" i="2"/>
  <c r="AV169" i="2"/>
  <c r="AT169" i="2"/>
  <c r="AX166" i="2"/>
  <c r="AW166" i="2"/>
  <c r="AV166" i="2"/>
  <c r="AT166" i="2"/>
  <c r="AX163" i="2"/>
  <c r="AW163" i="2"/>
  <c r="AV163" i="2"/>
  <c r="AT163" i="2"/>
  <c r="AX152" i="2"/>
  <c r="AW152" i="2"/>
  <c r="AV152" i="2"/>
  <c r="AT152" i="2"/>
  <c r="AX149" i="2"/>
  <c r="AW149" i="2"/>
  <c r="AV149" i="2"/>
  <c r="AT149" i="2"/>
  <c r="AX145" i="2"/>
  <c r="AW145" i="2"/>
  <c r="AV145" i="2"/>
  <c r="AT145" i="2"/>
  <c r="AX142" i="2"/>
  <c r="AW142" i="2"/>
  <c r="AV142" i="2"/>
  <c r="AT142" i="2"/>
  <c r="F133" i="2"/>
  <c r="E131" i="2"/>
  <c r="J31" i="2"/>
  <c r="F89" i="2"/>
  <c r="E87" i="2"/>
  <c r="J24" i="2"/>
  <c r="E24" i="2"/>
  <c r="J92" i="2" s="1"/>
  <c r="J23" i="2"/>
  <c r="J21" i="2"/>
  <c r="E21" i="2"/>
  <c r="J135" i="2" s="1"/>
  <c r="J20" i="2"/>
  <c r="J18" i="2"/>
  <c r="E18" i="2"/>
  <c r="F136" i="2" s="1"/>
  <c r="J17" i="2"/>
  <c r="J15" i="2"/>
  <c r="E15" i="2"/>
  <c r="F91" i="2" s="1"/>
  <c r="J14" i="2"/>
  <c r="J89" i="2"/>
  <c r="E7" i="2"/>
  <c r="E85" i="2" s="1"/>
  <c r="L90" i="1"/>
  <c r="AM90" i="1"/>
  <c r="AM89" i="1"/>
  <c r="L89" i="1"/>
  <c r="L87" i="1"/>
  <c r="L85" i="1"/>
  <c r="L84" i="1"/>
  <c r="AZ293" i="2"/>
  <c r="AZ292" i="2"/>
  <c r="AZ259" i="2"/>
  <c r="AZ252" i="2"/>
  <c r="J234" i="2"/>
  <c r="J228" i="2"/>
  <c r="AZ222" i="2"/>
  <c r="J221" i="2"/>
  <c r="J220" i="2"/>
  <c r="J217" i="2"/>
  <c r="AZ216" i="2"/>
  <c r="J212" i="2"/>
  <c r="AZ200" i="2"/>
  <c r="AZ197" i="2"/>
  <c r="J189" i="2"/>
  <c r="AZ184" i="2"/>
  <c r="J181" i="2"/>
  <c r="J169" i="2"/>
  <c r="AZ163" i="2"/>
  <c r="J292" i="2"/>
  <c r="J288" i="2"/>
  <c r="J257" i="2"/>
  <c r="AZ248" i="2"/>
  <c r="J242" i="2"/>
  <c r="AZ240" i="2"/>
  <c r="J239" i="2"/>
  <c r="J237" i="2"/>
  <c r="J236" i="2"/>
  <c r="AZ234" i="2"/>
  <c r="J233" i="2"/>
  <c r="J224" i="2"/>
  <c r="AZ223" i="2"/>
  <c r="AZ221" i="2"/>
  <c r="AZ209" i="2"/>
  <c r="AZ208" i="2"/>
  <c r="AZ202" i="2"/>
  <c r="AZ194" i="2"/>
  <c r="J173" i="2"/>
  <c r="AZ172" i="2"/>
  <c r="J166" i="2"/>
  <c r="AS94" i="1"/>
  <c r="J256" i="2"/>
  <c r="AZ243" i="2"/>
  <c r="AZ237" i="2"/>
  <c r="AZ231" i="2"/>
  <c r="J229" i="2"/>
  <c r="AZ226" i="2"/>
  <c r="J209" i="2"/>
  <c r="AZ207" i="2"/>
  <c r="AZ204" i="2"/>
  <c r="J201" i="2"/>
  <c r="J193" i="2"/>
  <c r="J180" i="2"/>
  <c r="AZ282" i="2"/>
  <c r="J272" i="2"/>
  <c r="AZ270" i="2"/>
  <c r="AZ266" i="2"/>
  <c r="J258" i="2"/>
  <c r="J250" i="2"/>
  <c r="J246" i="2"/>
  <c r="AZ242" i="2"/>
  <c r="AZ241" i="2"/>
  <c r="J232" i="2"/>
  <c r="J231" i="2"/>
  <c r="J230" i="2"/>
  <c r="AZ228" i="2"/>
  <c r="AZ224" i="2"/>
  <c r="AZ220" i="2"/>
  <c r="J219" i="2"/>
  <c r="J214" i="2"/>
  <c r="AZ211" i="2"/>
  <c r="J210" i="2"/>
  <c r="J199" i="2"/>
  <c r="AZ192" i="2"/>
  <c r="J190" i="2"/>
  <c r="AZ189" i="2"/>
  <c r="AZ180" i="2"/>
  <c r="AZ169" i="2"/>
  <c r="AZ152" i="2"/>
  <c r="J145" i="2"/>
  <c r="J291" i="2"/>
  <c r="AZ256" i="2"/>
  <c r="AZ249" i="2"/>
  <c r="AZ246" i="2"/>
  <c r="J241" i="2"/>
  <c r="J238" i="2"/>
  <c r="AZ236" i="2"/>
  <c r="AZ212" i="2"/>
  <c r="J208" i="2"/>
  <c r="J207" i="2"/>
  <c r="J204" i="2"/>
  <c r="AZ203" i="2"/>
  <c r="J200" i="2"/>
  <c r="J192" i="2"/>
  <c r="J191" i="2"/>
  <c r="J184" i="2"/>
  <c r="J176" i="2"/>
  <c r="AZ166" i="2"/>
  <c r="AZ145" i="2"/>
  <c r="J280" i="2"/>
  <c r="J279" i="2"/>
  <c r="J278" i="2"/>
  <c r="J275" i="2"/>
  <c r="AZ273" i="2"/>
  <c r="J271" i="2"/>
  <c r="J269" i="2"/>
  <c r="AZ268" i="2"/>
  <c r="J266" i="2"/>
  <c r="AZ265" i="2"/>
  <c r="J263" i="2"/>
  <c r="AZ250" i="2"/>
  <c r="J245" i="2"/>
  <c r="AZ244" i="2"/>
  <c r="AZ235" i="2"/>
  <c r="AZ232" i="2"/>
  <c r="AZ229" i="2"/>
  <c r="AZ227" i="2"/>
  <c r="J222" i="2"/>
  <c r="J218" i="2"/>
  <c r="AZ215" i="2"/>
  <c r="AZ214" i="2"/>
  <c r="AZ210" i="2"/>
  <c r="J205" i="2"/>
  <c r="J202" i="2"/>
  <c r="J194" i="2"/>
  <c r="AZ188" i="2"/>
  <c r="AZ181" i="2"/>
  <c r="AZ142" i="2"/>
  <c r="AZ302" i="2"/>
  <c r="J302" i="2"/>
  <c r="AZ301" i="2"/>
  <c r="J301" i="2"/>
  <c r="AZ300" i="2"/>
  <c r="J300" i="2"/>
  <c r="AZ298" i="2"/>
  <c r="J298" i="2"/>
  <c r="J297" i="2"/>
  <c r="J295" i="2"/>
  <c r="J293" i="2"/>
  <c r="AZ291" i="2"/>
  <c r="AZ288" i="2"/>
  <c r="AZ285" i="2"/>
  <c r="J285" i="2"/>
  <c r="J282" i="2"/>
  <c r="AZ280" i="2"/>
  <c r="AZ279" i="2"/>
  <c r="AZ278" i="2"/>
  <c r="AZ275" i="2"/>
  <c r="J273" i="2"/>
  <c r="AZ272" i="2"/>
  <c r="AZ271" i="2"/>
  <c r="J270" i="2"/>
  <c r="AZ269" i="2"/>
  <c r="J268" i="2"/>
  <c r="AZ267" i="2"/>
  <c r="J265" i="2"/>
  <c r="AZ264" i="2"/>
  <c r="AZ263" i="2"/>
  <c r="J262" i="2"/>
  <c r="J259" i="2"/>
  <c r="AZ258" i="2"/>
  <c r="J252" i="2"/>
  <c r="J244" i="2"/>
  <c r="J240" i="2"/>
  <c r="AZ239" i="2"/>
  <c r="AZ238" i="2"/>
  <c r="AZ233" i="2"/>
  <c r="J226" i="2"/>
  <c r="J225" i="2"/>
  <c r="J223" i="2"/>
  <c r="AZ219" i="2"/>
  <c r="AZ217" i="2"/>
  <c r="J216" i="2"/>
  <c r="J211" i="2"/>
  <c r="AZ205" i="2"/>
  <c r="AZ201" i="2"/>
  <c r="AZ199" i="2"/>
  <c r="AZ190" i="2"/>
  <c r="AZ179" i="2"/>
  <c r="AZ173" i="2"/>
  <c r="J172" i="2"/>
  <c r="J152" i="2"/>
  <c r="J149" i="2"/>
  <c r="AZ303" i="2"/>
  <c r="J303" i="2"/>
  <c r="AZ297" i="2"/>
  <c r="AZ295" i="2"/>
  <c r="J267" i="2"/>
  <c r="J264" i="2"/>
  <c r="AZ262" i="2"/>
  <c r="AZ257" i="2"/>
  <c r="J249" i="2"/>
  <c r="J248" i="2"/>
  <c r="AZ245" i="2"/>
  <c r="J243" i="2"/>
  <c r="J235" i="2"/>
  <c r="AZ230" i="2"/>
  <c r="J227" i="2"/>
  <c r="AZ225" i="2"/>
  <c r="AZ218" i="2"/>
  <c r="J215" i="2"/>
  <c r="J203" i="2"/>
  <c r="J197" i="2"/>
  <c r="AZ193" i="2"/>
  <c r="AZ191" i="2"/>
  <c r="J188" i="2"/>
  <c r="J179" i="2"/>
  <c r="AZ176" i="2"/>
  <c r="J163" i="2"/>
  <c r="AZ149" i="2"/>
  <c r="J142" i="2"/>
  <c r="AZ299" i="2" l="1"/>
  <c r="J299" i="2" s="1"/>
  <c r="J113" i="2" s="1"/>
  <c r="AZ274" i="2"/>
  <c r="J274" i="2" s="1"/>
  <c r="J109" i="2" s="1"/>
  <c r="AZ281" i="2"/>
  <c r="J281" i="2" s="1"/>
  <c r="J110" i="2" s="1"/>
  <c r="AZ213" i="2"/>
  <c r="J213" i="2" s="1"/>
  <c r="J105" i="2" s="1"/>
  <c r="AZ162" i="2"/>
  <c r="J162" i="2" s="1"/>
  <c r="J100" i="2" s="1"/>
  <c r="AZ198" i="2"/>
  <c r="J198" i="2" s="1"/>
  <c r="J103" i="2" s="1"/>
  <c r="AZ141" i="2"/>
  <c r="J141" i="2" s="1"/>
  <c r="J98" i="2" s="1"/>
  <c r="AZ148" i="2"/>
  <c r="J148" i="2" s="1"/>
  <c r="J99" i="2" s="1"/>
  <c r="AZ206" i="2"/>
  <c r="J206" i="2" s="1"/>
  <c r="J104" i="2" s="1"/>
  <c r="AZ255" i="2"/>
  <c r="J255" i="2" s="1"/>
  <c r="J108" i="2" s="1"/>
  <c r="AZ296" i="2"/>
  <c r="J296" i="2" s="1"/>
  <c r="J112" i="2" s="1"/>
  <c r="AZ247" i="2"/>
  <c r="J247" i="2" s="1"/>
  <c r="J106" i="2" s="1"/>
  <c r="F92" i="2"/>
  <c r="E129" i="2"/>
  <c r="AU199" i="2"/>
  <c r="AU200" i="2"/>
  <c r="AU207" i="2"/>
  <c r="AU208" i="2"/>
  <c r="AU216" i="2"/>
  <c r="AU221" i="2"/>
  <c r="AU232" i="2"/>
  <c r="AU238" i="2"/>
  <c r="AU239" i="2"/>
  <c r="AU252" i="2"/>
  <c r="AU266" i="2"/>
  <c r="AU268" i="2"/>
  <c r="AU272" i="2"/>
  <c r="AU293" i="2"/>
  <c r="AU295" i="2"/>
  <c r="J91" i="2"/>
  <c r="AU145" i="2"/>
  <c r="AU181" i="2"/>
  <c r="AU188" i="2"/>
  <c r="AU193" i="2"/>
  <c r="AU194" i="2"/>
  <c r="AU202" i="2"/>
  <c r="AU209" i="2"/>
  <c r="AU220" i="2"/>
  <c r="AU224" i="2"/>
  <c r="AU227" i="2"/>
  <c r="AU229" i="2"/>
  <c r="AU234" i="2"/>
  <c r="AU235" i="2"/>
  <c r="AU259" i="2"/>
  <c r="AU263" i="2"/>
  <c r="AU265" i="2"/>
  <c r="AU280" i="2"/>
  <c r="AU282" i="2"/>
  <c r="AU288" i="2"/>
  <c r="AU291" i="2"/>
  <c r="AU297" i="2"/>
  <c r="AU298" i="2"/>
  <c r="AU300" i="2"/>
  <c r="AU301" i="2"/>
  <c r="AU302" i="2"/>
  <c r="AZ294" i="2"/>
  <c r="J294" i="2" s="1"/>
  <c r="J111" i="2" s="1"/>
  <c r="AU149" i="2"/>
  <c r="AU166" i="2"/>
  <c r="AU169" i="2"/>
  <c r="AU172" i="2"/>
  <c r="AU197" i="2"/>
  <c r="AU203" i="2"/>
  <c r="AU233" i="2"/>
  <c r="AU236" i="2"/>
  <c r="AU240" i="2"/>
  <c r="AU242" i="2"/>
  <c r="AU243" i="2"/>
  <c r="AU262" i="2"/>
  <c r="AU267" i="2"/>
  <c r="AU270" i="2"/>
  <c r="AU271" i="2"/>
  <c r="AU273" i="2"/>
  <c r="AU275" i="2"/>
  <c r="AU278" i="2"/>
  <c r="AU279" i="2"/>
  <c r="AU285" i="2"/>
  <c r="AU152" i="2"/>
  <c r="AU201" i="2"/>
  <c r="AU250" i="2"/>
  <c r="AU257" i="2"/>
  <c r="AZ251" i="2"/>
  <c r="J251" i="2" s="1"/>
  <c r="J107" i="2" s="1"/>
  <c r="F135" i="2"/>
  <c r="AU163" i="2"/>
  <c r="AU176" i="2"/>
  <c r="AU204" i="2"/>
  <c r="AU222" i="2"/>
  <c r="AU256" i="2"/>
  <c r="AU264" i="2"/>
  <c r="AU269" i="2"/>
  <c r="J136" i="2"/>
  <c r="AU142" i="2"/>
  <c r="AU173" i="2"/>
  <c r="AU184" i="2"/>
  <c r="AU191" i="2"/>
  <c r="AU211" i="2"/>
  <c r="AU212" i="2"/>
  <c r="AU225" i="2"/>
  <c r="AU241" i="2"/>
  <c r="AU244" i="2"/>
  <c r="AU245" i="2"/>
  <c r="AU248" i="2"/>
  <c r="AU249" i="2"/>
  <c r="AU303" i="2"/>
  <c r="AZ196" i="2"/>
  <c r="J196" i="2" s="1"/>
  <c r="J102" i="2" s="1"/>
  <c r="AU179" i="2"/>
  <c r="AU180" i="2"/>
  <c r="AU189" i="2"/>
  <c r="AU190" i="2"/>
  <c r="AU192" i="2"/>
  <c r="AU205" i="2"/>
  <c r="AU214" i="2"/>
  <c r="AU215" i="2"/>
  <c r="AU219" i="2"/>
  <c r="AU210" i="2"/>
  <c r="AU217" i="2"/>
  <c r="AU218" i="2"/>
  <c r="AU223" i="2"/>
  <c r="AU226" i="2"/>
  <c r="AU228" i="2"/>
  <c r="AU230" i="2"/>
  <c r="AU231" i="2"/>
  <c r="AU237" i="2"/>
  <c r="AU246" i="2"/>
  <c r="AU258" i="2"/>
  <c r="AU292" i="2"/>
  <c r="F39" i="2"/>
  <c r="BD95" i="1" s="1"/>
  <c r="BD94" i="1" s="1"/>
  <c r="W33" i="1" s="1"/>
  <c r="J35" i="2"/>
  <c r="AV95" i="1" s="1"/>
  <c r="F35" i="2"/>
  <c r="AZ95" i="1" s="1"/>
  <c r="AZ94" i="1" s="1"/>
  <c r="AV94" i="1" s="1"/>
  <c r="AK29" i="1" s="1"/>
  <c r="F37" i="2"/>
  <c r="BB95" i="1" s="1"/>
  <c r="BB94" i="1" s="1"/>
  <c r="W31" i="1" s="1"/>
  <c r="F38" i="2"/>
  <c r="BC95" i="1" s="1"/>
  <c r="BC94" i="1" s="1"/>
  <c r="W32" i="1" s="1"/>
  <c r="AU95" i="1" l="1"/>
  <c r="AU94" i="1" s="1"/>
  <c r="AZ140" i="2"/>
  <c r="J140" i="2" s="1"/>
  <c r="J97" i="2" s="1"/>
  <c r="AZ195" i="2"/>
  <c r="J195" i="2" s="1"/>
  <c r="J101" i="2" s="1"/>
  <c r="W29" i="1"/>
  <c r="AX94" i="1"/>
  <c r="F36" i="2"/>
  <c r="BA95" i="1" s="1"/>
  <c r="BA94" i="1" s="1"/>
  <c r="W30" i="1" s="1"/>
  <c r="J36" i="2"/>
  <c r="AW95" i="1" s="1"/>
  <c r="AT95" i="1" s="1"/>
  <c r="AY94" i="1"/>
  <c r="AZ139" i="2" l="1"/>
  <c r="J139" i="2" s="1"/>
  <c r="J96" i="2" s="1"/>
  <c r="J120" i="2" s="1"/>
  <c r="AW94" i="1"/>
  <c r="AK30" i="1" s="1"/>
  <c r="J30" i="2" l="1"/>
  <c r="J32" i="2" s="1"/>
  <c r="AG95" i="1" s="1"/>
  <c r="AN95" i="1" s="1"/>
  <c r="AT94" i="1"/>
  <c r="J41" i="2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<sst xmlns="http://schemas.openxmlformats.org/spreadsheetml/2006/main" count="2019" uniqueCount="550">
  <si>
    <t>Export Komplet</t>
  </si>
  <si>
    <t/>
  </si>
  <si>
    <t>2.0</t>
  </si>
  <si>
    <t>False</t>
  </si>
  <si>
    <t>{738d04fc-37d5-4599-b9b6-1572f8acdb3d}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</si>
  <si>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</si>
  <si>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</si>
  <si>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</si>
  <si>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</si>
  <si>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</si>
  <si>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</si>
  <si>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</si>
  <si>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</si>
  <si>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Rekonštrukcia bytu</t>
  </si>
  <si>
    <t>JKSO:</t>
  </si>
  <si>
    <t>KS:</t>
  </si>
  <si>
    <t>Miesto:</t>
  </si>
  <si>
    <t>Petržalka</t>
  </si>
  <si>
    <t>Dátum:</t>
  </si>
  <si>
    <t>Objednávateľ:</t>
  </si>
  <si>
    <t>IČO:</t>
  </si>
  <si>
    <t>Michal Halan</t>
  </si>
  <si>
    <t>IČ DPH:</t>
  </si>
  <si>
    <t>Zhotoviteľ:</t>
  </si>
  <si>
    <t xml:space="preserve"> 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</si>
  <si>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</si>
  <si>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</si>
  <si>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</si>
  <si>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</si>
  <si>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</si>
  <si>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</si>
  <si>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</si>
  <si>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</si>
  <si>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</si>
  <si>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</si>
  <si>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</si>
  <si>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</si>
  <si>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</si>
  <si>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</si>
  <si>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</si>
  <si>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</si>
  <si>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</si>
  <si>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</si>
  <si>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</si>
  <si>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</si>
  <si>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</si>
  <si>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</si>
  <si>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</si>
  <si>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</si>
  <si>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</si>
  <si>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</si>
  <si>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</si>
  <si>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</si>
  <si>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</si>
  <si>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</si>
  <si>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</si>
  <si>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</si>
  <si>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</si>
  <si>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</si>
  <si>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</si>
  <si>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</si>
  <si>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</si>
  <si>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</si>
  <si>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</si>
  <si>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</si>
  <si>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</si>
  <si>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</si>
  <si>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</si>
  <si>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</si>
  <si>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</si>
  <si>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</si>
  <si>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</si>
  <si>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</si>
  <si>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</si>
  <si>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BP</t>
  </si>
  <si>
    <t>Rekonštrukcia bytu P...</t>
  </si>
  <si>
    <t>STA</t>
  </si>
  <si>
    <t>1</t>
  </si>
  <si>
    <t>{adc5a110-856f-4068-b511-5d7336405ad9}</t>
  </si>
  <si>
    <t>KRYCÍ LIST ROZPOČTU</t>
  </si>
  <si>
    <t>Objekt:</t>
  </si>
  <si>
    <t>BP - Rekonštrukcia bytu P...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</si>
  <si>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</si>
  <si>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</si>
  <si>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</si>
  <si>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</si>
  <si>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</si>
  <si>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</si>
  <si>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</si>
  <si>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</si>
  <si>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</si>
  <si>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</si>
  <si>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</si>
  <si>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</si>
  <si>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</si>
  <si>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</si>
  <si>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</si>
  <si>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</si>
  <si>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735 - Ústredné kúrenie, vykurov. telesá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</si>
  <si>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</si>
  <si>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</si>
  <si>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</si>
  <si>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</si>
  <si>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</si>
  <si>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Dokončovacie práce a obklady</t>
  </si>
  <si>
    <t xml:space="preserve">    786 - Dokončovacie práce - čalúnnicke</t>
  </si>
  <si>
    <t>M - Práce a dodávky M</t>
  </si>
  <si>
    <t xml:space="preserve">    21-M - Elektromontáže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</si>
  <si>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</si>
  <si>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</si>
  <si>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</si>
  <si>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</si>
  <si>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</si>
  <si>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</si>
  <si>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</si>
  <si>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</si>
  <si>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HSV</t>
  </si>
  <si>
    <t>Práce a dodávky HSV</t>
  </si>
  <si>
    <t>ROZPOCET</t>
  </si>
  <si>
    <t>3</t>
  </si>
  <si>
    <t>Zvislé a kompletné konštrukcie</t>
  </si>
  <si>
    <t>K</t>
  </si>
  <si>
    <t>342272102</t>
  </si>
  <si>
    <t>Priečky z tvárnic YTONG hr. 100 mm P2-500 hladkých, na MVC a maltu YTONG (100x249x599)</t>
  </si>
  <si>
    <t>m2</t>
  </si>
  <si>
    <t>4</t>
  </si>
  <si>
    <t>2</t>
  </si>
  <si>
    <t>VV</t>
  </si>
  <si>
    <t>(1,89+0,7+0,595)*2,65</t>
  </si>
  <si>
    <t>Súčet</t>
  </si>
  <si>
    <t>349231811</t>
  </si>
  <si>
    <t>Primurovka ostenia s ozubom z tehál vo vybúraných otvoroch nad 80 do 150 mm</t>
  </si>
  <si>
    <t>0,3*2,75</t>
  </si>
  <si>
    <t>6</t>
  </si>
  <si>
    <t>Úpravy povrchov, podlahy, osadenie</t>
  </si>
  <si>
    <t>611421421</t>
  </si>
  <si>
    <t>Zateplenie a vyrovnanie stropu, Knauf 3cm, hĺbkové penetrovanie, sieťkovanie, kotvenie na hmoždinky, stierkovanie</t>
  </si>
  <si>
    <t>"podlahová plocha bytu" 67,8+4,88</t>
  </si>
  <si>
    <t>611460303.S</t>
  </si>
  <si>
    <t>Sadrová stierka hr. 3mm</t>
  </si>
  <si>
    <t>8</t>
  </si>
  <si>
    <t>"12.01" (2,135+1,365+2,135+1,365)*2,65-(1,6+1,6+1,6)</t>
  </si>
  <si>
    <t>"12.02" (4,48+3,98+4,48+3,98)*2,65-(1,6+3,0)</t>
  </si>
  <si>
    <t>"12.03" (3,84+4,065+2,67+1,89+1,17+2,075)*2,65-(1,4*3,0)</t>
  </si>
  <si>
    <t>"12.04" (1,91+1,89+1,91+1,89)-1,2</t>
  </si>
  <si>
    <t>"12.05" (1,89+0,72+1,89+0,72)*2,65-1,2</t>
  </si>
  <si>
    <t>"12.06" (2,135+2,075+2,135)*2,65-(1,2+1,2+1,4+1,6)</t>
  </si>
  <si>
    <t>"12.07" (6,015+4,065+6,015+4,065)*2,65-(3,0*2,0)-(2,075*2,65)</t>
  </si>
  <si>
    <t>"12.08" (1,2+4,065+1,2)*2,65-(3,0*2,0)</t>
  </si>
  <si>
    <t>9</t>
  </si>
  <si>
    <t>Ostatné konštrukcie a práce-búranie</t>
  </si>
  <si>
    <t>5</t>
  </si>
  <si>
    <t>962051115</t>
  </si>
  <si>
    <t>Búranie priečok železobetónových hr.do 100 mm,  -0,16800t</t>
  </si>
  <si>
    <t>10</t>
  </si>
  <si>
    <t>(2,87+4,068+1,64)*2,65 - (1,25+0,6)*1,98</t>
  </si>
  <si>
    <t>965081712</t>
  </si>
  <si>
    <t>Búranie dlažieb, bez podklad. lôžka z xylolit., alebo keramických dlaždíc hr. do 10 mm,  -0,02000t</t>
  </si>
  <si>
    <t>12</t>
  </si>
  <si>
    <t>2,88+8,98+1,36+7,84+3,1</t>
  </si>
  <si>
    <t>7</t>
  </si>
  <si>
    <t>968061125</t>
  </si>
  <si>
    <t>Vyvesenie dreveného dverného krídla do suti plochy do 2 m2, -0,02400t</t>
  </si>
  <si>
    <t>ks</t>
  </si>
  <si>
    <t>14</t>
  </si>
  <si>
    <t>968061126</t>
  </si>
  <si>
    <t>Vyvesenie dreveného dverného krídla do suti plochy nad 2 m2, -0,02700t</t>
  </si>
  <si>
    <t>16</t>
  </si>
  <si>
    <t>968072455</t>
  </si>
  <si>
    <t>Vybúranie kovových dverových zárubní plochy do 2 m2,  -0,07600t</t>
  </si>
  <si>
    <t>18</t>
  </si>
  <si>
    <t>1,2*2</t>
  </si>
  <si>
    <t>968072456</t>
  </si>
  <si>
    <t>Vybúranie kovových dverových zárubní plochy nad 2 m2,  -0,06300t</t>
  </si>
  <si>
    <t>2,475*2</t>
  </si>
  <si>
    <t>11</t>
  </si>
  <si>
    <t>969011121</t>
  </si>
  <si>
    <t>Vybúranie vodovodného vedenia DN do 52 mm,  -0,01300t</t>
  </si>
  <si>
    <t>m</t>
  </si>
  <si>
    <t>22</t>
  </si>
  <si>
    <t>969021111</t>
  </si>
  <si>
    <t>Vybúranie kanalizačného potrubia DN do 100 mm,  -0,03700t</t>
  </si>
  <si>
    <t>24</t>
  </si>
  <si>
    <t>13</t>
  </si>
  <si>
    <t>971055003</t>
  </si>
  <si>
    <t>Rezanie konštrukcií zo železobetónu hr.panelu 100mm stenovou pílou -0,01200t</t>
  </si>
  <si>
    <t>26</t>
  </si>
  <si>
    <t>(5*2,65)+(2,7+1,0+3,45)</t>
  </si>
  <si>
    <t>978059511</t>
  </si>
  <si>
    <t>Odsekanie a odobratie stien z obkladačiek vnútorných  -0,06800t</t>
  </si>
  <si>
    <t>28</t>
  </si>
  <si>
    <t>"WC" (0,72+1,89+0,72+1,89)*2,65-1,2</t>
  </si>
  <si>
    <t>"kúpelňa" (1,89+1,65+1,89+1,65)*2,65-1,2</t>
  </si>
  <si>
    <t>15</t>
  </si>
  <si>
    <t>979011111</t>
  </si>
  <si>
    <t>Zvislá doprava sutiny a vybúraných hmôt za prvé podlažie nad alebo pod základným podlažím</t>
  </si>
  <si>
    <t>t</t>
  </si>
  <si>
    <t>30</t>
  </si>
  <si>
    <t>979011121</t>
  </si>
  <si>
    <t>Zvislá doprava sutiny a vybúraných hmôt za každé ďalšie podlažie</t>
  </si>
  <si>
    <t>32</t>
  </si>
  <si>
    <t>17</t>
  </si>
  <si>
    <t>979081111</t>
  </si>
  <si>
    <t>Odvoz sutiny a vybúraných hmôt na skládku do 1 km</t>
  </si>
  <si>
    <t>34</t>
  </si>
  <si>
    <t>979081121</t>
  </si>
  <si>
    <t>Odvoz sutiny a vybúraných hmôt na skládku za každý ďalší 1 km</t>
  </si>
  <si>
    <t>36</t>
  </si>
  <si>
    <t>19</t>
  </si>
  <si>
    <t>979082111</t>
  </si>
  <si>
    <t>Vnútrostavenisková doprava sutiny a vybúraných hmôt do 10 m</t>
  </si>
  <si>
    <t>38</t>
  </si>
  <si>
    <t>979082121</t>
  </si>
  <si>
    <t>Vnútrostavenisková doprava sutiny a vybúraných hmôt za každých ďalších 5 m</t>
  </si>
  <si>
    <t>40</t>
  </si>
  <si>
    <t>21</t>
  </si>
  <si>
    <t>979089012</t>
  </si>
  <si>
    <t>Poplatok za skladovanie - betón, tehly, dlaždice (17 01 ), ostatné</t>
  </si>
  <si>
    <t>42</t>
  </si>
  <si>
    <t>PSV</t>
  </si>
  <si>
    <t>Práce a dodávky PSV</t>
  </si>
  <si>
    <t>711</t>
  </si>
  <si>
    <t>Izolácie proti vode a vlhkosti</t>
  </si>
  <si>
    <t>711712019</t>
  </si>
  <si>
    <t>Sekanie drážky tvaru U 25x37 mm búracím kladivom do starého betónu s osadením chráničky a úpravou ryhy</t>
  </si>
  <si>
    <t>44</t>
  </si>
  <si>
    <t>721</t>
  </si>
  <si>
    <t>Zdravotech. vnútorná kanalizácia</t>
  </si>
  <si>
    <t>23</t>
  </si>
  <si>
    <t>721171106</t>
  </si>
  <si>
    <t>Potrubie z PVC - U odpadové ležaté hrdlové D 50 x1, 8</t>
  </si>
  <si>
    <t>46</t>
  </si>
  <si>
    <t>721171107</t>
  </si>
  <si>
    <t>Potrubie z PVC - U odpadové ležaté hrdlové D 75x1, 8</t>
  </si>
  <si>
    <t>48</t>
  </si>
  <si>
    <t>25</t>
  </si>
  <si>
    <t>721171109</t>
  </si>
  <si>
    <t>Potrubie z PVC - U odpadové ležaté hrdlové D 110x2, 2</t>
  </si>
  <si>
    <t>50</t>
  </si>
  <si>
    <t>721194105</t>
  </si>
  <si>
    <t>Zriadenie prípojky na potrubí vyvedenie a upevnenie odpadových výpustiek D 50x1, 8</t>
  </si>
  <si>
    <t>52</t>
  </si>
  <si>
    <t>27</t>
  </si>
  <si>
    <t>721194107</t>
  </si>
  <si>
    <t>Zriadenie prípojky na potrubí vyvedenie a upevnenie odpadových výpustiek D 75x1, 9</t>
  </si>
  <si>
    <t>54</t>
  </si>
  <si>
    <t>721229023</t>
  </si>
  <si>
    <t>Montáž podlahového odtokového žlabu dĺžky 1000 mm pre montáž k stene</t>
  </si>
  <si>
    <t>56</t>
  </si>
  <si>
    <t>29</t>
  </si>
  <si>
    <t>M</t>
  </si>
  <si>
    <t>5528158013</t>
  </si>
  <si>
    <t>Sprchový žľab k stene 1000 mm 270x 100x 82 obj.č. 154.108.00.1 GEBERIT Uniflex</t>
  </si>
  <si>
    <t>58</t>
  </si>
  <si>
    <t>722</t>
  </si>
  <si>
    <t>Zdravotechnika - vnútorný vodovod</t>
  </si>
  <si>
    <t>722172110</t>
  </si>
  <si>
    <t>Potrubie z plastických rúr PP-R D16/2.2 - PN16, polyfúznym zváraním</t>
  </si>
  <si>
    <t>60</t>
  </si>
  <si>
    <t>31</t>
  </si>
  <si>
    <t>722181131</t>
  </si>
  <si>
    <t>Ochrana potrubia gumovými vložkami do upevňovacích prvkov proti prenášaniu hluku do DN 25</t>
  </si>
  <si>
    <t>62</t>
  </si>
  <si>
    <t>722190221</t>
  </si>
  <si>
    <t>Prípojka vodovodná z oceľových rúr pre pevné pripojenie DN 15</t>
  </si>
  <si>
    <t>súb.</t>
  </si>
  <si>
    <t>64</t>
  </si>
  <si>
    <t>33</t>
  </si>
  <si>
    <t>722190401</t>
  </si>
  <si>
    <t>Vyvedenie a upevnenie výpustky DN 15</t>
  </si>
  <si>
    <t>66</t>
  </si>
  <si>
    <t>722221005</t>
  </si>
  <si>
    <t>Montáž guľového kohúta závitového priameho pre vodu G 3/8</t>
  </si>
  <si>
    <t>68</t>
  </si>
  <si>
    <t>35</t>
  </si>
  <si>
    <t>5511870300</t>
  </si>
  <si>
    <t>Guľový uzáver pre vodu EVOLUTION, 3/8", FF páčka, niklovaná mosadz OT 58 IVAR</t>
  </si>
  <si>
    <t>70</t>
  </si>
  <si>
    <t>725</t>
  </si>
  <si>
    <t>Zdravotechnika - zariaď. predmety</t>
  </si>
  <si>
    <t>725110811</t>
  </si>
  <si>
    <t>Demontáž záchoda splachovacieho s nádržou alebo s tlakovým splachovačom,  -0,01933t</t>
  </si>
  <si>
    <t>72</t>
  </si>
  <si>
    <t>37</t>
  </si>
  <si>
    <t>725119109</t>
  </si>
  <si>
    <t>Montáž tlakového tlačidlového splachovača</t>
  </si>
  <si>
    <t>74</t>
  </si>
  <si>
    <t>6424310580</t>
  </si>
  <si>
    <t>Splachovač tlakový Schellomat Basic, č. 96017 KOLO</t>
  </si>
  <si>
    <t>76</t>
  </si>
  <si>
    <t>39</t>
  </si>
  <si>
    <t>725119410</t>
  </si>
  <si>
    <t>Montáž záchodovej misy zavesenej s rovným odpadom</t>
  </si>
  <si>
    <t>78</t>
  </si>
  <si>
    <t>6423046600</t>
  </si>
  <si>
    <t>Misa záchodová farebná vonkajší vodorovný odpad V</t>
  </si>
  <si>
    <t>80</t>
  </si>
  <si>
    <t>41</t>
  </si>
  <si>
    <t>725119721</t>
  </si>
  <si>
    <t>Montáž predstenového systému záchodov do ľahkých stien s kovovou konštrukciou (napr.GEBERIT, AlcaPlast)</t>
  </si>
  <si>
    <t>82</t>
  </si>
  <si>
    <t>5513005457</t>
  </si>
  <si>
    <t>DuoFix pre WC Sigma UP320, 1120 mm, 7,5 l, 1138x187x452 mm, s variabilnou výškou, plast, GEBERIT</t>
  </si>
  <si>
    <t>84</t>
  </si>
  <si>
    <t>43</t>
  </si>
  <si>
    <t>725210821</t>
  </si>
  <si>
    <t>Demontáž umývadiel alebo umývadielok bez výtokovej armatúry,  -0,01946t</t>
  </si>
  <si>
    <t>86</t>
  </si>
  <si>
    <t>725220832</t>
  </si>
  <si>
    <t>Demontáž vane akrylátovej vane rovnej do sute,  -0.08510t</t>
  </si>
  <si>
    <t>88</t>
  </si>
  <si>
    <t>45</t>
  </si>
  <si>
    <t>725241121</t>
  </si>
  <si>
    <t>Vytvorenie sprchového kúta  800x750 mm</t>
  </si>
  <si>
    <t>90</t>
  </si>
  <si>
    <t>7252451011</t>
  </si>
  <si>
    <t>Montáž - zástena sprchová jednokrídlová do výšky 2000 mm a šírky 1 200 mm</t>
  </si>
  <si>
    <t>92</t>
  </si>
  <si>
    <t>47</t>
  </si>
  <si>
    <t>55484430001</t>
  </si>
  <si>
    <t>Sprchová zástena- CD0 1*1200 mm</t>
  </si>
  <si>
    <t>94</t>
  </si>
  <si>
    <t>725291112</t>
  </si>
  <si>
    <t>Montáž doplnkov zariadení kúpeľní a záchodov, toaletná doska</t>
  </si>
  <si>
    <t>96</t>
  </si>
  <si>
    <t>49</t>
  </si>
  <si>
    <t>6429462300</t>
  </si>
  <si>
    <t>Doska keramická toaletná VIOLA 7712.9 biela</t>
  </si>
  <si>
    <t>98</t>
  </si>
  <si>
    <t>725291113</t>
  </si>
  <si>
    <t>Montaž doplnkov zariadení kúpeľní a záchodov, drobné predmety (držiak na WC-papier, mydelnička)</t>
  </si>
  <si>
    <t>100</t>
  </si>
  <si>
    <t>51</t>
  </si>
  <si>
    <t>725310821</t>
  </si>
  <si>
    <t>Demontáž drezu jednodielneho bez výtokovej armatúry na konzolách,  -0,01707t</t>
  </si>
  <si>
    <t>102</t>
  </si>
  <si>
    <t>725319104</t>
  </si>
  <si>
    <t>Montáž kuchynských drezov jednoduchých, okrúhlych, s priemerom do 510 mm, bez výtokových armatúr</t>
  </si>
  <si>
    <t>104</t>
  </si>
  <si>
    <t>53</t>
  </si>
  <si>
    <t>5523150200</t>
  </si>
  <si>
    <t>Kuchynský drez Alveus Prunus 160 - G 91 čierna + batéria ALVEUS Roxa - G 91 čierna</t>
  </si>
  <si>
    <t>106</t>
  </si>
  <si>
    <t>725399102</t>
  </si>
  <si>
    <t>Montáž zariaďocích predmetov kuchyne a kúpelne</t>
  </si>
  <si>
    <t>108</t>
  </si>
  <si>
    <t>55</t>
  </si>
  <si>
    <t>4290018679</t>
  </si>
  <si>
    <t>ELEGANCE 60 biela digestor ELEKTRODESIGN</t>
  </si>
  <si>
    <t>110</t>
  </si>
  <si>
    <t>5516914421</t>
  </si>
  <si>
    <t>Konzola</t>
  </si>
  <si>
    <t>112</t>
  </si>
  <si>
    <t>57</t>
  </si>
  <si>
    <t>54111020001</t>
  </si>
  <si>
    <t>Vaná doska</t>
  </si>
  <si>
    <t>114</t>
  </si>
  <si>
    <t>54111020002</t>
  </si>
  <si>
    <t>Umývačka riadu</t>
  </si>
  <si>
    <t>116</t>
  </si>
  <si>
    <t>59</t>
  </si>
  <si>
    <t>54111020003</t>
  </si>
  <si>
    <t>Vstavaná mikrovlnka</t>
  </si>
  <si>
    <t>118</t>
  </si>
  <si>
    <t>54111020004</t>
  </si>
  <si>
    <t>Vstavaná chladnička</t>
  </si>
  <si>
    <t>120</t>
  </si>
  <si>
    <t>61</t>
  </si>
  <si>
    <t>54111020005</t>
  </si>
  <si>
    <t>Vstavaná rúra</t>
  </si>
  <si>
    <t>122</t>
  </si>
  <si>
    <t>725860820</t>
  </si>
  <si>
    <t>Demontáž jednoduchej  zápachovej uzávierky pre zariaďovacie predmety, umývadlá, drezy, práčky  -0,00085t</t>
  </si>
  <si>
    <t>124</t>
  </si>
  <si>
    <t>63</t>
  </si>
  <si>
    <t>725869301</t>
  </si>
  <si>
    <t>Montáž zápachovej uzávierky pre zariaďovacie predmety, umývadlová do D 40</t>
  </si>
  <si>
    <t>126</t>
  </si>
  <si>
    <t>5516211052</t>
  </si>
  <si>
    <t>Zápachová uzávierka HL137/40, 5/4˝ pripojenie prevlečná matica, odtok 137/40 ležatý, DN40, umývadlá s krycou ružicou odtoku DN 40, PP</t>
  </si>
  <si>
    <t>128</t>
  </si>
  <si>
    <t>65</t>
  </si>
  <si>
    <t>725869302</t>
  </si>
  <si>
    <t>Montáž zápachovej uzávierky pre zariaďovacie predmety, umývadlová do D 50 (podomietková)</t>
  </si>
  <si>
    <t>130</t>
  </si>
  <si>
    <t>2863120264</t>
  </si>
  <si>
    <t>Podomietkový sifón pre umývadlo, 338x190x150 mm, plast, sanitárny systém, GEBERIT</t>
  </si>
  <si>
    <t>132</t>
  </si>
  <si>
    <t>67</t>
  </si>
  <si>
    <t>725869310</t>
  </si>
  <si>
    <t>Montáž zápachovej uzávierky pre zariaďovacie predmety, drezová do D 40 (pre jeden drez)</t>
  </si>
  <si>
    <t>134</t>
  </si>
  <si>
    <t>2863120194</t>
  </si>
  <si>
    <t>Drezový sifón jednodielny, D 40 úsporný, plast, sanitárny systém, GEBERIT</t>
  </si>
  <si>
    <t>136</t>
  </si>
  <si>
    <t>735</t>
  </si>
  <si>
    <t>Ústredné kúrenie, vykurov. telesá</t>
  </si>
  <si>
    <t>69</t>
  </si>
  <si>
    <t>735162140</t>
  </si>
  <si>
    <t>Montáž vykurovacieho telesa rúrkového výšky 1500 mm</t>
  </si>
  <si>
    <t>138</t>
  </si>
  <si>
    <t>4845501535</t>
  </si>
  <si>
    <t>Vykurovacia tyč 900 W pre radiátor KORADO RADIK COMBI a KORALUX elektrický</t>
  </si>
  <si>
    <t>140</t>
  </si>
  <si>
    <t>71</t>
  </si>
  <si>
    <t>4845501395</t>
  </si>
  <si>
    <t>Vykurovacie rebríky radiátor KORADO oceľ.rebrík KORALUX RONDO CLASSIC - E KRC 600x1500 elektrický</t>
  </si>
  <si>
    <t>142</t>
  </si>
  <si>
    <t>763</t>
  </si>
  <si>
    <t>Konštrukcie - drevostavby</t>
  </si>
  <si>
    <t>763122141</t>
  </si>
  <si>
    <t>Predsadená SDK stena KNAUF W623 hr. 62,5 mm, jednoduchá kca UD a CD dosky GKFI hr. 12,5 mm TI hr. 50 mm</t>
  </si>
  <si>
    <t>144</t>
  </si>
  <si>
    <t>(1,89+0,68)*2,65</t>
  </si>
  <si>
    <t>766</t>
  </si>
  <si>
    <t>Konštrukcie stolárske</t>
  </si>
  <si>
    <t>73</t>
  </si>
  <si>
    <t>766662113</t>
  </si>
  <si>
    <t>Montáž dverového krídla otočného jednokrídlového bezpoldrážkového, do existujúcej zárubne, vrátane kovania</t>
  </si>
  <si>
    <t>146</t>
  </si>
  <si>
    <t>5491502040</t>
  </si>
  <si>
    <t>Kovanie - 2x kľučka, povrch nerez brúsený, 2x rozeta BB, FAB</t>
  </si>
  <si>
    <t>148</t>
  </si>
  <si>
    <t>75</t>
  </si>
  <si>
    <t>6117103100</t>
  </si>
  <si>
    <t>Dvere vnútorné jednokrídlové, výplň papierová voština, povrch fólia M10, plné, šírka 600-900 mm</t>
  </si>
  <si>
    <t>150</t>
  </si>
  <si>
    <t>7666715101</t>
  </si>
  <si>
    <t>Úprava ostenia okien po búracích prácach</t>
  </si>
  <si>
    <t>152</t>
  </si>
  <si>
    <t>5+5+7</t>
  </si>
  <si>
    <t>77</t>
  </si>
  <si>
    <t>766702111</t>
  </si>
  <si>
    <t>Montáž zárubní obložkových pre dvere jednokrídlové</t>
  </si>
  <si>
    <t>154</t>
  </si>
  <si>
    <t>6117103138</t>
  </si>
  <si>
    <t>Zárubňa vnútorná obložková PRAKTIK, DTD doska, povrch fólia, rozmer 600-900/1970 mm, pre stenu hrúbky 60-170 mm, pre jednokrídlové dvere</t>
  </si>
  <si>
    <t>156</t>
  </si>
  <si>
    <t>79</t>
  </si>
  <si>
    <t>7668110011</t>
  </si>
  <si>
    <t>Montáž kuchynskej linky drevenej</t>
  </si>
  <si>
    <t>158</t>
  </si>
  <si>
    <t>61562050001</t>
  </si>
  <si>
    <t>Kuchynská linka na zákazku</t>
  </si>
  <si>
    <t>160</t>
  </si>
  <si>
    <t>81</t>
  </si>
  <si>
    <t>61562050002</t>
  </si>
  <si>
    <t>Gauč rozťahovací</t>
  </si>
  <si>
    <t>162</t>
  </si>
  <si>
    <t>61562050003</t>
  </si>
  <si>
    <t>Stôl rozťahovací a stoličky</t>
  </si>
  <si>
    <t>164</t>
  </si>
  <si>
    <t>83</t>
  </si>
  <si>
    <t>61562050004</t>
  </si>
  <si>
    <t>Konferečný stolík</t>
  </si>
  <si>
    <t>166</t>
  </si>
  <si>
    <t>615620500041</t>
  </si>
  <si>
    <t>Zariadenie na loggiu</t>
  </si>
  <si>
    <t>168</t>
  </si>
  <si>
    <t>85</t>
  </si>
  <si>
    <t>76681100111</t>
  </si>
  <si>
    <t>Montáž rozťahovacieho gauča</t>
  </si>
  <si>
    <t>170</t>
  </si>
  <si>
    <t>76681100112</t>
  </si>
  <si>
    <t>Montáž jedálenského stola a stoličiek</t>
  </si>
  <si>
    <t>172</t>
  </si>
  <si>
    <t>87</t>
  </si>
  <si>
    <t>76681100113</t>
  </si>
  <si>
    <t>Montáž konferenčného stolíka</t>
  </si>
  <si>
    <t>174</t>
  </si>
  <si>
    <t>7668118011</t>
  </si>
  <si>
    <t>Demontáž kuchynskej linky, vstavanej skrine, nábytková stena a pod.     -0,0130t</t>
  </si>
  <si>
    <t>176</t>
  </si>
  <si>
    <t>771</t>
  </si>
  <si>
    <t>Podlahy z dlaždíc</t>
  </si>
  <si>
    <t>89</t>
  </si>
  <si>
    <t>771541015</t>
  </si>
  <si>
    <t>Montáž podláh z dlaždíc gres kladených do malty veľ. 300 x 300 mm</t>
  </si>
  <si>
    <t>178</t>
  </si>
  <si>
    <t>3,54+1,36</t>
  </si>
  <si>
    <t>5978651460</t>
  </si>
  <si>
    <t>TAURUS GRANIT dlaždice - leštené, rozmer 295x295x8 mm, farba 61 SL Tunis</t>
  </si>
  <si>
    <t>180</t>
  </si>
  <si>
    <t>91</t>
  </si>
  <si>
    <t>771579811</t>
  </si>
  <si>
    <t>Montáž prechodového profilu</t>
  </si>
  <si>
    <t>182</t>
  </si>
  <si>
    <t>5538200200</t>
  </si>
  <si>
    <t>Prechodový profil</t>
  </si>
  <si>
    <t>184</t>
  </si>
  <si>
    <t>775</t>
  </si>
  <si>
    <t>Podlahy vlysové a parketové</t>
  </si>
  <si>
    <t>93</t>
  </si>
  <si>
    <t>7755118001</t>
  </si>
  <si>
    <t>Demontáž drevoplastovej podlahy - loggia vrátane podkladu -0,0350t</t>
  </si>
  <si>
    <t>186</t>
  </si>
  <si>
    <t>4,88</t>
  </si>
  <si>
    <t>775521810</t>
  </si>
  <si>
    <t>Demontáž laminátovej podlahy položenej voľne, vrátane líšt -0,0150t</t>
  </si>
  <si>
    <t>188</t>
  </si>
  <si>
    <t>17,82+7,98+17,39</t>
  </si>
  <si>
    <t>95</t>
  </si>
  <si>
    <t>775550080</t>
  </si>
  <si>
    <t>Montáž podlahy z laminátových a drevených parkiet, šírka do 190 mm, položená voľne</t>
  </si>
  <si>
    <t>190</t>
  </si>
  <si>
    <t>2,88+17,88+13,29+4,44+24,47</t>
  </si>
  <si>
    <t>6119800500</t>
  </si>
  <si>
    <t>Laminátové parkety KRONOSPAN SAXSON 1285x195x7,2 mm</t>
  </si>
  <si>
    <t>192</t>
  </si>
  <si>
    <t>97</t>
  </si>
  <si>
    <t>775592141</t>
  </si>
  <si>
    <t>Montáž podložky vyrovnávacej a tlmiacej penovej hr. 3 mm pod plávajúce podlahy</t>
  </si>
  <si>
    <t>194</t>
  </si>
  <si>
    <t>2837712001</t>
  </si>
  <si>
    <t>Podložka pod plávajúce podlahy biela hr. 3 mm MIRELON</t>
  </si>
  <si>
    <t>196</t>
  </si>
  <si>
    <t>776</t>
  </si>
  <si>
    <t>Podlahy povlakové</t>
  </si>
  <si>
    <t>99</t>
  </si>
  <si>
    <t>776992125</t>
  </si>
  <si>
    <t>Vyspravenie podkladu nivelačnou stierkou hr. 3 mm + stierka a prebrúsenie</t>
  </si>
  <si>
    <t>198</t>
  </si>
  <si>
    <t>781</t>
  </si>
  <si>
    <t>Dokončovacie práce a obklady</t>
  </si>
  <si>
    <t>781441024</t>
  </si>
  <si>
    <t>Montáž obkladov vnútor. stien z obkladačiek kladených do malty veľ. 200x600 mm</t>
  </si>
  <si>
    <t>200</t>
  </si>
  <si>
    <t>101</t>
  </si>
  <si>
    <t>5978650160</t>
  </si>
  <si>
    <t>CONCEPT obkladačka, rozmer 198x598x10 mm, farba svetlo - béžová</t>
  </si>
  <si>
    <t>202</t>
  </si>
  <si>
    <t>786</t>
  </si>
  <si>
    <t>Dokončovacie práce - čalúnnicke</t>
  </si>
  <si>
    <t>786671130</t>
  </si>
  <si>
    <t>Montáž čalúnenia</t>
  </si>
  <si>
    <t>204</t>
  </si>
  <si>
    <t>103</t>
  </si>
  <si>
    <t>6932011000</t>
  </si>
  <si>
    <t>Čalúnenie</t>
  </si>
  <si>
    <t>206</t>
  </si>
  <si>
    <t>786691001</t>
  </si>
  <si>
    <t>Ostatné práce: montáž garniže nad okná</t>
  </si>
  <si>
    <t>208</t>
  </si>
  <si>
    <t>105</t>
  </si>
  <si>
    <t>61111010001</t>
  </si>
  <si>
    <t>Garniža so závesmi</t>
  </si>
  <si>
    <t>210</t>
  </si>
  <si>
    <t>Práce a dodávky M</t>
  </si>
  <si>
    <t>21-M</t>
  </si>
  <si>
    <t>Elektromontáže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</si>
</sst>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1" fillId="4" borderId="0" xfId="0" applyFont="1" applyFill="1" applyAlignment="1">
      <alignment horizontal="left" vertical="center"/>
    </xf>
    <xf numFmtId="4" fontId="21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S9" sqref="S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173" t="s">
        <v>5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s="1" customFormat="1" ht="12" customHeight="1">
      <c r="B5" s="19"/>
      <c r="D5" s="22" t="s">
        <v>11</v>
      </c>
      <c r="K5" s="158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R5" s="19"/>
      <c r="BS5" s="16" t="s">
        <v>6</v>
      </c>
    </row>
    <row r="6" spans="1:74" s="1" customFormat="1" ht="36.950000000000003" customHeight="1">
      <c r="B6" s="19"/>
      <c r="D6" s="24" t="s">
        <v>12</v>
      </c>
      <c r="K6" s="160" t="s">
        <v>13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R6" s="19"/>
      <c r="BS6" s="16" t="s">
        <v>6</v>
      </c>
    </row>
    <row r="7" spans="1:74" s="1" customFormat="1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16</v>
      </c>
      <c r="K8" s="23" t="s">
        <v>17</v>
      </c>
      <c r="AK8" s="25" t="s">
        <v>18</v>
      </c>
      <c r="AN8" s="23"/>
      <c r="AR8" s="19"/>
      <c r="BS8" s="16" t="s">
        <v>6</v>
      </c>
    </row>
    <row r="9" spans="1:74" s="1" customFormat="1" ht="14.45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19</v>
      </c>
      <c r="AK10" s="25" t="s">
        <v>20</v>
      </c>
      <c r="AN10" s="23" t="s">
        <v>1</v>
      </c>
      <c r="AR10" s="19"/>
      <c r="BS10" s="16" t="s">
        <v>6</v>
      </c>
    </row>
    <row r="11" spans="1:74" s="1" customFormat="1" ht="18.399999999999999" customHeight="1">
      <c r="B11" s="19"/>
      <c r="E11" s="23" t="s">
        <v>21</v>
      </c>
      <c r="AK11" s="25" t="s">
        <v>22</v>
      </c>
      <c r="AN11" s="23" t="s">
        <v>1</v>
      </c>
      <c r="AR11" s="19"/>
      <c r="BS11" s="16" t="s">
        <v>6</v>
      </c>
    </row>
    <row r="12" spans="1:74" s="1" customFormat="1" ht="6.95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23</v>
      </c>
      <c r="AK13" s="25" t="s">
        <v>20</v>
      </c>
      <c r="AN13" s="23" t="s">
        <v>1</v>
      </c>
      <c r="AR13" s="19"/>
      <c r="BS13" s="16" t="s">
        <v>6</v>
      </c>
    </row>
    <row r="14" spans="1:74" ht="12.75">
      <c r="B14" s="19"/>
      <c r="E14" s="23" t="s">
        <v>24</v>
      </c>
      <c r="AK14" s="25" t="s">
        <v>22</v>
      </c>
      <c r="AN14" s="23" t="s">
        <v>1</v>
      </c>
      <c r="AR14" s="19"/>
      <c r="BS14" s="16" t="s">
        <v>6</v>
      </c>
    </row>
    <row r="15" spans="1:74" s="1" customFormat="1" ht="6.95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25</v>
      </c>
      <c r="AK16" s="25" t="s">
        <v>20</v>
      </c>
      <c r="AN16" s="23" t="s">
        <v>1</v>
      </c>
      <c r="AR16" s="19"/>
      <c r="BS16" s="16" t="s">
        <v>3</v>
      </c>
    </row>
    <row r="17" spans="1:71" s="1" customFormat="1" ht="18.399999999999999" customHeight="1">
      <c r="B17" s="19"/>
      <c r="E17" s="23" t="s">
        <v>24</v>
      </c>
      <c r="AK17" s="25" t="s">
        <v>22</v>
      </c>
      <c r="AN17" s="23" t="s">
        <v>1</v>
      </c>
      <c r="AR17" s="19"/>
      <c r="BS17" s="16" t="s">
        <v>26</v>
      </c>
    </row>
    <row r="18" spans="1:71" s="1" customFormat="1" ht="6.95" customHeight="1">
      <c r="B18" s="19"/>
      <c r="AR18" s="19"/>
      <c r="BS18" s="16" t="s">
        <v>6</v>
      </c>
    </row>
    <row r="19" spans="1:71" s="1" customFormat="1" ht="12" customHeight="1">
      <c r="B19" s="19"/>
      <c r="D19" s="25" t="s">
        <v>27</v>
      </c>
      <c r="AK19" s="25" t="s">
        <v>20</v>
      </c>
      <c r="AN19" s="23" t="s">
        <v>1</v>
      </c>
      <c r="AR19" s="19"/>
      <c r="BS19" s="16" t="s">
        <v>6</v>
      </c>
    </row>
    <row r="20" spans="1:71" s="1" customFormat="1" ht="18.399999999999999" customHeight="1">
      <c r="B20" s="19"/>
      <c r="E20" s="23" t="s">
        <v>24</v>
      </c>
      <c r="AK20" s="25" t="s">
        <v>22</v>
      </c>
      <c r="AN20" s="23" t="s">
        <v>1</v>
      </c>
      <c r="AR20" s="19"/>
      <c r="BS20" s="16" t="s">
        <v>26</v>
      </c>
    </row>
    <row r="21" spans="1:71" s="1" customFormat="1" ht="6.95" customHeight="1">
      <c r="B21" s="19"/>
      <c r="AR21" s="19"/>
    </row>
    <row r="22" spans="1:71" s="1" customFormat="1" ht="12" customHeight="1">
      <c r="B22" s="19"/>
      <c r="D22" s="25" t="s">
        <v>28</v>
      </c>
      <c r="AR22" s="19"/>
    </row>
    <row r="23" spans="1:71" s="1" customFormat="1" ht="16.5" customHeight="1">
      <c r="B23" s="19"/>
      <c r="E23" s="161" t="s">
        <v>1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R23" s="19"/>
    </row>
    <row r="24" spans="1:71" s="1" customFormat="1" ht="6.95" customHeight="1">
      <c r="B24" s="19"/>
      <c r="AR24" s="19"/>
    </row>
    <row r="25" spans="1:71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" customHeight="1">
      <c r="A26" s="28"/>
      <c r="B26" s="29"/>
      <c r="C26" s="28"/>
      <c r="D26" s="30" t="s">
        <v>29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62">
        <f>ROUND(AG94,2)</f>
        <v>0</v>
      </c>
      <c r="AL26" s="163"/>
      <c r="AM26" s="163"/>
      <c r="AN26" s="163"/>
      <c r="AO26" s="163"/>
      <c r="AP26" s="28"/>
      <c r="AQ26" s="28"/>
      <c r="AR26" s="29"/>
      <c r="BE26" s="28"/>
    </row>
    <row r="27" spans="1:71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164" t="s">
        <v>30</v>
      </c>
      <c r="M28" s="164"/>
      <c r="N28" s="164"/>
      <c r="O28" s="164"/>
      <c r="P28" s="164"/>
      <c r="Q28" s="28"/>
      <c r="R28" s="28"/>
      <c r="S28" s="28"/>
      <c r="T28" s="28"/>
      <c r="U28" s="28"/>
      <c r="V28" s="28"/>
      <c r="W28" s="164" t="s">
        <v>31</v>
      </c>
      <c r="X28" s="164"/>
      <c r="Y28" s="164"/>
      <c r="Z28" s="164"/>
      <c r="AA28" s="164"/>
      <c r="AB28" s="164"/>
      <c r="AC28" s="164"/>
      <c r="AD28" s="164"/>
      <c r="AE28" s="164"/>
      <c r="AF28" s="28"/>
      <c r="AG28" s="28"/>
      <c r="AH28" s="28"/>
      <c r="AI28" s="28"/>
      <c r="AJ28" s="28"/>
      <c r="AK28" s="164" t="s">
        <v>32</v>
      </c>
      <c r="AL28" s="164"/>
      <c r="AM28" s="164"/>
      <c r="AN28" s="164"/>
      <c r="AO28" s="164"/>
      <c r="AP28" s="28"/>
      <c r="AQ28" s="28"/>
      <c r="AR28" s="29"/>
      <c r="BE28" s="28"/>
    </row>
    <row r="29" spans="1:71" s="3" customFormat="1" ht="14.45" customHeight="1">
      <c r="B29" s="33"/>
      <c r="D29" s="25" t="s">
        <v>33</v>
      </c>
      <c r="F29" s="25" t="s">
        <v>34</v>
      </c>
      <c r="L29" s="167">
        <v>0.2</v>
      </c>
      <c r="M29" s="166"/>
      <c r="N29" s="166"/>
      <c r="O29" s="166"/>
      <c r="P29" s="166"/>
      <c r="W29" s="165" t="e">
        <f>ROUND(AZ94, 2)</f>
        <v>#REF!</v>
      </c>
      <c r="X29" s="166"/>
      <c r="Y29" s="166"/>
      <c r="Z29" s="166"/>
      <c r="AA29" s="166"/>
      <c r="AB29" s="166"/>
      <c r="AC29" s="166"/>
      <c r="AD29" s="166"/>
      <c r="AE29" s="166"/>
      <c r="AK29" s="165" t="e">
        <f>ROUND(AV94, 2)</f>
        <v>#REF!</v>
      </c>
      <c r="AL29" s="166"/>
      <c r="AM29" s="166"/>
      <c r="AN29" s="166"/>
      <c r="AO29" s="166"/>
      <c r="AR29" s="33"/>
    </row>
    <row r="30" spans="1:71" s="3" customFormat="1" ht="14.45" customHeight="1">
      <c r="B30" s="33"/>
      <c r="F30" s="25" t="s">
        <v>35</v>
      </c>
      <c r="L30" s="167">
        <v>0.2</v>
      </c>
      <c r="M30" s="166"/>
      <c r="N30" s="166"/>
      <c r="O30" s="166"/>
      <c r="P30" s="166"/>
      <c r="W30" s="165" t="e">
        <f>ROUND(BA94, 2)</f>
        <v>#REF!</v>
      </c>
      <c r="X30" s="166"/>
      <c r="Y30" s="166"/>
      <c r="Z30" s="166"/>
      <c r="AA30" s="166"/>
      <c r="AB30" s="166"/>
      <c r="AC30" s="166"/>
      <c r="AD30" s="166"/>
      <c r="AE30" s="166"/>
      <c r="AK30" s="165" t="e">
        <f>ROUND(AW94, 2)</f>
        <v>#REF!</v>
      </c>
      <c r="AL30" s="166"/>
      <c r="AM30" s="166"/>
      <c r="AN30" s="166"/>
      <c r="AO30" s="166"/>
      <c r="AR30" s="33"/>
    </row>
    <row r="31" spans="1:71" s="3" customFormat="1" ht="14.45" hidden="1" customHeight="1">
      <c r="B31" s="33"/>
      <c r="F31" s="25" t="s">
        <v>36</v>
      </c>
      <c r="L31" s="167">
        <v>0.2</v>
      </c>
      <c r="M31" s="166"/>
      <c r="N31" s="166"/>
      <c r="O31" s="166"/>
      <c r="P31" s="166"/>
      <c r="W31" s="165" t="e">
        <f>ROUND(BB94, 2)</f>
        <v>#REF!</v>
      </c>
      <c r="X31" s="166"/>
      <c r="Y31" s="166"/>
      <c r="Z31" s="166"/>
      <c r="AA31" s="166"/>
      <c r="AB31" s="166"/>
      <c r="AC31" s="166"/>
      <c r="AD31" s="166"/>
      <c r="AE31" s="166"/>
      <c r="AK31" s="165">
        <v>0</v>
      </c>
      <c r="AL31" s="166"/>
      <c r="AM31" s="166"/>
      <c r="AN31" s="166"/>
      <c r="AO31" s="166"/>
      <c r="AR31" s="33"/>
    </row>
    <row r="32" spans="1:71" s="3" customFormat="1" ht="14.45" hidden="1" customHeight="1">
      <c r="B32" s="33"/>
      <c r="F32" s="25" t="s">
        <v>37</v>
      </c>
      <c r="L32" s="167">
        <v>0.2</v>
      </c>
      <c r="M32" s="166"/>
      <c r="N32" s="166"/>
      <c r="O32" s="166"/>
      <c r="P32" s="166"/>
      <c r="W32" s="165" t="e">
        <f>ROUND(BC94, 2)</f>
        <v>#REF!</v>
      </c>
      <c r="X32" s="166"/>
      <c r="Y32" s="166"/>
      <c r="Z32" s="166"/>
      <c r="AA32" s="166"/>
      <c r="AB32" s="166"/>
      <c r="AC32" s="166"/>
      <c r="AD32" s="166"/>
      <c r="AE32" s="166"/>
      <c r="AK32" s="165">
        <v>0</v>
      </c>
      <c r="AL32" s="166"/>
      <c r="AM32" s="166"/>
      <c r="AN32" s="166"/>
      <c r="AO32" s="166"/>
      <c r="AR32" s="33"/>
    </row>
    <row r="33" spans="1:57" s="3" customFormat="1" ht="14.45" hidden="1" customHeight="1">
      <c r="B33" s="33"/>
      <c r="F33" s="25" t="s">
        <v>38</v>
      </c>
      <c r="L33" s="167">
        <v>0</v>
      </c>
      <c r="M33" s="166"/>
      <c r="N33" s="166"/>
      <c r="O33" s="166"/>
      <c r="P33" s="166"/>
      <c r="W33" s="165" t="e">
        <f>ROUND(BD94, 2)</f>
        <v>#REF!</v>
      </c>
      <c r="X33" s="166"/>
      <c r="Y33" s="166"/>
      <c r="Z33" s="166"/>
      <c r="AA33" s="166"/>
      <c r="AB33" s="166"/>
      <c r="AC33" s="166"/>
      <c r="AD33" s="166"/>
      <c r="AE33" s="166"/>
      <c r="AK33" s="165">
        <v>0</v>
      </c>
      <c r="AL33" s="166"/>
      <c r="AM33" s="166"/>
      <c r="AN33" s="166"/>
      <c r="AO33" s="166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39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40</v>
      </c>
      <c r="U35" s="36"/>
      <c r="V35" s="36"/>
      <c r="W35" s="36"/>
      <c r="X35" s="188" t="s">
        <v>41</v>
      </c>
      <c r="Y35" s="189"/>
      <c r="Z35" s="189"/>
      <c r="AA35" s="189"/>
      <c r="AB35" s="189"/>
      <c r="AC35" s="36"/>
      <c r="AD35" s="36"/>
      <c r="AE35" s="36"/>
      <c r="AF35" s="36"/>
      <c r="AG35" s="36"/>
      <c r="AH35" s="36"/>
      <c r="AI35" s="36"/>
      <c r="AJ35" s="36"/>
      <c r="AK35" s="190" t="e">
        <f>SUM(AK26:AK33)</f>
        <v>#REF!</v>
      </c>
      <c r="AL35" s="189"/>
      <c r="AM35" s="189"/>
      <c r="AN35" s="189"/>
      <c r="AO35" s="191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38"/>
      <c r="D49" s="39" t="s">
        <v>42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43</v>
      </c>
      <c r="AI49" s="40"/>
      <c r="AJ49" s="40"/>
      <c r="AK49" s="40"/>
      <c r="AL49" s="40"/>
      <c r="AM49" s="40"/>
      <c r="AN49" s="40"/>
      <c r="AO49" s="40"/>
      <c r="AR49" s="38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28"/>
      <c r="B60" s="29"/>
      <c r="C60" s="28"/>
      <c r="D60" s="41" t="s">
        <v>44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45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44</v>
      </c>
      <c r="AI60" s="31"/>
      <c r="AJ60" s="31"/>
      <c r="AK60" s="31"/>
      <c r="AL60" s="31"/>
      <c r="AM60" s="41" t="s">
        <v>45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28"/>
      <c r="B64" s="29"/>
      <c r="C64" s="28"/>
      <c r="D64" s="39" t="s">
        <v>46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47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28"/>
      <c r="B75" s="29"/>
      <c r="C75" s="28"/>
      <c r="D75" s="41" t="s">
        <v>44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45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44</v>
      </c>
      <c r="AI75" s="31"/>
      <c r="AJ75" s="31"/>
      <c r="AK75" s="31"/>
      <c r="AL75" s="31"/>
      <c r="AM75" s="41" t="s">
        <v>45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9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91" s="2" customFormat="1" ht="24.95" customHeight="1">
      <c r="A82" s="28"/>
      <c r="B82" s="29"/>
      <c r="C82" s="20" t="s">
        <v>48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47"/>
      <c r="C84" s="25" t="s">
        <v>11</v>
      </c>
      <c r="L84" s="4">
        <f>K5</f>
        <v>0</v>
      </c>
      <c r="AR84" s="47"/>
    </row>
    <row r="85" spans="1:91" s="5" customFormat="1" ht="36.950000000000003" customHeight="1">
      <c r="B85" s="48"/>
      <c r="C85" s="49" t="s">
        <v>12</v>
      </c>
      <c r="L85" s="179" t="str">
        <f>K6</f>
        <v>Rekonštrukcia bytu</v>
      </c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R85" s="48"/>
    </row>
    <row r="86" spans="1:91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16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Petržalka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18</v>
      </c>
      <c r="AJ87" s="28"/>
      <c r="AK87" s="28"/>
      <c r="AL87" s="28"/>
      <c r="AM87" s="181"/>
      <c r="AN87" s="181"/>
      <c r="AO87" s="28"/>
      <c r="AP87" s="28"/>
      <c r="AQ87" s="28"/>
      <c r="AR87" s="29"/>
      <c r="BE87" s="28"/>
    </row>
    <row r="88" spans="1:9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2" customHeight="1">
      <c r="A89" s="28"/>
      <c r="B89" s="29"/>
      <c r="C89" s="25" t="s">
        <v>19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Michal Halan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25</v>
      </c>
      <c r="AJ89" s="28"/>
      <c r="AK89" s="28"/>
      <c r="AL89" s="28"/>
      <c r="AM89" s="182" t="str">
        <f>IF(E17="","",E17)</f>
        <v xml:space="preserve"> </v>
      </c>
      <c r="AN89" s="183"/>
      <c r="AO89" s="183"/>
      <c r="AP89" s="183"/>
      <c r="AQ89" s="28"/>
      <c r="AR89" s="29"/>
      <c r="AS89" s="184" t="s">
        <v>49</v>
      </c>
      <c r="AT89" s="185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91" s="2" customFormat="1" ht="15.2" customHeight="1">
      <c r="A90" s="28"/>
      <c r="B90" s="29"/>
      <c r="C90" s="25" t="s">
        <v>23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27</v>
      </c>
      <c r="AJ90" s="28"/>
      <c r="AK90" s="28"/>
      <c r="AL90" s="28"/>
      <c r="AM90" s="182" t="str">
        <f>IF(E20="","",E20)</f>
        <v xml:space="preserve"> </v>
      </c>
      <c r="AN90" s="183"/>
      <c r="AO90" s="183"/>
      <c r="AP90" s="183"/>
      <c r="AQ90" s="28"/>
      <c r="AR90" s="29"/>
      <c r="AS90" s="186"/>
      <c r="AT90" s="187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91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86"/>
      <c r="AT91" s="187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91" s="2" customFormat="1" ht="29.25" customHeight="1">
      <c r="A92" s="28"/>
      <c r="B92" s="29"/>
      <c r="C92" s="174" t="s">
        <v>50</v>
      </c>
      <c r="D92" s="175"/>
      <c r="E92" s="175"/>
      <c r="F92" s="175"/>
      <c r="G92" s="175"/>
      <c r="H92" s="56"/>
      <c r="I92" s="176" t="s">
        <v>51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7" t="s">
        <v>52</v>
      </c>
      <c r="AH92" s="175"/>
      <c r="AI92" s="175"/>
      <c r="AJ92" s="175"/>
      <c r="AK92" s="175"/>
      <c r="AL92" s="175"/>
      <c r="AM92" s="175"/>
      <c r="AN92" s="176" t="s">
        <v>53</v>
      </c>
      <c r="AO92" s="175"/>
      <c r="AP92" s="178"/>
      <c r="AQ92" s="57" t="s">
        <v>54</v>
      </c>
      <c r="AR92" s="29"/>
      <c r="AS92" s="58" t="s">
        <v>55</v>
      </c>
      <c r="AT92" s="59" t="s">
        <v>56</v>
      </c>
      <c r="AU92" s="59" t="s">
        <v>57</v>
      </c>
      <c r="AV92" s="59" t="s">
        <v>58</v>
      </c>
      <c r="AW92" s="59" t="s">
        <v>59</v>
      </c>
      <c r="AX92" s="59" t="s">
        <v>60</v>
      </c>
      <c r="AY92" s="59" t="s">
        <v>61</v>
      </c>
      <c r="AZ92" s="59" t="s">
        <v>62</v>
      </c>
      <c r="BA92" s="59" t="s">
        <v>63</v>
      </c>
      <c r="BB92" s="59" t="s">
        <v>64</v>
      </c>
      <c r="BC92" s="59" t="s">
        <v>65</v>
      </c>
      <c r="BD92" s="60" t="s">
        <v>66</v>
      </c>
      <c r="BE92" s="28"/>
    </row>
    <row r="93" spans="1:91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1:91" s="6" customFormat="1" ht="32.450000000000003" customHeight="1">
      <c r="B94" s="64"/>
      <c r="C94" s="65" t="s">
        <v>67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71">
        <f>ROUND(AG95,2)</f>
        <v>0</v>
      </c>
      <c r="AH94" s="171"/>
      <c r="AI94" s="171"/>
      <c r="AJ94" s="171"/>
      <c r="AK94" s="171"/>
      <c r="AL94" s="171"/>
      <c r="AM94" s="171"/>
      <c r="AN94" s="172" t="e">
        <f>SUM(AG94,AT94)</f>
        <v>#REF!</v>
      </c>
      <c r="AO94" s="172"/>
      <c r="AP94" s="172"/>
      <c r="AQ94" s="68" t="s">
        <v>1</v>
      </c>
      <c r="AR94" s="64"/>
      <c r="AS94" s="69">
        <f>ROUND(AS95,2)</f>
        <v>0</v>
      </c>
      <c r="AT94" s="70" t="e">
        <f>ROUND(SUM(AV94:AW94),2)</f>
        <v>#REF!</v>
      </c>
      <c r="AU94" s="71" t="e">
        <f>ROUND(AU95,5)</f>
        <v>#REF!</v>
      </c>
      <c r="AV94" s="70" t="e">
        <f>ROUND(AZ94*L29,2)</f>
        <v>#REF!</v>
      </c>
      <c r="AW94" s="70" t="e">
        <f>ROUND(BA94*L30,2)</f>
        <v>#REF!</v>
      </c>
      <c r="AX94" s="70" t="e">
        <f>ROUND(BB94*L29,2)</f>
        <v>#REF!</v>
      </c>
      <c r="AY94" s="70" t="e">
        <f>ROUND(BC94*L30,2)</f>
        <v>#REF!</v>
      </c>
      <c r="AZ94" s="70" t="e">
        <f>ROUND(AZ95,2)</f>
        <v>#REF!</v>
      </c>
      <c r="BA94" s="70" t="e">
        <f>ROUND(BA95,2)</f>
        <v>#REF!</v>
      </c>
      <c r="BB94" s="70" t="e">
        <f>ROUND(BB95,2)</f>
        <v>#REF!</v>
      </c>
      <c r="BC94" s="70" t="e">
        <f>ROUND(BC95,2)</f>
        <v>#REF!</v>
      </c>
      <c r="BD94" s="72" t="e">
        <f>ROUND(BD95,2)</f>
        <v>#REF!</v>
      </c>
      <c r="BS94" s="73" t="s">
        <v>68</v>
      </c>
      <c r="BT94" s="73" t="s">
        <v>69</v>
      </c>
      <c r="BU94" s="74" t="s">
        <v>70</v>
      </c>
      <c r="BV94" s="73" t="s">
        <v>71</v>
      </c>
      <c r="BW94" s="73" t="s">
        <v>4</v>
      </c>
      <c r="BX94" s="73" t="s">
        <v>72</v>
      </c>
      <c r="CL94" s="73" t="s">
        <v>1</v>
      </c>
    </row>
    <row r="95" spans="1:91" s="7" customFormat="1" ht="16.5" customHeight="1">
      <c r="A95" s="75" t="s">
        <v>73</v>
      </c>
      <c r="B95" s="76"/>
      <c r="C95" s="77"/>
      <c r="D95" s="170" t="s">
        <v>74</v>
      </c>
      <c r="E95" s="170"/>
      <c r="F95" s="170"/>
      <c r="G95" s="170"/>
      <c r="H95" s="170"/>
      <c r="I95" s="78"/>
      <c r="J95" s="170" t="s">
        <v>75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68">
        <f>'BP - Rekonštrukcia bytu P...'!J32</f>
        <v>0</v>
      </c>
      <c r="AH95" s="169"/>
      <c r="AI95" s="169"/>
      <c r="AJ95" s="169"/>
      <c r="AK95" s="169"/>
      <c r="AL95" s="169"/>
      <c r="AM95" s="169"/>
      <c r="AN95" s="168" t="e">
        <f>SUM(AG95,AT95)</f>
        <v>#REF!</v>
      </c>
      <c r="AO95" s="169"/>
      <c r="AP95" s="169"/>
      <c r="AQ95" s="79" t="s">
        <v>76</v>
      </c>
      <c r="AR95" s="76"/>
      <c r="AS95" s="80">
        <v>0</v>
      </c>
      <c r="AT95" s="81" t="e">
        <f>ROUND(SUM(AV95:AW95),2)</f>
        <v>#REF!</v>
      </c>
      <c r="AU95" s="82" t="e">
        <f>'BP - Rekonštrukcia bytu P...'!#REF!</f>
        <v>#REF!</v>
      </c>
      <c r="AV95" s="81" t="e">
        <f>'BP - Rekonštrukcia bytu P...'!J35</f>
        <v>#REF!</v>
      </c>
      <c r="AW95" s="81" t="e">
        <f>'BP - Rekonštrukcia bytu P...'!J36</f>
        <v>#REF!</v>
      </c>
      <c r="AX95" s="81">
        <f>'BP - Rekonštrukcia bytu P...'!J37</f>
        <v>0</v>
      </c>
      <c r="AY95" s="81">
        <f>'BP - Rekonštrukcia bytu P...'!J38</f>
        <v>0</v>
      </c>
      <c r="AZ95" s="81" t="e">
        <f>'BP - Rekonštrukcia bytu P...'!F35</f>
        <v>#REF!</v>
      </c>
      <c r="BA95" s="81" t="e">
        <f>'BP - Rekonštrukcia bytu P...'!F36</f>
        <v>#REF!</v>
      </c>
      <c r="BB95" s="81" t="e">
        <f>'BP - Rekonštrukcia bytu P...'!F37</f>
        <v>#REF!</v>
      </c>
      <c r="BC95" s="81" t="e">
        <f>'BP - Rekonštrukcia bytu P...'!F38</f>
        <v>#REF!</v>
      </c>
      <c r="BD95" s="83" t="e">
        <f>'BP - Rekonštrukcia bytu P...'!F39</f>
        <v>#REF!</v>
      </c>
      <c r="BT95" s="84" t="s">
        <v>77</v>
      </c>
      <c r="BV95" s="84" t="s">
        <v>71</v>
      </c>
      <c r="BW95" s="84" t="s">
        <v>78</v>
      </c>
      <c r="BX95" s="84" t="s">
        <v>4</v>
      </c>
      <c r="CL95" s="84" t="s">
        <v>1</v>
      </c>
      <c r="CM95" s="84" t="s">
        <v>69</v>
      </c>
    </row>
    <row r="96" spans="1:91" s="2" customFormat="1" ht="30" customHeight="1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5" customHeight="1">
      <c r="A97" s="28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BP - Rekonštrukcia bytu P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6"/>
  <sheetViews>
    <sheetView showGridLines="0" tabSelected="1" workbookViewId="0">
      <selection activeCell="F315" sqref="F3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6.33203125" style="1" customWidth="1"/>
    <col min="13" max="13" width="12.33203125" style="1" customWidth="1"/>
    <col min="14" max="14" width="15" style="1" customWidth="1"/>
    <col min="15" max="15" width="11" style="1" customWidth="1"/>
    <col min="16" max="16" width="15" style="1" customWidth="1"/>
    <col min="17" max="17" width="16.33203125" style="1" customWidth="1"/>
    <col min="18" max="18" width="11" style="1" customWidth="1"/>
    <col min="19" max="19" width="15" style="1" customWidth="1"/>
    <col min="20" max="20" width="16.33203125" style="1" customWidth="1"/>
    <col min="33" max="54" width="9.33203125" style="1" hidden="1"/>
  </cols>
  <sheetData>
    <row r="1" spans="1:35">
      <c r="A1" s="85"/>
    </row>
    <row r="2" spans="1:35" s="1" customFormat="1" ht="36.950000000000003" customHeight="1">
      <c r="AI2" s="16" t="s">
        <v>78</v>
      </c>
    </row>
    <row r="3" spans="1:35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AI3" s="16" t="s">
        <v>69</v>
      </c>
    </row>
    <row r="4" spans="1:35" s="1" customFormat="1" ht="24.95" customHeight="1">
      <c r="B4" s="19"/>
      <c r="D4" s="20" t="s">
        <v>79</v>
      </c>
      <c r="AI4" s="16" t="s">
        <v>3</v>
      </c>
    </row>
    <row r="5" spans="1:35" s="1" customFormat="1" ht="6.95" customHeight="1">
      <c r="B5" s="19"/>
    </row>
    <row r="6" spans="1:35" s="1" customFormat="1" ht="12" customHeight="1">
      <c r="B6" s="19"/>
      <c r="D6" s="25" t="s">
        <v>12</v>
      </c>
    </row>
    <row r="7" spans="1:35" s="1" customFormat="1" ht="16.5" customHeight="1">
      <c r="B7" s="19"/>
      <c r="E7" s="193" t="str">
        <f>'Rekapitulácia stavby'!K6</f>
        <v>Rekonštrukcia bytu</v>
      </c>
      <c r="F7" s="194"/>
      <c r="G7" s="194"/>
      <c r="H7" s="194"/>
    </row>
    <row r="8" spans="1:35" s="2" customFormat="1" ht="12" customHeight="1">
      <c r="A8" s="28"/>
      <c r="B8" s="29"/>
      <c r="C8" s="28"/>
      <c r="D8" s="25" t="s">
        <v>80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35" s="2" customFormat="1" ht="16.5" customHeight="1">
      <c r="A9" s="28"/>
      <c r="B9" s="29"/>
      <c r="C9" s="28"/>
      <c r="D9" s="28"/>
      <c r="E9" s="179" t="s">
        <v>81</v>
      </c>
      <c r="F9" s="192"/>
      <c r="G9" s="192"/>
      <c r="H9" s="192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35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35" s="2" customFormat="1" ht="12" customHeight="1">
      <c r="A11" s="28"/>
      <c r="B11" s="29"/>
      <c r="C11" s="28"/>
      <c r="D11" s="25" t="s">
        <v>14</v>
      </c>
      <c r="E11" s="28"/>
      <c r="F11" s="23" t="s">
        <v>1</v>
      </c>
      <c r="G11" s="28"/>
      <c r="H11" s="28"/>
      <c r="I11" s="25" t="s">
        <v>15</v>
      </c>
      <c r="J11" s="23" t="s">
        <v>1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35" s="2" customFormat="1" ht="12" customHeight="1">
      <c r="A12" s="28"/>
      <c r="B12" s="29"/>
      <c r="C12" s="28"/>
      <c r="D12" s="25" t="s">
        <v>16</v>
      </c>
      <c r="E12" s="28"/>
      <c r="F12" s="23" t="s">
        <v>24</v>
      </c>
      <c r="G12" s="28"/>
      <c r="H12" s="28"/>
      <c r="I12" s="25" t="s">
        <v>18</v>
      </c>
      <c r="J12" s="51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35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35" s="2" customFormat="1" ht="12" customHeight="1">
      <c r="A14" s="28"/>
      <c r="B14" s="29"/>
      <c r="C14" s="28"/>
      <c r="D14" s="25" t="s">
        <v>19</v>
      </c>
      <c r="E14" s="28"/>
      <c r="F14" s="28"/>
      <c r="G14" s="28"/>
      <c r="H14" s="28"/>
      <c r="I14" s="25" t="s">
        <v>20</v>
      </c>
      <c r="J14" s="23" t="str">
        <f>IF('Rekapitulácia stavby'!AN10="","",'Rekapitulácia stavby'!AN10)</f>
        <v/>
      </c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35" s="2" customFormat="1" ht="18" customHeight="1">
      <c r="A15" s="28"/>
      <c r="B15" s="29"/>
      <c r="C15" s="28"/>
      <c r="D15" s="28"/>
      <c r="E15" s="23" t="str">
        <f>IF('Rekapitulácia stavby'!E11="","",'Rekapitulácia stavby'!E11)</f>
        <v>Michal Halan</v>
      </c>
      <c r="F15" s="28"/>
      <c r="G15" s="28"/>
      <c r="H15" s="28"/>
      <c r="I15" s="25" t="s">
        <v>22</v>
      </c>
      <c r="J15" s="23" t="str">
        <f>IF('Rekapitulácia stavby'!AN11="","",'Rekapitulácia stavby'!AN11)</f>
        <v/>
      </c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35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2" customFormat="1" ht="12" customHeight="1">
      <c r="A17" s="28"/>
      <c r="B17" s="29"/>
      <c r="C17" s="28"/>
      <c r="D17" s="25" t="s">
        <v>23</v>
      </c>
      <c r="E17" s="28"/>
      <c r="F17" s="28"/>
      <c r="G17" s="28"/>
      <c r="H17" s="28"/>
      <c r="I17" s="25" t="s">
        <v>20</v>
      </c>
      <c r="J17" s="23" t="str">
        <f>'Rekapitulácia stavby'!AN13</f>
        <v/>
      </c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2" customFormat="1" ht="18" customHeight="1">
      <c r="A18" s="28"/>
      <c r="B18" s="29"/>
      <c r="C18" s="28"/>
      <c r="D18" s="28"/>
      <c r="E18" s="158" t="str">
        <f>'Rekapitulácia stavby'!E14</f>
        <v xml:space="preserve"> </v>
      </c>
      <c r="F18" s="158"/>
      <c r="G18" s="158"/>
      <c r="H18" s="158"/>
      <c r="I18" s="25" t="s">
        <v>22</v>
      </c>
      <c r="J18" s="23" t="str">
        <f>'Rekapitulácia stavby'!AN14</f>
        <v/>
      </c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" customFormat="1" ht="12" customHeight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20</v>
      </c>
      <c r="J20" s="23" t="str">
        <f>IF('Rekapitulácia stavby'!AN16="","",'Rekapitulácia stavby'!AN16)</f>
        <v/>
      </c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" customFormat="1" ht="18" customHeight="1">
      <c r="A21" s="28"/>
      <c r="B21" s="29"/>
      <c r="C21" s="28"/>
      <c r="D21" s="28"/>
      <c r="E21" s="23" t="str">
        <f>IF('Rekapitulácia stavby'!E17="","",'Rekapitulácia stavby'!E17)</f>
        <v xml:space="preserve"> </v>
      </c>
      <c r="F21" s="28"/>
      <c r="G21" s="28"/>
      <c r="H21" s="28"/>
      <c r="I21" s="25" t="s">
        <v>22</v>
      </c>
      <c r="J21" s="23" t="str">
        <f>IF('Rekapitulácia stavby'!AN17="","",'Rekapitulácia stavby'!AN17)</f>
        <v/>
      </c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s="2" customFormat="1" ht="12" customHeight="1">
      <c r="A23" s="28"/>
      <c r="B23" s="29"/>
      <c r="C23" s="28"/>
      <c r="D23" s="25" t="s">
        <v>27</v>
      </c>
      <c r="E23" s="28"/>
      <c r="F23" s="28"/>
      <c r="G23" s="28"/>
      <c r="H23" s="28"/>
      <c r="I23" s="25" t="s">
        <v>20</v>
      </c>
      <c r="J23" s="23" t="str">
        <f>IF('Rekapitulácia stavby'!AN19="","",'Rekapitulácia stavby'!AN19)</f>
        <v/>
      </c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22</v>
      </c>
      <c r="J24" s="23" t="str">
        <f>IF('Rekapitulácia stavby'!AN20="","",'Rekapitulácia stavby'!AN20)</f>
        <v/>
      </c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s="2" customFormat="1" ht="12" customHeight="1">
      <c r="A26" s="28"/>
      <c r="B26" s="29"/>
      <c r="C26" s="28"/>
      <c r="D26" s="25" t="s">
        <v>28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s="8" customFormat="1" ht="16.5" customHeight="1">
      <c r="A27" s="86"/>
      <c r="B27" s="87"/>
      <c r="C27" s="86"/>
      <c r="D27" s="86"/>
      <c r="E27" s="161" t="s">
        <v>1</v>
      </c>
      <c r="F27" s="161"/>
      <c r="G27" s="161"/>
      <c r="H27" s="161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1:20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2" customFormat="1" ht="14.45" customHeight="1">
      <c r="A30" s="28"/>
      <c r="B30" s="29"/>
      <c r="C30" s="28"/>
      <c r="D30" s="23" t="s">
        <v>82</v>
      </c>
      <c r="E30" s="28"/>
      <c r="F30" s="28"/>
      <c r="G30" s="28"/>
      <c r="H30" s="28"/>
      <c r="I30" s="28"/>
      <c r="J30" s="88">
        <f>J96</f>
        <v>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s="2" customFormat="1" ht="14.45" customHeight="1">
      <c r="A31" s="28"/>
      <c r="B31" s="29"/>
      <c r="C31" s="28"/>
      <c r="D31" s="89" t="s">
        <v>83</v>
      </c>
      <c r="E31" s="28"/>
      <c r="F31" s="28"/>
      <c r="G31" s="28"/>
      <c r="H31" s="28"/>
      <c r="I31" s="28"/>
      <c r="J31" s="88">
        <f>J118</f>
        <v>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s="2" customFormat="1" ht="25.35" customHeight="1">
      <c r="A32" s="28"/>
      <c r="B32" s="29"/>
      <c r="C32" s="28"/>
      <c r="D32" s="90" t="s">
        <v>29</v>
      </c>
      <c r="E32" s="28"/>
      <c r="F32" s="28"/>
      <c r="G32" s="28"/>
      <c r="H32" s="28"/>
      <c r="I32" s="28"/>
      <c r="J32" s="67">
        <f>ROUND(J30 + J31, 2)</f>
        <v>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s="2" customFormat="1" ht="6.95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28"/>
      <c r="M33" s="28"/>
      <c r="N33" s="28"/>
      <c r="O33" s="28"/>
      <c r="P33" s="28"/>
      <c r="Q33" s="28"/>
      <c r="R33" s="28"/>
      <c r="S33" s="28"/>
      <c r="T33" s="28"/>
    </row>
    <row r="34" spans="1:20" s="2" customFormat="1" ht="14.45" customHeight="1">
      <c r="A34" s="28"/>
      <c r="B34" s="29"/>
      <c r="C34" s="28"/>
      <c r="D34" s="28"/>
      <c r="E34" s="28"/>
      <c r="F34" s="32" t="s">
        <v>31</v>
      </c>
      <c r="G34" s="28"/>
      <c r="H34" s="28"/>
      <c r="I34" s="32" t="s">
        <v>30</v>
      </c>
      <c r="J34" s="32" t="s">
        <v>32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s="2" customFormat="1" ht="14.45" customHeight="1">
      <c r="A35" s="28"/>
      <c r="B35" s="29"/>
      <c r="C35" s="28"/>
      <c r="D35" s="91" t="s">
        <v>33</v>
      </c>
      <c r="E35" s="25" t="s">
        <v>34</v>
      </c>
      <c r="F35" s="92" t="e">
        <f>ROUND((SUM(AT118:AT119) + SUM(AT139:AT305)),  2)</f>
        <v>#REF!</v>
      </c>
      <c r="G35" s="28"/>
      <c r="H35" s="28"/>
      <c r="I35" s="93">
        <v>0.2</v>
      </c>
      <c r="J35" s="92" t="e">
        <f>ROUND(((SUM(AT118:AT119) + SUM(AT139:AT305))*I35),  2)</f>
        <v>#REF!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s="2" customFormat="1" ht="14.45" customHeight="1">
      <c r="A36" s="28"/>
      <c r="B36" s="29"/>
      <c r="C36" s="28"/>
      <c r="D36" s="28"/>
      <c r="E36" s="25" t="s">
        <v>35</v>
      </c>
      <c r="F36" s="92" t="e">
        <f>ROUND((SUM(AU118:AU119) + SUM(AU139:AU305)),  2)</f>
        <v>#REF!</v>
      </c>
      <c r="G36" s="28"/>
      <c r="H36" s="28"/>
      <c r="I36" s="93">
        <v>0.2</v>
      </c>
      <c r="J36" s="92" t="e">
        <f>ROUND(((SUM(AU118:AU119) + SUM(AU139:AU305))*I36),  2)</f>
        <v>#REF!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s="2" customFormat="1" ht="14.45" hidden="1" customHeight="1">
      <c r="A37" s="28"/>
      <c r="B37" s="29"/>
      <c r="C37" s="28"/>
      <c r="D37" s="28"/>
      <c r="E37" s="25" t="s">
        <v>36</v>
      </c>
      <c r="F37" s="92" t="e">
        <f>ROUND((SUM(AV118:AV119) + SUM(AV139:AV305)),  2)</f>
        <v>#REF!</v>
      </c>
      <c r="G37" s="28"/>
      <c r="H37" s="28"/>
      <c r="I37" s="93">
        <v>0.2</v>
      </c>
      <c r="J37" s="92">
        <f>0</f>
        <v>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2" customFormat="1" ht="14.45" hidden="1" customHeight="1">
      <c r="A38" s="28"/>
      <c r="B38" s="29"/>
      <c r="C38" s="28"/>
      <c r="D38" s="28"/>
      <c r="E38" s="25" t="s">
        <v>37</v>
      </c>
      <c r="F38" s="92" t="e">
        <f>ROUND((SUM(AW118:AW119) + SUM(AW139:AW305)),  2)</f>
        <v>#REF!</v>
      </c>
      <c r="G38" s="28"/>
      <c r="H38" s="28"/>
      <c r="I38" s="93">
        <v>0.2</v>
      </c>
      <c r="J38" s="92">
        <f>0</f>
        <v>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2" customFormat="1" ht="14.45" hidden="1" customHeight="1">
      <c r="A39" s="28"/>
      <c r="B39" s="29"/>
      <c r="C39" s="28"/>
      <c r="D39" s="28"/>
      <c r="E39" s="25" t="s">
        <v>38</v>
      </c>
      <c r="F39" s="92" t="e">
        <f>ROUND((SUM(AX118:AX119) + SUM(AX139:AX305)),  2)</f>
        <v>#REF!</v>
      </c>
      <c r="G39" s="28"/>
      <c r="H39" s="28"/>
      <c r="I39" s="93">
        <v>0</v>
      </c>
      <c r="J39" s="92">
        <f>0</f>
        <v>0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2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2" customFormat="1" ht="25.35" customHeight="1">
      <c r="A41" s="28"/>
      <c r="B41" s="29"/>
      <c r="C41" s="94"/>
      <c r="D41" s="95" t="s">
        <v>39</v>
      </c>
      <c r="E41" s="56"/>
      <c r="F41" s="56"/>
      <c r="G41" s="96" t="s">
        <v>40</v>
      </c>
      <c r="H41" s="97" t="s">
        <v>41</v>
      </c>
      <c r="I41" s="56"/>
      <c r="J41" s="98" t="e">
        <f>SUM(J32:J39)</f>
        <v>#REF!</v>
      </c>
      <c r="K41" s="99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2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1" customFormat="1" ht="14.45" customHeight="1">
      <c r="B43" s="19"/>
    </row>
    <row r="44" spans="1:20" s="1" customFormat="1" ht="14.45" customHeight="1">
      <c r="B44" s="19"/>
    </row>
    <row r="45" spans="1:20" s="1" customFormat="1" ht="14.45" customHeight="1">
      <c r="B45" s="19"/>
    </row>
    <row r="46" spans="1:20" s="1" customFormat="1" ht="14.45" customHeight="1">
      <c r="B46" s="19"/>
    </row>
    <row r="47" spans="1:20" s="1" customFormat="1" ht="14.45" customHeight="1">
      <c r="B47" s="19"/>
    </row>
    <row r="48" spans="1:20" s="1" customFormat="1" ht="14.45" customHeight="1">
      <c r="B48" s="19"/>
    </row>
    <row r="49" spans="1:20" s="1" customFormat="1" ht="14.45" customHeight="1">
      <c r="B49" s="19"/>
    </row>
    <row r="50" spans="1:20" s="2" customFormat="1" ht="14.45" customHeight="1">
      <c r="B50" s="38"/>
      <c r="D50" s="39" t="s">
        <v>42</v>
      </c>
      <c r="E50" s="40"/>
      <c r="F50" s="40"/>
      <c r="G50" s="39" t="s">
        <v>43</v>
      </c>
      <c r="H50" s="40"/>
      <c r="I50" s="40"/>
      <c r="J50" s="40"/>
      <c r="K50" s="40"/>
    </row>
    <row r="51" spans="1:20">
      <c r="B51" s="19"/>
    </row>
    <row r="52" spans="1:20">
      <c r="B52" s="19"/>
    </row>
    <row r="53" spans="1:20">
      <c r="B53" s="19"/>
    </row>
    <row r="54" spans="1:20">
      <c r="B54" s="19"/>
    </row>
    <row r="55" spans="1:20">
      <c r="B55" s="19"/>
    </row>
    <row r="56" spans="1:20">
      <c r="B56" s="19"/>
    </row>
    <row r="57" spans="1:20">
      <c r="B57" s="19"/>
    </row>
    <row r="58" spans="1:20">
      <c r="B58" s="19"/>
    </row>
    <row r="59" spans="1:20">
      <c r="B59" s="19"/>
    </row>
    <row r="60" spans="1:20">
      <c r="B60" s="19"/>
    </row>
    <row r="61" spans="1:20" s="2" customFormat="1" ht="12.75">
      <c r="A61" s="28"/>
      <c r="B61" s="29"/>
      <c r="C61" s="28"/>
      <c r="D61" s="41" t="s">
        <v>44</v>
      </c>
      <c r="E61" s="31"/>
      <c r="F61" s="100" t="s">
        <v>45</v>
      </c>
      <c r="G61" s="41" t="s">
        <v>44</v>
      </c>
      <c r="H61" s="31"/>
      <c r="I61" s="31"/>
      <c r="J61" s="101" t="s">
        <v>45</v>
      </c>
      <c r="K61" s="31"/>
      <c r="L61" s="28"/>
      <c r="M61" s="28"/>
      <c r="N61" s="28"/>
      <c r="O61" s="28"/>
      <c r="P61" s="28"/>
      <c r="Q61" s="28"/>
      <c r="R61" s="28"/>
      <c r="S61" s="28"/>
      <c r="T61" s="28"/>
    </row>
    <row r="62" spans="1:20">
      <c r="B62" s="19"/>
    </row>
    <row r="63" spans="1:20">
      <c r="B63" s="19"/>
    </row>
    <row r="64" spans="1:20">
      <c r="B64" s="19"/>
    </row>
    <row r="65" spans="1:20" s="2" customFormat="1" ht="12.75">
      <c r="A65" s="28"/>
      <c r="B65" s="29"/>
      <c r="C65" s="28"/>
      <c r="D65" s="39" t="s">
        <v>46</v>
      </c>
      <c r="E65" s="42"/>
      <c r="F65" s="42"/>
      <c r="G65" s="39" t="s">
        <v>47</v>
      </c>
      <c r="H65" s="42"/>
      <c r="I65" s="42"/>
      <c r="J65" s="42"/>
      <c r="K65" s="42"/>
      <c r="L65" s="28"/>
      <c r="M65" s="28"/>
      <c r="N65" s="28"/>
      <c r="O65" s="28"/>
      <c r="P65" s="28"/>
      <c r="Q65" s="28"/>
      <c r="R65" s="28"/>
      <c r="S65" s="28"/>
      <c r="T65" s="28"/>
    </row>
    <row r="66" spans="1:20">
      <c r="B66" s="19"/>
    </row>
    <row r="67" spans="1:20">
      <c r="B67" s="19"/>
    </row>
    <row r="68" spans="1:20">
      <c r="B68" s="19"/>
    </row>
    <row r="69" spans="1:20">
      <c r="B69" s="19"/>
    </row>
    <row r="70" spans="1:20">
      <c r="B70" s="19"/>
    </row>
    <row r="71" spans="1:20">
      <c r="B71" s="19"/>
    </row>
    <row r="72" spans="1:20">
      <c r="B72" s="19"/>
    </row>
    <row r="73" spans="1:20">
      <c r="B73" s="19"/>
    </row>
    <row r="74" spans="1:20">
      <c r="B74" s="19"/>
    </row>
    <row r="75" spans="1:20">
      <c r="B75" s="19"/>
    </row>
    <row r="76" spans="1:20" s="2" customFormat="1" ht="12.75">
      <c r="A76" s="28"/>
      <c r="B76" s="29"/>
      <c r="C76" s="28"/>
      <c r="D76" s="41" t="s">
        <v>44</v>
      </c>
      <c r="E76" s="31"/>
      <c r="F76" s="100" t="s">
        <v>45</v>
      </c>
      <c r="G76" s="41" t="s">
        <v>44</v>
      </c>
      <c r="H76" s="31"/>
      <c r="I76" s="31"/>
      <c r="J76" s="101" t="s">
        <v>45</v>
      </c>
      <c r="K76" s="31"/>
      <c r="L76" s="28"/>
      <c r="M76" s="28"/>
      <c r="N76" s="28"/>
      <c r="O76" s="28"/>
      <c r="P76" s="28"/>
      <c r="Q76" s="28"/>
      <c r="R76" s="28"/>
      <c r="S76" s="28"/>
      <c r="T76" s="28"/>
    </row>
    <row r="77" spans="1:20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  <c r="M77" s="28"/>
      <c r="N77" s="28"/>
      <c r="O77" s="28"/>
      <c r="P77" s="28"/>
      <c r="Q77" s="28"/>
      <c r="R77" s="28"/>
      <c r="S77" s="28"/>
      <c r="T77" s="28"/>
    </row>
    <row r="81" spans="1:36" s="2" customFormat="1" ht="6.95" hidden="1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  <c r="M81" s="28"/>
      <c r="N81" s="28"/>
      <c r="O81" s="28"/>
      <c r="P81" s="28"/>
      <c r="Q81" s="28"/>
      <c r="R81" s="28"/>
      <c r="S81" s="28"/>
      <c r="T81" s="28"/>
    </row>
    <row r="82" spans="1:36" s="2" customFormat="1" ht="24.95" hidden="1" customHeight="1">
      <c r="A82" s="28"/>
      <c r="B82" s="29"/>
      <c r="C82" s="20" t="s">
        <v>84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:36" s="2" customFormat="1" ht="6.95" hidden="1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36" s="2" customFormat="1" ht="12" hidden="1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:36" s="2" customFormat="1" ht="16.5" hidden="1" customHeight="1">
      <c r="A85" s="28"/>
      <c r="B85" s="29"/>
      <c r="C85" s="28"/>
      <c r="D85" s="28"/>
      <c r="E85" s="193" t="str">
        <f>E7</f>
        <v>Rekonštrukcia bytu</v>
      </c>
      <c r="F85" s="194"/>
      <c r="G85" s="194"/>
      <c r="H85" s="194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36" s="2" customFormat="1" ht="12" hidden="1" customHeight="1">
      <c r="A86" s="28"/>
      <c r="B86" s="29"/>
      <c r="C86" s="25" t="s">
        <v>80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36" s="2" customFormat="1" ht="16.5" hidden="1" customHeight="1">
      <c r="A87" s="28"/>
      <c r="B87" s="29"/>
      <c r="C87" s="28"/>
      <c r="D87" s="28"/>
      <c r="E87" s="179" t="str">
        <f>E9</f>
        <v>BP - Rekonštrukcia bytu P...</v>
      </c>
      <c r="F87" s="192"/>
      <c r="G87" s="192"/>
      <c r="H87" s="192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36" s="2" customFormat="1" ht="6.95" hidden="1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36" s="2" customFormat="1" ht="12" hidden="1" customHeight="1">
      <c r="A89" s="28"/>
      <c r="B89" s="29"/>
      <c r="C89" s="25" t="s">
        <v>16</v>
      </c>
      <c r="D89" s="28"/>
      <c r="E89" s="28"/>
      <c r="F89" s="23" t="str">
        <f>F12</f>
        <v xml:space="preserve"> </v>
      </c>
      <c r="G89" s="28"/>
      <c r="H89" s="28"/>
      <c r="I89" s="25" t="s">
        <v>18</v>
      </c>
      <c r="J89" s="51" t="str">
        <f>IF(J12="","",J12)</f>
        <v/>
      </c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36" s="2" customFormat="1" ht="6.95" hidden="1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36" s="2" customFormat="1" ht="15.2" hidden="1" customHeight="1">
      <c r="A91" s="28"/>
      <c r="B91" s="29"/>
      <c r="C91" s="25" t="s">
        <v>19</v>
      </c>
      <c r="D91" s="28"/>
      <c r="E91" s="28"/>
      <c r="F91" s="23" t="str">
        <f>E15</f>
        <v>Michal Halan</v>
      </c>
      <c r="G91" s="28"/>
      <c r="H91" s="28"/>
      <c r="I91" s="25" t="s">
        <v>25</v>
      </c>
      <c r="J91" s="26" t="str">
        <f>E21</f>
        <v xml:space="preserve"> </v>
      </c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36" s="2" customFormat="1" ht="15.2" hidden="1" customHeight="1">
      <c r="A92" s="28"/>
      <c r="B92" s="29"/>
      <c r="C92" s="25" t="s">
        <v>23</v>
      </c>
      <c r="D92" s="28"/>
      <c r="E92" s="28"/>
      <c r="F92" s="23" t="str">
        <f>IF(E18="","",E18)</f>
        <v xml:space="preserve"> </v>
      </c>
      <c r="G92" s="28"/>
      <c r="H92" s="28"/>
      <c r="I92" s="25" t="s">
        <v>27</v>
      </c>
      <c r="J92" s="26" t="str">
        <f>E24</f>
        <v xml:space="preserve"> </v>
      </c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36" s="2" customFormat="1" ht="10.35" hidden="1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1:36" s="2" customFormat="1" ht="29.25" hidden="1" customHeight="1">
      <c r="A94" s="28"/>
      <c r="B94" s="29"/>
      <c r="C94" s="102" t="s">
        <v>85</v>
      </c>
      <c r="D94" s="94"/>
      <c r="E94" s="94"/>
      <c r="F94" s="94"/>
      <c r="G94" s="94"/>
      <c r="H94" s="94"/>
      <c r="I94" s="94"/>
      <c r="J94" s="103" t="s">
        <v>86</v>
      </c>
      <c r="K94" s="94"/>
      <c r="L94" s="28"/>
      <c r="M94" s="28"/>
      <c r="N94" s="28"/>
      <c r="O94" s="28"/>
      <c r="P94" s="28"/>
      <c r="Q94" s="28"/>
      <c r="R94" s="28"/>
      <c r="S94" s="28"/>
      <c r="T94" s="28"/>
    </row>
    <row r="95" spans="1:36" s="2" customFormat="1" ht="10.35" hidden="1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36" s="2" customFormat="1" ht="22.9" hidden="1" customHeight="1">
      <c r="A96" s="28"/>
      <c r="B96" s="29"/>
      <c r="C96" s="104" t="s">
        <v>87</v>
      </c>
      <c r="D96" s="28"/>
      <c r="E96" s="28"/>
      <c r="F96" s="28"/>
      <c r="G96" s="28"/>
      <c r="H96" s="28"/>
      <c r="I96" s="28"/>
      <c r="J96" s="67">
        <f>J139</f>
        <v>0</v>
      </c>
      <c r="K96" s="28"/>
      <c r="L96" s="28"/>
      <c r="M96" s="28"/>
      <c r="N96" s="28"/>
      <c r="O96" s="28"/>
      <c r="P96" s="28"/>
      <c r="Q96" s="28"/>
      <c r="R96" s="28"/>
      <c r="S96" s="28"/>
      <c r="T96" s="28"/>
      <c r="AJ96" s="16" t="s">
        <v>88</v>
      </c>
    </row>
    <row r="97" spans="2:10" s="9" customFormat="1" ht="24.95" hidden="1" customHeight="1">
      <c r="B97" s="105"/>
      <c r="D97" s="106" t="s">
        <v>89</v>
      </c>
      <c r="E97" s="107"/>
      <c r="F97" s="107"/>
      <c r="G97" s="107"/>
      <c r="H97" s="107"/>
      <c r="I97" s="107"/>
      <c r="J97" s="108">
        <f>J140</f>
        <v>0</v>
      </c>
    </row>
    <row r="98" spans="2:10" s="10" customFormat="1" ht="19.899999999999999" hidden="1" customHeight="1">
      <c r="B98" s="109"/>
      <c r="D98" s="110" t="s">
        <v>90</v>
      </c>
      <c r="E98" s="111"/>
      <c r="F98" s="111"/>
      <c r="G98" s="111"/>
      <c r="H98" s="111"/>
      <c r="I98" s="111"/>
      <c r="J98" s="112">
        <f>J141</f>
        <v>0</v>
      </c>
    </row>
    <row r="99" spans="2:10" s="10" customFormat="1" ht="19.899999999999999" hidden="1" customHeight="1">
      <c r="B99" s="109"/>
      <c r="D99" s="110" t="s">
        <v>91</v>
      </c>
      <c r="E99" s="111"/>
      <c r="F99" s="111"/>
      <c r="G99" s="111"/>
      <c r="H99" s="111"/>
      <c r="I99" s="111"/>
      <c r="J99" s="112">
        <f>J148</f>
        <v>0</v>
      </c>
    </row>
    <row r="100" spans="2:10" s="10" customFormat="1" ht="19.899999999999999" hidden="1" customHeight="1">
      <c r="B100" s="109"/>
      <c r="D100" s="110" t="s">
        <v>92</v>
      </c>
      <c r="E100" s="111"/>
      <c r="F100" s="111"/>
      <c r="G100" s="111"/>
      <c r="H100" s="111"/>
      <c r="I100" s="111"/>
      <c r="J100" s="112">
        <f>J162</f>
        <v>0</v>
      </c>
    </row>
    <row r="101" spans="2:10" s="9" customFormat="1" ht="24.95" hidden="1" customHeight="1">
      <c r="B101" s="105"/>
      <c r="D101" s="106" t="s">
        <v>93</v>
      </c>
      <c r="E101" s="107"/>
      <c r="F101" s="107"/>
      <c r="G101" s="107"/>
      <c r="H101" s="107"/>
      <c r="I101" s="107"/>
      <c r="J101" s="108">
        <f>J195</f>
        <v>0</v>
      </c>
    </row>
    <row r="102" spans="2:10" s="10" customFormat="1" ht="19.899999999999999" hidden="1" customHeight="1">
      <c r="B102" s="109"/>
      <c r="D102" s="110" t="s">
        <v>94</v>
      </c>
      <c r="E102" s="111"/>
      <c r="F102" s="111"/>
      <c r="G102" s="111"/>
      <c r="H102" s="111"/>
      <c r="I102" s="111"/>
      <c r="J102" s="112">
        <f>J196</f>
        <v>0</v>
      </c>
    </row>
    <row r="103" spans="2:10" s="10" customFormat="1" ht="19.899999999999999" hidden="1" customHeight="1">
      <c r="B103" s="109"/>
      <c r="D103" s="110" t="s">
        <v>95</v>
      </c>
      <c r="E103" s="111"/>
      <c r="F103" s="111"/>
      <c r="G103" s="111"/>
      <c r="H103" s="111"/>
      <c r="I103" s="111"/>
      <c r="J103" s="112">
        <f>J198</f>
        <v>0</v>
      </c>
    </row>
    <row r="104" spans="2:10" s="10" customFormat="1" ht="19.899999999999999" hidden="1" customHeight="1">
      <c r="B104" s="109"/>
      <c r="D104" s="110" t="s">
        <v>96</v>
      </c>
      <c r="E104" s="111"/>
      <c r="F104" s="111"/>
      <c r="G104" s="111"/>
      <c r="H104" s="111"/>
      <c r="I104" s="111"/>
      <c r="J104" s="112">
        <f>J206</f>
        <v>0</v>
      </c>
    </row>
    <row r="105" spans="2:10" s="10" customFormat="1" ht="19.899999999999999" hidden="1" customHeight="1">
      <c r="B105" s="109"/>
      <c r="D105" s="110" t="s">
        <v>97</v>
      </c>
      <c r="E105" s="111"/>
      <c r="F105" s="111"/>
      <c r="G105" s="111"/>
      <c r="H105" s="111"/>
      <c r="I105" s="111"/>
      <c r="J105" s="112">
        <f>J213</f>
        <v>0</v>
      </c>
    </row>
    <row r="106" spans="2:10" s="10" customFormat="1" ht="19.899999999999999" hidden="1" customHeight="1">
      <c r="B106" s="109"/>
      <c r="D106" s="110" t="s">
        <v>98</v>
      </c>
      <c r="E106" s="111"/>
      <c r="F106" s="111"/>
      <c r="G106" s="111"/>
      <c r="H106" s="111"/>
      <c r="I106" s="111"/>
      <c r="J106" s="112">
        <f>J247</f>
        <v>0</v>
      </c>
    </row>
    <row r="107" spans="2:10" s="10" customFormat="1" ht="19.899999999999999" hidden="1" customHeight="1">
      <c r="B107" s="109"/>
      <c r="D107" s="110" t="s">
        <v>99</v>
      </c>
      <c r="E107" s="111"/>
      <c r="F107" s="111"/>
      <c r="G107" s="111"/>
      <c r="H107" s="111"/>
      <c r="I107" s="111"/>
      <c r="J107" s="112">
        <f>J251</f>
        <v>0</v>
      </c>
    </row>
    <row r="108" spans="2:10" s="10" customFormat="1" ht="19.899999999999999" hidden="1" customHeight="1">
      <c r="B108" s="109"/>
      <c r="D108" s="110" t="s">
        <v>100</v>
      </c>
      <c r="E108" s="111"/>
      <c r="F108" s="111"/>
      <c r="G108" s="111"/>
      <c r="H108" s="111"/>
      <c r="I108" s="111"/>
      <c r="J108" s="112">
        <f>J255</f>
        <v>0</v>
      </c>
    </row>
    <row r="109" spans="2:10" s="10" customFormat="1" ht="19.899999999999999" hidden="1" customHeight="1">
      <c r="B109" s="109"/>
      <c r="D109" s="110" t="s">
        <v>101</v>
      </c>
      <c r="E109" s="111"/>
      <c r="F109" s="111"/>
      <c r="G109" s="111"/>
      <c r="H109" s="111"/>
      <c r="I109" s="111"/>
      <c r="J109" s="112">
        <f>J274</f>
        <v>0</v>
      </c>
    </row>
    <row r="110" spans="2:10" s="10" customFormat="1" ht="19.899999999999999" hidden="1" customHeight="1">
      <c r="B110" s="109"/>
      <c r="D110" s="110" t="s">
        <v>102</v>
      </c>
      <c r="E110" s="111"/>
      <c r="F110" s="111"/>
      <c r="G110" s="111"/>
      <c r="H110" s="111"/>
      <c r="I110" s="111"/>
      <c r="J110" s="112">
        <f>J281</f>
        <v>0</v>
      </c>
    </row>
    <row r="111" spans="2:10" s="10" customFormat="1" ht="19.899999999999999" hidden="1" customHeight="1">
      <c r="B111" s="109"/>
      <c r="D111" s="110" t="s">
        <v>103</v>
      </c>
      <c r="E111" s="111"/>
      <c r="F111" s="111"/>
      <c r="G111" s="111"/>
      <c r="H111" s="111"/>
      <c r="I111" s="111"/>
      <c r="J111" s="112">
        <f>J294</f>
        <v>0</v>
      </c>
    </row>
    <row r="112" spans="2:10" s="10" customFormat="1" ht="19.899999999999999" hidden="1" customHeight="1">
      <c r="B112" s="109"/>
      <c r="D112" s="110" t="s">
        <v>104</v>
      </c>
      <c r="E112" s="111"/>
      <c r="F112" s="111"/>
      <c r="G112" s="111"/>
      <c r="H112" s="111"/>
      <c r="I112" s="111"/>
      <c r="J112" s="112">
        <f>J296</f>
        <v>0</v>
      </c>
    </row>
    <row r="113" spans="1:20" s="10" customFormat="1" ht="19.899999999999999" hidden="1" customHeight="1">
      <c r="B113" s="109"/>
      <c r="D113" s="110" t="s">
        <v>105</v>
      </c>
      <c r="E113" s="111"/>
      <c r="F113" s="111"/>
      <c r="G113" s="111"/>
      <c r="H113" s="111"/>
      <c r="I113" s="111"/>
      <c r="J113" s="112">
        <f>J299</f>
        <v>0</v>
      </c>
    </row>
    <row r="114" spans="1:20" s="9" customFormat="1" ht="24.95" hidden="1" customHeight="1">
      <c r="B114" s="105"/>
      <c r="D114" s="106" t="s">
        <v>106</v>
      </c>
      <c r="E114" s="107"/>
      <c r="F114" s="107"/>
      <c r="G114" s="107"/>
      <c r="H114" s="107"/>
      <c r="I114" s="107"/>
      <c r="J114" s="108">
        <f>J304</f>
        <v>0</v>
      </c>
    </row>
    <row r="115" spans="1:20" s="10" customFormat="1" ht="19.899999999999999" hidden="1" customHeight="1">
      <c r="B115" s="109"/>
      <c r="D115" s="110" t="s">
        <v>107</v>
      </c>
      <c r="E115" s="111"/>
      <c r="F115" s="111"/>
      <c r="G115" s="111"/>
      <c r="H115" s="111"/>
      <c r="I115" s="111"/>
      <c r="J115" s="112">
        <f>J305</f>
        <v>0</v>
      </c>
    </row>
    <row r="116" spans="1:20" s="2" customFormat="1" ht="21.75" hidden="1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 s="2" customFormat="1" ht="6.95" hidden="1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 s="2" customFormat="1" ht="29.25" hidden="1" customHeight="1">
      <c r="A118" s="28"/>
      <c r="B118" s="29"/>
      <c r="C118" s="104" t="s">
        <v>108</v>
      </c>
      <c r="D118" s="28"/>
      <c r="E118" s="28"/>
      <c r="F118" s="28"/>
      <c r="G118" s="28"/>
      <c r="H118" s="28"/>
      <c r="I118" s="28"/>
      <c r="J118" s="113">
        <v>0</v>
      </c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 s="2" customFormat="1" ht="18" hidden="1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 s="2" customFormat="1" ht="29.25" hidden="1" customHeight="1">
      <c r="A120" s="28"/>
      <c r="B120" s="29"/>
      <c r="C120" s="114" t="s">
        <v>109</v>
      </c>
      <c r="D120" s="94"/>
      <c r="E120" s="94"/>
      <c r="F120" s="94"/>
      <c r="G120" s="94"/>
      <c r="H120" s="94"/>
      <c r="I120" s="94"/>
      <c r="J120" s="115">
        <f>ROUND(J96+J118,2)</f>
        <v>0</v>
      </c>
      <c r="K120" s="94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 s="2" customFormat="1" ht="6.95" hidden="1" customHeight="1">
      <c r="A121" s="28"/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 hidden="1"/>
    <row r="123" spans="1:20" hidden="1"/>
    <row r="124" spans="1:20" hidden="1"/>
    <row r="125" spans="1:20" s="2" customFormat="1" ht="6.95" customHeight="1">
      <c r="A125" s="28"/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 s="2" customFormat="1" ht="24.95" customHeight="1">
      <c r="A126" s="28"/>
      <c r="B126" s="29"/>
      <c r="C126" s="20" t="s">
        <v>110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 s="2" customFormat="1" ht="6.95" customHeight="1">
      <c r="A127" s="28"/>
      <c r="B127" s="29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 s="2" customFormat="1" ht="12" customHeight="1">
      <c r="A128" s="28"/>
      <c r="B128" s="29"/>
      <c r="C128" s="25" t="s">
        <v>12</v>
      </c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54" s="2" customFormat="1" ht="16.5" customHeight="1">
      <c r="A129" s="28"/>
      <c r="B129" s="29"/>
      <c r="C129" s="28"/>
      <c r="D129" s="28"/>
      <c r="E129" s="193" t="str">
        <f>E7</f>
        <v>Rekonštrukcia bytu</v>
      </c>
      <c r="F129" s="194"/>
      <c r="G129" s="194"/>
      <c r="H129" s="194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54" s="2" customFormat="1" ht="12" customHeight="1">
      <c r="A130" s="28"/>
      <c r="B130" s="29"/>
      <c r="C130" s="25" t="s">
        <v>80</v>
      </c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54" s="2" customFormat="1" ht="16.5" customHeight="1">
      <c r="A131" s="28"/>
      <c r="B131" s="29"/>
      <c r="C131" s="28"/>
      <c r="D131" s="28"/>
      <c r="E131" s="179" t="str">
        <f>E9</f>
        <v>BP - Rekonštrukcia bytu P...</v>
      </c>
      <c r="F131" s="192"/>
      <c r="G131" s="192"/>
      <c r="H131" s="192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54" s="2" customFormat="1" ht="6.95" customHeight="1">
      <c r="A132" s="28"/>
      <c r="B132" s="29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54" s="2" customFormat="1" ht="12" customHeight="1">
      <c r="A133" s="28"/>
      <c r="B133" s="29"/>
      <c r="C133" s="25" t="s">
        <v>16</v>
      </c>
      <c r="D133" s="28"/>
      <c r="E133" s="28"/>
      <c r="F133" s="23" t="str">
        <f>F12</f>
        <v xml:space="preserve"> </v>
      </c>
      <c r="G133" s="28"/>
      <c r="H133" s="28"/>
      <c r="I133" s="25" t="s">
        <v>18</v>
      </c>
      <c r="J133" s="51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54" s="2" customFormat="1" ht="6.95" customHeight="1">
      <c r="A134" s="28"/>
      <c r="B134" s="29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54" s="2" customFormat="1" ht="15.2" customHeight="1">
      <c r="A135" s="28"/>
      <c r="B135" s="29"/>
      <c r="C135" s="25" t="s">
        <v>19</v>
      </c>
      <c r="D135" s="28"/>
      <c r="E135" s="28"/>
      <c r="F135" s="23" t="str">
        <f>E15</f>
        <v>Michal Halan</v>
      </c>
      <c r="G135" s="28"/>
      <c r="H135" s="28"/>
      <c r="I135" s="25" t="s">
        <v>25</v>
      </c>
      <c r="J135" s="26" t="str">
        <f>E21</f>
        <v xml:space="preserve"> </v>
      </c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54" s="2" customFormat="1" ht="15.2" customHeight="1">
      <c r="A136" s="28"/>
      <c r="B136" s="29"/>
      <c r="C136" s="25" t="s">
        <v>23</v>
      </c>
      <c r="D136" s="28"/>
      <c r="E136" s="28"/>
      <c r="F136" s="23" t="str">
        <f>IF(E18="","",E18)</f>
        <v xml:space="preserve"> </v>
      </c>
      <c r="G136" s="28"/>
      <c r="H136" s="28"/>
      <c r="I136" s="25" t="s">
        <v>27</v>
      </c>
      <c r="J136" s="26" t="str">
        <f>E24</f>
        <v xml:space="preserve"> </v>
      </c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54" s="2" customFormat="1" ht="10.35" customHeight="1">
      <c r="A137" s="28"/>
      <c r="B137" s="29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54" s="11" customFormat="1" ht="29.25" customHeight="1">
      <c r="A138" s="116"/>
      <c r="B138" s="117"/>
      <c r="C138" s="118" t="s">
        <v>111</v>
      </c>
      <c r="D138" s="119" t="s">
        <v>54</v>
      </c>
      <c r="E138" s="119" t="s">
        <v>50</v>
      </c>
      <c r="F138" s="119" t="s">
        <v>51</v>
      </c>
      <c r="G138" s="119" t="s">
        <v>112</v>
      </c>
      <c r="H138" s="119" t="s">
        <v>113</v>
      </c>
      <c r="I138" s="119" t="s">
        <v>114</v>
      </c>
      <c r="J138" s="120" t="s">
        <v>86</v>
      </c>
      <c r="K138" s="121" t="s">
        <v>115</v>
      </c>
      <c r="L138" s="116"/>
      <c r="M138" s="116"/>
      <c r="N138" s="116"/>
      <c r="O138" s="116"/>
      <c r="P138" s="116"/>
      <c r="Q138" s="116"/>
      <c r="R138" s="116"/>
      <c r="S138" s="116"/>
      <c r="T138" s="116"/>
    </row>
    <row r="139" spans="1:54" s="2" customFormat="1" ht="22.9" customHeight="1">
      <c r="A139" s="28"/>
      <c r="B139" s="29"/>
      <c r="C139" s="65" t="s">
        <v>82</v>
      </c>
      <c r="D139" s="28"/>
      <c r="E139" s="28"/>
      <c r="F139" s="28"/>
      <c r="G139" s="28"/>
      <c r="H139" s="28"/>
      <c r="I139" s="28"/>
      <c r="J139" s="122">
        <f>AZ139</f>
        <v>0</v>
      </c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AI139" s="16" t="s">
        <v>68</v>
      </c>
      <c r="AJ139" s="16" t="s">
        <v>88</v>
      </c>
      <c r="AZ139" s="123">
        <f>AZ140+AZ195+AZ304</f>
        <v>0</v>
      </c>
    </row>
    <row r="140" spans="1:54" s="12" customFormat="1" ht="25.9" customHeight="1">
      <c r="B140" s="124"/>
      <c r="D140" s="125" t="s">
        <v>68</v>
      </c>
      <c r="E140" s="126" t="s">
        <v>116</v>
      </c>
      <c r="F140" s="126" t="s">
        <v>117</v>
      </c>
      <c r="J140" s="127">
        <f>AZ140</f>
        <v>0</v>
      </c>
      <c r="AG140" s="125" t="s">
        <v>77</v>
      </c>
      <c r="AI140" s="128" t="s">
        <v>68</v>
      </c>
      <c r="AJ140" s="128" t="s">
        <v>69</v>
      </c>
      <c r="AN140" s="125" t="s">
        <v>118</v>
      </c>
      <c r="AZ140" s="129">
        <f>AZ141+AZ148+AZ162</f>
        <v>0</v>
      </c>
    </row>
    <row r="141" spans="1:54" s="12" customFormat="1" ht="22.9" customHeight="1">
      <c r="B141" s="124"/>
      <c r="D141" s="125" t="s">
        <v>68</v>
      </c>
      <c r="E141" s="130" t="s">
        <v>119</v>
      </c>
      <c r="F141" s="130" t="s">
        <v>120</v>
      </c>
      <c r="J141" s="131">
        <f>AZ141</f>
        <v>0</v>
      </c>
      <c r="AG141" s="125" t="s">
        <v>77</v>
      </c>
      <c r="AI141" s="128" t="s">
        <v>68</v>
      </c>
      <c r="AJ141" s="128" t="s">
        <v>77</v>
      </c>
      <c r="AN141" s="125" t="s">
        <v>118</v>
      </c>
      <c r="AZ141" s="129">
        <f>SUM(AZ142:AZ147)</f>
        <v>0</v>
      </c>
    </row>
    <row r="142" spans="1:54" s="2" customFormat="1" ht="16.5" customHeight="1">
      <c r="A142" s="28"/>
      <c r="B142" s="132"/>
      <c r="C142" s="133" t="s">
        <v>77</v>
      </c>
      <c r="D142" s="133" t="s">
        <v>121</v>
      </c>
      <c r="E142" s="134" t="s">
        <v>122</v>
      </c>
      <c r="F142" s="135" t="s">
        <v>123</v>
      </c>
      <c r="G142" s="136" t="s">
        <v>124</v>
      </c>
      <c r="H142" s="137">
        <v>8.44</v>
      </c>
      <c r="I142" s="138"/>
      <c r="J142" s="138">
        <f>ROUND(I142*H142,2)</f>
        <v>0</v>
      </c>
      <c r="K142" s="139"/>
      <c r="L142" s="28"/>
      <c r="M142" s="28"/>
      <c r="N142" s="28"/>
      <c r="O142" s="28"/>
      <c r="P142" s="28"/>
      <c r="Q142" s="28"/>
      <c r="R142" s="28"/>
      <c r="S142" s="28"/>
      <c r="T142" s="28"/>
      <c r="AG142" s="140" t="s">
        <v>125</v>
      </c>
      <c r="AI142" s="140" t="s">
        <v>121</v>
      </c>
      <c r="AJ142" s="140" t="s">
        <v>126</v>
      </c>
      <c r="AN142" s="16" t="s">
        <v>118</v>
      </c>
      <c r="AT142" s="141" t="e">
        <f>IF(#REF!="základná",J142,0)</f>
        <v>#REF!</v>
      </c>
      <c r="AU142" s="141" t="e">
        <f>IF(#REF!="znížená",J142,0)</f>
        <v>#REF!</v>
      </c>
      <c r="AV142" s="141" t="e">
        <f>IF(#REF!="zákl. prenesená",J142,0)</f>
        <v>#REF!</v>
      </c>
      <c r="AW142" s="141" t="e">
        <f>IF(#REF!="zníž. prenesená",J142,0)</f>
        <v>#REF!</v>
      </c>
      <c r="AX142" s="141" t="e">
        <f>IF(#REF!="nulová",J142,0)</f>
        <v>#REF!</v>
      </c>
      <c r="AY142" s="16" t="s">
        <v>126</v>
      </c>
      <c r="AZ142" s="141">
        <f>ROUND(I142*H142,2)</f>
        <v>0</v>
      </c>
      <c r="BA142" s="16" t="s">
        <v>125</v>
      </c>
      <c r="BB142" s="140" t="s">
        <v>126</v>
      </c>
    </row>
    <row r="143" spans="1:54" s="13" customFormat="1">
      <c r="B143" s="142"/>
      <c r="D143" s="143" t="s">
        <v>127</v>
      </c>
      <c r="E143" s="144" t="s">
        <v>1</v>
      </c>
      <c r="F143" s="145" t="s">
        <v>128</v>
      </c>
      <c r="H143" s="146">
        <v>8.44</v>
      </c>
      <c r="AI143" s="144" t="s">
        <v>127</v>
      </c>
      <c r="AJ143" s="144" t="s">
        <v>126</v>
      </c>
      <c r="AK143" s="13" t="s">
        <v>126</v>
      </c>
      <c r="AL143" s="13" t="s">
        <v>26</v>
      </c>
      <c r="AM143" s="13" t="s">
        <v>69</v>
      </c>
      <c r="AN143" s="144" t="s">
        <v>118</v>
      </c>
    </row>
    <row r="144" spans="1:54" s="14" customFormat="1">
      <c r="B144" s="147"/>
      <c r="D144" s="143" t="s">
        <v>127</v>
      </c>
      <c r="E144" s="148" t="s">
        <v>1</v>
      </c>
      <c r="F144" s="149" t="s">
        <v>129</v>
      </c>
      <c r="H144" s="150">
        <v>8.44</v>
      </c>
      <c r="AI144" s="148" t="s">
        <v>127</v>
      </c>
      <c r="AJ144" s="148" t="s">
        <v>126</v>
      </c>
      <c r="AK144" s="14" t="s">
        <v>125</v>
      </c>
      <c r="AL144" s="14" t="s">
        <v>26</v>
      </c>
      <c r="AM144" s="14" t="s">
        <v>77</v>
      </c>
      <c r="AN144" s="148" t="s">
        <v>118</v>
      </c>
    </row>
    <row r="145" spans="1:54" s="2" customFormat="1" ht="16.5" customHeight="1">
      <c r="A145" s="28"/>
      <c r="B145" s="132"/>
      <c r="C145" s="133" t="s">
        <v>126</v>
      </c>
      <c r="D145" s="133" t="s">
        <v>121</v>
      </c>
      <c r="E145" s="134" t="s">
        <v>130</v>
      </c>
      <c r="F145" s="135" t="s">
        <v>131</v>
      </c>
      <c r="G145" s="136" t="s">
        <v>124</v>
      </c>
      <c r="H145" s="137">
        <v>0.82499999999999996</v>
      </c>
      <c r="I145" s="138"/>
      <c r="J145" s="138">
        <f>ROUND(I145*H145,2)</f>
        <v>0</v>
      </c>
      <c r="K145" s="139"/>
      <c r="L145" s="28"/>
      <c r="M145" s="28"/>
      <c r="N145" s="28"/>
      <c r="O145" s="28"/>
      <c r="P145" s="28"/>
      <c r="Q145" s="28"/>
      <c r="R145" s="28"/>
      <c r="S145" s="28"/>
      <c r="T145" s="28"/>
      <c r="AG145" s="140" t="s">
        <v>125</v>
      </c>
      <c r="AI145" s="140" t="s">
        <v>121</v>
      </c>
      <c r="AJ145" s="140" t="s">
        <v>126</v>
      </c>
      <c r="AN145" s="16" t="s">
        <v>118</v>
      </c>
      <c r="AT145" s="141" t="e">
        <f>IF(#REF!="základná",J145,0)</f>
        <v>#REF!</v>
      </c>
      <c r="AU145" s="141" t="e">
        <f>IF(#REF!="znížená",J145,0)</f>
        <v>#REF!</v>
      </c>
      <c r="AV145" s="141" t="e">
        <f>IF(#REF!="zákl. prenesená",J145,0)</f>
        <v>#REF!</v>
      </c>
      <c r="AW145" s="141" t="e">
        <f>IF(#REF!="zníž. prenesená",J145,0)</f>
        <v>#REF!</v>
      </c>
      <c r="AX145" s="141" t="e">
        <f>IF(#REF!="nulová",J145,0)</f>
        <v>#REF!</v>
      </c>
      <c r="AY145" s="16" t="s">
        <v>126</v>
      </c>
      <c r="AZ145" s="141">
        <f>ROUND(I145*H145,2)</f>
        <v>0</v>
      </c>
      <c r="BA145" s="16" t="s">
        <v>125</v>
      </c>
      <c r="BB145" s="140" t="s">
        <v>125</v>
      </c>
    </row>
    <row r="146" spans="1:54" s="13" customFormat="1">
      <c r="B146" s="142"/>
      <c r="D146" s="143" t="s">
        <v>127</v>
      </c>
      <c r="E146" s="144" t="s">
        <v>1</v>
      </c>
      <c r="F146" s="145" t="s">
        <v>132</v>
      </c>
      <c r="H146" s="146">
        <v>0.82499999999999996</v>
      </c>
      <c r="AI146" s="144" t="s">
        <v>127</v>
      </c>
      <c r="AJ146" s="144" t="s">
        <v>126</v>
      </c>
      <c r="AK146" s="13" t="s">
        <v>126</v>
      </c>
      <c r="AL146" s="13" t="s">
        <v>26</v>
      </c>
      <c r="AM146" s="13" t="s">
        <v>69</v>
      </c>
      <c r="AN146" s="144" t="s">
        <v>118</v>
      </c>
    </row>
    <row r="147" spans="1:54" s="14" customFormat="1">
      <c r="B147" s="147"/>
      <c r="D147" s="143" t="s">
        <v>127</v>
      </c>
      <c r="E147" s="148" t="s">
        <v>1</v>
      </c>
      <c r="F147" s="149" t="s">
        <v>129</v>
      </c>
      <c r="H147" s="150">
        <v>0.82499999999999996</v>
      </c>
      <c r="AI147" s="148" t="s">
        <v>127</v>
      </c>
      <c r="AJ147" s="148" t="s">
        <v>126</v>
      </c>
      <c r="AK147" s="14" t="s">
        <v>125</v>
      </c>
      <c r="AL147" s="14" t="s">
        <v>26</v>
      </c>
      <c r="AM147" s="14" t="s">
        <v>77</v>
      </c>
      <c r="AN147" s="148" t="s">
        <v>118</v>
      </c>
    </row>
    <row r="148" spans="1:54" s="12" customFormat="1" ht="22.9" customHeight="1">
      <c r="B148" s="124"/>
      <c r="D148" s="125" t="s">
        <v>68</v>
      </c>
      <c r="E148" s="130" t="s">
        <v>133</v>
      </c>
      <c r="F148" s="130" t="s">
        <v>134</v>
      </c>
      <c r="J148" s="131">
        <f>AZ148</f>
        <v>0</v>
      </c>
      <c r="AG148" s="125" t="s">
        <v>77</v>
      </c>
      <c r="AI148" s="128" t="s">
        <v>68</v>
      </c>
      <c r="AJ148" s="128" t="s">
        <v>77</v>
      </c>
      <c r="AN148" s="125" t="s">
        <v>118</v>
      </c>
      <c r="AZ148" s="129">
        <f>SUM(AZ149:AZ161)</f>
        <v>0</v>
      </c>
    </row>
    <row r="149" spans="1:54" s="2" customFormat="1" ht="21.75" customHeight="1">
      <c r="A149" s="28"/>
      <c r="B149" s="132"/>
      <c r="C149" s="133" t="s">
        <v>119</v>
      </c>
      <c r="D149" s="133" t="s">
        <v>121</v>
      </c>
      <c r="E149" s="134" t="s">
        <v>135</v>
      </c>
      <c r="F149" s="135" t="s">
        <v>136</v>
      </c>
      <c r="G149" s="136" t="s">
        <v>124</v>
      </c>
      <c r="H149" s="137">
        <v>72.680000000000007</v>
      </c>
      <c r="I149" s="138"/>
      <c r="J149" s="138">
        <f>ROUND(I149*H149,2)</f>
        <v>0</v>
      </c>
      <c r="K149" s="139"/>
      <c r="L149" s="28"/>
      <c r="M149" s="28"/>
      <c r="N149" s="28"/>
      <c r="O149" s="28"/>
      <c r="P149" s="28"/>
      <c r="Q149" s="28"/>
      <c r="R149" s="28"/>
      <c r="S149" s="28"/>
      <c r="T149" s="28"/>
      <c r="AG149" s="140" t="s">
        <v>125</v>
      </c>
      <c r="AI149" s="140" t="s">
        <v>121</v>
      </c>
      <c r="AJ149" s="140" t="s">
        <v>126</v>
      </c>
      <c r="AN149" s="16" t="s">
        <v>118</v>
      </c>
      <c r="AT149" s="141" t="e">
        <f>IF(#REF!="základná",J149,0)</f>
        <v>#REF!</v>
      </c>
      <c r="AU149" s="141" t="e">
        <f>IF(#REF!="znížená",J149,0)</f>
        <v>#REF!</v>
      </c>
      <c r="AV149" s="141" t="e">
        <f>IF(#REF!="zákl. prenesená",J149,0)</f>
        <v>#REF!</v>
      </c>
      <c r="AW149" s="141" t="e">
        <f>IF(#REF!="zníž. prenesená",J149,0)</f>
        <v>#REF!</v>
      </c>
      <c r="AX149" s="141" t="e">
        <f>IF(#REF!="nulová",J149,0)</f>
        <v>#REF!</v>
      </c>
      <c r="AY149" s="16" t="s">
        <v>126</v>
      </c>
      <c r="AZ149" s="141">
        <f>ROUND(I149*H149,2)</f>
        <v>0</v>
      </c>
      <c r="BA149" s="16" t="s">
        <v>125</v>
      </c>
      <c r="BB149" s="140" t="s">
        <v>133</v>
      </c>
    </row>
    <row r="150" spans="1:54" s="13" customFormat="1">
      <c r="B150" s="142"/>
      <c r="D150" s="143" t="s">
        <v>127</v>
      </c>
      <c r="E150" s="144" t="s">
        <v>1</v>
      </c>
      <c r="F150" s="145" t="s">
        <v>137</v>
      </c>
      <c r="H150" s="146">
        <v>72.680000000000007</v>
      </c>
      <c r="AI150" s="144" t="s">
        <v>127</v>
      </c>
      <c r="AJ150" s="144" t="s">
        <v>126</v>
      </c>
      <c r="AK150" s="13" t="s">
        <v>126</v>
      </c>
      <c r="AL150" s="13" t="s">
        <v>26</v>
      </c>
      <c r="AM150" s="13" t="s">
        <v>69</v>
      </c>
      <c r="AN150" s="144" t="s">
        <v>118</v>
      </c>
    </row>
    <row r="151" spans="1:54" s="14" customFormat="1">
      <c r="B151" s="147"/>
      <c r="D151" s="143" t="s">
        <v>127</v>
      </c>
      <c r="E151" s="148" t="s">
        <v>1</v>
      </c>
      <c r="F151" s="149" t="s">
        <v>129</v>
      </c>
      <c r="H151" s="150">
        <v>72.680000000000007</v>
      </c>
      <c r="AI151" s="148" t="s">
        <v>127</v>
      </c>
      <c r="AJ151" s="148" t="s">
        <v>126</v>
      </c>
      <c r="AK151" s="14" t="s">
        <v>125</v>
      </c>
      <c r="AL151" s="14" t="s">
        <v>26</v>
      </c>
      <c r="AM151" s="14" t="s">
        <v>77</v>
      </c>
      <c r="AN151" s="148" t="s">
        <v>118</v>
      </c>
    </row>
    <row r="152" spans="1:54" s="2" customFormat="1" ht="16.5" customHeight="1">
      <c r="A152" s="28"/>
      <c r="B152" s="132"/>
      <c r="C152" s="133" t="s">
        <v>125</v>
      </c>
      <c r="D152" s="133" t="s">
        <v>121</v>
      </c>
      <c r="E152" s="134" t="s">
        <v>138</v>
      </c>
      <c r="F152" s="135" t="s">
        <v>139</v>
      </c>
      <c r="G152" s="136" t="s">
        <v>124</v>
      </c>
      <c r="H152" s="137">
        <v>174.92400000000001</v>
      </c>
      <c r="I152" s="138"/>
      <c r="J152" s="138">
        <f>ROUND(I152*H152,2)</f>
        <v>0</v>
      </c>
      <c r="K152" s="139"/>
      <c r="L152" s="28"/>
      <c r="M152" s="28"/>
      <c r="N152" s="28"/>
      <c r="O152" s="28"/>
      <c r="P152" s="28"/>
      <c r="Q152" s="28"/>
      <c r="R152" s="28"/>
      <c r="S152" s="28"/>
      <c r="T152" s="28"/>
      <c r="AG152" s="140" t="s">
        <v>125</v>
      </c>
      <c r="AI152" s="140" t="s">
        <v>121</v>
      </c>
      <c r="AJ152" s="140" t="s">
        <v>126</v>
      </c>
      <c r="AN152" s="16" t="s">
        <v>118</v>
      </c>
      <c r="AT152" s="141" t="e">
        <f>IF(#REF!="základná",J152,0)</f>
        <v>#REF!</v>
      </c>
      <c r="AU152" s="141" t="e">
        <f>IF(#REF!="znížená",J152,0)</f>
        <v>#REF!</v>
      </c>
      <c r="AV152" s="141" t="e">
        <f>IF(#REF!="zákl. prenesená",J152,0)</f>
        <v>#REF!</v>
      </c>
      <c r="AW152" s="141" t="e">
        <f>IF(#REF!="zníž. prenesená",J152,0)</f>
        <v>#REF!</v>
      </c>
      <c r="AX152" s="141" t="e">
        <f>IF(#REF!="nulová",J152,0)</f>
        <v>#REF!</v>
      </c>
      <c r="AY152" s="16" t="s">
        <v>126</v>
      </c>
      <c r="AZ152" s="141">
        <f>ROUND(I152*H152,2)</f>
        <v>0</v>
      </c>
      <c r="BA152" s="16" t="s">
        <v>125</v>
      </c>
      <c r="BB152" s="140" t="s">
        <v>140</v>
      </c>
    </row>
    <row r="153" spans="1:54" s="13" customFormat="1">
      <c r="B153" s="142"/>
      <c r="D153" s="143" t="s">
        <v>127</v>
      </c>
      <c r="E153" s="144" t="s">
        <v>1</v>
      </c>
      <c r="F153" s="145" t="s">
        <v>141</v>
      </c>
      <c r="H153" s="146">
        <v>13.75</v>
      </c>
      <c r="AI153" s="144" t="s">
        <v>127</v>
      </c>
      <c r="AJ153" s="144" t="s">
        <v>126</v>
      </c>
      <c r="AK153" s="13" t="s">
        <v>126</v>
      </c>
      <c r="AL153" s="13" t="s">
        <v>26</v>
      </c>
      <c r="AM153" s="13" t="s">
        <v>69</v>
      </c>
      <c r="AN153" s="144" t="s">
        <v>118</v>
      </c>
    </row>
    <row r="154" spans="1:54" s="13" customFormat="1">
      <c r="B154" s="142"/>
      <c r="D154" s="143" t="s">
        <v>127</v>
      </c>
      <c r="E154" s="144" t="s">
        <v>1</v>
      </c>
      <c r="F154" s="145" t="s">
        <v>142</v>
      </c>
      <c r="H154" s="146">
        <v>40.238</v>
      </c>
      <c r="AI154" s="144" t="s">
        <v>127</v>
      </c>
      <c r="AJ154" s="144" t="s">
        <v>126</v>
      </c>
      <c r="AK154" s="13" t="s">
        <v>126</v>
      </c>
      <c r="AL154" s="13" t="s">
        <v>26</v>
      </c>
      <c r="AM154" s="13" t="s">
        <v>69</v>
      </c>
      <c r="AN154" s="144" t="s">
        <v>118</v>
      </c>
    </row>
    <row r="155" spans="1:54" s="13" customFormat="1">
      <c r="B155" s="142"/>
      <c r="D155" s="143" t="s">
        <v>127</v>
      </c>
      <c r="E155" s="144" t="s">
        <v>1</v>
      </c>
      <c r="F155" s="145" t="s">
        <v>143</v>
      </c>
      <c r="H155" s="146">
        <v>37.432000000000002</v>
      </c>
      <c r="AI155" s="144" t="s">
        <v>127</v>
      </c>
      <c r="AJ155" s="144" t="s">
        <v>126</v>
      </c>
      <c r="AK155" s="13" t="s">
        <v>126</v>
      </c>
      <c r="AL155" s="13" t="s">
        <v>26</v>
      </c>
      <c r="AM155" s="13" t="s">
        <v>69</v>
      </c>
      <c r="AN155" s="144" t="s">
        <v>118</v>
      </c>
    </row>
    <row r="156" spans="1:54" s="13" customFormat="1">
      <c r="B156" s="142"/>
      <c r="D156" s="143" t="s">
        <v>127</v>
      </c>
      <c r="E156" s="144" t="s">
        <v>1</v>
      </c>
      <c r="F156" s="145" t="s">
        <v>144</v>
      </c>
      <c r="H156" s="146">
        <v>6.4</v>
      </c>
      <c r="AI156" s="144" t="s">
        <v>127</v>
      </c>
      <c r="AJ156" s="144" t="s">
        <v>126</v>
      </c>
      <c r="AK156" s="13" t="s">
        <v>126</v>
      </c>
      <c r="AL156" s="13" t="s">
        <v>26</v>
      </c>
      <c r="AM156" s="13" t="s">
        <v>69</v>
      </c>
      <c r="AN156" s="144" t="s">
        <v>118</v>
      </c>
    </row>
    <row r="157" spans="1:54" s="13" customFormat="1">
      <c r="B157" s="142"/>
      <c r="D157" s="143" t="s">
        <v>127</v>
      </c>
      <c r="E157" s="144" t="s">
        <v>1</v>
      </c>
      <c r="F157" s="145" t="s">
        <v>145</v>
      </c>
      <c r="H157" s="146">
        <v>12.632999999999999</v>
      </c>
      <c r="AI157" s="144" t="s">
        <v>127</v>
      </c>
      <c r="AJ157" s="144" t="s">
        <v>126</v>
      </c>
      <c r="AK157" s="13" t="s">
        <v>126</v>
      </c>
      <c r="AL157" s="13" t="s">
        <v>26</v>
      </c>
      <c r="AM157" s="13" t="s">
        <v>69</v>
      </c>
      <c r="AN157" s="144" t="s">
        <v>118</v>
      </c>
    </row>
    <row r="158" spans="1:54" s="13" customFormat="1">
      <c r="B158" s="142"/>
      <c r="D158" s="143" t="s">
        <v>127</v>
      </c>
      <c r="E158" s="144" t="s">
        <v>1</v>
      </c>
      <c r="F158" s="145" t="s">
        <v>146</v>
      </c>
      <c r="H158" s="146">
        <v>11.414</v>
      </c>
      <c r="AI158" s="144" t="s">
        <v>127</v>
      </c>
      <c r="AJ158" s="144" t="s">
        <v>126</v>
      </c>
      <c r="AK158" s="13" t="s">
        <v>126</v>
      </c>
      <c r="AL158" s="13" t="s">
        <v>26</v>
      </c>
      <c r="AM158" s="13" t="s">
        <v>69</v>
      </c>
      <c r="AN158" s="144" t="s">
        <v>118</v>
      </c>
    </row>
    <row r="159" spans="1:54" s="13" customFormat="1">
      <c r="B159" s="142"/>
      <c r="D159" s="143" t="s">
        <v>127</v>
      </c>
      <c r="E159" s="144" t="s">
        <v>1</v>
      </c>
      <c r="F159" s="145" t="s">
        <v>147</v>
      </c>
      <c r="H159" s="146">
        <v>41.924999999999997</v>
      </c>
      <c r="AI159" s="144" t="s">
        <v>127</v>
      </c>
      <c r="AJ159" s="144" t="s">
        <v>126</v>
      </c>
      <c r="AK159" s="13" t="s">
        <v>126</v>
      </c>
      <c r="AL159" s="13" t="s">
        <v>26</v>
      </c>
      <c r="AM159" s="13" t="s">
        <v>69</v>
      </c>
      <c r="AN159" s="144" t="s">
        <v>118</v>
      </c>
    </row>
    <row r="160" spans="1:54" s="13" customFormat="1">
      <c r="B160" s="142"/>
      <c r="D160" s="143" t="s">
        <v>127</v>
      </c>
      <c r="E160" s="144" t="s">
        <v>1</v>
      </c>
      <c r="F160" s="145" t="s">
        <v>148</v>
      </c>
      <c r="H160" s="146">
        <v>11.132</v>
      </c>
      <c r="AI160" s="144" t="s">
        <v>127</v>
      </c>
      <c r="AJ160" s="144" t="s">
        <v>126</v>
      </c>
      <c r="AK160" s="13" t="s">
        <v>126</v>
      </c>
      <c r="AL160" s="13" t="s">
        <v>26</v>
      </c>
      <c r="AM160" s="13" t="s">
        <v>69</v>
      </c>
      <c r="AN160" s="144" t="s">
        <v>118</v>
      </c>
    </row>
    <row r="161" spans="1:54" s="14" customFormat="1">
      <c r="B161" s="147"/>
      <c r="D161" s="143" t="s">
        <v>127</v>
      </c>
      <c r="E161" s="148" t="s">
        <v>1</v>
      </c>
      <c r="F161" s="149" t="s">
        <v>129</v>
      </c>
      <c r="H161" s="150">
        <v>174.92400000000001</v>
      </c>
      <c r="AI161" s="148" t="s">
        <v>127</v>
      </c>
      <c r="AJ161" s="148" t="s">
        <v>126</v>
      </c>
      <c r="AK161" s="14" t="s">
        <v>125</v>
      </c>
      <c r="AL161" s="14" t="s">
        <v>26</v>
      </c>
      <c r="AM161" s="14" t="s">
        <v>77</v>
      </c>
      <c r="AN161" s="148" t="s">
        <v>118</v>
      </c>
    </row>
    <row r="162" spans="1:54" s="12" customFormat="1" ht="22.9" customHeight="1">
      <c r="B162" s="124"/>
      <c r="D162" s="125" t="s">
        <v>68</v>
      </c>
      <c r="E162" s="130" t="s">
        <v>149</v>
      </c>
      <c r="F162" s="130" t="s">
        <v>150</v>
      </c>
      <c r="J162" s="131">
        <f>AZ162</f>
        <v>0</v>
      </c>
      <c r="AG162" s="125" t="s">
        <v>77</v>
      </c>
      <c r="AI162" s="128" t="s">
        <v>68</v>
      </c>
      <c r="AJ162" s="128" t="s">
        <v>77</v>
      </c>
      <c r="AN162" s="125" t="s">
        <v>118</v>
      </c>
      <c r="AZ162" s="129">
        <f>SUM(AZ163:AZ194)</f>
        <v>0</v>
      </c>
    </row>
    <row r="163" spans="1:54" s="2" customFormat="1" ht="16.5" customHeight="1">
      <c r="A163" s="28"/>
      <c r="B163" s="132"/>
      <c r="C163" s="133" t="s">
        <v>151</v>
      </c>
      <c r="D163" s="133" t="s">
        <v>121</v>
      </c>
      <c r="E163" s="134" t="s">
        <v>152</v>
      </c>
      <c r="F163" s="135" t="s">
        <v>153</v>
      </c>
      <c r="G163" s="136" t="s">
        <v>124</v>
      </c>
      <c r="H163" s="137">
        <v>19.068999999999999</v>
      </c>
      <c r="I163" s="138"/>
      <c r="J163" s="138">
        <f>ROUND(I163*H163,2)</f>
        <v>0</v>
      </c>
      <c r="K163" s="139"/>
      <c r="L163" s="28"/>
      <c r="M163" s="28"/>
      <c r="N163" s="28"/>
      <c r="O163" s="28"/>
      <c r="P163" s="28"/>
      <c r="Q163" s="28"/>
      <c r="R163" s="28"/>
      <c r="S163" s="28"/>
      <c r="T163" s="28"/>
      <c r="AG163" s="140" t="s">
        <v>125</v>
      </c>
      <c r="AI163" s="140" t="s">
        <v>121</v>
      </c>
      <c r="AJ163" s="140" t="s">
        <v>126</v>
      </c>
      <c r="AN163" s="16" t="s">
        <v>118</v>
      </c>
      <c r="AT163" s="141" t="e">
        <f>IF(#REF!="základná",J163,0)</f>
        <v>#REF!</v>
      </c>
      <c r="AU163" s="141" t="e">
        <f>IF(#REF!="znížená",J163,0)</f>
        <v>#REF!</v>
      </c>
      <c r="AV163" s="141" t="e">
        <f>IF(#REF!="zákl. prenesená",J163,0)</f>
        <v>#REF!</v>
      </c>
      <c r="AW163" s="141" t="e">
        <f>IF(#REF!="zníž. prenesená",J163,0)</f>
        <v>#REF!</v>
      </c>
      <c r="AX163" s="141" t="e">
        <f>IF(#REF!="nulová",J163,0)</f>
        <v>#REF!</v>
      </c>
      <c r="AY163" s="16" t="s">
        <v>126</v>
      </c>
      <c r="AZ163" s="141">
        <f>ROUND(I163*H163,2)</f>
        <v>0</v>
      </c>
      <c r="BA163" s="16" t="s">
        <v>125</v>
      </c>
      <c r="BB163" s="140" t="s">
        <v>154</v>
      </c>
    </row>
    <row r="164" spans="1:54" s="13" customFormat="1">
      <c r="B164" s="142"/>
      <c r="D164" s="143" t="s">
        <v>127</v>
      </c>
      <c r="E164" s="144" t="s">
        <v>1</v>
      </c>
      <c r="F164" s="145" t="s">
        <v>155</v>
      </c>
      <c r="H164" s="146">
        <v>19.068999999999999</v>
      </c>
      <c r="AI164" s="144" t="s">
        <v>127</v>
      </c>
      <c r="AJ164" s="144" t="s">
        <v>126</v>
      </c>
      <c r="AK164" s="13" t="s">
        <v>126</v>
      </c>
      <c r="AL164" s="13" t="s">
        <v>26</v>
      </c>
      <c r="AM164" s="13" t="s">
        <v>69</v>
      </c>
      <c r="AN164" s="144" t="s">
        <v>118</v>
      </c>
    </row>
    <row r="165" spans="1:54" s="14" customFormat="1">
      <c r="B165" s="147"/>
      <c r="D165" s="143" t="s">
        <v>127</v>
      </c>
      <c r="E165" s="148" t="s">
        <v>1</v>
      </c>
      <c r="F165" s="149" t="s">
        <v>129</v>
      </c>
      <c r="H165" s="150">
        <v>19.068999999999999</v>
      </c>
      <c r="AI165" s="148" t="s">
        <v>127</v>
      </c>
      <c r="AJ165" s="148" t="s">
        <v>126</v>
      </c>
      <c r="AK165" s="14" t="s">
        <v>125</v>
      </c>
      <c r="AL165" s="14" t="s">
        <v>26</v>
      </c>
      <c r="AM165" s="14" t="s">
        <v>77</v>
      </c>
      <c r="AN165" s="148" t="s">
        <v>118</v>
      </c>
    </row>
    <row r="166" spans="1:54" s="2" customFormat="1" ht="21.75" customHeight="1">
      <c r="A166" s="28"/>
      <c r="B166" s="132"/>
      <c r="C166" s="133" t="s">
        <v>133</v>
      </c>
      <c r="D166" s="133" t="s">
        <v>121</v>
      </c>
      <c r="E166" s="134" t="s">
        <v>156</v>
      </c>
      <c r="F166" s="135" t="s">
        <v>157</v>
      </c>
      <c r="G166" s="136" t="s">
        <v>124</v>
      </c>
      <c r="H166" s="137">
        <v>24.16</v>
      </c>
      <c r="I166" s="138"/>
      <c r="J166" s="138">
        <f>ROUND(I166*H166,2)</f>
        <v>0</v>
      </c>
      <c r="K166" s="139"/>
      <c r="L166" s="28"/>
      <c r="M166" s="28"/>
      <c r="N166" s="28"/>
      <c r="O166" s="28"/>
      <c r="P166" s="28"/>
      <c r="Q166" s="28"/>
      <c r="R166" s="28"/>
      <c r="S166" s="28"/>
      <c r="T166" s="28"/>
      <c r="AG166" s="140" t="s">
        <v>125</v>
      </c>
      <c r="AI166" s="140" t="s">
        <v>121</v>
      </c>
      <c r="AJ166" s="140" t="s">
        <v>126</v>
      </c>
      <c r="AN166" s="16" t="s">
        <v>118</v>
      </c>
      <c r="AT166" s="141" t="e">
        <f>IF(#REF!="základná",J166,0)</f>
        <v>#REF!</v>
      </c>
      <c r="AU166" s="141" t="e">
        <f>IF(#REF!="znížená",J166,0)</f>
        <v>#REF!</v>
      </c>
      <c r="AV166" s="141" t="e">
        <f>IF(#REF!="zákl. prenesená",J166,0)</f>
        <v>#REF!</v>
      </c>
      <c r="AW166" s="141" t="e">
        <f>IF(#REF!="zníž. prenesená",J166,0)</f>
        <v>#REF!</v>
      </c>
      <c r="AX166" s="141" t="e">
        <f>IF(#REF!="nulová",J166,0)</f>
        <v>#REF!</v>
      </c>
      <c r="AY166" s="16" t="s">
        <v>126</v>
      </c>
      <c r="AZ166" s="141">
        <f>ROUND(I166*H166,2)</f>
        <v>0</v>
      </c>
      <c r="BA166" s="16" t="s">
        <v>125</v>
      </c>
      <c r="BB166" s="140" t="s">
        <v>158</v>
      </c>
    </row>
    <row r="167" spans="1:54" s="13" customFormat="1">
      <c r="B167" s="142"/>
      <c r="D167" s="143" t="s">
        <v>127</v>
      </c>
      <c r="E167" s="144" t="s">
        <v>1</v>
      </c>
      <c r="F167" s="145" t="s">
        <v>159</v>
      </c>
      <c r="H167" s="146">
        <v>24.16</v>
      </c>
      <c r="AI167" s="144" t="s">
        <v>127</v>
      </c>
      <c r="AJ167" s="144" t="s">
        <v>126</v>
      </c>
      <c r="AK167" s="13" t="s">
        <v>126</v>
      </c>
      <c r="AL167" s="13" t="s">
        <v>26</v>
      </c>
      <c r="AM167" s="13" t="s">
        <v>69</v>
      </c>
      <c r="AN167" s="144" t="s">
        <v>118</v>
      </c>
    </row>
    <row r="168" spans="1:54" s="14" customFormat="1">
      <c r="B168" s="147"/>
      <c r="D168" s="143" t="s">
        <v>127</v>
      </c>
      <c r="E168" s="148" t="s">
        <v>1</v>
      </c>
      <c r="F168" s="149" t="s">
        <v>129</v>
      </c>
      <c r="H168" s="150">
        <v>24.16</v>
      </c>
      <c r="AI168" s="148" t="s">
        <v>127</v>
      </c>
      <c r="AJ168" s="148" t="s">
        <v>126</v>
      </c>
      <c r="AK168" s="14" t="s">
        <v>125</v>
      </c>
      <c r="AL168" s="14" t="s">
        <v>26</v>
      </c>
      <c r="AM168" s="14" t="s">
        <v>77</v>
      </c>
      <c r="AN168" s="148" t="s">
        <v>118</v>
      </c>
    </row>
    <row r="169" spans="1:54" s="2" customFormat="1" ht="16.5" customHeight="1">
      <c r="A169" s="28"/>
      <c r="B169" s="132"/>
      <c r="C169" s="133" t="s">
        <v>160</v>
      </c>
      <c r="D169" s="133" t="s">
        <v>121</v>
      </c>
      <c r="E169" s="134" t="s">
        <v>161</v>
      </c>
      <c r="F169" s="135" t="s">
        <v>162</v>
      </c>
      <c r="G169" s="136" t="s">
        <v>163</v>
      </c>
      <c r="H169" s="137">
        <v>2</v>
      </c>
      <c r="I169" s="138"/>
      <c r="J169" s="138">
        <f>ROUND(I169*H169,2)</f>
        <v>0</v>
      </c>
      <c r="K169" s="139"/>
      <c r="L169" s="28"/>
      <c r="M169" s="28"/>
      <c r="N169" s="28"/>
      <c r="O169" s="28"/>
      <c r="P169" s="28"/>
      <c r="Q169" s="28"/>
      <c r="R169" s="28"/>
      <c r="S169" s="28"/>
      <c r="T169" s="28"/>
      <c r="AG169" s="140" t="s">
        <v>125</v>
      </c>
      <c r="AI169" s="140" t="s">
        <v>121</v>
      </c>
      <c r="AJ169" s="140" t="s">
        <v>126</v>
      </c>
      <c r="AN169" s="16" t="s">
        <v>118</v>
      </c>
      <c r="AT169" s="141" t="e">
        <f>IF(#REF!="základná",J169,0)</f>
        <v>#REF!</v>
      </c>
      <c r="AU169" s="141" t="e">
        <f>IF(#REF!="znížená",J169,0)</f>
        <v>#REF!</v>
      </c>
      <c r="AV169" s="141" t="e">
        <f>IF(#REF!="zákl. prenesená",J169,0)</f>
        <v>#REF!</v>
      </c>
      <c r="AW169" s="141" t="e">
        <f>IF(#REF!="zníž. prenesená",J169,0)</f>
        <v>#REF!</v>
      </c>
      <c r="AX169" s="141" t="e">
        <f>IF(#REF!="nulová",J169,0)</f>
        <v>#REF!</v>
      </c>
      <c r="AY169" s="16" t="s">
        <v>126</v>
      </c>
      <c r="AZ169" s="141">
        <f>ROUND(I169*H169,2)</f>
        <v>0</v>
      </c>
      <c r="BA169" s="16" t="s">
        <v>125</v>
      </c>
      <c r="BB169" s="140" t="s">
        <v>164</v>
      </c>
    </row>
    <row r="170" spans="1:54" s="13" customFormat="1">
      <c r="B170" s="142"/>
      <c r="D170" s="143" t="s">
        <v>127</v>
      </c>
      <c r="E170" s="144" t="s">
        <v>1</v>
      </c>
      <c r="F170" s="145" t="s">
        <v>126</v>
      </c>
      <c r="H170" s="146">
        <v>2</v>
      </c>
      <c r="AI170" s="144" t="s">
        <v>127</v>
      </c>
      <c r="AJ170" s="144" t="s">
        <v>126</v>
      </c>
      <c r="AK170" s="13" t="s">
        <v>126</v>
      </c>
      <c r="AL170" s="13" t="s">
        <v>26</v>
      </c>
      <c r="AM170" s="13" t="s">
        <v>69</v>
      </c>
      <c r="AN170" s="144" t="s">
        <v>118</v>
      </c>
    </row>
    <row r="171" spans="1:54" s="14" customFormat="1">
      <c r="B171" s="147"/>
      <c r="D171" s="143" t="s">
        <v>127</v>
      </c>
      <c r="E171" s="148" t="s">
        <v>1</v>
      </c>
      <c r="F171" s="149" t="s">
        <v>129</v>
      </c>
      <c r="H171" s="150">
        <v>2</v>
      </c>
      <c r="AI171" s="148" t="s">
        <v>127</v>
      </c>
      <c r="AJ171" s="148" t="s">
        <v>126</v>
      </c>
      <c r="AK171" s="14" t="s">
        <v>125</v>
      </c>
      <c r="AL171" s="14" t="s">
        <v>26</v>
      </c>
      <c r="AM171" s="14" t="s">
        <v>77</v>
      </c>
      <c r="AN171" s="148" t="s">
        <v>118</v>
      </c>
    </row>
    <row r="172" spans="1:54" s="2" customFormat="1" ht="16.5" customHeight="1">
      <c r="A172" s="28"/>
      <c r="B172" s="132"/>
      <c r="C172" s="133" t="s">
        <v>140</v>
      </c>
      <c r="D172" s="133" t="s">
        <v>121</v>
      </c>
      <c r="E172" s="134" t="s">
        <v>165</v>
      </c>
      <c r="F172" s="135" t="s">
        <v>166</v>
      </c>
      <c r="G172" s="136" t="s">
        <v>163</v>
      </c>
      <c r="H172" s="137">
        <v>2</v>
      </c>
      <c r="I172" s="138"/>
      <c r="J172" s="138">
        <f>ROUND(I172*H172,2)</f>
        <v>0</v>
      </c>
      <c r="K172" s="139"/>
      <c r="L172" s="28"/>
      <c r="M172" s="28"/>
      <c r="N172" s="28"/>
      <c r="O172" s="28"/>
      <c r="P172" s="28"/>
      <c r="Q172" s="28"/>
      <c r="R172" s="28"/>
      <c r="S172" s="28"/>
      <c r="T172" s="28"/>
      <c r="AG172" s="140" t="s">
        <v>125</v>
      </c>
      <c r="AI172" s="140" t="s">
        <v>121</v>
      </c>
      <c r="AJ172" s="140" t="s">
        <v>126</v>
      </c>
      <c r="AN172" s="16" t="s">
        <v>118</v>
      </c>
      <c r="AT172" s="141" t="e">
        <f>IF(#REF!="základná",J172,0)</f>
        <v>#REF!</v>
      </c>
      <c r="AU172" s="141" t="e">
        <f>IF(#REF!="znížená",J172,0)</f>
        <v>#REF!</v>
      </c>
      <c r="AV172" s="141" t="e">
        <f>IF(#REF!="zákl. prenesená",J172,0)</f>
        <v>#REF!</v>
      </c>
      <c r="AW172" s="141" t="e">
        <f>IF(#REF!="zníž. prenesená",J172,0)</f>
        <v>#REF!</v>
      </c>
      <c r="AX172" s="141" t="e">
        <f>IF(#REF!="nulová",J172,0)</f>
        <v>#REF!</v>
      </c>
      <c r="AY172" s="16" t="s">
        <v>126</v>
      </c>
      <c r="AZ172" s="141">
        <f>ROUND(I172*H172,2)</f>
        <v>0</v>
      </c>
      <c r="BA172" s="16" t="s">
        <v>125</v>
      </c>
      <c r="BB172" s="140" t="s">
        <v>167</v>
      </c>
    </row>
    <row r="173" spans="1:54" s="2" customFormat="1" ht="16.5" customHeight="1">
      <c r="A173" s="28"/>
      <c r="B173" s="132"/>
      <c r="C173" s="133" t="s">
        <v>149</v>
      </c>
      <c r="D173" s="133" t="s">
        <v>121</v>
      </c>
      <c r="E173" s="134" t="s">
        <v>168</v>
      </c>
      <c r="F173" s="135" t="s">
        <v>169</v>
      </c>
      <c r="G173" s="136" t="s">
        <v>124</v>
      </c>
      <c r="H173" s="137">
        <v>2.4</v>
      </c>
      <c r="I173" s="138"/>
      <c r="J173" s="138">
        <f>ROUND(I173*H173,2)</f>
        <v>0</v>
      </c>
      <c r="K173" s="139"/>
      <c r="L173" s="28"/>
      <c r="M173" s="28"/>
      <c r="N173" s="28"/>
      <c r="O173" s="28"/>
      <c r="P173" s="28"/>
      <c r="Q173" s="28"/>
      <c r="R173" s="28"/>
      <c r="S173" s="28"/>
      <c r="T173" s="28"/>
      <c r="AG173" s="140" t="s">
        <v>125</v>
      </c>
      <c r="AI173" s="140" t="s">
        <v>121</v>
      </c>
      <c r="AJ173" s="140" t="s">
        <v>126</v>
      </c>
      <c r="AN173" s="16" t="s">
        <v>118</v>
      </c>
      <c r="AT173" s="141" t="e">
        <f>IF(#REF!="základná",J173,0)</f>
        <v>#REF!</v>
      </c>
      <c r="AU173" s="141" t="e">
        <f>IF(#REF!="znížená",J173,0)</f>
        <v>#REF!</v>
      </c>
      <c r="AV173" s="141" t="e">
        <f>IF(#REF!="zákl. prenesená",J173,0)</f>
        <v>#REF!</v>
      </c>
      <c r="AW173" s="141" t="e">
        <f>IF(#REF!="zníž. prenesená",J173,0)</f>
        <v>#REF!</v>
      </c>
      <c r="AX173" s="141" t="e">
        <f>IF(#REF!="nulová",J173,0)</f>
        <v>#REF!</v>
      </c>
      <c r="AY173" s="16" t="s">
        <v>126</v>
      </c>
      <c r="AZ173" s="141">
        <f>ROUND(I173*H173,2)</f>
        <v>0</v>
      </c>
      <c r="BA173" s="16" t="s">
        <v>125</v>
      </c>
      <c r="BB173" s="140" t="s">
        <v>170</v>
      </c>
    </row>
    <row r="174" spans="1:54" s="13" customFormat="1">
      <c r="B174" s="142"/>
      <c r="D174" s="143" t="s">
        <v>127</v>
      </c>
      <c r="E174" s="144" t="s">
        <v>1</v>
      </c>
      <c r="F174" s="145" t="s">
        <v>171</v>
      </c>
      <c r="H174" s="146">
        <v>2.4</v>
      </c>
      <c r="AI174" s="144" t="s">
        <v>127</v>
      </c>
      <c r="AJ174" s="144" t="s">
        <v>126</v>
      </c>
      <c r="AK174" s="13" t="s">
        <v>126</v>
      </c>
      <c r="AL174" s="13" t="s">
        <v>26</v>
      </c>
      <c r="AM174" s="13" t="s">
        <v>69</v>
      </c>
      <c r="AN174" s="144" t="s">
        <v>118</v>
      </c>
    </row>
    <row r="175" spans="1:54" s="14" customFormat="1">
      <c r="B175" s="147"/>
      <c r="D175" s="143" t="s">
        <v>127</v>
      </c>
      <c r="E175" s="148" t="s">
        <v>1</v>
      </c>
      <c r="F175" s="149" t="s">
        <v>129</v>
      </c>
      <c r="H175" s="150">
        <v>2.4</v>
      </c>
      <c r="AI175" s="148" t="s">
        <v>127</v>
      </c>
      <c r="AJ175" s="148" t="s">
        <v>126</v>
      </c>
      <c r="AK175" s="14" t="s">
        <v>125</v>
      </c>
      <c r="AL175" s="14" t="s">
        <v>26</v>
      </c>
      <c r="AM175" s="14" t="s">
        <v>77</v>
      </c>
      <c r="AN175" s="148" t="s">
        <v>118</v>
      </c>
    </row>
    <row r="176" spans="1:54" s="2" customFormat="1" ht="16.5" customHeight="1">
      <c r="A176" s="28"/>
      <c r="B176" s="132"/>
      <c r="C176" s="133" t="s">
        <v>154</v>
      </c>
      <c r="D176" s="133" t="s">
        <v>121</v>
      </c>
      <c r="E176" s="134" t="s">
        <v>172</v>
      </c>
      <c r="F176" s="135" t="s">
        <v>173</v>
      </c>
      <c r="G176" s="136" t="s">
        <v>124</v>
      </c>
      <c r="H176" s="137">
        <v>4.95</v>
      </c>
      <c r="I176" s="138"/>
      <c r="J176" s="138">
        <f>ROUND(I176*H176,2)</f>
        <v>0</v>
      </c>
      <c r="K176" s="139"/>
      <c r="L176" s="28"/>
      <c r="M176" s="28"/>
      <c r="N176" s="28"/>
      <c r="O176" s="28"/>
      <c r="P176" s="28"/>
      <c r="Q176" s="28"/>
      <c r="R176" s="28"/>
      <c r="S176" s="28"/>
      <c r="T176" s="28"/>
      <c r="AG176" s="140" t="s">
        <v>125</v>
      </c>
      <c r="AI176" s="140" t="s">
        <v>121</v>
      </c>
      <c r="AJ176" s="140" t="s">
        <v>126</v>
      </c>
      <c r="AN176" s="16" t="s">
        <v>118</v>
      </c>
      <c r="AT176" s="141" t="e">
        <f>IF(#REF!="základná",J176,0)</f>
        <v>#REF!</v>
      </c>
      <c r="AU176" s="141" t="e">
        <f>IF(#REF!="znížená",J176,0)</f>
        <v>#REF!</v>
      </c>
      <c r="AV176" s="141" t="e">
        <f>IF(#REF!="zákl. prenesená",J176,0)</f>
        <v>#REF!</v>
      </c>
      <c r="AW176" s="141" t="e">
        <f>IF(#REF!="zníž. prenesená",J176,0)</f>
        <v>#REF!</v>
      </c>
      <c r="AX176" s="141" t="e">
        <f>IF(#REF!="nulová",J176,0)</f>
        <v>#REF!</v>
      </c>
      <c r="AY176" s="16" t="s">
        <v>126</v>
      </c>
      <c r="AZ176" s="141">
        <f>ROUND(I176*H176,2)</f>
        <v>0</v>
      </c>
      <c r="BA176" s="16" t="s">
        <v>125</v>
      </c>
      <c r="BB176" s="140" t="s">
        <v>7</v>
      </c>
    </row>
    <row r="177" spans="1:54" s="13" customFormat="1">
      <c r="B177" s="142"/>
      <c r="D177" s="143" t="s">
        <v>127</v>
      </c>
      <c r="E177" s="144" t="s">
        <v>1</v>
      </c>
      <c r="F177" s="145" t="s">
        <v>174</v>
      </c>
      <c r="H177" s="146">
        <v>4.95</v>
      </c>
      <c r="AI177" s="144" t="s">
        <v>127</v>
      </c>
      <c r="AJ177" s="144" t="s">
        <v>126</v>
      </c>
      <c r="AK177" s="13" t="s">
        <v>126</v>
      </c>
      <c r="AL177" s="13" t="s">
        <v>26</v>
      </c>
      <c r="AM177" s="13" t="s">
        <v>69</v>
      </c>
      <c r="AN177" s="144" t="s">
        <v>118</v>
      </c>
    </row>
    <row r="178" spans="1:54" s="14" customFormat="1">
      <c r="B178" s="147"/>
      <c r="D178" s="143" t="s">
        <v>127</v>
      </c>
      <c r="E178" s="148" t="s">
        <v>1</v>
      </c>
      <c r="F178" s="149" t="s">
        <v>129</v>
      </c>
      <c r="H178" s="150">
        <v>4.95</v>
      </c>
      <c r="AI178" s="148" t="s">
        <v>127</v>
      </c>
      <c r="AJ178" s="148" t="s">
        <v>126</v>
      </c>
      <c r="AK178" s="14" t="s">
        <v>125</v>
      </c>
      <c r="AL178" s="14" t="s">
        <v>26</v>
      </c>
      <c r="AM178" s="14" t="s">
        <v>77</v>
      </c>
      <c r="AN178" s="148" t="s">
        <v>118</v>
      </c>
    </row>
    <row r="179" spans="1:54" s="2" customFormat="1" ht="16.5" customHeight="1">
      <c r="A179" s="28"/>
      <c r="B179" s="132"/>
      <c r="C179" s="133" t="s">
        <v>175</v>
      </c>
      <c r="D179" s="133" t="s">
        <v>121</v>
      </c>
      <c r="E179" s="134" t="s">
        <v>176</v>
      </c>
      <c r="F179" s="135" t="s">
        <v>177</v>
      </c>
      <c r="G179" s="136" t="s">
        <v>178</v>
      </c>
      <c r="H179" s="137">
        <v>6.5</v>
      </c>
      <c r="I179" s="138"/>
      <c r="J179" s="138">
        <f>ROUND(I179*H179,2)</f>
        <v>0</v>
      </c>
      <c r="K179" s="139"/>
      <c r="L179" s="28"/>
      <c r="M179" s="28"/>
      <c r="N179" s="28"/>
      <c r="O179" s="28"/>
      <c r="P179" s="28"/>
      <c r="Q179" s="28"/>
      <c r="R179" s="28"/>
      <c r="S179" s="28"/>
      <c r="T179" s="28"/>
      <c r="AG179" s="140" t="s">
        <v>125</v>
      </c>
      <c r="AI179" s="140" t="s">
        <v>121</v>
      </c>
      <c r="AJ179" s="140" t="s">
        <v>126</v>
      </c>
      <c r="AN179" s="16" t="s">
        <v>118</v>
      </c>
      <c r="AT179" s="141" t="e">
        <f>IF(#REF!="základná",J179,0)</f>
        <v>#REF!</v>
      </c>
      <c r="AU179" s="141" t="e">
        <f>IF(#REF!="znížená",J179,0)</f>
        <v>#REF!</v>
      </c>
      <c r="AV179" s="141" t="e">
        <f>IF(#REF!="zákl. prenesená",J179,0)</f>
        <v>#REF!</v>
      </c>
      <c r="AW179" s="141" t="e">
        <f>IF(#REF!="zníž. prenesená",J179,0)</f>
        <v>#REF!</v>
      </c>
      <c r="AX179" s="141" t="e">
        <f>IF(#REF!="nulová",J179,0)</f>
        <v>#REF!</v>
      </c>
      <c r="AY179" s="16" t="s">
        <v>126</v>
      </c>
      <c r="AZ179" s="141">
        <f>ROUND(I179*H179,2)</f>
        <v>0</v>
      </c>
      <c r="BA179" s="16" t="s">
        <v>125</v>
      </c>
      <c r="BB179" s="140" t="s">
        <v>179</v>
      </c>
    </row>
    <row r="180" spans="1:54" s="2" customFormat="1" ht="16.5" customHeight="1">
      <c r="A180" s="28"/>
      <c r="B180" s="132"/>
      <c r="C180" s="133" t="s">
        <v>158</v>
      </c>
      <c r="D180" s="133" t="s">
        <v>121</v>
      </c>
      <c r="E180" s="134" t="s">
        <v>180</v>
      </c>
      <c r="F180" s="135" t="s">
        <v>181</v>
      </c>
      <c r="G180" s="136" t="s">
        <v>178</v>
      </c>
      <c r="H180" s="137">
        <v>8</v>
      </c>
      <c r="I180" s="138"/>
      <c r="J180" s="138">
        <f>ROUND(I180*H180,2)</f>
        <v>0</v>
      </c>
      <c r="K180" s="139"/>
      <c r="L180" s="28"/>
      <c r="M180" s="28"/>
      <c r="N180" s="28"/>
      <c r="O180" s="28"/>
      <c r="P180" s="28"/>
      <c r="Q180" s="28"/>
      <c r="R180" s="28"/>
      <c r="S180" s="28"/>
      <c r="T180" s="28"/>
      <c r="AG180" s="140" t="s">
        <v>125</v>
      </c>
      <c r="AI180" s="140" t="s">
        <v>121</v>
      </c>
      <c r="AJ180" s="140" t="s">
        <v>126</v>
      </c>
      <c r="AN180" s="16" t="s">
        <v>118</v>
      </c>
      <c r="AT180" s="141" t="e">
        <f>IF(#REF!="základná",J180,0)</f>
        <v>#REF!</v>
      </c>
      <c r="AU180" s="141" t="e">
        <f>IF(#REF!="znížená",J180,0)</f>
        <v>#REF!</v>
      </c>
      <c r="AV180" s="141" t="e">
        <f>IF(#REF!="zákl. prenesená",J180,0)</f>
        <v>#REF!</v>
      </c>
      <c r="AW180" s="141" t="e">
        <f>IF(#REF!="zníž. prenesená",J180,0)</f>
        <v>#REF!</v>
      </c>
      <c r="AX180" s="141" t="e">
        <f>IF(#REF!="nulová",J180,0)</f>
        <v>#REF!</v>
      </c>
      <c r="AY180" s="16" t="s">
        <v>126</v>
      </c>
      <c r="AZ180" s="141">
        <f>ROUND(I180*H180,2)</f>
        <v>0</v>
      </c>
      <c r="BA180" s="16" t="s">
        <v>125</v>
      </c>
      <c r="BB180" s="140" t="s">
        <v>182</v>
      </c>
    </row>
    <row r="181" spans="1:54" s="2" customFormat="1" ht="16.5" customHeight="1">
      <c r="A181" s="28"/>
      <c r="B181" s="132"/>
      <c r="C181" s="133" t="s">
        <v>183</v>
      </c>
      <c r="D181" s="133" t="s">
        <v>121</v>
      </c>
      <c r="E181" s="134" t="s">
        <v>184</v>
      </c>
      <c r="F181" s="135" t="s">
        <v>185</v>
      </c>
      <c r="G181" s="136" t="s">
        <v>178</v>
      </c>
      <c r="H181" s="137">
        <v>20.399999999999999</v>
      </c>
      <c r="I181" s="138"/>
      <c r="J181" s="138">
        <f>ROUND(I181*H181,2)</f>
        <v>0</v>
      </c>
      <c r="K181" s="139"/>
      <c r="L181" s="28"/>
      <c r="M181" s="28"/>
      <c r="N181" s="28"/>
      <c r="O181" s="28"/>
      <c r="P181" s="28"/>
      <c r="Q181" s="28"/>
      <c r="R181" s="28"/>
      <c r="S181" s="28"/>
      <c r="T181" s="28"/>
      <c r="AG181" s="140" t="s">
        <v>125</v>
      </c>
      <c r="AI181" s="140" t="s">
        <v>121</v>
      </c>
      <c r="AJ181" s="140" t="s">
        <v>126</v>
      </c>
      <c r="AN181" s="16" t="s">
        <v>118</v>
      </c>
      <c r="AT181" s="141" t="e">
        <f>IF(#REF!="základná",J181,0)</f>
        <v>#REF!</v>
      </c>
      <c r="AU181" s="141" t="e">
        <f>IF(#REF!="znížená",J181,0)</f>
        <v>#REF!</v>
      </c>
      <c r="AV181" s="141" t="e">
        <f>IF(#REF!="zákl. prenesená",J181,0)</f>
        <v>#REF!</v>
      </c>
      <c r="AW181" s="141" t="e">
        <f>IF(#REF!="zníž. prenesená",J181,0)</f>
        <v>#REF!</v>
      </c>
      <c r="AX181" s="141" t="e">
        <f>IF(#REF!="nulová",J181,0)</f>
        <v>#REF!</v>
      </c>
      <c r="AY181" s="16" t="s">
        <v>126</v>
      </c>
      <c r="AZ181" s="141">
        <f>ROUND(I181*H181,2)</f>
        <v>0</v>
      </c>
      <c r="BA181" s="16" t="s">
        <v>125</v>
      </c>
      <c r="BB181" s="140" t="s">
        <v>186</v>
      </c>
    </row>
    <row r="182" spans="1:54" s="13" customFormat="1">
      <c r="B182" s="142"/>
      <c r="D182" s="143" t="s">
        <v>127</v>
      </c>
      <c r="E182" s="144" t="s">
        <v>1</v>
      </c>
      <c r="F182" s="145" t="s">
        <v>187</v>
      </c>
      <c r="H182" s="146">
        <v>20.399999999999999</v>
      </c>
      <c r="AI182" s="144" t="s">
        <v>127</v>
      </c>
      <c r="AJ182" s="144" t="s">
        <v>126</v>
      </c>
      <c r="AK182" s="13" t="s">
        <v>126</v>
      </c>
      <c r="AL182" s="13" t="s">
        <v>26</v>
      </c>
      <c r="AM182" s="13" t="s">
        <v>69</v>
      </c>
      <c r="AN182" s="144" t="s">
        <v>118</v>
      </c>
    </row>
    <row r="183" spans="1:54" s="14" customFormat="1">
      <c r="B183" s="147"/>
      <c r="D183" s="143" t="s">
        <v>127</v>
      </c>
      <c r="E183" s="148" t="s">
        <v>1</v>
      </c>
      <c r="F183" s="149" t="s">
        <v>129</v>
      </c>
      <c r="H183" s="150">
        <v>20.399999999999999</v>
      </c>
      <c r="AI183" s="148" t="s">
        <v>127</v>
      </c>
      <c r="AJ183" s="148" t="s">
        <v>126</v>
      </c>
      <c r="AK183" s="14" t="s">
        <v>125</v>
      </c>
      <c r="AL183" s="14" t="s">
        <v>26</v>
      </c>
      <c r="AM183" s="14" t="s">
        <v>77</v>
      </c>
      <c r="AN183" s="148" t="s">
        <v>118</v>
      </c>
    </row>
    <row r="184" spans="1:54" s="2" customFormat="1" ht="16.5" customHeight="1">
      <c r="A184" s="28"/>
      <c r="B184" s="132"/>
      <c r="C184" s="133" t="s">
        <v>164</v>
      </c>
      <c r="D184" s="133" t="s">
        <v>121</v>
      </c>
      <c r="E184" s="134" t="s">
        <v>188</v>
      </c>
      <c r="F184" s="135" t="s">
        <v>189</v>
      </c>
      <c r="G184" s="136" t="s">
        <v>124</v>
      </c>
      <c r="H184" s="137">
        <v>30.195</v>
      </c>
      <c r="I184" s="138"/>
      <c r="J184" s="138">
        <f>ROUND(I184*H184,2)</f>
        <v>0</v>
      </c>
      <c r="K184" s="139"/>
      <c r="L184" s="28"/>
      <c r="M184" s="28"/>
      <c r="N184" s="28"/>
      <c r="O184" s="28"/>
      <c r="P184" s="28"/>
      <c r="Q184" s="28"/>
      <c r="R184" s="28"/>
      <c r="S184" s="28"/>
      <c r="T184" s="28"/>
      <c r="AG184" s="140" t="s">
        <v>125</v>
      </c>
      <c r="AI184" s="140" t="s">
        <v>121</v>
      </c>
      <c r="AJ184" s="140" t="s">
        <v>126</v>
      </c>
      <c r="AN184" s="16" t="s">
        <v>118</v>
      </c>
      <c r="AT184" s="141" t="e">
        <f>IF(#REF!="základná",J184,0)</f>
        <v>#REF!</v>
      </c>
      <c r="AU184" s="141" t="e">
        <f>IF(#REF!="znížená",J184,0)</f>
        <v>#REF!</v>
      </c>
      <c r="AV184" s="141" t="e">
        <f>IF(#REF!="zákl. prenesená",J184,0)</f>
        <v>#REF!</v>
      </c>
      <c r="AW184" s="141" t="e">
        <f>IF(#REF!="zníž. prenesená",J184,0)</f>
        <v>#REF!</v>
      </c>
      <c r="AX184" s="141" t="e">
        <f>IF(#REF!="nulová",J184,0)</f>
        <v>#REF!</v>
      </c>
      <c r="AY184" s="16" t="s">
        <v>126</v>
      </c>
      <c r="AZ184" s="141">
        <f>ROUND(I184*H184,2)</f>
        <v>0</v>
      </c>
      <c r="BA184" s="16" t="s">
        <v>125</v>
      </c>
      <c r="BB184" s="140" t="s">
        <v>190</v>
      </c>
    </row>
    <row r="185" spans="1:54" s="13" customFormat="1">
      <c r="B185" s="142"/>
      <c r="D185" s="143" t="s">
        <v>127</v>
      </c>
      <c r="E185" s="144" t="s">
        <v>1</v>
      </c>
      <c r="F185" s="145" t="s">
        <v>191</v>
      </c>
      <c r="H185" s="146">
        <v>12.632999999999999</v>
      </c>
      <c r="AI185" s="144" t="s">
        <v>127</v>
      </c>
      <c r="AJ185" s="144" t="s">
        <v>126</v>
      </c>
      <c r="AK185" s="13" t="s">
        <v>126</v>
      </c>
      <c r="AL185" s="13" t="s">
        <v>26</v>
      </c>
      <c r="AM185" s="13" t="s">
        <v>69</v>
      </c>
      <c r="AN185" s="144" t="s">
        <v>118</v>
      </c>
    </row>
    <row r="186" spans="1:54" s="13" customFormat="1">
      <c r="B186" s="142"/>
      <c r="D186" s="143" t="s">
        <v>127</v>
      </c>
      <c r="E186" s="144" t="s">
        <v>1</v>
      </c>
      <c r="F186" s="145" t="s">
        <v>192</v>
      </c>
      <c r="H186" s="146">
        <v>17.562000000000001</v>
      </c>
      <c r="AI186" s="144" t="s">
        <v>127</v>
      </c>
      <c r="AJ186" s="144" t="s">
        <v>126</v>
      </c>
      <c r="AK186" s="13" t="s">
        <v>126</v>
      </c>
      <c r="AL186" s="13" t="s">
        <v>26</v>
      </c>
      <c r="AM186" s="13" t="s">
        <v>69</v>
      </c>
      <c r="AN186" s="144" t="s">
        <v>118</v>
      </c>
    </row>
    <row r="187" spans="1:54" s="14" customFormat="1">
      <c r="B187" s="147"/>
      <c r="D187" s="143" t="s">
        <v>127</v>
      </c>
      <c r="E187" s="148" t="s">
        <v>1</v>
      </c>
      <c r="F187" s="149" t="s">
        <v>129</v>
      </c>
      <c r="H187" s="150">
        <v>30.195</v>
      </c>
      <c r="AI187" s="148" t="s">
        <v>127</v>
      </c>
      <c r="AJ187" s="148" t="s">
        <v>126</v>
      </c>
      <c r="AK187" s="14" t="s">
        <v>125</v>
      </c>
      <c r="AL187" s="14" t="s">
        <v>26</v>
      </c>
      <c r="AM187" s="14" t="s">
        <v>77</v>
      </c>
      <c r="AN187" s="148" t="s">
        <v>118</v>
      </c>
    </row>
    <row r="188" spans="1:54" s="2" customFormat="1" ht="16.5" customHeight="1">
      <c r="A188" s="28"/>
      <c r="B188" s="132"/>
      <c r="C188" s="133" t="s">
        <v>193</v>
      </c>
      <c r="D188" s="133" t="s">
        <v>121</v>
      </c>
      <c r="E188" s="134" t="s">
        <v>194</v>
      </c>
      <c r="F188" s="135" t="s">
        <v>195</v>
      </c>
      <c r="G188" s="136" t="s">
        <v>196</v>
      </c>
      <c r="H188" s="137">
        <v>7.5819999999999999</v>
      </c>
      <c r="I188" s="138"/>
      <c r="J188" s="138">
        <f t="shared" ref="J188:J194" si="0">ROUND(I188*H188,2)</f>
        <v>0</v>
      </c>
      <c r="K188" s="139"/>
      <c r="L188" s="28"/>
      <c r="M188" s="28"/>
      <c r="N188" s="28"/>
      <c r="O188" s="28"/>
      <c r="P188" s="28"/>
      <c r="Q188" s="28"/>
      <c r="R188" s="28"/>
      <c r="S188" s="28"/>
      <c r="T188" s="28"/>
      <c r="AG188" s="140" t="s">
        <v>125</v>
      </c>
      <c r="AI188" s="140" t="s">
        <v>121</v>
      </c>
      <c r="AJ188" s="140" t="s">
        <v>126</v>
      </c>
      <c r="AN188" s="16" t="s">
        <v>118</v>
      </c>
      <c r="AT188" s="141" t="e">
        <f>IF(#REF!="základná",J188,0)</f>
        <v>#REF!</v>
      </c>
      <c r="AU188" s="141" t="e">
        <f>IF(#REF!="znížená",J188,0)</f>
        <v>#REF!</v>
      </c>
      <c r="AV188" s="141" t="e">
        <f>IF(#REF!="zákl. prenesená",J188,0)</f>
        <v>#REF!</v>
      </c>
      <c r="AW188" s="141" t="e">
        <f>IF(#REF!="zníž. prenesená",J188,0)</f>
        <v>#REF!</v>
      </c>
      <c r="AX188" s="141" t="e">
        <f>IF(#REF!="nulová",J188,0)</f>
        <v>#REF!</v>
      </c>
      <c r="AY188" s="16" t="s">
        <v>126</v>
      </c>
      <c r="AZ188" s="141">
        <f>ROUND(I188*H188,2)</f>
        <v>0</v>
      </c>
      <c r="BA188" s="16" t="s">
        <v>125</v>
      </c>
      <c r="BB188" s="140" t="s">
        <v>197</v>
      </c>
    </row>
    <row r="189" spans="1:54" s="2" customFormat="1" ht="16.5" customHeight="1">
      <c r="A189" s="28"/>
      <c r="B189" s="132"/>
      <c r="C189" s="133" t="s">
        <v>167</v>
      </c>
      <c r="D189" s="133" t="s">
        <v>121</v>
      </c>
      <c r="E189" s="134" t="s">
        <v>198</v>
      </c>
      <c r="F189" s="135" t="s">
        <v>199</v>
      </c>
      <c r="G189" s="136" t="s">
        <v>196</v>
      </c>
      <c r="H189" s="137">
        <v>15.164</v>
      </c>
      <c r="I189" s="138"/>
      <c r="J189" s="138">
        <f t="shared" si="0"/>
        <v>0</v>
      </c>
      <c r="K189" s="139"/>
      <c r="L189" s="28"/>
      <c r="M189" s="28"/>
      <c r="N189" s="28"/>
      <c r="O189" s="28"/>
      <c r="P189" s="28"/>
      <c r="Q189" s="28"/>
      <c r="R189" s="28"/>
      <c r="S189" s="28"/>
      <c r="T189" s="28"/>
      <c r="AG189" s="140" t="s">
        <v>125</v>
      </c>
      <c r="AI189" s="140" t="s">
        <v>121</v>
      </c>
      <c r="AJ189" s="140" t="s">
        <v>126</v>
      </c>
      <c r="AN189" s="16" t="s">
        <v>118</v>
      </c>
      <c r="AT189" s="141" t="e">
        <f>IF(#REF!="základná",J189,0)</f>
        <v>#REF!</v>
      </c>
      <c r="AU189" s="141" t="e">
        <f>IF(#REF!="znížená",J189,0)</f>
        <v>#REF!</v>
      </c>
      <c r="AV189" s="141" t="e">
        <f>IF(#REF!="zákl. prenesená",J189,0)</f>
        <v>#REF!</v>
      </c>
      <c r="AW189" s="141" t="e">
        <f>IF(#REF!="zníž. prenesená",J189,0)</f>
        <v>#REF!</v>
      </c>
      <c r="AX189" s="141" t="e">
        <f>IF(#REF!="nulová",J189,0)</f>
        <v>#REF!</v>
      </c>
      <c r="AY189" s="16" t="s">
        <v>126</v>
      </c>
      <c r="AZ189" s="141">
        <f>ROUND(I189*H189,2)</f>
        <v>0</v>
      </c>
      <c r="BA189" s="16" t="s">
        <v>125</v>
      </c>
      <c r="BB189" s="140" t="s">
        <v>200</v>
      </c>
    </row>
    <row r="190" spans="1:54" s="2" customFormat="1" ht="16.5" customHeight="1">
      <c r="A190" s="28"/>
      <c r="B190" s="132"/>
      <c r="C190" s="133" t="s">
        <v>201</v>
      </c>
      <c r="D190" s="133" t="s">
        <v>121</v>
      </c>
      <c r="E190" s="134" t="s">
        <v>202</v>
      </c>
      <c r="F190" s="135" t="s">
        <v>203</v>
      </c>
      <c r="G190" s="136" t="s">
        <v>196</v>
      </c>
      <c r="H190" s="137">
        <v>7.5819999999999999</v>
      </c>
      <c r="I190" s="138"/>
      <c r="J190" s="138">
        <f t="shared" si="0"/>
        <v>0</v>
      </c>
      <c r="K190" s="139"/>
      <c r="L190" s="28"/>
      <c r="M190" s="28"/>
      <c r="N190" s="28"/>
      <c r="O190" s="28"/>
      <c r="P190" s="28"/>
      <c r="Q190" s="28"/>
      <c r="R190" s="28"/>
      <c r="S190" s="28"/>
      <c r="T190" s="28"/>
      <c r="AG190" s="140" t="s">
        <v>125</v>
      </c>
      <c r="AI190" s="140" t="s">
        <v>121</v>
      </c>
      <c r="AJ190" s="140" t="s">
        <v>126</v>
      </c>
      <c r="AN190" s="16" t="s">
        <v>118</v>
      </c>
      <c r="AT190" s="141" t="e">
        <f>IF(#REF!="základná",J190,0)</f>
        <v>#REF!</v>
      </c>
      <c r="AU190" s="141" t="e">
        <f>IF(#REF!="znížená",J190,0)</f>
        <v>#REF!</v>
      </c>
      <c r="AV190" s="141" t="e">
        <f>IF(#REF!="zákl. prenesená",J190,0)</f>
        <v>#REF!</v>
      </c>
      <c r="AW190" s="141" t="e">
        <f>IF(#REF!="zníž. prenesená",J190,0)</f>
        <v>#REF!</v>
      </c>
      <c r="AX190" s="141" t="e">
        <f>IF(#REF!="nulová",J190,0)</f>
        <v>#REF!</v>
      </c>
      <c r="AY190" s="16" t="s">
        <v>126</v>
      </c>
      <c r="AZ190" s="141">
        <f>ROUND(I190*H190,2)</f>
        <v>0</v>
      </c>
      <c r="BA190" s="16" t="s">
        <v>125</v>
      </c>
      <c r="BB190" s="140" t="s">
        <v>204</v>
      </c>
    </row>
    <row r="191" spans="1:54" s="2" customFormat="1" ht="16.5" customHeight="1">
      <c r="A191" s="28"/>
      <c r="B191" s="132"/>
      <c r="C191" s="133" t="s">
        <v>170</v>
      </c>
      <c r="D191" s="133" t="s">
        <v>121</v>
      </c>
      <c r="E191" s="134" t="s">
        <v>205</v>
      </c>
      <c r="F191" s="135" t="s">
        <v>206</v>
      </c>
      <c r="G191" s="136" t="s">
        <v>196</v>
      </c>
      <c r="H191" s="137">
        <v>151.63999999999999</v>
      </c>
      <c r="I191" s="138"/>
      <c r="J191" s="138">
        <f t="shared" si="0"/>
        <v>0</v>
      </c>
      <c r="K191" s="139"/>
      <c r="L191" s="28"/>
      <c r="M191" s="28"/>
      <c r="N191" s="28"/>
      <c r="O191" s="28"/>
      <c r="P191" s="28"/>
      <c r="Q191" s="28"/>
      <c r="R191" s="28"/>
      <c r="S191" s="28"/>
      <c r="T191" s="28"/>
      <c r="AG191" s="140" t="s">
        <v>125</v>
      </c>
      <c r="AI191" s="140" t="s">
        <v>121</v>
      </c>
      <c r="AJ191" s="140" t="s">
        <v>126</v>
      </c>
      <c r="AN191" s="16" t="s">
        <v>118</v>
      </c>
      <c r="AT191" s="141" t="e">
        <f>IF(#REF!="základná",J191,0)</f>
        <v>#REF!</v>
      </c>
      <c r="AU191" s="141" t="e">
        <f>IF(#REF!="znížená",J191,0)</f>
        <v>#REF!</v>
      </c>
      <c r="AV191" s="141" t="e">
        <f>IF(#REF!="zákl. prenesená",J191,0)</f>
        <v>#REF!</v>
      </c>
      <c r="AW191" s="141" t="e">
        <f>IF(#REF!="zníž. prenesená",J191,0)</f>
        <v>#REF!</v>
      </c>
      <c r="AX191" s="141" t="e">
        <f>IF(#REF!="nulová",J191,0)</f>
        <v>#REF!</v>
      </c>
      <c r="AY191" s="16" t="s">
        <v>126</v>
      </c>
      <c r="AZ191" s="141">
        <f>ROUND(I191*H191,2)</f>
        <v>0</v>
      </c>
      <c r="BA191" s="16" t="s">
        <v>125</v>
      </c>
      <c r="BB191" s="140" t="s">
        <v>207</v>
      </c>
    </row>
    <row r="192" spans="1:54" s="2" customFormat="1" ht="16.5" customHeight="1">
      <c r="A192" s="28"/>
      <c r="B192" s="132"/>
      <c r="C192" s="133" t="s">
        <v>208</v>
      </c>
      <c r="D192" s="133" t="s">
        <v>121</v>
      </c>
      <c r="E192" s="134" t="s">
        <v>209</v>
      </c>
      <c r="F192" s="135" t="s">
        <v>210</v>
      </c>
      <c r="G192" s="136" t="s">
        <v>196</v>
      </c>
      <c r="H192" s="137">
        <v>7.5819999999999999</v>
      </c>
      <c r="I192" s="138"/>
      <c r="J192" s="138">
        <f t="shared" si="0"/>
        <v>0</v>
      </c>
      <c r="K192" s="139"/>
      <c r="L192" s="28"/>
      <c r="M192" s="28"/>
      <c r="N192" s="28"/>
      <c r="O192" s="28"/>
      <c r="P192" s="28"/>
      <c r="Q192" s="28"/>
      <c r="R192" s="28"/>
      <c r="S192" s="28"/>
      <c r="T192" s="28"/>
      <c r="AG192" s="140" t="s">
        <v>125</v>
      </c>
      <c r="AI192" s="140" t="s">
        <v>121</v>
      </c>
      <c r="AJ192" s="140" t="s">
        <v>126</v>
      </c>
      <c r="AN192" s="16" t="s">
        <v>118</v>
      </c>
      <c r="AT192" s="141" t="e">
        <f>IF(#REF!="základná",J192,0)</f>
        <v>#REF!</v>
      </c>
      <c r="AU192" s="141" t="e">
        <f>IF(#REF!="znížená",J192,0)</f>
        <v>#REF!</v>
      </c>
      <c r="AV192" s="141" t="e">
        <f>IF(#REF!="zákl. prenesená",J192,0)</f>
        <v>#REF!</v>
      </c>
      <c r="AW192" s="141" t="e">
        <f>IF(#REF!="zníž. prenesená",J192,0)</f>
        <v>#REF!</v>
      </c>
      <c r="AX192" s="141" t="e">
        <f>IF(#REF!="nulová",J192,0)</f>
        <v>#REF!</v>
      </c>
      <c r="AY192" s="16" t="s">
        <v>126</v>
      </c>
      <c r="AZ192" s="141">
        <f>ROUND(I192*H192,2)</f>
        <v>0</v>
      </c>
      <c r="BA192" s="16" t="s">
        <v>125</v>
      </c>
      <c r="BB192" s="140" t="s">
        <v>211</v>
      </c>
    </row>
    <row r="193" spans="1:54" s="2" customFormat="1" ht="16.5" customHeight="1">
      <c r="A193" s="28"/>
      <c r="B193" s="132"/>
      <c r="C193" s="133" t="s">
        <v>7</v>
      </c>
      <c r="D193" s="133" t="s">
        <v>121</v>
      </c>
      <c r="E193" s="134" t="s">
        <v>212</v>
      </c>
      <c r="F193" s="135" t="s">
        <v>213</v>
      </c>
      <c r="G193" s="136" t="s">
        <v>196</v>
      </c>
      <c r="H193" s="137">
        <v>7.5819999999999999</v>
      </c>
      <c r="I193" s="138"/>
      <c r="J193" s="138">
        <f t="shared" si="0"/>
        <v>0</v>
      </c>
      <c r="K193" s="139"/>
      <c r="L193" s="28"/>
      <c r="M193" s="28"/>
      <c r="N193" s="28"/>
      <c r="O193" s="28"/>
      <c r="P193" s="28"/>
      <c r="Q193" s="28"/>
      <c r="R193" s="28"/>
      <c r="S193" s="28"/>
      <c r="T193" s="28"/>
      <c r="AG193" s="140" t="s">
        <v>125</v>
      </c>
      <c r="AI193" s="140" t="s">
        <v>121</v>
      </c>
      <c r="AJ193" s="140" t="s">
        <v>126</v>
      </c>
      <c r="AN193" s="16" t="s">
        <v>118</v>
      </c>
      <c r="AT193" s="141" t="e">
        <f>IF(#REF!="základná",J193,0)</f>
        <v>#REF!</v>
      </c>
      <c r="AU193" s="141" t="e">
        <f>IF(#REF!="znížená",J193,0)</f>
        <v>#REF!</v>
      </c>
      <c r="AV193" s="141" t="e">
        <f>IF(#REF!="zákl. prenesená",J193,0)</f>
        <v>#REF!</v>
      </c>
      <c r="AW193" s="141" t="e">
        <f>IF(#REF!="zníž. prenesená",J193,0)</f>
        <v>#REF!</v>
      </c>
      <c r="AX193" s="141" t="e">
        <f>IF(#REF!="nulová",J193,0)</f>
        <v>#REF!</v>
      </c>
      <c r="AY193" s="16" t="s">
        <v>126</v>
      </c>
      <c r="AZ193" s="141">
        <f>ROUND(I193*H193,2)</f>
        <v>0</v>
      </c>
      <c r="BA193" s="16" t="s">
        <v>125</v>
      </c>
      <c r="BB193" s="140" t="s">
        <v>214</v>
      </c>
    </row>
    <row r="194" spans="1:54" s="2" customFormat="1" ht="16.5" customHeight="1">
      <c r="A194" s="28"/>
      <c r="B194" s="132"/>
      <c r="C194" s="133" t="s">
        <v>215</v>
      </c>
      <c r="D194" s="133" t="s">
        <v>121</v>
      </c>
      <c r="E194" s="134" t="s">
        <v>216</v>
      </c>
      <c r="F194" s="135" t="s">
        <v>217</v>
      </c>
      <c r="G194" s="136" t="s">
        <v>196</v>
      </c>
      <c r="H194" s="137">
        <v>7.5819999999999999</v>
      </c>
      <c r="I194" s="138"/>
      <c r="J194" s="138">
        <f t="shared" si="0"/>
        <v>0</v>
      </c>
      <c r="K194" s="139"/>
      <c r="L194" s="28"/>
      <c r="M194" s="28"/>
      <c r="N194" s="28"/>
      <c r="O194" s="28"/>
      <c r="P194" s="28"/>
      <c r="Q194" s="28"/>
      <c r="R194" s="28"/>
      <c r="S194" s="28"/>
      <c r="T194" s="28"/>
      <c r="AG194" s="140" t="s">
        <v>125</v>
      </c>
      <c r="AI194" s="140" t="s">
        <v>121</v>
      </c>
      <c r="AJ194" s="140" t="s">
        <v>126</v>
      </c>
      <c r="AN194" s="16" t="s">
        <v>118</v>
      </c>
      <c r="AT194" s="141" t="e">
        <f>IF(#REF!="základná",J194,0)</f>
        <v>#REF!</v>
      </c>
      <c r="AU194" s="141" t="e">
        <f>IF(#REF!="znížená",J194,0)</f>
        <v>#REF!</v>
      </c>
      <c r="AV194" s="141" t="e">
        <f>IF(#REF!="zákl. prenesená",J194,0)</f>
        <v>#REF!</v>
      </c>
      <c r="AW194" s="141" t="e">
        <f>IF(#REF!="zníž. prenesená",J194,0)</f>
        <v>#REF!</v>
      </c>
      <c r="AX194" s="141" t="e">
        <f>IF(#REF!="nulová",J194,0)</f>
        <v>#REF!</v>
      </c>
      <c r="AY194" s="16" t="s">
        <v>126</v>
      </c>
      <c r="AZ194" s="141">
        <f>ROUND(I194*H194,2)</f>
        <v>0</v>
      </c>
      <c r="BA194" s="16" t="s">
        <v>125</v>
      </c>
      <c r="BB194" s="140" t="s">
        <v>218</v>
      </c>
    </row>
    <row r="195" spans="1:54" s="12" customFormat="1" ht="25.9" customHeight="1">
      <c r="B195" s="124"/>
      <c r="D195" s="125" t="s">
        <v>68</v>
      </c>
      <c r="E195" s="126" t="s">
        <v>219</v>
      </c>
      <c r="F195" s="126" t="s">
        <v>220</v>
      </c>
      <c r="J195" s="127">
        <f>AZ195</f>
        <v>0</v>
      </c>
      <c r="AG195" s="125" t="s">
        <v>126</v>
      </c>
      <c r="AI195" s="128" t="s">
        <v>68</v>
      </c>
      <c r="AJ195" s="128" t="s">
        <v>69</v>
      </c>
      <c r="AN195" s="125" t="s">
        <v>118</v>
      </c>
      <c r="AZ195" s="129">
        <f>AZ196+AZ198+AZ206+AZ213+AZ247+AZ251+AZ255+AZ274+AZ281+AZ294+AZ296+AZ299</f>
        <v>0</v>
      </c>
    </row>
    <row r="196" spans="1:54" s="12" customFormat="1" ht="22.9" customHeight="1">
      <c r="B196" s="124"/>
      <c r="D196" s="125" t="s">
        <v>68</v>
      </c>
      <c r="E196" s="130" t="s">
        <v>221</v>
      </c>
      <c r="F196" s="130" t="s">
        <v>222</v>
      </c>
      <c r="J196" s="131">
        <f>AZ196</f>
        <v>0</v>
      </c>
      <c r="AG196" s="125" t="s">
        <v>126</v>
      </c>
      <c r="AI196" s="128" t="s">
        <v>68</v>
      </c>
      <c r="AJ196" s="128" t="s">
        <v>77</v>
      </c>
      <c r="AN196" s="125" t="s">
        <v>118</v>
      </c>
      <c r="AZ196" s="129">
        <f>AZ197</f>
        <v>0</v>
      </c>
    </row>
    <row r="197" spans="1:54" s="2" customFormat="1" ht="21.75" customHeight="1">
      <c r="A197" s="28"/>
      <c r="B197" s="132"/>
      <c r="C197" s="133" t="s">
        <v>179</v>
      </c>
      <c r="D197" s="133" t="s">
        <v>121</v>
      </c>
      <c r="E197" s="134" t="s">
        <v>223</v>
      </c>
      <c r="F197" s="135" t="s">
        <v>224</v>
      </c>
      <c r="G197" s="136" t="s">
        <v>178</v>
      </c>
      <c r="H197" s="137">
        <v>1.5</v>
      </c>
      <c r="I197" s="138"/>
      <c r="J197" s="138">
        <f>ROUND(I197*H197,2)</f>
        <v>0</v>
      </c>
      <c r="K197" s="139"/>
      <c r="L197" s="28"/>
      <c r="M197" s="28"/>
      <c r="N197" s="28"/>
      <c r="O197" s="28"/>
      <c r="P197" s="28"/>
      <c r="Q197" s="28"/>
      <c r="R197" s="28"/>
      <c r="S197" s="28"/>
      <c r="T197" s="28"/>
      <c r="AG197" s="140" t="s">
        <v>167</v>
      </c>
      <c r="AI197" s="140" t="s">
        <v>121</v>
      </c>
      <c r="AJ197" s="140" t="s">
        <v>126</v>
      </c>
      <c r="AN197" s="16" t="s">
        <v>118</v>
      </c>
      <c r="AT197" s="141" t="e">
        <f>IF(#REF!="základná",J197,0)</f>
        <v>#REF!</v>
      </c>
      <c r="AU197" s="141" t="e">
        <f>IF(#REF!="znížená",J197,0)</f>
        <v>#REF!</v>
      </c>
      <c r="AV197" s="141" t="e">
        <f>IF(#REF!="zákl. prenesená",J197,0)</f>
        <v>#REF!</v>
      </c>
      <c r="AW197" s="141" t="e">
        <f>IF(#REF!="zníž. prenesená",J197,0)</f>
        <v>#REF!</v>
      </c>
      <c r="AX197" s="141" t="e">
        <f>IF(#REF!="nulová",J197,0)</f>
        <v>#REF!</v>
      </c>
      <c r="AY197" s="16" t="s">
        <v>126</v>
      </c>
      <c r="AZ197" s="141">
        <f>ROUND(I197*H197,2)</f>
        <v>0</v>
      </c>
      <c r="BA197" s="16" t="s">
        <v>167</v>
      </c>
      <c r="BB197" s="140" t="s">
        <v>225</v>
      </c>
    </row>
    <row r="198" spans="1:54" s="12" customFormat="1" ht="22.9" customHeight="1">
      <c r="B198" s="124"/>
      <c r="D198" s="125" t="s">
        <v>68</v>
      </c>
      <c r="E198" s="130" t="s">
        <v>226</v>
      </c>
      <c r="F198" s="130" t="s">
        <v>227</v>
      </c>
      <c r="J198" s="131">
        <f>AZ198</f>
        <v>0</v>
      </c>
      <c r="AG198" s="125" t="s">
        <v>126</v>
      </c>
      <c r="AI198" s="128" t="s">
        <v>68</v>
      </c>
      <c r="AJ198" s="128" t="s">
        <v>77</v>
      </c>
      <c r="AN198" s="125" t="s">
        <v>118</v>
      </c>
      <c r="AZ198" s="129">
        <f>SUM(AZ199:AZ205)</f>
        <v>0</v>
      </c>
    </row>
    <row r="199" spans="1:54" s="2" customFormat="1" ht="16.5" customHeight="1">
      <c r="A199" s="28"/>
      <c r="B199" s="132"/>
      <c r="C199" s="133" t="s">
        <v>228</v>
      </c>
      <c r="D199" s="133" t="s">
        <v>121</v>
      </c>
      <c r="E199" s="134" t="s">
        <v>229</v>
      </c>
      <c r="F199" s="135" t="s">
        <v>230</v>
      </c>
      <c r="G199" s="136" t="s">
        <v>178</v>
      </c>
      <c r="H199" s="137">
        <v>12</v>
      </c>
      <c r="I199" s="138"/>
      <c r="J199" s="138">
        <f t="shared" ref="J199:J205" si="1">ROUND(I199*H199,2)</f>
        <v>0</v>
      </c>
      <c r="K199" s="139"/>
      <c r="L199" s="28"/>
      <c r="M199" s="28"/>
      <c r="N199" s="28"/>
      <c r="O199" s="28"/>
      <c r="P199" s="28"/>
      <c r="Q199" s="28"/>
      <c r="R199" s="28"/>
      <c r="S199" s="28"/>
      <c r="T199" s="28"/>
      <c r="AG199" s="140" t="s">
        <v>167</v>
      </c>
      <c r="AI199" s="140" t="s">
        <v>121</v>
      </c>
      <c r="AJ199" s="140" t="s">
        <v>126</v>
      </c>
      <c r="AN199" s="16" t="s">
        <v>118</v>
      </c>
      <c r="AT199" s="141" t="e">
        <f>IF(#REF!="základná",J199,0)</f>
        <v>#REF!</v>
      </c>
      <c r="AU199" s="141" t="e">
        <f>IF(#REF!="znížená",J199,0)</f>
        <v>#REF!</v>
      </c>
      <c r="AV199" s="141" t="e">
        <f>IF(#REF!="zákl. prenesená",J199,0)</f>
        <v>#REF!</v>
      </c>
      <c r="AW199" s="141" t="e">
        <f>IF(#REF!="zníž. prenesená",J199,0)</f>
        <v>#REF!</v>
      </c>
      <c r="AX199" s="141" t="e">
        <f>IF(#REF!="nulová",J199,0)</f>
        <v>#REF!</v>
      </c>
      <c r="AY199" s="16" t="s">
        <v>126</v>
      </c>
      <c r="AZ199" s="141">
        <f>ROUND(I199*H199,2)</f>
        <v>0</v>
      </c>
      <c r="BA199" s="16" t="s">
        <v>167</v>
      </c>
      <c r="BB199" s="140" t="s">
        <v>231</v>
      </c>
    </row>
    <row r="200" spans="1:54" s="2" customFormat="1" ht="16.5" customHeight="1">
      <c r="A200" s="28"/>
      <c r="B200" s="132"/>
      <c r="C200" s="133" t="s">
        <v>182</v>
      </c>
      <c r="D200" s="133" t="s">
        <v>121</v>
      </c>
      <c r="E200" s="134" t="s">
        <v>232</v>
      </c>
      <c r="F200" s="135" t="s">
        <v>233</v>
      </c>
      <c r="G200" s="136" t="s">
        <v>178</v>
      </c>
      <c r="H200" s="137">
        <v>12</v>
      </c>
      <c r="I200" s="138"/>
      <c r="J200" s="138">
        <f t="shared" si="1"/>
        <v>0</v>
      </c>
      <c r="K200" s="139"/>
      <c r="L200" s="28"/>
      <c r="M200" s="28"/>
      <c r="N200" s="28"/>
      <c r="O200" s="28"/>
      <c r="P200" s="28"/>
      <c r="Q200" s="28"/>
      <c r="R200" s="28"/>
      <c r="S200" s="28"/>
      <c r="T200" s="28"/>
      <c r="AG200" s="140" t="s">
        <v>167</v>
      </c>
      <c r="AI200" s="140" t="s">
        <v>121</v>
      </c>
      <c r="AJ200" s="140" t="s">
        <v>126</v>
      </c>
      <c r="AN200" s="16" t="s">
        <v>118</v>
      </c>
      <c r="AT200" s="141" t="e">
        <f>IF(#REF!="základná",J200,0)</f>
        <v>#REF!</v>
      </c>
      <c r="AU200" s="141" t="e">
        <f>IF(#REF!="znížená",J200,0)</f>
        <v>#REF!</v>
      </c>
      <c r="AV200" s="141" t="e">
        <f>IF(#REF!="zákl. prenesená",J200,0)</f>
        <v>#REF!</v>
      </c>
      <c r="AW200" s="141" t="e">
        <f>IF(#REF!="zníž. prenesená",J200,0)</f>
        <v>#REF!</v>
      </c>
      <c r="AX200" s="141" t="e">
        <f>IF(#REF!="nulová",J200,0)</f>
        <v>#REF!</v>
      </c>
      <c r="AY200" s="16" t="s">
        <v>126</v>
      </c>
      <c r="AZ200" s="141">
        <f>ROUND(I200*H200,2)</f>
        <v>0</v>
      </c>
      <c r="BA200" s="16" t="s">
        <v>167</v>
      </c>
      <c r="BB200" s="140" t="s">
        <v>234</v>
      </c>
    </row>
    <row r="201" spans="1:54" s="2" customFormat="1" ht="16.5" customHeight="1">
      <c r="A201" s="28"/>
      <c r="B201" s="132"/>
      <c r="C201" s="133" t="s">
        <v>235</v>
      </c>
      <c r="D201" s="133" t="s">
        <v>121</v>
      </c>
      <c r="E201" s="134" t="s">
        <v>236</v>
      </c>
      <c r="F201" s="135" t="s">
        <v>237</v>
      </c>
      <c r="G201" s="136" t="s">
        <v>178</v>
      </c>
      <c r="H201" s="137">
        <v>1</v>
      </c>
      <c r="I201" s="138"/>
      <c r="J201" s="138">
        <f t="shared" si="1"/>
        <v>0</v>
      </c>
      <c r="K201" s="139"/>
      <c r="L201" s="28"/>
      <c r="M201" s="28"/>
      <c r="N201" s="28"/>
      <c r="O201" s="28"/>
      <c r="P201" s="28"/>
      <c r="Q201" s="28"/>
      <c r="R201" s="28"/>
      <c r="S201" s="28"/>
      <c r="T201" s="28"/>
      <c r="AG201" s="140" t="s">
        <v>167</v>
      </c>
      <c r="AI201" s="140" t="s">
        <v>121</v>
      </c>
      <c r="AJ201" s="140" t="s">
        <v>126</v>
      </c>
      <c r="AN201" s="16" t="s">
        <v>118</v>
      </c>
      <c r="AT201" s="141" t="e">
        <f>IF(#REF!="základná",J201,0)</f>
        <v>#REF!</v>
      </c>
      <c r="AU201" s="141" t="e">
        <f>IF(#REF!="znížená",J201,0)</f>
        <v>#REF!</v>
      </c>
      <c r="AV201" s="141" t="e">
        <f>IF(#REF!="zákl. prenesená",J201,0)</f>
        <v>#REF!</v>
      </c>
      <c r="AW201" s="141" t="e">
        <f>IF(#REF!="zníž. prenesená",J201,0)</f>
        <v>#REF!</v>
      </c>
      <c r="AX201" s="141" t="e">
        <f>IF(#REF!="nulová",J201,0)</f>
        <v>#REF!</v>
      </c>
      <c r="AY201" s="16" t="s">
        <v>126</v>
      </c>
      <c r="AZ201" s="141">
        <f>ROUND(I201*H201,2)</f>
        <v>0</v>
      </c>
      <c r="BA201" s="16" t="s">
        <v>167</v>
      </c>
      <c r="BB201" s="140" t="s">
        <v>238</v>
      </c>
    </row>
    <row r="202" spans="1:54" s="2" customFormat="1" ht="16.5" customHeight="1">
      <c r="A202" s="28"/>
      <c r="B202" s="132"/>
      <c r="C202" s="133" t="s">
        <v>186</v>
      </c>
      <c r="D202" s="133" t="s">
        <v>121</v>
      </c>
      <c r="E202" s="134" t="s">
        <v>239</v>
      </c>
      <c r="F202" s="135" t="s">
        <v>240</v>
      </c>
      <c r="G202" s="136" t="s">
        <v>163</v>
      </c>
      <c r="H202" s="137">
        <v>2</v>
      </c>
      <c r="I202" s="138"/>
      <c r="J202" s="138">
        <f t="shared" si="1"/>
        <v>0</v>
      </c>
      <c r="K202" s="139"/>
      <c r="L202" s="28"/>
      <c r="M202" s="28"/>
      <c r="N202" s="28"/>
      <c r="O202" s="28"/>
      <c r="P202" s="28"/>
      <c r="Q202" s="28"/>
      <c r="R202" s="28"/>
      <c r="S202" s="28"/>
      <c r="T202" s="28"/>
      <c r="AG202" s="140" t="s">
        <v>167</v>
      </c>
      <c r="AI202" s="140" t="s">
        <v>121</v>
      </c>
      <c r="AJ202" s="140" t="s">
        <v>126</v>
      </c>
      <c r="AN202" s="16" t="s">
        <v>118</v>
      </c>
      <c r="AT202" s="141" t="e">
        <f>IF(#REF!="základná",J202,0)</f>
        <v>#REF!</v>
      </c>
      <c r="AU202" s="141" t="e">
        <f>IF(#REF!="znížená",J202,0)</f>
        <v>#REF!</v>
      </c>
      <c r="AV202" s="141" t="e">
        <f>IF(#REF!="zákl. prenesená",J202,0)</f>
        <v>#REF!</v>
      </c>
      <c r="AW202" s="141" t="e">
        <f>IF(#REF!="zníž. prenesená",J202,0)</f>
        <v>#REF!</v>
      </c>
      <c r="AX202" s="141" t="e">
        <f>IF(#REF!="nulová",J202,0)</f>
        <v>#REF!</v>
      </c>
      <c r="AY202" s="16" t="s">
        <v>126</v>
      </c>
      <c r="AZ202" s="141">
        <f>ROUND(I202*H202,2)</f>
        <v>0</v>
      </c>
      <c r="BA202" s="16" t="s">
        <v>167</v>
      </c>
      <c r="BB202" s="140" t="s">
        <v>241</v>
      </c>
    </row>
    <row r="203" spans="1:54" s="2" customFormat="1" ht="16.5" customHeight="1">
      <c r="A203" s="28"/>
      <c r="B203" s="132"/>
      <c r="C203" s="133" t="s">
        <v>242</v>
      </c>
      <c r="D203" s="133" t="s">
        <v>121</v>
      </c>
      <c r="E203" s="134" t="s">
        <v>243</v>
      </c>
      <c r="F203" s="135" t="s">
        <v>244</v>
      </c>
      <c r="G203" s="136" t="s">
        <v>163</v>
      </c>
      <c r="H203" s="137">
        <v>1</v>
      </c>
      <c r="I203" s="138"/>
      <c r="J203" s="138">
        <f t="shared" si="1"/>
        <v>0</v>
      </c>
      <c r="K203" s="139"/>
      <c r="L203" s="28"/>
      <c r="M203" s="28"/>
      <c r="N203" s="28"/>
      <c r="O203" s="28"/>
      <c r="P203" s="28"/>
      <c r="Q203" s="28"/>
      <c r="R203" s="28"/>
      <c r="S203" s="28"/>
      <c r="T203" s="28"/>
      <c r="AG203" s="140" t="s">
        <v>167</v>
      </c>
      <c r="AI203" s="140" t="s">
        <v>121</v>
      </c>
      <c r="AJ203" s="140" t="s">
        <v>126</v>
      </c>
      <c r="AN203" s="16" t="s">
        <v>118</v>
      </c>
      <c r="AT203" s="141" t="e">
        <f>IF(#REF!="základná",J203,0)</f>
        <v>#REF!</v>
      </c>
      <c r="AU203" s="141" t="e">
        <f>IF(#REF!="znížená",J203,0)</f>
        <v>#REF!</v>
      </c>
      <c r="AV203" s="141" t="e">
        <f>IF(#REF!="zákl. prenesená",J203,0)</f>
        <v>#REF!</v>
      </c>
      <c r="AW203" s="141" t="e">
        <f>IF(#REF!="zníž. prenesená",J203,0)</f>
        <v>#REF!</v>
      </c>
      <c r="AX203" s="141" t="e">
        <f>IF(#REF!="nulová",J203,0)</f>
        <v>#REF!</v>
      </c>
      <c r="AY203" s="16" t="s">
        <v>126</v>
      </c>
      <c r="AZ203" s="141">
        <f>ROUND(I203*H203,2)</f>
        <v>0</v>
      </c>
      <c r="BA203" s="16" t="s">
        <v>167</v>
      </c>
      <c r="BB203" s="140" t="s">
        <v>245</v>
      </c>
    </row>
    <row r="204" spans="1:54" s="2" customFormat="1" ht="16.5" customHeight="1">
      <c r="A204" s="28"/>
      <c r="B204" s="132"/>
      <c r="C204" s="133" t="s">
        <v>190</v>
      </c>
      <c r="D204" s="133" t="s">
        <v>121</v>
      </c>
      <c r="E204" s="134" t="s">
        <v>246</v>
      </c>
      <c r="F204" s="135" t="s">
        <v>247</v>
      </c>
      <c r="G204" s="136" t="s">
        <v>163</v>
      </c>
      <c r="H204" s="137">
        <v>1</v>
      </c>
      <c r="I204" s="138"/>
      <c r="J204" s="138">
        <f t="shared" si="1"/>
        <v>0</v>
      </c>
      <c r="K204" s="139"/>
      <c r="L204" s="28"/>
      <c r="M204" s="28"/>
      <c r="N204" s="28"/>
      <c r="O204" s="28"/>
      <c r="P204" s="28"/>
      <c r="Q204" s="28"/>
      <c r="R204" s="28"/>
      <c r="S204" s="28"/>
      <c r="T204" s="28"/>
      <c r="AG204" s="140" t="s">
        <v>167</v>
      </c>
      <c r="AI204" s="140" t="s">
        <v>121</v>
      </c>
      <c r="AJ204" s="140" t="s">
        <v>126</v>
      </c>
      <c r="AN204" s="16" t="s">
        <v>118</v>
      </c>
      <c r="AT204" s="141" t="e">
        <f>IF(#REF!="základná",J204,0)</f>
        <v>#REF!</v>
      </c>
      <c r="AU204" s="141" t="e">
        <f>IF(#REF!="znížená",J204,0)</f>
        <v>#REF!</v>
      </c>
      <c r="AV204" s="141" t="e">
        <f>IF(#REF!="zákl. prenesená",J204,0)</f>
        <v>#REF!</v>
      </c>
      <c r="AW204" s="141" t="e">
        <f>IF(#REF!="zníž. prenesená",J204,0)</f>
        <v>#REF!</v>
      </c>
      <c r="AX204" s="141" t="e">
        <f>IF(#REF!="nulová",J204,0)</f>
        <v>#REF!</v>
      </c>
      <c r="AY204" s="16" t="s">
        <v>126</v>
      </c>
      <c r="AZ204" s="141">
        <f>ROUND(I204*H204,2)</f>
        <v>0</v>
      </c>
      <c r="BA204" s="16" t="s">
        <v>167</v>
      </c>
      <c r="BB204" s="140" t="s">
        <v>248</v>
      </c>
    </row>
    <row r="205" spans="1:54" s="2" customFormat="1" ht="16.5" customHeight="1">
      <c r="A205" s="28"/>
      <c r="B205" s="132"/>
      <c r="C205" s="151" t="s">
        <v>249</v>
      </c>
      <c r="D205" s="151" t="s">
        <v>250</v>
      </c>
      <c r="E205" s="152" t="s">
        <v>251</v>
      </c>
      <c r="F205" s="153" t="s">
        <v>252</v>
      </c>
      <c r="G205" s="154" t="s">
        <v>163</v>
      </c>
      <c r="H205" s="155">
        <v>1</v>
      </c>
      <c r="I205" s="156"/>
      <c r="J205" s="156">
        <f t="shared" si="1"/>
        <v>0</v>
      </c>
      <c r="K205" s="157"/>
      <c r="L205" s="28"/>
      <c r="M205" s="28"/>
      <c r="N205" s="28"/>
      <c r="O205" s="28"/>
      <c r="P205" s="28"/>
      <c r="Q205" s="28"/>
      <c r="R205" s="28"/>
      <c r="S205" s="28"/>
      <c r="T205" s="28"/>
      <c r="AG205" s="140" t="s">
        <v>200</v>
      </c>
      <c r="AI205" s="140" t="s">
        <v>250</v>
      </c>
      <c r="AJ205" s="140" t="s">
        <v>126</v>
      </c>
      <c r="AN205" s="16" t="s">
        <v>118</v>
      </c>
      <c r="AT205" s="141" t="e">
        <f>IF(#REF!="základná",J205,0)</f>
        <v>#REF!</v>
      </c>
      <c r="AU205" s="141" t="e">
        <f>IF(#REF!="znížená",J205,0)</f>
        <v>#REF!</v>
      </c>
      <c r="AV205" s="141" t="e">
        <f>IF(#REF!="zákl. prenesená",J205,0)</f>
        <v>#REF!</v>
      </c>
      <c r="AW205" s="141" t="e">
        <f>IF(#REF!="zníž. prenesená",J205,0)</f>
        <v>#REF!</v>
      </c>
      <c r="AX205" s="141" t="e">
        <f>IF(#REF!="nulová",J205,0)</f>
        <v>#REF!</v>
      </c>
      <c r="AY205" s="16" t="s">
        <v>126</v>
      </c>
      <c r="AZ205" s="141">
        <f>ROUND(I205*H205,2)</f>
        <v>0</v>
      </c>
      <c r="BA205" s="16" t="s">
        <v>167</v>
      </c>
      <c r="BB205" s="140" t="s">
        <v>253</v>
      </c>
    </row>
    <row r="206" spans="1:54" s="12" customFormat="1" ht="22.9" customHeight="1">
      <c r="B206" s="124"/>
      <c r="D206" s="125" t="s">
        <v>68</v>
      </c>
      <c r="E206" s="130" t="s">
        <v>254</v>
      </c>
      <c r="F206" s="130" t="s">
        <v>255</v>
      </c>
      <c r="J206" s="131">
        <f>AZ206</f>
        <v>0</v>
      </c>
      <c r="AG206" s="125" t="s">
        <v>126</v>
      </c>
      <c r="AI206" s="128" t="s">
        <v>68</v>
      </c>
      <c r="AJ206" s="128" t="s">
        <v>77</v>
      </c>
      <c r="AN206" s="125" t="s">
        <v>118</v>
      </c>
      <c r="AZ206" s="129">
        <f>SUM(AZ207:AZ212)</f>
        <v>0</v>
      </c>
    </row>
    <row r="207" spans="1:54" s="2" customFormat="1" ht="16.5" customHeight="1">
      <c r="A207" s="28"/>
      <c r="B207" s="132"/>
      <c r="C207" s="133" t="s">
        <v>197</v>
      </c>
      <c r="D207" s="133" t="s">
        <v>121</v>
      </c>
      <c r="E207" s="134" t="s">
        <v>256</v>
      </c>
      <c r="F207" s="135" t="s">
        <v>257</v>
      </c>
      <c r="G207" s="136" t="s">
        <v>178</v>
      </c>
      <c r="H207" s="137">
        <v>24</v>
      </c>
      <c r="I207" s="138"/>
      <c r="J207" s="138">
        <f t="shared" ref="J207:J212" si="2">ROUND(I207*H207,2)</f>
        <v>0</v>
      </c>
      <c r="K207" s="139"/>
      <c r="L207" s="28"/>
      <c r="M207" s="28"/>
      <c r="N207" s="28"/>
      <c r="O207" s="28"/>
      <c r="P207" s="28"/>
      <c r="Q207" s="28"/>
      <c r="R207" s="28"/>
      <c r="S207" s="28"/>
      <c r="T207" s="28"/>
      <c r="AG207" s="140" t="s">
        <v>167</v>
      </c>
      <c r="AI207" s="140" t="s">
        <v>121</v>
      </c>
      <c r="AJ207" s="140" t="s">
        <v>126</v>
      </c>
      <c r="AN207" s="16" t="s">
        <v>118</v>
      </c>
      <c r="AT207" s="141" t="e">
        <f>IF(#REF!="základná",J207,0)</f>
        <v>#REF!</v>
      </c>
      <c r="AU207" s="141" t="e">
        <f>IF(#REF!="znížená",J207,0)</f>
        <v>#REF!</v>
      </c>
      <c r="AV207" s="141" t="e">
        <f>IF(#REF!="zákl. prenesená",J207,0)</f>
        <v>#REF!</v>
      </c>
      <c r="AW207" s="141" t="e">
        <f>IF(#REF!="zníž. prenesená",J207,0)</f>
        <v>#REF!</v>
      </c>
      <c r="AX207" s="141" t="e">
        <f>IF(#REF!="nulová",J207,0)</f>
        <v>#REF!</v>
      </c>
      <c r="AY207" s="16" t="s">
        <v>126</v>
      </c>
      <c r="AZ207" s="141">
        <f>ROUND(I207*H207,2)</f>
        <v>0</v>
      </c>
      <c r="BA207" s="16" t="s">
        <v>167</v>
      </c>
      <c r="BB207" s="140" t="s">
        <v>258</v>
      </c>
    </row>
    <row r="208" spans="1:54" s="2" customFormat="1" ht="16.5" customHeight="1">
      <c r="A208" s="28"/>
      <c r="B208" s="132"/>
      <c r="C208" s="133" t="s">
        <v>259</v>
      </c>
      <c r="D208" s="133" t="s">
        <v>121</v>
      </c>
      <c r="E208" s="134" t="s">
        <v>260</v>
      </c>
      <c r="F208" s="135" t="s">
        <v>261</v>
      </c>
      <c r="G208" s="136" t="s">
        <v>163</v>
      </c>
      <c r="H208" s="137">
        <v>24</v>
      </c>
      <c r="I208" s="138"/>
      <c r="J208" s="138">
        <f t="shared" si="2"/>
        <v>0</v>
      </c>
      <c r="K208" s="139"/>
      <c r="L208" s="28"/>
      <c r="M208" s="28"/>
      <c r="N208" s="28"/>
      <c r="O208" s="28"/>
      <c r="P208" s="28"/>
      <c r="Q208" s="28"/>
      <c r="R208" s="28"/>
      <c r="S208" s="28"/>
      <c r="T208" s="28"/>
      <c r="AG208" s="140" t="s">
        <v>167</v>
      </c>
      <c r="AI208" s="140" t="s">
        <v>121</v>
      </c>
      <c r="AJ208" s="140" t="s">
        <v>126</v>
      </c>
      <c r="AN208" s="16" t="s">
        <v>118</v>
      </c>
      <c r="AT208" s="141" t="e">
        <f>IF(#REF!="základná",J208,0)</f>
        <v>#REF!</v>
      </c>
      <c r="AU208" s="141" t="e">
        <f>IF(#REF!="znížená",J208,0)</f>
        <v>#REF!</v>
      </c>
      <c r="AV208" s="141" t="e">
        <f>IF(#REF!="zákl. prenesená",J208,0)</f>
        <v>#REF!</v>
      </c>
      <c r="AW208" s="141" t="e">
        <f>IF(#REF!="zníž. prenesená",J208,0)</f>
        <v>#REF!</v>
      </c>
      <c r="AX208" s="141" t="e">
        <f>IF(#REF!="nulová",J208,0)</f>
        <v>#REF!</v>
      </c>
      <c r="AY208" s="16" t="s">
        <v>126</v>
      </c>
      <c r="AZ208" s="141">
        <f>ROUND(I208*H208,2)</f>
        <v>0</v>
      </c>
      <c r="BA208" s="16" t="s">
        <v>167</v>
      </c>
      <c r="BB208" s="140" t="s">
        <v>262</v>
      </c>
    </row>
    <row r="209" spans="1:54" s="2" customFormat="1" ht="16.5" customHeight="1">
      <c r="A209" s="28"/>
      <c r="B209" s="132"/>
      <c r="C209" s="133" t="s">
        <v>200</v>
      </c>
      <c r="D209" s="133" t="s">
        <v>121</v>
      </c>
      <c r="E209" s="134" t="s">
        <v>263</v>
      </c>
      <c r="F209" s="135" t="s">
        <v>264</v>
      </c>
      <c r="G209" s="136" t="s">
        <v>265</v>
      </c>
      <c r="H209" s="137">
        <v>4</v>
      </c>
      <c r="I209" s="138"/>
      <c r="J209" s="138">
        <f t="shared" si="2"/>
        <v>0</v>
      </c>
      <c r="K209" s="139"/>
      <c r="L209" s="28"/>
      <c r="M209" s="28"/>
      <c r="N209" s="28"/>
      <c r="O209" s="28"/>
      <c r="P209" s="28"/>
      <c r="Q209" s="28"/>
      <c r="R209" s="28"/>
      <c r="S209" s="28"/>
      <c r="T209" s="28"/>
      <c r="AG209" s="140" t="s">
        <v>167</v>
      </c>
      <c r="AI209" s="140" t="s">
        <v>121</v>
      </c>
      <c r="AJ209" s="140" t="s">
        <v>126</v>
      </c>
      <c r="AN209" s="16" t="s">
        <v>118</v>
      </c>
      <c r="AT209" s="141" t="e">
        <f>IF(#REF!="základná",J209,0)</f>
        <v>#REF!</v>
      </c>
      <c r="AU209" s="141" t="e">
        <f>IF(#REF!="znížená",J209,0)</f>
        <v>#REF!</v>
      </c>
      <c r="AV209" s="141" t="e">
        <f>IF(#REF!="zákl. prenesená",J209,0)</f>
        <v>#REF!</v>
      </c>
      <c r="AW209" s="141" t="e">
        <f>IF(#REF!="zníž. prenesená",J209,0)</f>
        <v>#REF!</v>
      </c>
      <c r="AX209" s="141" t="e">
        <f>IF(#REF!="nulová",J209,0)</f>
        <v>#REF!</v>
      </c>
      <c r="AY209" s="16" t="s">
        <v>126</v>
      </c>
      <c r="AZ209" s="141">
        <f>ROUND(I209*H209,2)</f>
        <v>0</v>
      </c>
      <c r="BA209" s="16" t="s">
        <v>167</v>
      </c>
      <c r="BB209" s="140" t="s">
        <v>266</v>
      </c>
    </row>
    <row r="210" spans="1:54" s="2" customFormat="1" ht="16.5" customHeight="1">
      <c r="A210" s="28"/>
      <c r="B210" s="132"/>
      <c r="C210" s="133" t="s">
        <v>267</v>
      </c>
      <c r="D210" s="133" t="s">
        <v>121</v>
      </c>
      <c r="E210" s="134" t="s">
        <v>268</v>
      </c>
      <c r="F210" s="135" t="s">
        <v>269</v>
      </c>
      <c r="G210" s="136" t="s">
        <v>163</v>
      </c>
      <c r="H210" s="137">
        <v>5</v>
      </c>
      <c r="I210" s="138"/>
      <c r="J210" s="138">
        <f t="shared" si="2"/>
        <v>0</v>
      </c>
      <c r="K210" s="139"/>
      <c r="L210" s="28"/>
      <c r="M210" s="28"/>
      <c r="N210" s="28"/>
      <c r="O210" s="28"/>
      <c r="P210" s="28"/>
      <c r="Q210" s="28"/>
      <c r="R210" s="28"/>
      <c r="S210" s="28"/>
      <c r="T210" s="28"/>
      <c r="AG210" s="140" t="s">
        <v>167</v>
      </c>
      <c r="AI210" s="140" t="s">
        <v>121</v>
      </c>
      <c r="AJ210" s="140" t="s">
        <v>126</v>
      </c>
      <c r="AN210" s="16" t="s">
        <v>118</v>
      </c>
      <c r="AT210" s="141" t="e">
        <f>IF(#REF!="základná",J210,0)</f>
        <v>#REF!</v>
      </c>
      <c r="AU210" s="141" t="e">
        <f>IF(#REF!="znížená",J210,0)</f>
        <v>#REF!</v>
      </c>
      <c r="AV210" s="141" t="e">
        <f>IF(#REF!="zákl. prenesená",J210,0)</f>
        <v>#REF!</v>
      </c>
      <c r="AW210" s="141" t="e">
        <f>IF(#REF!="zníž. prenesená",J210,0)</f>
        <v>#REF!</v>
      </c>
      <c r="AX210" s="141" t="e">
        <f>IF(#REF!="nulová",J210,0)</f>
        <v>#REF!</v>
      </c>
      <c r="AY210" s="16" t="s">
        <v>126</v>
      </c>
      <c r="AZ210" s="141">
        <f>ROUND(I210*H210,2)</f>
        <v>0</v>
      </c>
      <c r="BA210" s="16" t="s">
        <v>167</v>
      </c>
      <c r="BB210" s="140" t="s">
        <v>270</v>
      </c>
    </row>
    <row r="211" spans="1:54" s="2" customFormat="1" ht="16.5" customHeight="1">
      <c r="A211" s="28"/>
      <c r="B211" s="132"/>
      <c r="C211" s="133" t="s">
        <v>204</v>
      </c>
      <c r="D211" s="133" t="s">
        <v>121</v>
      </c>
      <c r="E211" s="134" t="s">
        <v>271</v>
      </c>
      <c r="F211" s="135" t="s">
        <v>272</v>
      </c>
      <c r="G211" s="136" t="s">
        <v>163</v>
      </c>
      <c r="H211" s="137">
        <v>3</v>
      </c>
      <c r="I211" s="138"/>
      <c r="J211" s="138">
        <f t="shared" si="2"/>
        <v>0</v>
      </c>
      <c r="K211" s="139"/>
      <c r="L211" s="28"/>
      <c r="M211" s="28"/>
      <c r="N211" s="28"/>
      <c r="O211" s="28"/>
      <c r="P211" s="28"/>
      <c r="Q211" s="28"/>
      <c r="R211" s="28"/>
      <c r="S211" s="28"/>
      <c r="T211" s="28"/>
      <c r="AG211" s="140" t="s">
        <v>167</v>
      </c>
      <c r="AI211" s="140" t="s">
        <v>121</v>
      </c>
      <c r="AJ211" s="140" t="s">
        <v>126</v>
      </c>
      <c r="AN211" s="16" t="s">
        <v>118</v>
      </c>
      <c r="AT211" s="141" t="e">
        <f>IF(#REF!="základná",J211,0)</f>
        <v>#REF!</v>
      </c>
      <c r="AU211" s="141" t="e">
        <f>IF(#REF!="znížená",J211,0)</f>
        <v>#REF!</v>
      </c>
      <c r="AV211" s="141" t="e">
        <f>IF(#REF!="zákl. prenesená",J211,0)</f>
        <v>#REF!</v>
      </c>
      <c r="AW211" s="141" t="e">
        <f>IF(#REF!="zníž. prenesená",J211,0)</f>
        <v>#REF!</v>
      </c>
      <c r="AX211" s="141" t="e">
        <f>IF(#REF!="nulová",J211,0)</f>
        <v>#REF!</v>
      </c>
      <c r="AY211" s="16" t="s">
        <v>126</v>
      </c>
      <c r="AZ211" s="141">
        <f>ROUND(I211*H211,2)</f>
        <v>0</v>
      </c>
      <c r="BA211" s="16" t="s">
        <v>167</v>
      </c>
      <c r="BB211" s="140" t="s">
        <v>273</v>
      </c>
    </row>
    <row r="212" spans="1:54" s="2" customFormat="1" ht="16.5" customHeight="1">
      <c r="A212" s="28"/>
      <c r="B212" s="132"/>
      <c r="C212" s="151" t="s">
        <v>274</v>
      </c>
      <c r="D212" s="151" t="s">
        <v>250</v>
      </c>
      <c r="E212" s="152" t="s">
        <v>275</v>
      </c>
      <c r="F212" s="153" t="s">
        <v>276</v>
      </c>
      <c r="G212" s="154" t="s">
        <v>163</v>
      </c>
      <c r="H212" s="155">
        <v>3</v>
      </c>
      <c r="I212" s="156"/>
      <c r="J212" s="156">
        <f t="shared" si="2"/>
        <v>0</v>
      </c>
      <c r="K212" s="157"/>
      <c r="L212" s="28"/>
      <c r="M212" s="28"/>
      <c r="N212" s="28"/>
      <c r="O212" s="28"/>
      <c r="P212" s="28"/>
      <c r="Q212" s="28"/>
      <c r="R212" s="28"/>
      <c r="S212" s="28"/>
      <c r="T212" s="28"/>
      <c r="AG212" s="140" t="s">
        <v>200</v>
      </c>
      <c r="AI212" s="140" t="s">
        <v>250</v>
      </c>
      <c r="AJ212" s="140" t="s">
        <v>126</v>
      </c>
      <c r="AN212" s="16" t="s">
        <v>118</v>
      </c>
      <c r="AT212" s="141" t="e">
        <f>IF(#REF!="základná",J212,0)</f>
        <v>#REF!</v>
      </c>
      <c r="AU212" s="141" t="e">
        <f>IF(#REF!="znížená",J212,0)</f>
        <v>#REF!</v>
      </c>
      <c r="AV212" s="141" t="e">
        <f>IF(#REF!="zákl. prenesená",J212,0)</f>
        <v>#REF!</v>
      </c>
      <c r="AW212" s="141" t="e">
        <f>IF(#REF!="zníž. prenesená",J212,0)</f>
        <v>#REF!</v>
      </c>
      <c r="AX212" s="141" t="e">
        <f>IF(#REF!="nulová",J212,0)</f>
        <v>#REF!</v>
      </c>
      <c r="AY212" s="16" t="s">
        <v>126</v>
      </c>
      <c r="AZ212" s="141">
        <f>ROUND(I212*H212,2)</f>
        <v>0</v>
      </c>
      <c r="BA212" s="16" t="s">
        <v>167</v>
      </c>
      <c r="BB212" s="140" t="s">
        <v>277</v>
      </c>
    </row>
    <row r="213" spans="1:54" s="12" customFormat="1" ht="22.9" customHeight="1">
      <c r="B213" s="124"/>
      <c r="D213" s="125" t="s">
        <v>68</v>
      </c>
      <c r="E213" s="130" t="s">
        <v>278</v>
      </c>
      <c r="F213" s="130" t="s">
        <v>279</v>
      </c>
      <c r="J213" s="131">
        <f>AZ213</f>
        <v>0</v>
      </c>
      <c r="AG213" s="125" t="s">
        <v>126</v>
      </c>
      <c r="AI213" s="128" t="s">
        <v>68</v>
      </c>
      <c r="AJ213" s="128" t="s">
        <v>77</v>
      </c>
      <c r="AN213" s="125" t="s">
        <v>118</v>
      </c>
      <c r="AZ213" s="129">
        <f>SUM(AZ214:AZ246)</f>
        <v>0</v>
      </c>
    </row>
    <row r="214" spans="1:54" s="2" customFormat="1" ht="16.5" customHeight="1">
      <c r="A214" s="28"/>
      <c r="B214" s="132"/>
      <c r="C214" s="133" t="s">
        <v>207</v>
      </c>
      <c r="D214" s="133" t="s">
        <v>121</v>
      </c>
      <c r="E214" s="134" t="s">
        <v>280</v>
      </c>
      <c r="F214" s="135" t="s">
        <v>281</v>
      </c>
      <c r="G214" s="136" t="s">
        <v>265</v>
      </c>
      <c r="H214" s="137">
        <v>1</v>
      </c>
      <c r="I214" s="138"/>
      <c r="J214" s="138">
        <f t="shared" ref="J214:J246" si="3">ROUND(I214*H214,2)</f>
        <v>0</v>
      </c>
      <c r="K214" s="139"/>
      <c r="L214" s="28"/>
      <c r="M214" s="28"/>
      <c r="N214" s="28"/>
      <c r="O214" s="28"/>
      <c r="P214" s="28"/>
      <c r="Q214" s="28"/>
      <c r="R214" s="28"/>
      <c r="S214" s="28"/>
      <c r="T214" s="28"/>
      <c r="AG214" s="140" t="s">
        <v>167</v>
      </c>
      <c r="AI214" s="140" t="s">
        <v>121</v>
      </c>
      <c r="AJ214" s="140" t="s">
        <v>126</v>
      </c>
      <c r="AN214" s="16" t="s">
        <v>118</v>
      </c>
      <c r="AT214" s="141" t="e">
        <f>IF(#REF!="základná",J214,0)</f>
        <v>#REF!</v>
      </c>
      <c r="AU214" s="141" t="e">
        <f>IF(#REF!="znížená",J214,0)</f>
        <v>#REF!</v>
      </c>
      <c r="AV214" s="141" t="e">
        <f>IF(#REF!="zákl. prenesená",J214,0)</f>
        <v>#REF!</v>
      </c>
      <c r="AW214" s="141" t="e">
        <f>IF(#REF!="zníž. prenesená",J214,0)</f>
        <v>#REF!</v>
      </c>
      <c r="AX214" s="141" t="e">
        <f>IF(#REF!="nulová",J214,0)</f>
        <v>#REF!</v>
      </c>
      <c r="AY214" s="16" t="s">
        <v>126</v>
      </c>
      <c r="AZ214" s="141">
        <f>ROUND(I214*H214,2)</f>
        <v>0</v>
      </c>
      <c r="BA214" s="16" t="s">
        <v>167</v>
      </c>
      <c r="BB214" s="140" t="s">
        <v>282</v>
      </c>
    </row>
    <row r="215" spans="1:54" s="2" customFormat="1" ht="16.5" customHeight="1">
      <c r="A215" s="28"/>
      <c r="B215" s="132"/>
      <c r="C215" s="133" t="s">
        <v>283</v>
      </c>
      <c r="D215" s="133" t="s">
        <v>121</v>
      </c>
      <c r="E215" s="134" t="s">
        <v>284</v>
      </c>
      <c r="F215" s="135" t="s">
        <v>285</v>
      </c>
      <c r="G215" s="136" t="s">
        <v>163</v>
      </c>
      <c r="H215" s="137">
        <v>1</v>
      </c>
      <c r="I215" s="138"/>
      <c r="J215" s="138">
        <f t="shared" si="3"/>
        <v>0</v>
      </c>
      <c r="K215" s="139"/>
      <c r="L215" s="28"/>
      <c r="M215" s="28"/>
      <c r="N215" s="28"/>
      <c r="O215" s="28"/>
      <c r="P215" s="28"/>
      <c r="Q215" s="28"/>
      <c r="R215" s="28"/>
      <c r="S215" s="28"/>
      <c r="T215" s="28"/>
      <c r="AG215" s="140" t="s">
        <v>167</v>
      </c>
      <c r="AI215" s="140" t="s">
        <v>121</v>
      </c>
      <c r="AJ215" s="140" t="s">
        <v>126</v>
      </c>
      <c r="AN215" s="16" t="s">
        <v>118</v>
      </c>
      <c r="AT215" s="141" t="e">
        <f>IF(#REF!="základná",J215,0)</f>
        <v>#REF!</v>
      </c>
      <c r="AU215" s="141" t="e">
        <f>IF(#REF!="znížená",J215,0)</f>
        <v>#REF!</v>
      </c>
      <c r="AV215" s="141" t="e">
        <f>IF(#REF!="zákl. prenesená",J215,0)</f>
        <v>#REF!</v>
      </c>
      <c r="AW215" s="141" t="e">
        <f>IF(#REF!="zníž. prenesená",J215,0)</f>
        <v>#REF!</v>
      </c>
      <c r="AX215" s="141" t="e">
        <f>IF(#REF!="nulová",J215,0)</f>
        <v>#REF!</v>
      </c>
      <c r="AY215" s="16" t="s">
        <v>126</v>
      </c>
      <c r="AZ215" s="141">
        <f>ROUND(I215*H215,2)</f>
        <v>0</v>
      </c>
      <c r="BA215" s="16" t="s">
        <v>167</v>
      </c>
      <c r="BB215" s="140" t="s">
        <v>286</v>
      </c>
    </row>
    <row r="216" spans="1:54" s="2" customFormat="1" ht="16.5" customHeight="1">
      <c r="A216" s="28"/>
      <c r="B216" s="132"/>
      <c r="C216" s="151" t="s">
        <v>211</v>
      </c>
      <c r="D216" s="151" t="s">
        <v>250</v>
      </c>
      <c r="E216" s="152" t="s">
        <v>287</v>
      </c>
      <c r="F216" s="153" t="s">
        <v>288</v>
      </c>
      <c r="G216" s="154" t="s">
        <v>163</v>
      </c>
      <c r="H216" s="155">
        <v>1</v>
      </c>
      <c r="I216" s="156"/>
      <c r="J216" s="156">
        <f t="shared" si="3"/>
        <v>0</v>
      </c>
      <c r="K216" s="157"/>
      <c r="L216" s="28"/>
      <c r="M216" s="28"/>
      <c r="N216" s="28"/>
      <c r="O216" s="28"/>
      <c r="P216" s="28"/>
      <c r="Q216" s="28"/>
      <c r="R216" s="28"/>
      <c r="S216" s="28"/>
      <c r="T216" s="28"/>
      <c r="AG216" s="140" t="s">
        <v>200</v>
      </c>
      <c r="AI216" s="140" t="s">
        <v>250</v>
      </c>
      <c r="AJ216" s="140" t="s">
        <v>126</v>
      </c>
      <c r="AN216" s="16" t="s">
        <v>118</v>
      </c>
      <c r="AT216" s="141" t="e">
        <f>IF(#REF!="základná",J216,0)</f>
        <v>#REF!</v>
      </c>
      <c r="AU216" s="141" t="e">
        <f>IF(#REF!="znížená",J216,0)</f>
        <v>#REF!</v>
      </c>
      <c r="AV216" s="141" t="e">
        <f>IF(#REF!="zákl. prenesená",J216,0)</f>
        <v>#REF!</v>
      </c>
      <c r="AW216" s="141" t="e">
        <f>IF(#REF!="zníž. prenesená",J216,0)</f>
        <v>#REF!</v>
      </c>
      <c r="AX216" s="141" t="e">
        <f>IF(#REF!="nulová",J216,0)</f>
        <v>#REF!</v>
      </c>
      <c r="AY216" s="16" t="s">
        <v>126</v>
      </c>
      <c r="AZ216" s="141">
        <f>ROUND(I216*H216,2)</f>
        <v>0</v>
      </c>
      <c r="BA216" s="16" t="s">
        <v>167</v>
      </c>
      <c r="BB216" s="140" t="s">
        <v>289</v>
      </c>
    </row>
    <row r="217" spans="1:54" s="2" customFormat="1" ht="16.5" customHeight="1">
      <c r="A217" s="28"/>
      <c r="B217" s="132"/>
      <c r="C217" s="133" t="s">
        <v>290</v>
      </c>
      <c r="D217" s="133" t="s">
        <v>121</v>
      </c>
      <c r="E217" s="134" t="s">
        <v>291</v>
      </c>
      <c r="F217" s="135" t="s">
        <v>292</v>
      </c>
      <c r="G217" s="136" t="s">
        <v>163</v>
      </c>
      <c r="H217" s="137">
        <v>1</v>
      </c>
      <c r="I217" s="138"/>
      <c r="J217" s="138">
        <f t="shared" si="3"/>
        <v>0</v>
      </c>
      <c r="K217" s="139"/>
      <c r="L217" s="28"/>
      <c r="M217" s="28"/>
      <c r="N217" s="28"/>
      <c r="O217" s="28"/>
      <c r="P217" s="28"/>
      <c r="Q217" s="28"/>
      <c r="R217" s="28"/>
      <c r="S217" s="28"/>
      <c r="T217" s="28"/>
      <c r="AG217" s="140" t="s">
        <v>167</v>
      </c>
      <c r="AI217" s="140" t="s">
        <v>121</v>
      </c>
      <c r="AJ217" s="140" t="s">
        <v>126</v>
      </c>
      <c r="AN217" s="16" t="s">
        <v>118</v>
      </c>
      <c r="AT217" s="141" t="e">
        <f>IF(#REF!="základná",J217,0)</f>
        <v>#REF!</v>
      </c>
      <c r="AU217" s="141" t="e">
        <f>IF(#REF!="znížená",J217,0)</f>
        <v>#REF!</v>
      </c>
      <c r="AV217" s="141" t="e">
        <f>IF(#REF!="zákl. prenesená",J217,0)</f>
        <v>#REF!</v>
      </c>
      <c r="AW217" s="141" t="e">
        <f>IF(#REF!="zníž. prenesená",J217,0)</f>
        <v>#REF!</v>
      </c>
      <c r="AX217" s="141" t="e">
        <f>IF(#REF!="nulová",J217,0)</f>
        <v>#REF!</v>
      </c>
      <c r="AY217" s="16" t="s">
        <v>126</v>
      </c>
      <c r="AZ217" s="141">
        <f>ROUND(I217*H217,2)</f>
        <v>0</v>
      </c>
      <c r="BA217" s="16" t="s">
        <v>167</v>
      </c>
      <c r="BB217" s="140" t="s">
        <v>293</v>
      </c>
    </row>
    <row r="218" spans="1:54" s="2" customFormat="1" ht="16.5" customHeight="1">
      <c r="A218" s="28"/>
      <c r="B218" s="132"/>
      <c r="C218" s="151" t="s">
        <v>214</v>
      </c>
      <c r="D218" s="151" t="s">
        <v>250</v>
      </c>
      <c r="E218" s="152" t="s">
        <v>294</v>
      </c>
      <c r="F218" s="153" t="s">
        <v>295</v>
      </c>
      <c r="G218" s="154" t="s">
        <v>163</v>
      </c>
      <c r="H218" s="155">
        <v>1</v>
      </c>
      <c r="I218" s="156"/>
      <c r="J218" s="156">
        <f t="shared" si="3"/>
        <v>0</v>
      </c>
      <c r="K218" s="157"/>
      <c r="L218" s="28"/>
      <c r="M218" s="28"/>
      <c r="N218" s="28"/>
      <c r="O218" s="28"/>
      <c r="P218" s="28"/>
      <c r="Q218" s="28"/>
      <c r="R218" s="28"/>
      <c r="S218" s="28"/>
      <c r="T218" s="28"/>
      <c r="AG218" s="140" t="s">
        <v>200</v>
      </c>
      <c r="AI218" s="140" t="s">
        <v>250</v>
      </c>
      <c r="AJ218" s="140" t="s">
        <v>126</v>
      </c>
      <c r="AN218" s="16" t="s">
        <v>118</v>
      </c>
      <c r="AT218" s="141" t="e">
        <f>IF(#REF!="základná",J218,0)</f>
        <v>#REF!</v>
      </c>
      <c r="AU218" s="141" t="e">
        <f>IF(#REF!="znížená",J218,0)</f>
        <v>#REF!</v>
      </c>
      <c r="AV218" s="141" t="e">
        <f>IF(#REF!="zákl. prenesená",J218,0)</f>
        <v>#REF!</v>
      </c>
      <c r="AW218" s="141" t="e">
        <f>IF(#REF!="zníž. prenesená",J218,0)</f>
        <v>#REF!</v>
      </c>
      <c r="AX218" s="141" t="e">
        <f>IF(#REF!="nulová",J218,0)</f>
        <v>#REF!</v>
      </c>
      <c r="AY218" s="16" t="s">
        <v>126</v>
      </c>
      <c r="AZ218" s="141">
        <f>ROUND(I218*H218,2)</f>
        <v>0</v>
      </c>
      <c r="BA218" s="16" t="s">
        <v>167</v>
      </c>
      <c r="BB218" s="140" t="s">
        <v>296</v>
      </c>
    </row>
    <row r="219" spans="1:54" s="2" customFormat="1" ht="21.75" customHeight="1">
      <c r="A219" s="28"/>
      <c r="B219" s="132"/>
      <c r="C219" s="133" t="s">
        <v>297</v>
      </c>
      <c r="D219" s="133" t="s">
        <v>121</v>
      </c>
      <c r="E219" s="134" t="s">
        <v>298</v>
      </c>
      <c r="F219" s="135" t="s">
        <v>299</v>
      </c>
      <c r="G219" s="136" t="s">
        <v>265</v>
      </c>
      <c r="H219" s="137">
        <v>1</v>
      </c>
      <c r="I219" s="138"/>
      <c r="J219" s="138">
        <f t="shared" si="3"/>
        <v>0</v>
      </c>
      <c r="K219" s="139"/>
      <c r="L219" s="28"/>
      <c r="M219" s="28"/>
      <c r="N219" s="28"/>
      <c r="O219" s="28"/>
      <c r="P219" s="28"/>
      <c r="Q219" s="28"/>
      <c r="R219" s="28"/>
      <c r="S219" s="28"/>
      <c r="T219" s="28"/>
      <c r="AG219" s="140" t="s">
        <v>167</v>
      </c>
      <c r="AI219" s="140" t="s">
        <v>121</v>
      </c>
      <c r="AJ219" s="140" t="s">
        <v>126</v>
      </c>
      <c r="AN219" s="16" t="s">
        <v>118</v>
      </c>
      <c r="AT219" s="141" t="e">
        <f>IF(#REF!="základná",J219,0)</f>
        <v>#REF!</v>
      </c>
      <c r="AU219" s="141" t="e">
        <f>IF(#REF!="znížená",J219,0)</f>
        <v>#REF!</v>
      </c>
      <c r="AV219" s="141" t="e">
        <f>IF(#REF!="zákl. prenesená",J219,0)</f>
        <v>#REF!</v>
      </c>
      <c r="AW219" s="141" t="e">
        <f>IF(#REF!="zníž. prenesená",J219,0)</f>
        <v>#REF!</v>
      </c>
      <c r="AX219" s="141" t="e">
        <f>IF(#REF!="nulová",J219,0)</f>
        <v>#REF!</v>
      </c>
      <c r="AY219" s="16" t="s">
        <v>126</v>
      </c>
      <c r="AZ219" s="141">
        <f>ROUND(I219*H219,2)</f>
        <v>0</v>
      </c>
      <c r="BA219" s="16" t="s">
        <v>167</v>
      </c>
      <c r="BB219" s="140" t="s">
        <v>300</v>
      </c>
    </row>
    <row r="220" spans="1:54" s="2" customFormat="1" ht="21.75" customHeight="1">
      <c r="A220" s="28"/>
      <c r="B220" s="132"/>
      <c r="C220" s="151" t="s">
        <v>218</v>
      </c>
      <c r="D220" s="151" t="s">
        <v>250</v>
      </c>
      <c r="E220" s="152" t="s">
        <v>301</v>
      </c>
      <c r="F220" s="153" t="s">
        <v>302</v>
      </c>
      <c r="G220" s="154" t="s">
        <v>163</v>
      </c>
      <c r="H220" s="155">
        <v>1</v>
      </c>
      <c r="I220" s="156"/>
      <c r="J220" s="156">
        <f t="shared" si="3"/>
        <v>0</v>
      </c>
      <c r="K220" s="157"/>
      <c r="L220" s="28"/>
      <c r="M220" s="28"/>
      <c r="N220" s="28"/>
      <c r="O220" s="28"/>
      <c r="P220" s="28"/>
      <c r="Q220" s="28"/>
      <c r="R220" s="28"/>
      <c r="S220" s="28"/>
      <c r="T220" s="28"/>
      <c r="AG220" s="140" t="s">
        <v>200</v>
      </c>
      <c r="AI220" s="140" t="s">
        <v>250</v>
      </c>
      <c r="AJ220" s="140" t="s">
        <v>126</v>
      </c>
      <c r="AN220" s="16" t="s">
        <v>118</v>
      </c>
      <c r="AT220" s="141" t="e">
        <f>IF(#REF!="základná",J220,0)</f>
        <v>#REF!</v>
      </c>
      <c r="AU220" s="141" t="e">
        <f>IF(#REF!="znížená",J220,0)</f>
        <v>#REF!</v>
      </c>
      <c r="AV220" s="141" t="e">
        <f>IF(#REF!="zákl. prenesená",J220,0)</f>
        <v>#REF!</v>
      </c>
      <c r="AW220" s="141" t="e">
        <f>IF(#REF!="zníž. prenesená",J220,0)</f>
        <v>#REF!</v>
      </c>
      <c r="AX220" s="141" t="e">
        <f>IF(#REF!="nulová",J220,0)</f>
        <v>#REF!</v>
      </c>
      <c r="AY220" s="16" t="s">
        <v>126</v>
      </c>
      <c r="AZ220" s="141">
        <f>ROUND(I220*H220,2)</f>
        <v>0</v>
      </c>
      <c r="BA220" s="16" t="s">
        <v>167</v>
      </c>
      <c r="BB220" s="140" t="s">
        <v>303</v>
      </c>
    </row>
    <row r="221" spans="1:54" s="2" customFormat="1" ht="16.5" customHeight="1">
      <c r="A221" s="28"/>
      <c r="B221" s="132"/>
      <c r="C221" s="133" t="s">
        <v>304</v>
      </c>
      <c r="D221" s="133" t="s">
        <v>121</v>
      </c>
      <c r="E221" s="134" t="s">
        <v>305</v>
      </c>
      <c r="F221" s="135" t="s">
        <v>306</v>
      </c>
      <c r="G221" s="136" t="s">
        <v>265</v>
      </c>
      <c r="H221" s="137">
        <v>1</v>
      </c>
      <c r="I221" s="138"/>
      <c r="J221" s="138">
        <f t="shared" si="3"/>
        <v>0</v>
      </c>
      <c r="K221" s="139"/>
      <c r="L221" s="28"/>
      <c r="M221" s="28"/>
      <c r="N221" s="28"/>
      <c r="O221" s="28"/>
      <c r="P221" s="28"/>
      <c r="Q221" s="28"/>
      <c r="R221" s="28"/>
      <c r="S221" s="28"/>
      <c r="T221" s="28"/>
      <c r="AG221" s="140" t="s">
        <v>167</v>
      </c>
      <c r="AI221" s="140" t="s">
        <v>121</v>
      </c>
      <c r="AJ221" s="140" t="s">
        <v>126</v>
      </c>
      <c r="AN221" s="16" t="s">
        <v>118</v>
      </c>
      <c r="AT221" s="141" t="e">
        <f>IF(#REF!="základná",J221,0)</f>
        <v>#REF!</v>
      </c>
      <c r="AU221" s="141" t="e">
        <f>IF(#REF!="znížená",J221,0)</f>
        <v>#REF!</v>
      </c>
      <c r="AV221" s="141" t="e">
        <f>IF(#REF!="zákl. prenesená",J221,0)</f>
        <v>#REF!</v>
      </c>
      <c r="AW221" s="141" t="e">
        <f>IF(#REF!="zníž. prenesená",J221,0)</f>
        <v>#REF!</v>
      </c>
      <c r="AX221" s="141" t="e">
        <f>IF(#REF!="nulová",J221,0)</f>
        <v>#REF!</v>
      </c>
      <c r="AY221" s="16" t="s">
        <v>126</v>
      </c>
      <c r="AZ221" s="141">
        <f>ROUND(I221*H221,2)</f>
        <v>0</v>
      </c>
      <c r="BA221" s="16" t="s">
        <v>167</v>
      </c>
      <c r="BB221" s="140" t="s">
        <v>307</v>
      </c>
    </row>
    <row r="222" spans="1:54" s="2" customFormat="1" ht="16.5" customHeight="1">
      <c r="A222" s="28"/>
      <c r="B222" s="132"/>
      <c r="C222" s="133" t="s">
        <v>225</v>
      </c>
      <c r="D222" s="133" t="s">
        <v>121</v>
      </c>
      <c r="E222" s="134" t="s">
        <v>308</v>
      </c>
      <c r="F222" s="135" t="s">
        <v>309</v>
      </c>
      <c r="G222" s="136" t="s">
        <v>265</v>
      </c>
      <c r="H222" s="137">
        <v>1</v>
      </c>
      <c r="I222" s="138"/>
      <c r="J222" s="138">
        <f t="shared" si="3"/>
        <v>0</v>
      </c>
      <c r="K222" s="139"/>
      <c r="L222" s="28"/>
      <c r="M222" s="28"/>
      <c r="N222" s="28"/>
      <c r="O222" s="28"/>
      <c r="P222" s="28"/>
      <c r="Q222" s="28"/>
      <c r="R222" s="28"/>
      <c r="S222" s="28"/>
      <c r="T222" s="28"/>
      <c r="AG222" s="140" t="s">
        <v>167</v>
      </c>
      <c r="AI222" s="140" t="s">
        <v>121</v>
      </c>
      <c r="AJ222" s="140" t="s">
        <v>126</v>
      </c>
      <c r="AN222" s="16" t="s">
        <v>118</v>
      </c>
      <c r="AT222" s="141" t="e">
        <f>IF(#REF!="základná",J222,0)</f>
        <v>#REF!</v>
      </c>
      <c r="AU222" s="141" t="e">
        <f>IF(#REF!="znížená",J222,0)</f>
        <v>#REF!</v>
      </c>
      <c r="AV222" s="141" t="e">
        <f>IF(#REF!="zákl. prenesená",J222,0)</f>
        <v>#REF!</v>
      </c>
      <c r="AW222" s="141" t="e">
        <f>IF(#REF!="zníž. prenesená",J222,0)</f>
        <v>#REF!</v>
      </c>
      <c r="AX222" s="141" t="e">
        <f>IF(#REF!="nulová",J222,0)</f>
        <v>#REF!</v>
      </c>
      <c r="AY222" s="16" t="s">
        <v>126</v>
      </c>
      <c r="AZ222" s="141">
        <f>ROUND(I222*H222,2)</f>
        <v>0</v>
      </c>
      <c r="BA222" s="16" t="s">
        <v>167</v>
      </c>
      <c r="BB222" s="140" t="s">
        <v>310</v>
      </c>
    </row>
    <row r="223" spans="1:54" s="2" customFormat="1" ht="16.5" customHeight="1">
      <c r="A223" s="28"/>
      <c r="B223" s="132"/>
      <c r="C223" s="133" t="s">
        <v>311</v>
      </c>
      <c r="D223" s="133" t="s">
        <v>121</v>
      </c>
      <c r="E223" s="134" t="s">
        <v>312</v>
      </c>
      <c r="F223" s="135" t="s">
        <v>313</v>
      </c>
      <c r="G223" s="136" t="s">
        <v>265</v>
      </c>
      <c r="H223" s="137">
        <v>1</v>
      </c>
      <c r="I223" s="138"/>
      <c r="J223" s="138">
        <f t="shared" si="3"/>
        <v>0</v>
      </c>
      <c r="K223" s="139"/>
      <c r="L223" s="28"/>
      <c r="M223" s="28"/>
      <c r="N223" s="28"/>
      <c r="O223" s="28"/>
      <c r="P223" s="28"/>
      <c r="Q223" s="28"/>
      <c r="R223" s="28"/>
      <c r="S223" s="28"/>
      <c r="T223" s="28"/>
      <c r="AG223" s="140" t="s">
        <v>167</v>
      </c>
      <c r="AI223" s="140" t="s">
        <v>121</v>
      </c>
      <c r="AJ223" s="140" t="s">
        <v>126</v>
      </c>
      <c r="AN223" s="16" t="s">
        <v>118</v>
      </c>
      <c r="AT223" s="141" t="e">
        <f>IF(#REF!="základná",J223,0)</f>
        <v>#REF!</v>
      </c>
      <c r="AU223" s="141" t="e">
        <f>IF(#REF!="znížená",J223,0)</f>
        <v>#REF!</v>
      </c>
      <c r="AV223" s="141" t="e">
        <f>IF(#REF!="zákl. prenesená",J223,0)</f>
        <v>#REF!</v>
      </c>
      <c r="AW223" s="141" t="e">
        <f>IF(#REF!="zníž. prenesená",J223,0)</f>
        <v>#REF!</v>
      </c>
      <c r="AX223" s="141" t="e">
        <f>IF(#REF!="nulová",J223,0)</f>
        <v>#REF!</v>
      </c>
      <c r="AY223" s="16" t="s">
        <v>126</v>
      </c>
      <c r="AZ223" s="141">
        <f>ROUND(I223*H223,2)</f>
        <v>0</v>
      </c>
      <c r="BA223" s="16" t="s">
        <v>167</v>
      </c>
      <c r="BB223" s="140" t="s">
        <v>314</v>
      </c>
    </row>
    <row r="224" spans="1:54" s="2" customFormat="1" ht="16.5" customHeight="1">
      <c r="A224" s="28"/>
      <c r="B224" s="132"/>
      <c r="C224" s="133" t="s">
        <v>231</v>
      </c>
      <c r="D224" s="133" t="s">
        <v>121</v>
      </c>
      <c r="E224" s="134" t="s">
        <v>315</v>
      </c>
      <c r="F224" s="135" t="s">
        <v>316</v>
      </c>
      <c r="G224" s="136" t="s">
        <v>265</v>
      </c>
      <c r="H224" s="137">
        <v>1</v>
      </c>
      <c r="I224" s="138"/>
      <c r="J224" s="138">
        <f t="shared" si="3"/>
        <v>0</v>
      </c>
      <c r="K224" s="139"/>
      <c r="L224" s="28"/>
      <c r="M224" s="28"/>
      <c r="N224" s="28"/>
      <c r="O224" s="28"/>
      <c r="P224" s="28"/>
      <c r="Q224" s="28"/>
      <c r="R224" s="28"/>
      <c r="S224" s="28"/>
      <c r="T224" s="28"/>
      <c r="AG224" s="140" t="s">
        <v>167</v>
      </c>
      <c r="AI224" s="140" t="s">
        <v>121</v>
      </c>
      <c r="AJ224" s="140" t="s">
        <v>126</v>
      </c>
      <c r="AN224" s="16" t="s">
        <v>118</v>
      </c>
      <c r="AT224" s="141" t="e">
        <f>IF(#REF!="základná",J224,0)</f>
        <v>#REF!</v>
      </c>
      <c r="AU224" s="141" t="e">
        <f>IF(#REF!="znížená",J224,0)</f>
        <v>#REF!</v>
      </c>
      <c r="AV224" s="141" t="e">
        <f>IF(#REF!="zákl. prenesená",J224,0)</f>
        <v>#REF!</v>
      </c>
      <c r="AW224" s="141" t="e">
        <f>IF(#REF!="zníž. prenesená",J224,0)</f>
        <v>#REF!</v>
      </c>
      <c r="AX224" s="141" t="e">
        <f>IF(#REF!="nulová",J224,0)</f>
        <v>#REF!</v>
      </c>
      <c r="AY224" s="16" t="s">
        <v>126</v>
      </c>
      <c r="AZ224" s="141">
        <f>ROUND(I224*H224,2)</f>
        <v>0</v>
      </c>
      <c r="BA224" s="16" t="s">
        <v>167</v>
      </c>
      <c r="BB224" s="140" t="s">
        <v>317</v>
      </c>
    </row>
    <row r="225" spans="1:54" s="2" customFormat="1" ht="16.5" customHeight="1">
      <c r="A225" s="28"/>
      <c r="B225" s="132"/>
      <c r="C225" s="151" t="s">
        <v>318</v>
      </c>
      <c r="D225" s="151" t="s">
        <v>250</v>
      </c>
      <c r="E225" s="152" t="s">
        <v>319</v>
      </c>
      <c r="F225" s="153" t="s">
        <v>320</v>
      </c>
      <c r="G225" s="154" t="s">
        <v>163</v>
      </c>
      <c r="H225" s="155">
        <v>1</v>
      </c>
      <c r="I225" s="156"/>
      <c r="J225" s="156">
        <f t="shared" si="3"/>
        <v>0</v>
      </c>
      <c r="K225" s="157"/>
      <c r="L225" s="28"/>
      <c r="M225" s="28"/>
      <c r="N225" s="28"/>
      <c r="O225" s="28"/>
      <c r="P225" s="28"/>
      <c r="Q225" s="28"/>
      <c r="R225" s="28"/>
      <c r="S225" s="28"/>
      <c r="T225" s="28"/>
      <c r="AG225" s="140" t="s">
        <v>200</v>
      </c>
      <c r="AI225" s="140" t="s">
        <v>250</v>
      </c>
      <c r="AJ225" s="140" t="s">
        <v>126</v>
      </c>
      <c r="AN225" s="16" t="s">
        <v>118</v>
      </c>
      <c r="AT225" s="141" t="e">
        <f>IF(#REF!="základná",J225,0)</f>
        <v>#REF!</v>
      </c>
      <c r="AU225" s="141" t="e">
        <f>IF(#REF!="znížená",J225,0)</f>
        <v>#REF!</v>
      </c>
      <c r="AV225" s="141" t="e">
        <f>IF(#REF!="zákl. prenesená",J225,0)</f>
        <v>#REF!</v>
      </c>
      <c r="AW225" s="141" t="e">
        <f>IF(#REF!="zníž. prenesená",J225,0)</f>
        <v>#REF!</v>
      </c>
      <c r="AX225" s="141" t="e">
        <f>IF(#REF!="nulová",J225,0)</f>
        <v>#REF!</v>
      </c>
      <c r="AY225" s="16" t="s">
        <v>126</v>
      </c>
      <c r="AZ225" s="141">
        <f>ROUND(I225*H225,2)</f>
        <v>0</v>
      </c>
      <c r="BA225" s="16" t="s">
        <v>167</v>
      </c>
      <c r="BB225" s="140" t="s">
        <v>321</v>
      </c>
    </row>
    <row r="226" spans="1:54" s="2" customFormat="1" ht="16.5" customHeight="1">
      <c r="A226" s="28"/>
      <c r="B226" s="132"/>
      <c r="C226" s="133" t="s">
        <v>234</v>
      </c>
      <c r="D226" s="133" t="s">
        <v>121</v>
      </c>
      <c r="E226" s="134" t="s">
        <v>322</v>
      </c>
      <c r="F226" s="135" t="s">
        <v>323</v>
      </c>
      <c r="G226" s="136" t="s">
        <v>265</v>
      </c>
      <c r="H226" s="137">
        <v>1</v>
      </c>
      <c r="I226" s="138"/>
      <c r="J226" s="138">
        <f t="shared" si="3"/>
        <v>0</v>
      </c>
      <c r="K226" s="139"/>
      <c r="L226" s="28"/>
      <c r="M226" s="28"/>
      <c r="N226" s="28"/>
      <c r="O226" s="28"/>
      <c r="P226" s="28"/>
      <c r="Q226" s="28"/>
      <c r="R226" s="28"/>
      <c r="S226" s="28"/>
      <c r="T226" s="28"/>
      <c r="AG226" s="140" t="s">
        <v>167</v>
      </c>
      <c r="AI226" s="140" t="s">
        <v>121</v>
      </c>
      <c r="AJ226" s="140" t="s">
        <v>126</v>
      </c>
      <c r="AN226" s="16" t="s">
        <v>118</v>
      </c>
      <c r="AT226" s="141" t="e">
        <f>IF(#REF!="základná",J226,0)</f>
        <v>#REF!</v>
      </c>
      <c r="AU226" s="141" t="e">
        <f>IF(#REF!="znížená",J226,0)</f>
        <v>#REF!</v>
      </c>
      <c r="AV226" s="141" t="e">
        <f>IF(#REF!="zákl. prenesená",J226,0)</f>
        <v>#REF!</v>
      </c>
      <c r="AW226" s="141" t="e">
        <f>IF(#REF!="zníž. prenesená",J226,0)</f>
        <v>#REF!</v>
      </c>
      <c r="AX226" s="141" t="e">
        <f>IF(#REF!="nulová",J226,0)</f>
        <v>#REF!</v>
      </c>
      <c r="AY226" s="16" t="s">
        <v>126</v>
      </c>
      <c r="AZ226" s="141">
        <f>ROUND(I226*H226,2)</f>
        <v>0</v>
      </c>
      <c r="BA226" s="16" t="s">
        <v>167</v>
      </c>
      <c r="BB226" s="140" t="s">
        <v>324</v>
      </c>
    </row>
    <row r="227" spans="1:54" s="2" customFormat="1" ht="16.5" customHeight="1">
      <c r="A227" s="28"/>
      <c r="B227" s="132"/>
      <c r="C227" s="151" t="s">
        <v>325</v>
      </c>
      <c r="D227" s="151" t="s">
        <v>250</v>
      </c>
      <c r="E227" s="152" t="s">
        <v>326</v>
      </c>
      <c r="F227" s="153" t="s">
        <v>327</v>
      </c>
      <c r="G227" s="154" t="s">
        <v>163</v>
      </c>
      <c r="H227" s="155">
        <v>1</v>
      </c>
      <c r="I227" s="156"/>
      <c r="J227" s="156">
        <f t="shared" si="3"/>
        <v>0</v>
      </c>
      <c r="K227" s="157"/>
      <c r="L227" s="28"/>
      <c r="M227" s="28"/>
      <c r="N227" s="28"/>
      <c r="O227" s="28"/>
      <c r="P227" s="28"/>
      <c r="Q227" s="28"/>
      <c r="R227" s="28"/>
      <c r="S227" s="28"/>
      <c r="T227" s="28"/>
      <c r="AG227" s="140" t="s">
        <v>200</v>
      </c>
      <c r="AI227" s="140" t="s">
        <v>250</v>
      </c>
      <c r="AJ227" s="140" t="s">
        <v>126</v>
      </c>
      <c r="AN227" s="16" t="s">
        <v>118</v>
      </c>
      <c r="AT227" s="141" t="e">
        <f>IF(#REF!="základná",J227,0)</f>
        <v>#REF!</v>
      </c>
      <c r="AU227" s="141" t="e">
        <f>IF(#REF!="znížená",J227,0)</f>
        <v>#REF!</v>
      </c>
      <c r="AV227" s="141" t="e">
        <f>IF(#REF!="zákl. prenesená",J227,0)</f>
        <v>#REF!</v>
      </c>
      <c r="AW227" s="141" t="e">
        <f>IF(#REF!="zníž. prenesená",J227,0)</f>
        <v>#REF!</v>
      </c>
      <c r="AX227" s="141" t="e">
        <f>IF(#REF!="nulová",J227,0)</f>
        <v>#REF!</v>
      </c>
      <c r="AY227" s="16" t="s">
        <v>126</v>
      </c>
      <c r="AZ227" s="141">
        <f>ROUND(I227*H227,2)</f>
        <v>0</v>
      </c>
      <c r="BA227" s="16" t="s">
        <v>167</v>
      </c>
      <c r="BB227" s="140" t="s">
        <v>328</v>
      </c>
    </row>
    <row r="228" spans="1:54" s="2" customFormat="1" ht="21.75" customHeight="1">
      <c r="A228" s="28"/>
      <c r="B228" s="132"/>
      <c r="C228" s="133" t="s">
        <v>238</v>
      </c>
      <c r="D228" s="133" t="s">
        <v>121</v>
      </c>
      <c r="E228" s="134" t="s">
        <v>329</v>
      </c>
      <c r="F228" s="135" t="s">
        <v>330</v>
      </c>
      <c r="G228" s="136" t="s">
        <v>265</v>
      </c>
      <c r="H228" s="137">
        <v>3</v>
      </c>
      <c r="I228" s="138"/>
      <c r="J228" s="138">
        <f t="shared" si="3"/>
        <v>0</v>
      </c>
      <c r="K228" s="139"/>
      <c r="L228" s="28"/>
      <c r="M228" s="28"/>
      <c r="N228" s="28"/>
      <c r="O228" s="28"/>
      <c r="P228" s="28"/>
      <c r="Q228" s="28"/>
      <c r="R228" s="28"/>
      <c r="S228" s="28"/>
      <c r="T228" s="28"/>
      <c r="AG228" s="140" t="s">
        <v>167</v>
      </c>
      <c r="AI228" s="140" t="s">
        <v>121</v>
      </c>
      <c r="AJ228" s="140" t="s">
        <v>126</v>
      </c>
      <c r="AN228" s="16" t="s">
        <v>118</v>
      </c>
      <c r="AT228" s="141" t="e">
        <f>IF(#REF!="základná",J228,0)</f>
        <v>#REF!</v>
      </c>
      <c r="AU228" s="141" t="e">
        <f>IF(#REF!="znížená",J228,0)</f>
        <v>#REF!</v>
      </c>
      <c r="AV228" s="141" t="e">
        <f>IF(#REF!="zákl. prenesená",J228,0)</f>
        <v>#REF!</v>
      </c>
      <c r="AW228" s="141" t="e">
        <f>IF(#REF!="zníž. prenesená",J228,0)</f>
        <v>#REF!</v>
      </c>
      <c r="AX228" s="141" t="e">
        <f>IF(#REF!="nulová",J228,0)</f>
        <v>#REF!</v>
      </c>
      <c r="AY228" s="16" t="s">
        <v>126</v>
      </c>
      <c r="AZ228" s="141">
        <f>ROUND(I228*H228,2)</f>
        <v>0</v>
      </c>
      <c r="BA228" s="16" t="s">
        <v>167</v>
      </c>
      <c r="BB228" s="140" t="s">
        <v>331</v>
      </c>
    </row>
    <row r="229" spans="1:54" s="2" customFormat="1" ht="16.5" customHeight="1">
      <c r="A229" s="28"/>
      <c r="B229" s="132"/>
      <c r="C229" s="133" t="s">
        <v>332</v>
      </c>
      <c r="D229" s="133" t="s">
        <v>121</v>
      </c>
      <c r="E229" s="134" t="s">
        <v>333</v>
      </c>
      <c r="F229" s="135" t="s">
        <v>334</v>
      </c>
      <c r="G229" s="136" t="s">
        <v>265</v>
      </c>
      <c r="H229" s="137">
        <v>1</v>
      </c>
      <c r="I229" s="138"/>
      <c r="J229" s="138">
        <f t="shared" si="3"/>
        <v>0</v>
      </c>
      <c r="K229" s="139"/>
      <c r="L229" s="28"/>
      <c r="M229" s="28"/>
      <c r="N229" s="28"/>
      <c r="O229" s="28"/>
      <c r="P229" s="28"/>
      <c r="Q229" s="28"/>
      <c r="R229" s="28"/>
      <c r="S229" s="28"/>
      <c r="T229" s="28"/>
      <c r="AG229" s="140" t="s">
        <v>167</v>
      </c>
      <c r="AI229" s="140" t="s">
        <v>121</v>
      </c>
      <c r="AJ229" s="140" t="s">
        <v>126</v>
      </c>
      <c r="AN229" s="16" t="s">
        <v>118</v>
      </c>
      <c r="AT229" s="141" t="e">
        <f>IF(#REF!="základná",J229,0)</f>
        <v>#REF!</v>
      </c>
      <c r="AU229" s="141" t="e">
        <f>IF(#REF!="znížená",J229,0)</f>
        <v>#REF!</v>
      </c>
      <c r="AV229" s="141" t="e">
        <f>IF(#REF!="zákl. prenesená",J229,0)</f>
        <v>#REF!</v>
      </c>
      <c r="AW229" s="141" t="e">
        <f>IF(#REF!="zníž. prenesená",J229,0)</f>
        <v>#REF!</v>
      </c>
      <c r="AX229" s="141" t="e">
        <f>IF(#REF!="nulová",J229,0)</f>
        <v>#REF!</v>
      </c>
      <c r="AY229" s="16" t="s">
        <v>126</v>
      </c>
      <c r="AZ229" s="141">
        <f>ROUND(I229*H229,2)</f>
        <v>0</v>
      </c>
      <c r="BA229" s="16" t="s">
        <v>167</v>
      </c>
      <c r="BB229" s="140" t="s">
        <v>335</v>
      </c>
    </row>
    <row r="230" spans="1:54" s="2" customFormat="1" ht="21.75" customHeight="1">
      <c r="A230" s="28"/>
      <c r="B230" s="132"/>
      <c r="C230" s="133" t="s">
        <v>241</v>
      </c>
      <c r="D230" s="133" t="s">
        <v>121</v>
      </c>
      <c r="E230" s="134" t="s">
        <v>336</v>
      </c>
      <c r="F230" s="135" t="s">
        <v>337</v>
      </c>
      <c r="G230" s="136" t="s">
        <v>265</v>
      </c>
      <c r="H230" s="137">
        <v>1</v>
      </c>
      <c r="I230" s="138"/>
      <c r="J230" s="138">
        <f t="shared" si="3"/>
        <v>0</v>
      </c>
      <c r="K230" s="139"/>
      <c r="L230" s="28"/>
      <c r="M230" s="28"/>
      <c r="N230" s="28"/>
      <c r="O230" s="28"/>
      <c r="P230" s="28"/>
      <c r="Q230" s="28"/>
      <c r="R230" s="28"/>
      <c r="S230" s="28"/>
      <c r="T230" s="28"/>
      <c r="AG230" s="140" t="s">
        <v>167</v>
      </c>
      <c r="AI230" s="140" t="s">
        <v>121</v>
      </c>
      <c r="AJ230" s="140" t="s">
        <v>126</v>
      </c>
      <c r="AN230" s="16" t="s">
        <v>118</v>
      </c>
      <c r="AT230" s="141" t="e">
        <f>IF(#REF!="základná",J230,0)</f>
        <v>#REF!</v>
      </c>
      <c r="AU230" s="141" t="e">
        <f>IF(#REF!="znížená",J230,0)</f>
        <v>#REF!</v>
      </c>
      <c r="AV230" s="141" t="e">
        <f>IF(#REF!="zákl. prenesená",J230,0)</f>
        <v>#REF!</v>
      </c>
      <c r="AW230" s="141" t="e">
        <f>IF(#REF!="zníž. prenesená",J230,0)</f>
        <v>#REF!</v>
      </c>
      <c r="AX230" s="141" t="e">
        <f>IF(#REF!="nulová",J230,0)</f>
        <v>#REF!</v>
      </c>
      <c r="AY230" s="16" t="s">
        <v>126</v>
      </c>
      <c r="AZ230" s="141">
        <f>ROUND(I230*H230,2)</f>
        <v>0</v>
      </c>
      <c r="BA230" s="16" t="s">
        <v>167</v>
      </c>
      <c r="BB230" s="140" t="s">
        <v>338</v>
      </c>
    </row>
    <row r="231" spans="1:54" s="2" customFormat="1" ht="16.5" customHeight="1">
      <c r="A231" s="28"/>
      <c r="B231" s="132"/>
      <c r="C231" s="151" t="s">
        <v>339</v>
      </c>
      <c r="D231" s="151" t="s">
        <v>250</v>
      </c>
      <c r="E231" s="152" t="s">
        <v>340</v>
      </c>
      <c r="F231" s="153" t="s">
        <v>341</v>
      </c>
      <c r="G231" s="154" t="s">
        <v>163</v>
      </c>
      <c r="H231" s="155">
        <v>1</v>
      </c>
      <c r="I231" s="156"/>
      <c r="J231" s="156">
        <f t="shared" si="3"/>
        <v>0</v>
      </c>
      <c r="K231" s="157"/>
      <c r="L231" s="28"/>
      <c r="M231" s="28"/>
      <c r="N231" s="28"/>
      <c r="O231" s="28"/>
      <c r="P231" s="28"/>
      <c r="Q231" s="28"/>
      <c r="R231" s="28"/>
      <c r="S231" s="28"/>
      <c r="T231" s="28"/>
      <c r="AG231" s="140" t="s">
        <v>200</v>
      </c>
      <c r="AI231" s="140" t="s">
        <v>250</v>
      </c>
      <c r="AJ231" s="140" t="s">
        <v>126</v>
      </c>
      <c r="AN231" s="16" t="s">
        <v>118</v>
      </c>
      <c r="AT231" s="141" t="e">
        <f>IF(#REF!="základná",J231,0)</f>
        <v>#REF!</v>
      </c>
      <c r="AU231" s="141" t="e">
        <f>IF(#REF!="znížená",J231,0)</f>
        <v>#REF!</v>
      </c>
      <c r="AV231" s="141" t="e">
        <f>IF(#REF!="zákl. prenesená",J231,0)</f>
        <v>#REF!</v>
      </c>
      <c r="AW231" s="141" t="e">
        <f>IF(#REF!="zníž. prenesená",J231,0)</f>
        <v>#REF!</v>
      </c>
      <c r="AX231" s="141" t="e">
        <f>IF(#REF!="nulová",J231,0)</f>
        <v>#REF!</v>
      </c>
      <c r="AY231" s="16" t="s">
        <v>126</v>
      </c>
      <c r="AZ231" s="141">
        <f>ROUND(I231*H231,2)</f>
        <v>0</v>
      </c>
      <c r="BA231" s="16" t="s">
        <v>167</v>
      </c>
      <c r="BB231" s="140" t="s">
        <v>342</v>
      </c>
    </row>
    <row r="232" spans="1:54" s="2" customFormat="1" ht="16.5" customHeight="1">
      <c r="A232" s="28"/>
      <c r="B232" s="132"/>
      <c r="C232" s="133" t="s">
        <v>245</v>
      </c>
      <c r="D232" s="133" t="s">
        <v>121</v>
      </c>
      <c r="E232" s="134" t="s">
        <v>343</v>
      </c>
      <c r="F232" s="135" t="s">
        <v>344</v>
      </c>
      <c r="G232" s="136" t="s">
        <v>163</v>
      </c>
      <c r="H232" s="137">
        <v>7</v>
      </c>
      <c r="I232" s="138"/>
      <c r="J232" s="138">
        <f t="shared" si="3"/>
        <v>0</v>
      </c>
      <c r="K232" s="139"/>
      <c r="L232" s="28"/>
      <c r="M232" s="28"/>
      <c r="N232" s="28"/>
      <c r="O232" s="28"/>
      <c r="P232" s="28"/>
      <c r="Q232" s="28"/>
      <c r="R232" s="28"/>
      <c r="S232" s="28"/>
      <c r="T232" s="28"/>
      <c r="AG232" s="140" t="s">
        <v>167</v>
      </c>
      <c r="AI232" s="140" t="s">
        <v>121</v>
      </c>
      <c r="AJ232" s="140" t="s">
        <v>126</v>
      </c>
      <c r="AN232" s="16" t="s">
        <v>118</v>
      </c>
      <c r="AT232" s="141" t="e">
        <f>IF(#REF!="základná",J232,0)</f>
        <v>#REF!</v>
      </c>
      <c r="AU232" s="141" t="e">
        <f>IF(#REF!="znížená",J232,0)</f>
        <v>#REF!</v>
      </c>
      <c r="AV232" s="141" t="e">
        <f>IF(#REF!="zákl. prenesená",J232,0)</f>
        <v>#REF!</v>
      </c>
      <c r="AW232" s="141" t="e">
        <f>IF(#REF!="zníž. prenesená",J232,0)</f>
        <v>#REF!</v>
      </c>
      <c r="AX232" s="141" t="e">
        <f>IF(#REF!="nulová",J232,0)</f>
        <v>#REF!</v>
      </c>
      <c r="AY232" s="16" t="s">
        <v>126</v>
      </c>
      <c r="AZ232" s="141">
        <f>ROUND(I232*H232,2)</f>
        <v>0</v>
      </c>
      <c r="BA232" s="16" t="s">
        <v>167</v>
      </c>
      <c r="BB232" s="140" t="s">
        <v>345</v>
      </c>
    </row>
    <row r="233" spans="1:54" s="2" customFormat="1" ht="16.5" customHeight="1">
      <c r="A233" s="28"/>
      <c r="B233" s="132"/>
      <c r="C233" s="151" t="s">
        <v>346</v>
      </c>
      <c r="D233" s="151" t="s">
        <v>250</v>
      </c>
      <c r="E233" s="152" t="s">
        <v>347</v>
      </c>
      <c r="F233" s="153" t="s">
        <v>348</v>
      </c>
      <c r="G233" s="154" t="s">
        <v>163</v>
      </c>
      <c r="H233" s="155">
        <v>1</v>
      </c>
      <c r="I233" s="156"/>
      <c r="J233" s="156">
        <f t="shared" si="3"/>
        <v>0</v>
      </c>
      <c r="K233" s="157"/>
      <c r="L233" s="28"/>
      <c r="M233" s="28"/>
      <c r="N233" s="28"/>
      <c r="O233" s="28"/>
      <c r="P233" s="28"/>
      <c r="Q233" s="28"/>
      <c r="R233" s="28"/>
      <c r="S233" s="28"/>
      <c r="T233" s="28"/>
      <c r="AG233" s="140" t="s">
        <v>200</v>
      </c>
      <c r="AI233" s="140" t="s">
        <v>250</v>
      </c>
      <c r="AJ233" s="140" t="s">
        <v>126</v>
      </c>
      <c r="AN233" s="16" t="s">
        <v>118</v>
      </c>
      <c r="AT233" s="141" t="e">
        <f>IF(#REF!="základná",J233,0)</f>
        <v>#REF!</v>
      </c>
      <c r="AU233" s="141" t="e">
        <f>IF(#REF!="znížená",J233,0)</f>
        <v>#REF!</v>
      </c>
      <c r="AV233" s="141" t="e">
        <f>IF(#REF!="zákl. prenesená",J233,0)</f>
        <v>#REF!</v>
      </c>
      <c r="AW233" s="141" t="e">
        <f>IF(#REF!="zníž. prenesená",J233,0)</f>
        <v>#REF!</v>
      </c>
      <c r="AX233" s="141" t="e">
        <f>IF(#REF!="nulová",J233,0)</f>
        <v>#REF!</v>
      </c>
      <c r="AY233" s="16" t="s">
        <v>126</v>
      </c>
      <c r="AZ233" s="141">
        <f>ROUND(I233*H233,2)</f>
        <v>0</v>
      </c>
      <c r="BA233" s="16" t="s">
        <v>167</v>
      </c>
      <c r="BB233" s="140" t="s">
        <v>349</v>
      </c>
    </row>
    <row r="234" spans="1:54" s="2" customFormat="1" ht="16.5" customHeight="1">
      <c r="A234" s="28"/>
      <c r="B234" s="132"/>
      <c r="C234" s="151" t="s">
        <v>248</v>
      </c>
      <c r="D234" s="151" t="s">
        <v>250</v>
      </c>
      <c r="E234" s="152" t="s">
        <v>350</v>
      </c>
      <c r="F234" s="153" t="s">
        <v>351</v>
      </c>
      <c r="G234" s="154" t="s">
        <v>163</v>
      </c>
      <c r="H234" s="155">
        <v>1</v>
      </c>
      <c r="I234" s="156"/>
      <c r="J234" s="156">
        <f t="shared" si="3"/>
        <v>0</v>
      </c>
      <c r="K234" s="157"/>
      <c r="L234" s="28"/>
      <c r="M234" s="28"/>
      <c r="N234" s="28"/>
      <c r="O234" s="28"/>
      <c r="P234" s="28"/>
      <c r="Q234" s="28"/>
      <c r="R234" s="28"/>
      <c r="S234" s="28"/>
      <c r="T234" s="28"/>
      <c r="AG234" s="140" t="s">
        <v>200</v>
      </c>
      <c r="AI234" s="140" t="s">
        <v>250</v>
      </c>
      <c r="AJ234" s="140" t="s">
        <v>126</v>
      </c>
      <c r="AN234" s="16" t="s">
        <v>118</v>
      </c>
      <c r="AT234" s="141" t="e">
        <f>IF(#REF!="základná",J234,0)</f>
        <v>#REF!</v>
      </c>
      <c r="AU234" s="141" t="e">
        <f>IF(#REF!="znížená",J234,0)</f>
        <v>#REF!</v>
      </c>
      <c r="AV234" s="141" t="e">
        <f>IF(#REF!="zákl. prenesená",J234,0)</f>
        <v>#REF!</v>
      </c>
      <c r="AW234" s="141" t="e">
        <f>IF(#REF!="zníž. prenesená",J234,0)</f>
        <v>#REF!</v>
      </c>
      <c r="AX234" s="141" t="e">
        <f>IF(#REF!="nulová",J234,0)</f>
        <v>#REF!</v>
      </c>
      <c r="AY234" s="16" t="s">
        <v>126</v>
      </c>
      <c r="AZ234" s="141">
        <f>ROUND(I234*H234,2)</f>
        <v>0</v>
      </c>
      <c r="BA234" s="16" t="s">
        <v>167</v>
      </c>
      <c r="BB234" s="140" t="s">
        <v>352</v>
      </c>
    </row>
    <row r="235" spans="1:54" s="2" customFormat="1" ht="16.5" customHeight="1">
      <c r="A235" s="28"/>
      <c r="B235" s="132"/>
      <c r="C235" s="151" t="s">
        <v>353</v>
      </c>
      <c r="D235" s="151" t="s">
        <v>250</v>
      </c>
      <c r="E235" s="152" t="s">
        <v>354</v>
      </c>
      <c r="F235" s="153" t="s">
        <v>355</v>
      </c>
      <c r="G235" s="154" t="s">
        <v>163</v>
      </c>
      <c r="H235" s="155">
        <v>1</v>
      </c>
      <c r="I235" s="156"/>
      <c r="J235" s="156">
        <f t="shared" si="3"/>
        <v>0</v>
      </c>
      <c r="K235" s="157"/>
      <c r="L235" s="28"/>
      <c r="M235" s="28"/>
      <c r="N235" s="28"/>
      <c r="O235" s="28"/>
      <c r="P235" s="28"/>
      <c r="Q235" s="28"/>
      <c r="R235" s="28"/>
      <c r="S235" s="28"/>
      <c r="T235" s="28"/>
      <c r="AG235" s="140" t="s">
        <v>200</v>
      </c>
      <c r="AI235" s="140" t="s">
        <v>250</v>
      </c>
      <c r="AJ235" s="140" t="s">
        <v>126</v>
      </c>
      <c r="AN235" s="16" t="s">
        <v>118</v>
      </c>
      <c r="AT235" s="141" t="e">
        <f>IF(#REF!="základná",J235,0)</f>
        <v>#REF!</v>
      </c>
      <c r="AU235" s="141" t="e">
        <f>IF(#REF!="znížená",J235,0)</f>
        <v>#REF!</v>
      </c>
      <c r="AV235" s="141" t="e">
        <f>IF(#REF!="zákl. prenesená",J235,0)</f>
        <v>#REF!</v>
      </c>
      <c r="AW235" s="141" t="e">
        <f>IF(#REF!="zníž. prenesená",J235,0)</f>
        <v>#REF!</v>
      </c>
      <c r="AX235" s="141" t="e">
        <f>IF(#REF!="nulová",J235,0)</f>
        <v>#REF!</v>
      </c>
      <c r="AY235" s="16" t="s">
        <v>126</v>
      </c>
      <c r="AZ235" s="141">
        <f>ROUND(I235*H235,2)</f>
        <v>0</v>
      </c>
      <c r="BA235" s="16" t="s">
        <v>167</v>
      </c>
      <c r="BB235" s="140" t="s">
        <v>356</v>
      </c>
    </row>
    <row r="236" spans="1:54" s="2" customFormat="1" ht="16.5" customHeight="1">
      <c r="A236" s="28"/>
      <c r="B236" s="132"/>
      <c r="C236" s="151" t="s">
        <v>253</v>
      </c>
      <c r="D236" s="151" t="s">
        <v>250</v>
      </c>
      <c r="E236" s="152" t="s">
        <v>357</v>
      </c>
      <c r="F236" s="153" t="s">
        <v>358</v>
      </c>
      <c r="G236" s="154" t="s">
        <v>163</v>
      </c>
      <c r="H236" s="155">
        <v>1</v>
      </c>
      <c r="I236" s="156"/>
      <c r="J236" s="156">
        <f t="shared" si="3"/>
        <v>0</v>
      </c>
      <c r="K236" s="157"/>
      <c r="L236" s="28"/>
      <c r="M236" s="28"/>
      <c r="N236" s="28"/>
      <c r="O236" s="28"/>
      <c r="P236" s="28"/>
      <c r="Q236" s="28"/>
      <c r="R236" s="28"/>
      <c r="S236" s="28"/>
      <c r="T236" s="28"/>
      <c r="AG236" s="140" t="s">
        <v>200</v>
      </c>
      <c r="AI236" s="140" t="s">
        <v>250</v>
      </c>
      <c r="AJ236" s="140" t="s">
        <v>126</v>
      </c>
      <c r="AN236" s="16" t="s">
        <v>118</v>
      </c>
      <c r="AT236" s="141" t="e">
        <f>IF(#REF!="základná",J236,0)</f>
        <v>#REF!</v>
      </c>
      <c r="AU236" s="141" t="e">
        <f>IF(#REF!="znížená",J236,0)</f>
        <v>#REF!</v>
      </c>
      <c r="AV236" s="141" t="e">
        <f>IF(#REF!="zákl. prenesená",J236,0)</f>
        <v>#REF!</v>
      </c>
      <c r="AW236" s="141" t="e">
        <f>IF(#REF!="zníž. prenesená",J236,0)</f>
        <v>#REF!</v>
      </c>
      <c r="AX236" s="141" t="e">
        <f>IF(#REF!="nulová",J236,0)</f>
        <v>#REF!</v>
      </c>
      <c r="AY236" s="16" t="s">
        <v>126</v>
      </c>
      <c r="AZ236" s="141">
        <f>ROUND(I236*H236,2)</f>
        <v>0</v>
      </c>
      <c r="BA236" s="16" t="s">
        <v>167</v>
      </c>
      <c r="BB236" s="140" t="s">
        <v>359</v>
      </c>
    </row>
    <row r="237" spans="1:54" s="2" customFormat="1" ht="16.5" customHeight="1">
      <c r="A237" s="28"/>
      <c r="B237" s="132"/>
      <c r="C237" s="151" t="s">
        <v>360</v>
      </c>
      <c r="D237" s="151" t="s">
        <v>250</v>
      </c>
      <c r="E237" s="152" t="s">
        <v>361</v>
      </c>
      <c r="F237" s="153" t="s">
        <v>362</v>
      </c>
      <c r="G237" s="154" t="s">
        <v>163</v>
      </c>
      <c r="H237" s="155">
        <v>1</v>
      </c>
      <c r="I237" s="156"/>
      <c r="J237" s="156">
        <f t="shared" si="3"/>
        <v>0</v>
      </c>
      <c r="K237" s="157"/>
      <c r="L237" s="28"/>
      <c r="M237" s="28"/>
      <c r="N237" s="28"/>
      <c r="O237" s="28"/>
      <c r="P237" s="28"/>
      <c r="Q237" s="28"/>
      <c r="R237" s="28"/>
      <c r="S237" s="28"/>
      <c r="T237" s="28"/>
      <c r="AG237" s="140" t="s">
        <v>200</v>
      </c>
      <c r="AI237" s="140" t="s">
        <v>250</v>
      </c>
      <c r="AJ237" s="140" t="s">
        <v>126</v>
      </c>
      <c r="AN237" s="16" t="s">
        <v>118</v>
      </c>
      <c r="AT237" s="141" t="e">
        <f>IF(#REF!="základná",J237,0)</f>
        <v>#REF!</v>
      </c>
      <c r="AU237" s="141" t="e">
        <f>IF(#REF!="znížená",J237,0)</f>
        <v>#REF!</v>
      </c>
      <c r="AV237" s="141" t="e">
        <f>IF(#REF!="zákl. prenesená",J237,0)</f>
        <v>#REF!</v>
      </c>
      <c r="AW237" s="141" t="e">
        <f>IF(#REF!="zníž. prenesená",J237,0)</f>
        <v>#REF!</v>
      </c>
      <c r="AX237" s="141" t="e">
        <f>IF(#REF!="nulová",J237,0)</f>
        <v>#REF!</v>
      </c>
      <c r="AY237" s="16" t="s">
        <v>126</v>
      </c>
      <c r="AZ237" s="141">
        <f>ROUND(I237*H237,2)</f>
        <v>0</v>
      </c>
      <c r="BA237" s="16" t="s">
        <v>167</v>
      </c>
      <c r="BB237" s="140" t="s">
        <v>363</v>
      </c>
    </row>
    <row r="238" spans="1:54" s="2" customFormat="1" ht="16.5" customHeight="1">
      <c r="A238" s="28"/>
      <c r="B238" s="132"/>
      <c r="C238" s="151" t="s">
        <v>258</v>
      </c>
      <c r="D238" s="151" t="s">
        <v>250</v>
      </c>
      <c r="E238" s="152" t="s">
        <v>364</v>
      </c>
      <c r="F238" s="153" t="s">
        <v>365</v>
      </c>
      <c r="G238" s="154" t="s">
        <v>163</v>
      </c>
      <c r="H238" s="155">
        <v>1</v>
      </c>
      <c r="I238" s="156"/>
      <c r="J238" s="156">
        <f t="shared" si="3"/>
        <v>0</v>
      </c>
      <c r="K238" s="157"/>
      <c r="L238" s="28"/>
      <c r="M238" s="28"/>
      <c r="N238" s="28"/>
      <c r="O238" s="28"/>
      <c r="P238" s="28"/>
      <c r="Q238" s="28"/>
      <c r="R238" s="28"/>
      <c r="S238" s="28"/>
      <c r="T238" s="28"/>
      <c r="AG238" s="140" t="s">
        <v>200</v>
      </c>
      <c r="AI238" s="140" t="s">
        <v>250</v>
      </c>
      <c r="AJ238" s="140" t="s">
        <v>126</v>
      </c>
      <c r="AN238" s="16" t="s">
        <v>118</v>
      </c>
      <c r="AT238" s="141" t="e">
        <f>IF(#REF!="základná",J238,0)</f>
        <v>#REF!</v>
      </c>
      <c r="AU238" s="141" t="e">
        <f>IF(#REF!="znížená",J238,0)</f>
        <v>#REF!</v>
      </c>
      <c r="AV238" s="141" t="e">
        <f>IF(#REF!="zákl. prenesená",J238,0)</f>
        <v>#REF!</v>
      </c>
      <c r="AW238" s="141" t="e">
        <f>IF(#REF!="zníž. prenesená",J238,0)</f>
        <v>#REF!</v>
      </c>
      <c r="AX238" s="141" t="e">
        <f>IF(#REF!="nulová",J238,0)</f>
        <v>#REF!</v>
      </c>
      <c r="AY238" s="16" t="s">
        <v>126</v>
      </c>
      <c r="AZ238" s="141">
        <f>ROUND(I238*H238,2)</f>
        <v>0</v>
      </c>
      <c r="BA238" s="16" t="s">
        <v>167</v>
      </c>
      <c r="BB238" s="140" t="s">
        <v>366</v>
      </c>
    </row>
    <row r="239" spans="1:54" s="2" customFormat="1" ht="16.5" customHeight="1">
      <c r="A239" s="28"/>
      <c r="B239" s="132"/>
      <c r="C239" s="151" t="s">
        <v>367</v>
      </c>
      <c r="D239" s="151" t="s">
        <v>250</v>
      </c>
      <c r="E239" s="152" t="s">
        <v>368</v>
      </c>
      <c r="F239" s="153" t="s">
        <v>369</v>
      </c>
      <c r="G239" s="154" t="s">
        <v>163</v>
      </c>
      <c r="H239" s="155">
        <v>1</v>
      </c>
      <c r="I239" s="156"/>
      <c r="J239" s="156">
        <f t="shared" si="3"/>
        <v>0</v>
      </c>
      <c r="K239" s="157"/>
      <c r="L239" s="28"/>
      <c r="M239" s="28"/>
      <c r="N239" s="28"/>
      <c r="O239" s="28"/>
      <c r="P239" s="28"/>
      <c r="Q239" s="28"/>
      <c r="R239" s="28"/>
      <c r="S239" s="28"/>
      <c r="T239" s="28"/>
      <c r="AG239" s="140" t="s">
        <v>200</v>
      </c>
      <c r="AI239" s="140" t="s">
        <v>250</v>
      </c>
      <c r="AJ239" s="140" t="s">
        <v>126</v>
      </c>
      <c r="AN239" s="16" t="s">
        <v>118</v>
      </c>
      <c r="AT239" s="141" t="e">
        <f>IF(#REF!="základná",J239,0)</f>
        <v>#REF!</v>
      </c>
      <c r="AU239" s="141" t="e">
        <f>IF(#REF!="znížená",J239,0)</f>
        <v>#REF!</v>
      </c>
      <c r="AV239" s="141" t="e">
        <f>IF(#REF!="zákl. prenesená",J239,0)</f>
        <v>#REF!</v>
      </c>
      <c r="AW239" s="141" t="e">
        <f>IF(#REF!="zníž. prenesená",J239,0)</f>
        <v>#REF!</v>
      </c>
      <c r="AX239" s="141" t="e">
        <f>IF(#REF!="nulová",J239,0)</f>
        <v>#REF!</v>
      </c>
      <c r="AY239" s="16" t="s">
        <v>126</v>
      </c>
      <c r="AZ239" s="141">
        <f>ROUND(I239*H239,2)</f>
        <v>0</v>
      </c>
      <c r="BA239" s="16" t="s">
        <v>167</v>
      </c>
      <c r="BB239" s="140" t="s">
        <v>370</v>
      </c>
    </row>
    <row r="240" spans="1:54" s="2" customFormat="1" ht="21.75" customHeight="1">
      <c r="A240" s="28"/>
      <c r="B240" s="132"/>
      <c r="C240" s="133" t="s">
        <v>262</v>
      </c>
      <c r="D240" s="133" t="s">
        <v>121</v>
      </c>
      <c r="E240" s="134" t="s">
        <v>371</v>
      </c>
      <c r="F240" s="135" t="s">
        <v>372</v>
      </c>
      <c r="G240" s="136" t="s">
        <v>163</v>
      </c>
      <c r="H240" s="137">
        <v>4</v>
      </c>
      <c r="I240" s="138"/>
      <c r="J240" s="138">
        <f t="shared" si="3"/>
        <v>0</v>
      </c>
      <c r="K240" s="139"/>
      <c r="L240" s="28"/>
      <c r="M240" s="28"/>
      <c r="N240" s="28"/>
      <c r="O240" s="28"/>
      <c r="P240" s="28"/>
      <c r="Q240" s="28"/>
      <c r="R240" s="28"/>
      <c r="S240" s="28"/>
      <c r="T240" s="28"/>
      <c r="AG240" s="140" t="s">
        <v>167</v>
      </c>
      <c r="AI240" s="140" t="s">
        <v>121</v>
      </c>
      <c r="AJ240" s="140" t="s">
        <v>126</v>
      </c>
      <c r="AN240" s="16" t="s">
        <v>118</v>
      </c>
      <c r="AT240" s="141" t="e">
        <f>IF(#REF!="základná",J240,0)</f>
        <v>#REF!</v>
      </c>
      <c r="AU240" s="141" t="e">
        <f>IF(#REF!="znížená",J240,0)</f>
        <v>#REF!</v>
      </c>
      <c r="AV240" s="141" t="e">
        <f>IF(#REF!="zákl. prenesená",J240,0)</f>
        <v>#REF!</v>
      </c>
      <c r="AW240" s="141" t="e">
        <f>IF(#REF!="zníž. prenesená",J240,0)</f>
        <v>#REF!</v>
      </c>
      <c r="AX240" s="141" t="e">
        <f>IF(#REF!="nulová",J240,0)</f>
        <v>#REF!</v>
      </c>
      <c r="AY240" s="16" t="s">
        <v>126</v>
      </c>
      <c r="AZ240" s="141">
        <f>ROUND(I240*H240,2)</f>
        <v>0</v>
      </c>
      <c r="BA240" s="16" t="s">
        <v>167</v>
      </c>
      <c r="BB240" s="140" t="s">
        <v>373</v>
      </c>
    </row>
    <row r="241" spans="1:54" s="2" customFormat="1" ht="16.5" customHeight="1">
      <c r="A241" s="28"/>
      <c r="B241" s="132"/>
      <c r="C241" s="133" t="s">
        <v>374</v>
      </c>
      <c r="D241" s="133" t="s">
        <v>121</v>
      </c>
      <c r="E241" s="134" t="s">
        <v>375</v>
      </c>
      <c r="F241" s="135" t="s">
        <v>376</v>
      </c>
      <c r="G241" s="136" t="s">
        <v>163</v>
      </c>
      <c r="H241" s="137">
        <v>1</v>
      </c>
      <c r="I241" s="138"/>
      <c r="J241" s="138">
        <f t="shared" si="3"/>
        <v>0</v>
      </c>
      <c r="K241" s="139"/>
      <c r="L241" s="28"/>
      <c r="M241" s="28"/>
      <c r="N241" s="28"/>
      <c r="O241" s="28"/>
      <c r="P241" s="28"/>
      <c r="Q241" s="28"/>
      <c r="R241" s="28"/>
      <c r="S241" s="28"/>
      <c r="T241" s="28"/>
      <c r="AG241" s="140" t="s">
        <v>167</v>
      </c>
      <c r="AI241" s="140" t="s">
        <v>121</v>
      </c>
      <c r="AJ241" s="140" t="s">
        <v>126</v>
      </c>
      <c r="AN241" s="16" t="s">
        <v>118</v>
      </c>
      <c r="AT241" s="141" t="e">
        <f>IF(#REF!="základná",J241,0)</f>
        <v>#REF!</v>
      </c>
      <c r="AU241" s="141" t="e">
        <f>IF(#REF!="znížená",J241,0)</f>
        <v>#REF!</v>
      </c>
      <c r="AV241" s="141" t="e">
        <f>IF(#REF!="zákl. prenesená",J241,0)</f>
        <v>#REF!</v>
      </c>
      <c r="AW241" s="141" t="e">
        <f>IF(#REF!="zníž. prenesená",J241,0)</f>
        <v>#REF!</v>
      </c>
      <c r="AX241" s="141" t="e">
        <f>IF(#REF!="nulová",J241,0)</f>
        <v>#REF!</v>
      </c>
      <c r="AY241" s="16" t="s">
        <v>126</v>
      </c>
      <c r="AZ241" s="141">
        <f>ROUND(I241*H241,2)</f>
        <v>0</v>
      </c>
      <c r="BA241" s="16" t="s">
        <v>167</v>
      </c>
      <c r="BB241" s="140" t="s">
        <v>377</v>
      </c>
    </row>
    <row r="242" spans="1:54" s="2" customFormat="1" ht="21.75" customHeight="1">
      <c r="A242" s="28"/>
      <c r="B242" s="132"/>
      <c r="C242" s="151" t="s">
        <v>266</v>
      </c>
      <c r="D242" s="151" t="s">
        <v>250</v>
      </c>
      <c r="E242" s="152" t="s">
        <v>378</v>
      </c>
      <c r="F242" s="153" t="s">
        <v>379</v>
      </c>
      <c r="G242" s="154" t="s">
        <v>163</v>
      </c>
      <c r="H242" s="155">
        <v>1</v>
      </c>
      <c r="I242" s="156"/>
      <c r="J242" s="156">
        <f t="shared" si="3"/>
        <v>0</v>
      </c>
      <c r="K242" s="157"/>
      <c r="L242" s="28"/>
      <c r="M242" s="28"/>
      <c r="N242" s="28"/>
      <c r="O242" s="28"/>
      <c r="P242" s="28"/>
      <c r="Q242" s="28"/>
      <c r="R242" s="28"/>
      <c r="S242" s="28"/>
      <c r="T242" s="28"/>
      <c r="AG242" s="140" t="s">
        <v>200</v>
      </c>
      <c r="AI242" s="140" t="s">
        <v>250</v>
      </c>
      <c r="AJ242" s="140" t="s">
        <v>126</v>
      </c>
      <c r="AN242" s="16" t="s">
        <v>118</v>
      </c>
      <c r="AT242" s="141" t="e">
        <f>IF(#REF!="základná",J242,0)</f>
        <v>#REF!</v>
      </c>
      <c r="AU242" s="141" t="e">
        <f>IF(#REF!="znížená",J242,0)</f>
        <v>#REF!</v>
      </c>
      <c r="AV242" s="141" t="e">
        <f>IF(#REF!="zákl. prenesená",J242,0)</f>
        <v>#REF!</v>
      </c>
      <c r="AW242" s="141" t="e">
        <f>IF(#REF!="zníž. prenesená",J242,0)</f>
        <v>#REF!</v>
      </c>
      <c r="AX242" s="141" t="e">
        <f>IF(#REF!="nulová",J242,0)</f>
        <v>#REF!</v>
      </c>
      <c r="AY242" s="16" t="s">
        <v>126</v>
      </c>
      <c r="AZ242" s="141">
        <f>ROUND(I242*H242,2)</f>
        <v>0</v>
      </c>
      <c r="BA242" s="16" t="s">
        <v>167</v>
      </c>
      <c r="BB242" s="140" t="s">
        <v>380</v>
      </c>
    </row>
    <row r="243" spans="1:54" s="2" customFormat="1" ht="16.5" customHeight="1">
      <c r="A243" s="28"/>
      <c r="B243" s="132"/>
      <c r="C243" s="133" t="s">
        <v>381</v>
      </c>
      <c r="D243" s="133" t="s">
        <v>121</v>
      </c>
      <c r="E243" s="134" t="s">
        <v>382</v>
      </c>
      <c r="F243" s="135" t="s">
        <v>383</v>
      </c>
      <c r="G243" s="136" t="s">
        <v>163</v>
      </c>
      <c r="H243" s="137">
        <v>2</v>
      </c>
      <c r="I243" s="138"/>
      <c r="J243" s="138">
        <f t="shared" si="3"/>
        <v>0</v>
      </c>
      <c r="K243" s="139"/>
      <c r="L243" s="28"/>
      <c r="M243" s="28"/>
      <c r="N243" s="28"/>
      <c r="O243" s="28"/>
      <c r="P243" s="28"/>
      <c r="Q243" s="28"/>
      <c r="R243" s="28"/>
      <c r="S243" s="28"/>
      <c r="T243" s="28"/>
      <c r="AG243" s="140" t="s">
        <v>167</v>
      </c>
      <c r="AI243" s="140" t="s">
        <v>121</v>
      </c>
      <c r="AJ243" s="140" t="s">
        <v>126</v>
      </c>
      <c r="AN243" s="16" t="s">
        <v>118</v>
      </c>
      <c r="AT243" s="141" t="e">
        <f>IF(#REF!="základná",J243,0)</f>
        <v>#REF!</v>
      </c>
      <c r="AU243" s="141" t="e">
        <f>IF(#REF!="znížená",J243,0)</f>
        <v>#REF!</v>
      </c>
      <c r="AV243" s="141" t="e">
        <f>IF(#REF!="zákl. prenesená",J243,0)</f>
        <v>#REF!</v>
      </c>
      <c r="AW243" s="141" t="e">
        <f>IF(#REF!="zníž. prenesená",J243,0)</f>
        <v>#REF!</v>
      </c>
      <c r="AX243" s="141" t="e">
        <f>IF(#REF!="nulová",J243,0)</f>
        <v>#REF!</v>
      </c>
      <c r="AY243" s="16" t="s">
        <v>126</v>
      </c>
      <c r="AZ243" s="141">
        <f>ROUND(I243*H243,2)</f>
        <v>0</v>
      </c>
      <c r="BA243" s="16" t="s">
        <v>167</v>
      </c>
      <c r="BB243" s="140" t="s">
        <v>384</v>
      </c>
    </row>
    <row r="244" spans="1:54" s="2" customFormat="1" ht="16.5" customHeight="1">
      <c r="A244" s="28"/>
      <c r="B244" s="132"/>
      <c r="C244" s="151" t="s">
        <v>270</v>
      </c>
      <c r="D244" s="151" t="s">
        <v>250</v>
      </c>
      <c r="E244" s="152" t="s">
        <v>385</v>
      </c>
      <c r="F244" s="153" t="s">
        <v>386</v>
      </c>
      <c r="G244" s="154" t="s">
        <v>163</v>
      </c>
      <c r="H244" s="155">
        <v>2</v>
      </c>
      <c r="I244" s="156"/>
      <c r="J244" s="156">
        <f t="shared" si="3"/>
        <v>0</v>
      </c>
      <c r="K244" s="157"/>
      <c r="L244" s="28"/>
      <c r="M244" s="28"/>
      <c r="N244" s="28"/>
      <c r="O244" s="28"/>
      <c r="P244" s="28"/>
      <c r="Q244" s="28"/>
      <c r="R244" s="28"/>
      <c r="S244" s="28"/>
      <c r="T244" s="28"/>
      <c r="AG244" s="140" t="s">
        <v>200</v>
      </c>
      <c r="AI244" s="140" t="s">
        <v>250</v>
      </c>
      <c r="AJ244" s="140" t="s">
        <v>126</v>
      </c>
      <c r="AN244" s="16" t="s">
        <v>118</v>
      </c>
      <c r="AT244" s="141" t="e">
        <f>IF(#REF!="základná",J244,0)</f>
        <v>#REF!</v>
      </c>
      <c r="AU244" s="141" t="e">
        <f>IF(#REF!="znížená",J244,0)</f>
        <v>#REF!</v>
      </c>
      <c r="AV244" s="141" t="e">
        <f>IF(#REF!="zákl. prenesená",J244,0)</f>
        <v>#REF!</v>
      </c>
      <c r="AW244" s="141" t="e">
        <f>IF(#REF!="zníž. prenesená",J244,0)</f>
        <v>#REF!</v>
      </c>
      <c r="AX244" s="141" t="e">
        <f>IF(#REF!="nulová",J244,0)</f>
        <v>#REF!</v>
      </c>
      <c r="AY244" s="16" t="s">
        <v>126</v>
      </c>
      <c r="AZ244" s="141">
        <f>ROUND(I244*H244,2)</f>
        <v>0</v>
      </c>
      <c r="BA244" s="16" t="s">
        <v>167</v>
      </c>
      <c r="BB244" s="140" t="s">
        <v>387</v>
      </c>
    </row>
    <row r="245" spans="1:54" s="2" customFormat="1" ht="16.5" customHeight="1">
      <c r="A245" s="28"/>
      <c r="B245" s="132"/>
      <c r="C245" s="133" t="s">
        <v>388</v>
      </c>
      <c r="D245" s="133" t="s">
        <v>121</v>
      </c>
      <c r="E245" s="134" t="s">
        <v>389</v>
      </c>
      <c r="F245" s="135" t="s">
        <v>390</v>
      </c>
      <c r="G245" s="136" t="s">
        <v>163</v>
      </c>
      <c r="H245" s="137">
        <v>1</v>
      </c>
      <c r="I245" s="138"/>
      <c r="J245" s="138">
        <f t="shared" si="3"/>
        <v>0</v>
      </c>
      <c r="K245" s="139"/>
      <c r="L245" s="28"/>
      <c r="M245" s="28"/>
      <c r="N245" s="28"/>
      <c r="O245" s="28"/>
      <c r="P245" s="28"/>
      <c r="Q245" s="28"/>
      <c r="R245" s="28"/>
      <c r="S245" s="28"/>
      <c r="T245" s="28"/>
      <c r="AG245" s="140" t="s">
        <v>167</v>
      </c>
      <c r="AI245" s="140" t="s">
        <v>121</v>
      </c>
      <c r="AJ245" s="140" t="s">
        <v>126</v>
      </c>
      <c r="AN245" s="16" t="s">
        <v>118</v>
      </c>
      <c r="AT245" s="141" t="e">
        <f>IF(#REF!="základná",J245,0)</f>
        <v>#REF!</v>
      </c>
      <c r="AU245" s="141" t="e">
        <f>IF(#REF!="znížená",J245,0)</f>
        <v>#REF!</v>
      </c>
      <c r="AV245" s="141" t="e">
        <f>IF(#REF!="zákl. prenesená",J245,0)</f>
        <v>#REF!</v>
      </c>
      <c r="AW245" s="141" t="e">
        <f>IF(#REF!="zníž. prenesená",J245,0)</f>
        <v>#REF!</v>
      </c>
      <c r="AX245" s="141" t="e">
        <f>IF(#REF!="nulová",J245,0)</f>
        <v>#REF!</v>
      </c>
      <c r="AY245" s="16" t="s">
        <v>126</v>
      </c>
      <c r="AZ245" s="141">
        <f>ROUND(I245*H245,2)</f>
        <v>0</v>
      </c>
      <c r="BA245" s="16" t="s">
        <v>167</v>
      </c>
      <c r="BB245" s="140" t="s">
        <v>391</v>
      </c>
    </row>
    <row r="246" spans="1:54" s="2" customFormat="1" ht="16.5" customHeight="1">
      <c r="A246" s="28"/>
      <c r="B246" s="132"/>
      <c r="C246" s="151" t="s">
        <v>273</v>
      </c>
      <c r="D246" s="151" t="s">
        <v>250</v>
      </c>
      <c r="E246" s="152" t="s">
        <v>392</v>
      </c>
      <c r="F246" s="153" t="s">
        <v>393</v>
      </c>
      <c r="G246" s="154" t="s">
        <v>163</v>
      </c>
      <c r="H246" s="155">
        <v>1</v>
      </c>
      <c r="I246" s="156"/>
      <c r="J246" s="156">
        <f t="shared" si="3"/>
        <v>0</v>
      </c>
      <c r="K246" s="157"/>
      <c r="L246" s="28"/>
      <c r="M246" s="28"/>
      <c r="N246" s="28"/>
      <c r="O246" s="28"/>
      <c r="P246" s="28"/>
      <c r="Q246" s="28"/>
      <c r="R246" s="28"/>
      <c r="S246" s="28"/>
      <c r="T246" s="28"/>
      <c r="AG246" s="140" t="s">
        <v>200</v>
      </c>
      <c r="AI246" s="140" t="s">
        <v>250</v>
      </c>
      <c r="AJ246" s="140" t="s">
        <v>126</v>
      </c>
      <c r="AN246" s="16" t="s">
        <v>118</v>
      </c>
      <c r="AT246" s="141" t="e">
        <f>IF(#REF!="základná",J246,0)</f>
        <v>#REF!</v>
      </c>
      <c r="AU246" s="141" t="e">
        <f>IF(#REF!="znížená",J246,0)</f>
        <v>#REF!</v>
      </c>
      <c r="AV246" s="141" t="e">
        <f>IF(#REF!="zákl. prenesená",J246,0)</f>
        <v>#REF!</v>
      </c>
      <c r="AW246" s="141" t="e">
        <f>IF(#REF!="zníž. prenesená",J246,0)</f>
        <v>#REF!</v>
      </c>
      <c r="AX246" s="141" t="e">
        <f>IF(#REF!="nulová",J246,0)</f>
        <v>#REF!</v>
      </c>
      <c r="AY246" s="16" t="s">
        <v>126</v>
      </c>
      <c r="AZ246" s="141">
        <f>ROUND(I246*H246,2)</f>
        <v>0</v>
      </c>
      <c r="BA246" s="16" t="s">
        <v>167</v>
      </c>
      <c r="BB246" s="140" t="s">
        <v>394</v>
      </c>
    </row>
    <row r="247" spans="1:54" s="12" customFormat="1" ht="22.9" customHeight="1">
      <c r="B247" s="124"/>
      <c r="D247" s="125" t="s">
        <v>68</v>
      </c>
      <c r="E247" s="130" t="s">
        <v>395</v>
      </c>
      <c r="F247" s="130" t="s">
        <v>396</v>
      </c>
      <c r="J247" s="131">
        <f>AZ247</f>
        <v>0</v>
      </c>
      <c r="AG247" s="125" t="s">
        <v>126</v>
      </c>
      <c r="AI247" s="128" t="s">
        <v>68</v>
      </c>
      <c r="AJ247" s="128" t="s">
        <v>77</v>
      </c>
      <c r="AN247" s="125" t="s">
        <v>118</v>
      </c>
      <c r="AZ247" s="129">
        <f>SUM(AZ248:AZ250)</f>
        <v>0</v>
      </c>
    </row>
    <row r="248" spans="1:54" s="2" customFormat="1" ht="16.5" customHeight="1">
      <c r="A248" s="28"/>
      <c r="B248" s="132"/>
      <c r="C248" s="133" t="s">
        <v>397</v>
      </c>
      <c r="D248" s="133" t="s">
        <v>121</v>
      </c>
      <c r="E248" s="134" t="s">
        <v>398</v>
      </c>
      <c r="F248" s="135" t="s">
        <v>399</v>
      </c>
      <c r="G248" s="136" t="s">
        <v>163</v>
      </c>
      <c r="H248" s="137">
        <v>1</v>
      </c>
      <c r="I248" s="138"/>
      <c r="J248" s="138">
        <f>ROUND(I248*H248,2)</f>
        <v>0</v>
      </c>
      <c r="K248" s="139"/>
      <c r="L248" s="28"/>
      <c r="M248" s="28"/>
      <c r="N248" s="28"/>
      <c r="O248" s="28"/>
      <c r="P248" s="28"/>
      <c r="Q248" s="28"/>
      <c r="R248" s="28"/>
      <c r="S248" s="28"/>
      <c r="T248" s="28"/>
      <c r="AG248" s="140" t="s">
        <v>167</v>
      </c>
      <c r="AI248" s="140" t="s">
        <v>121</v>
      </c>
      <c r="AJ248" s="140" t="s">
        <v>126</v>
      </c>
      <c r="AN248" s="16" t="s">
        <v>118</v>
      </c>
      <c r="AT248" s="141" t="e">
        <f>IF(#REF!="základná",J248,0)</f>
        <v>#REF!</v>
      </c>
      <c r="AU248" s="141" t="e">
        <f>IF(#REF!="znížená",J248,0)</f>
        <v>#REF!</v>
      </c>
      <c r="AV248" s="141" t="e">
        <f>IF(#REF!="zákl. prenesená",J248,0)</f>
        <v>#REF!</v>
      </c>
      <c r="AW248" s="141" t="e">
        <f>IF(#REF!="zníž. prenesená",J248,0)</f>
        <v>#REF!</v>
      </c>
      <c r="AX248" s="141" t="e">
        <f>IF(#REF!="nulová",J248,0)</f>
        <v>#REF!</v>
      </c>
      <c r="AY248" s="16" t="s">
        <v>126</v>
      </c>
      <c r="AZ248" s="141">
        <f>ROUND(I248*H248,2)</f>
        <v>0</v>
      </c>
      <c r="BA248" s="16" t="s">
        <v>167</v>
      </c>
      <c r="BB248" s="140" t="s">
        <v>400</v>
      </c>
    </row>
    <row r="249" spans="1:54" s="2" customFormat="1" ht="16.5" customHeight="1">
      <c r="A249" s="28"/>
      <c r="B249" s="132"/>
      <c r="C249" s="151" t="s">
        <v>277</v>
      </c>
      <c r="D249" s="151" t="s">
        <v>250</v>
      </c>
      <c r="E249" s="152" t="s">
        <v>401</v>
      </c>
      <c r="F249" s="153" t="s">
        <v>402</v>
      </c>
      <c r="G249" s="154" t="s">
        <v>163</v>
      </c>
      <c r="H249" s="155">
        <v>1</v>
      </c>
      <c r="I249" s="156"/>
      <c r="J249" s="156">
        <f>ROUND(I249*H249,2)</f>
        <v>0</v>
      </c>
      <c r="K249" s="157"/>
      <c r="L249" s="28"/>
      <c r="M249" s="28"/>
      <c r="N249" s="28"/>
      <c r="O249" s="28"/>
      <c r="P249" s="28"/>
      <c r="Q249" s="28"/>
      <c r="R249" s="28"/>
      <c r="S249" s="28"/>
      <c r="T249" s="28"/>
      <c r="AG249" s="140" t="s">
        <v>200</v>
      </c>
      <c r="AI249" s="140" t="s">
        <v>250</v>
      </c>
      <c r="AJ249" s="140" t="s">
        <v>126</v>
      </c>
      <c r="AN249" s="16" t="s">
        <v>118</v>
      </c>
      <c r="AT249" s="141" t="e">
        <f>IF(#REF!="základná",J249,0)</f>
        <v>#REF!</v>
      </c>
      <c r="AU249" s="141" t="e">
        <f>IF(#REF!="znížená",J249,0)</f>
        <v>#REF!</v>
      </c>
      <c r="AV249" s="141" t="e">
        <f>IF(#REF!="zákl. prenesená",J249,0)</f>
        <v>#REF!</v>
      </c>
      <c r="AW249" s="141" t="e">
        <f>IF(#REF!="zníž. prenesená",J249,0)</f>
        <v>#REF!</v>
      </c>
      <c r="AX249" s="141" t="e">
        <f>IF(#REF!="nulová",J249,0)</f>
        <v>#REF!</v>
      </c>
      <c r="AY249" s="16" t="s">
        <v>126</v>
      </c>
      <c r="AZ249" s="141">
        <f>ROUND(I249*H249,2)</f>
        <v>0</v>
      </c>
      <c r="BA249" s="16" t="s">
        <v>167</v>
      </c>
      <c r="BB249" s="140" t="s">
        <v>403</v>
      </c>
    </row>
    <row r="250" spans="1:54" s="2" customFormat="1" ht="21.75" customHeight="1">
      <c r="A250" s="28"/>
      <c r="B250" s="132"/>
      <c r="C250" s="151" t="s">
        <v>404</v>
      </c>
      <c r="D250" s="151" t="s">
        <v>250</v>
      </c>
      <c r="E250" s="152" t="s">
        <v>405</v>
      </c>
      <c r="F250" s="153" t="s">
        <v>406</v>
      </c>
      <c r="G250" s="154" t="s">
        <v>163</v>
      </c>
      <c r="H250" s="155">
        <v>1</v>
      </c>
      <c r="I250" s="156"/>
      <c r="J250" s="156">
        <f>ROUND(I250*H250,2)</f>
        <v>0</v>
      </c>
      <c r="K250" s="157"/>
      <c r="L250" s="28"/>
      <c r="M250" s="28"/>
      <c r="N250" s="28"/>
      <c r="O250" s="28"/>
      <c r="P250" s="28"/>
      <c r="Q250" s="28"/>
      <c r="R250" s="28"/>
      <c r="S250" s="28"/>
      <c r="T250" s="28"/>
      <c r="AG250" s="140" t="s">
        <v>200</v>
      </c>
      <c r="AI250" s="140" t="s">
        <v>250</v>
      </c>
      <c r="AJ250" s="140" t="s">
        <v>126</v>
      </c>
      <c r="AN250" s="16" t="s">
        <v>118</v>
      </c>
      <c r="AT250" s="141" t="e">
        <f>IF(#REF!="základná",J250,0)</f>
        <v>#REF!</v>
      </c>
      <c r="AU250" s="141" t="e">
        <f>IF(#REF!="znížená",J250,0)</f>
        <v>#REF!</v>
      </c>
      <c r="AV250" s="141" t="e">
        <f>IF(#REF!="zákl. prenesená",J250,0)</f>
        <v>#REF!</v>
      </c>
      <c r="AW250" s="141" t="e">
        <f>IF(#REF!="zníž. prenesená",J250,0)</f>
        <v>#REF!</v>
      </c>
      <c r="AX250" s="141" t="e">
        <f>IF(#REF!="nulová",J250,0)</f>
        <v>#REF!</v>
      </c>
      <c r="AY250" s="16" t="s">
        <v>126</v>
      </c>
      <c r="AZ250" s="141">
        <f>ROUND(I250*H250,2)</f>
        <v>0</v>
      </c>
      <c r="BA250" s="16" t="s">
        <v>167</v>
      </c>
      <c r="BB250" s="140" t="s">
        <v>407</v>
      </c>
    </row>
    <row r="251" spans="1:54" s="12" customFormat="1" ht="22.9" customHeight="1">
      <c r="B251" s="124"/>
      <c r="D251" s="125" t="s">
        <v>68</v>
      </c>
      <c r="E251" s="130" t="s">
        <v>408</v>
      </c>
      <c r="F251" s="130" t="s">
        <v>409</v>
      </c>
      <c r="J251" s="131">
        <f>AZ251</f>
        <v>0</v>
      </c>
      <c r="AG251" s="125" t="s">
        <v>126</v>
      </c>
      <c r="AI251" s="128" t="s">
        <v>68</v>
      </c>
      <c r="AJ251" s="128" t="s">
        <v>77</v>
      </c>
      <c r="AN251" s="125" t="s">
        <v>118</v>
      </c>
      <c r="AZ251" s="129">
        <f>SUM(AZ252:AZ254)</f>
        <v>0</v>
      </c>
    </row>
    <row r="252" spans="1:54" s="2" customFormat="1" ht="21.75" customHeight="1">
      <c r="A252" s="28"/>
      <c r="B252" s="132"/>
      <c r="C252" s="133" t="s">
        <v>282</v>
      </c>
      <c r="D252" s="133" t="s">
        <v>121</v>
      </c>
      <c r="E252" s="134" t="s">
        <v>410</v>
      </c>
      <c r="F252" s="135" t="s">
        <v>411</v>
      </c>
      <c r="G252" s="136" t="s">
        <v>124</v>
      </c>
      <c r="H252" s="137">
        <v>6.8109999999999999</v>
      </c>
      <c r="I252" s="138"/>
      <c r="J252" s="138">
        <f>ROUND(I252*H252,2)</f>
        <v>0</v>
      </c>
      <c r="K252" s="139"/>
      <c r="L252" s="28"/>
      <c r="M252" s="28"/>
      <c r="N252" s="28"/>
      <c r="O252" s="28"/>
      <c r="P252" s="28"/>
      <c r="Q252" s="28"/>
      <c r="R252" s="28"/>
      <c r="S252" s="28"/>
      <c r="T252" s="28"/>
      <c r="AG252" s="140" t="s">
        <v>167</v>
      </c>
      <c r="AI252" s="140" t="s">
        <v>121</v>
      </c>
      <c r="AJ252" s="140" t="s">
        <v>126</v>
      </c>
      <c r="AN252" s="16" t="s">
        <v>118</v>
      </c>
      <c r="AT252" s="141" t="e">
        <f>IF(#REF!="základná",J252,0)</f>
        <v>#REF!</v>
      </c>
      <c r="AU252" s="141" t="e">
        <f>IF(#REF!="znížená",J252,0)</f>
        <v>#REF!</v>
      </c>
      <c r="AV252" s="141" t="e">
        <f>IF(#REF!="zákl. prenesená",J252,0)</f>
        <v>#REF!</v>
      </c>
      <c r="AW252" s="141" t="e">
        <f>IF(#REF!="zníž. prenesená",J252,0)</f>
        <v>#REF!</v>
      </c>
      <c r="AX252" s="141" t="e">
        <f>IF(#REF!="nulová",J252,0)</f>
        <v>#REF!</v>
      </c>
      <c r="AY252" s="16" t="s">
        <v>126</v>
      </c>
      <c r="AZ252" s="141">
        <f>ROUND(I252*H252,2)</f>
        <v>0</v>
      </c>
      <c r="BA252" s="16" t="s">
        <v>167</v>
      </c>
      <c r="BB252" s="140" t="s">
        <v>412</v>
      </c>
    </row>
    <row r="253" spans="1:54" s="13" customFormat="1">
      <c r="B253" s="142"/>
      <c r="D253" s="143" t="s">
        <v>127</v>
      </c>
      <c r="E253" s="144" t="s">
        <v>1</v>
      </c>
      <c r="F253" s="145" t="s">
        <v>413</v>
      </c>
      <c r="H253" s="146">
        <v>6.8109999999999999</v>
      </c>
      <c r="AI253" s="144" t="s">
        <v>127</v>
      </c>
      <c r="AJ253" s="144" t="s">
        <v>126</v>
      </c>
      <c r="AK253" s="13" t="s">
        <v>126</v>
      </c>
      <c r="AL253" s="13" t="s">
        <v>26</v>
      </c>
      <c r="AM253" s="13" t="s">
        <v>69</v>
      </c>
      <c r="AN253" s="144" t="s">
        <v>118</v>
      </c>
    </row>
    <row r="254" spans="1:54" s="14" customFormat="1">
      <c r="B254" s="147"/>
      <c r="D254" s="143" t="s">
        <v>127</v>
      </c>
      <c r="E254" s="148" t="s">
        <v>1</v>
      </c>
      <c r="F254" s="149" t="s">
        <v>129</v>
      </c>
      <c r="H254" s="150">
        <v>6.8109999999999999</v>
      </c>
      <c r="AI254" s="148" t="s">
        <v>127</v>
      </c>
      <c r="AJ254" s="148" t="s">
        <v>126</v>
      </c>
      <c r="AK254" s="14" t="s">
        <v>125</v>
      </c>
      <c r="AL254" s="14" t="s">
        <v>26</v>
      </c>
      <c r="AM254" s="14" t="s">
        <v>77</v>
      </c>
      <c r="AN254" s="148" t="s">
        <v>118</v>
      </c>
    </row>
    <row r="255" spans="1:54" s="12" customFormat="1" ht="22.9" customHeight="1">
      <c r="B255" s="124"/>
      <c r="D255" s="125" t="s">
        <v>68</v>
      </c>
      <c r="E255" s="130" t="s">
        <v>414</v>
      </c>
      <c r="F255" s="130" t="s">
        <v>415</v>
      </c>
      <c r="J255" s="131">
        <f>AZ255</f>
        <v>0</v>
      </c>
      <c r="AG255" s="125" t="s">
        <v>126</v>
      </c>
      <c r="AI255" s="128" t="s">
        <v>68</v>
      </c>
      <c r="AJ255" s="128" t="s">
        <v>77</v>
      </c>
      <c r="AN255" s="125" t="s">
        <v>118</v>
      </c>
      <c r="AZ255" s="129">
        <f>SUM(AZ256:AZ273)</f>
        <v>0</v>
      </c>
    </row>
    <row r="256" spans="1:54" s="2" customFormat="1" ht="21.75" customHeight="1">
      <c r="A256" s="28"/>
      <c r="B256" s="132"/>
      <c r="C256" s="133" t="s">
        <v>416</v>
      </c>
      <c r="D256" s="133" t="s">
        <v>121</v>
      </c>
      <c r="E256" s="134" t="s">
        <v>417</v>
      </c>
      <c r="F256" s="135" t="s">
        <v>418</v>
      </c>
      <c r="G256" s="136" t="s">
        <v>163</v>
      </c>
      <c r="H256" s="137">
        <v>4</v>
      </c>
      <c r="I256" s="138"/>
      <c r="J256" s="138">
        <f>ROUND(I256*H256,2)</f>
        <v>0</v>
      </c>
      <c r="K256" s="139"/>
      <c r="L256" s="28"/>
      <c r="M256" s="28"/>
      <c r="N256" s="28"/>
      <c r="O256" s="28"/>
      <c r="P256" s="28"/>
      <c r="Q256" s="28"/>
      <c r="R256" s="28"/>
      <c r="S256" s="28"/>
      <c r="T256" s="28"/>
      <c r="AG256" s="140" t="s">
        <v>167</v>
      </c>
      <c r="AI256" s="140" t="s">
        <v>121</v>
      </c>
      <c r="AJ256" s="140" t="s">
        <v>126</v>
      </c>
      <c r="AN256" s="16" t="s">
        <v>118</v>
      </c>
      <c r="AT256" s="141" t="e">
        <f>IF(#REF!="základná",J256,0)</f>
        <v>#REF!</v>
      </c>
      <c r="AU256" s="141" t="e">
        <f>IF(#REF!="znížená",J256,0)</f>
        <v>#REF!</v>
      </c>
      <c r="AV256" s="141" t="e">
        <f>IF(#REF!="zákl. prenesená",J256,0)</f>
        <v>#REF!</v>
      </c>
      <c r="AW256" s="141" t="e">
        <f>IF(#REF!="zníž. prenesená",J256,0)</f>
        <v>#REF!</v>
      </c>
      <c r="AX256" s="141" t="e">
        <f>IF(#REF!="nulová",J256,0)</f>
        <v>#REF!</v>
      </c>
      <c r="AY256" s="16" t="s">
        <v>126</v>
      </c>
      <c r="AZ256" s="141">
        <f>ROUND(I256*H256,2)</f>
        <v>0</v>
      </c>
      <c r="BA256" s="16" t="s">
        <v>167</v>
      </c>
      <c r="BB256" s="140" t="s">
        <v>419</v>
      </c>
    </row>
    <row r="257" spans="1:54" s="2" customFormat="1" ht="16.5" customHeight="1">
      <c r="A257" s="28"/>
      <c r="B257" s="132"/>
      <c r="C257" s="151" t="s">
        <v>286</v>
      </c>
      <c r="D257" s="151" t="s">
        <v>250</v>
      </c>
      <c r="E257" s="152" t="s">
        <v>420</v>
      </c>
      <c r="F257" s="153" t="s">
        <v>421</v>
      </c>
      <c r="G257" s="154" t="s">
        <v>163</v>
      </c>
      <c r="H257" s="155">
        <v>4</v>
      </c>
      <c r="I257" s="156"/>
      <c r="J257" s="156">
        <f>ROUND(I257*H257,2)</f>
        <v>0</v>
      </c>
      <c r="K257" s="157"/>
      <c r="L257" s="28"/>
      <c r="M257" s="28"/>
      <c r="N257" s="28"/>
      <c r="O257" s="28"/>
      <c r="P257" s="28"/>
      <c r="Q257" s="28"/>
      <c r="R257" s="28"/>
      <c r="S257" s="28"/>
      <c r="T257" s="28"/>
      <c r="AG257" s="140" t="s">
        <v>200</v>
      </c>
      <c r="AI257" s="140" t="s">
        <v>250</v>
      </c>
      <c r="AJ257" s="140" t="s">
        <v>126</v>
      </c>
      <c r="AN257" s="16" t="s">
        <v>118</v>
      </c>
      <c r="AT257" s="141" t="e">
        <f>IF(#REF!="základná",J257,0)</f>
        <v>#REF!</v>
      </c>
      <c r="AU257" s="141" t="e">
        <f>IF(#REF!="znížená",J257,0)</f>
        <v>#REF!</v>
      </c>
      <c r="AV257" s="141" t="e">
        <f>IF(#REF!="zákl. prenesená",J257,0)</f>
        <v>#REF!</v>
      </c>
      <c r="AW257" s="141" t="e">
        <f>IF(#REF!="zníž. prenesená",J257,0)</f>
        <v>#REF!</v>
      </c>
      <c r="AX257" s="141" t="e">
        <f>IF(#REF!="nulová",J257,0)</f>
        <v>#REF!</v>
      </c>
      <c r="AY257" s="16" t="s">
        <v>126</v>
      </c>
      <c r="AZ257" s="141">
        <f>ROUND(I257*H257,2)</f>
        <v>0</v>
      </c>
      <c r="BA257" s="16" t="s">
        <v>167</v>
      </c>
      <c r="BB257" s="140" t="s">
        <v>422</v>
      </c>
    </row>
    <row r="258" spans="1:54" s="2" customFormat="1" ht="16.5" customHeight="1">
      <c r="A258" s="28"/>
      <c r="B258" s="132"/>
      <c r="C258" s="151" t="s">
        <v>423</v>
      </c>
      <c r="D258" s="151" t="s">
        <v>250</v>
      </c>
      <c r="E258" s="152" t="s">
        <v>424</v>
      </c>
      <c r="F258" s="153" t="s">
        <v>425</v>
      </c>
      <c r="G258" s="154" t="s">
        <v>163</v>
      </c>
      <c r="H258" s="155">
        <v>4</v>
      </c>
      <c r="I258" s="156"/>
      <c r="J258" s="156">
        <f>ROUND(I258*H258,2)</f>
        <v>0</v>
      </c>
      <c r="K258" s="157"/>
      <c r="L258" s="28"/>
      <c r="M258" s="28"/>
      <c r="N258" s="28"/>
      <c r="O258" s="28"/>
      <c r="P258" s="28"/>
      <c r="Q258" s="28"/>
      <c r="R258" s="28"/>
      <c r="S258" s="28"/>
      <c r="T258" s="28"/>
      <c r="AG258" s="140" t="s">
        <v>200</v>
      </c>
      <c r="AI258" s="140" t="s">
        <v>250</v>
      </c>
      <c r="AJ258" s="140" t="s">
        <v>126</v>
      </c>
      <c r="AN258" s="16" t="s">
        <v>118</v>
      </c>
      <c r="AT258" s="141" t="e">
        <f>IF(#REF!="základná",J258,0)</f>
        <v>#REF!</v>
      </c>
      <c r="AU258" s="141" t="e">
        <f>IF(#REF!="znížená",J258,0)</f>
        <v>#REF!</v>
      </c>
      <c r="AV258" s="141" t="e">
        <f>IF(#REF!="zákl. prenesená",J258,0)</f>
        <v>#REF!</v>
      </c>
      <c r="AW258" s="141" t="e">
        <f>IF(#REF!="zníž. prenesená",J258,0)</f>
        <v>#REF!</v>
      </c>
      <c r="AX258" s="141" t="e">
        <f>IF(#REF!="nulová",J258,0)</f>
        <v>#REF!</v>
      </c>
      <c r="AY258" s="16" t="s">
        <v>126</v>
      </c>
      <c r="AZ258" s="141">
        <f>ROUND(I258*H258,2)</f>
        <v>0</v>
      </c>
      <c r="BA258" s="16" t="s">
        <v>167</v>
      </c>
      <c r="BB258" s="140" t="s">
        <v>426</v>
      </c>
    </row>
    <row r="259" spans="1:54" s="2" customFormat="1" ht="16.5" customHeight="1">
      <c r="A259" s="28"/>
      <c r="B259" s="132"/>
      <c r="C259" s="133" t="s">
        <v>289</v>
      </c>
      <c r="D259" s="133" t="s">
        <v>121</v>
      </c>
      <c r="E259" s="134" t="s">
        <v>427</v>
      </c>
      <c r="F259" s="135" t="s">
        <v>428</v>
      </c>
      <c r="G259" s="136" t="s">
        <v>178</v>
      </c>
      <c r="H259" s="137">
        <v>17</v>
      </c>
      <c r="I259" s="138"/>
      <c r="J259" s="138">
        <f>ROUND(I259*H259,2)</f>
        <v>0</v>
      </c>
      <c r="K259" s="139"/>
      <c r="L259" s="28"/>
      <c r="M259" s="28"/>
      <c r="N259" s="28"/>
      <c r="O259" s="28"/>
      <c r="P259" s="28"/>
      <c r="Q259" s="28"/>
      <c r="R259" s="28"/>
      <c r="S259" s="28"/>
      <c r="T259" s="28"/>
      <c r="AG259" s="140" t="s">
        <v>167</v>
      </c>
      <c r="AI259" s="140" t="s">
        <v>121</v>
      </c>
      <c r="AJ259" s="140" t="s">
        <v>126</v>
      </c>
      <c r="AN259" s="16" t="s">
        <v>118</v>
      </c>
      <c r="AT259" s="141" t="e">
        <f>IF(#REF!="základná",J259,0)</f>
        <v>#REF!</v>
      </c>
      <c r="AU259" s="141" t="e">
        <f>IF(#REF!="znížená",J259,0)</f>
        <v>#REF!</v>
      </c>
      <c r="AV259" s="141" t="e">
        <f>IF(#REF!="zákl. prenesená",J259,0)</f>
        <v>#REF!</v>
      </c>
      <c r="AW259" s="141" t="e">
        <f>IF(#REF!="zníž. prenesená",J259,0)</f>
        <v>#REF!</v>
      </c>
      <c r="AX259" s="141" t="e">
        <f>IF(#REF!="nulová",J259,0)</f>
        <v>#REF!</v>
      </c>
      <c r="AY259" s="16" t="s">
        <v>126</v>
      </c>
      <c r="AZ259" s="141">
        <f>ROUND(I259*H259,2)</f>
        <v>0</v>
      </c>
      <c r="BA259" s="16" t="s">
        <v>167</v>
      </c>
      <c r="BB259" s="140" t="s">
        <v>429</v>
      </c>
    </row>
    <row r="260" spans="1:54" s="13" customFormat="1">
      <c r="B260" s="142"/>
      <c r="D260" s="143" t="s">
        <v>127</v>
      </c>
      <c r="E260" s="144" t="s">
        <v>1</v>
      </c>
      <c r="F260" s="145" t="s">
        <v>430</v>
      </c>
      <c r="H260" s="146">
        <v>17</v>
      </c>
      <c r="AI260" s="144" t="s">
        <v>127</v>
      </c>
      <c r="AJ260" s="144" t="s">
        <v>126</v>
      </c>
      <c r="AK260" s="13" t="s">
        <v>126</v>
      </c>
      <c r="AL260" s="13" t="s">
        <v>26</v>
      </c>
      <c r="AM260" s="13" t="s">
        <v>69</v>
      </c>
      <c r="AN260" s="144" t="s">
        <v>118</v>
      </c>
    </row>
    <row r="261" spans="1:54" s="14" customFormat="1">
      <c r="B261" s="147"/>
      <c r="D261" s="143" t="s">
        <v>127</v>
      </c>
      <c r="E261" s="148" t="s">
        <v>1</v>
      </c>
      <c r="F261" s="149" t="s">
        <v>129</v>
      </c>
      <c r="H261" s="150">
        <v>17</v>
      </c>
      <c r="AI261" s="148" t="s">
        <v>127</v>
      </c>
      <c r="AJ261" s="148" t="s">
        <v>126</v>
      </c>
      <c r="AK261" s="14" t="s">
        <v>125</v>
      </c>
      <c r="AL261" s="14" t="s">
        <v>26</v>
      </c>
      <c r="AM261" s="14" t="s">
        <v>77</v>
      </c>
      <c r="AN261" s="148" t="s">
        <v>118</v>
      </c>
    </row>
    <row r="262" spans="1:54" s="2" customFormat="1" ht="16.5" customHeight="1">
      <c r="A262" s="28"/>
      <c r="B262" s="132"/>
      <c r="C262" s="133" t="s">
        <v>431</v>
      </c>
      <c r="D262" s="133" t="s">
        <v>121</v>
      </c>
      <c r="E262" s="134" t="s">
        <v>432</v>
      </c>
      <c r="F262" s="135" t="s">
        <v>433</v>
      </c>
      <c r="G262" s="136" t="s">
        <v>163</v>
      </c>
      <c r="H262" s="137">
        <v>4</v>
      </c>
      <c r="I262" s="138"/>
      <c r="J262" s="138">
        <f t="shared" ref="J262:J273" si="4">ROUND(I262*H262,2)</f>
        <v>0</v>
      </c>
      <c r="K262" s="139"/>
      <c r="L262" s="28"/>
      <c r="M262" s="28"/>
      <c r="N262" s="28"/>
      <c r="O262" s="28"/>
      <c r="P262" s="28"/>
      <c r="Q262" s="28"/>
      <c r="R262" s="28"/>
      <c r="S262" s="28"/>
      <c r="T262" s="28"/>
      <c r="AG262" s="140" t="s">
        <v>167</v>
      </c>
      <c r="AI262" s="140" t="s">
        <v>121</v>
      </c>
      <c r="AJ262" s="140" t="s">
        <v>126</v>
      </c>
      <c r="AN262" s="16" t="s">
        <v>118</v>
      </c>
      <c r="AT262" s="141" t="e">
        <f>IF(#REF!="základná",J262,0)</f>
        <v>#REF!</v>
      </c>
      <c r="AU262" s="141" t="e">
        <f>IF(#REF!="znížená",J262,0)</f>
        <v>#REF!</v>
      </c>
      <c r="AV262" s="141" t="e">
        <f>IF(#REF!="zákl. prenesená",J262,0)</f>
        <v>#REF!</v>
      </c>
      <c r="AW262" s="141" t="e">
        <f>IF(#REF!="zníž. prenesená",J262,0)</f>
        <v>#REF!</v>
      </c>
      <c r="AX262" s="141" t="e">
        <f>IF(#REF!="nulová",J262,0)</f>
        <v>#REF!</v>
      </c>
      <c r="AY262" s="16" t="s">
        <v>126</v>
      </c>
      <c r="AZ262" s="141">
        <f t="shared" ref="AZ262:AZ273" si="5">ROUND(I262*H262,2)</f>
        <v>0</v>
      </c>
      <c r="BA262" s="16" t="s">
        <v>167</v>
      </c>
      <c r="BB262" s="140" t="s">
        <v>434</v>
      </c>
    </row>
    <row r="263" spans="1:54" s="2" customFormat="1" ht="21.75" customHeight="1">
      <c r="A263" s="28"/>
      <c r="B263" s="132"/>
      <c r="C263" s="151" t="s">
        <v>293</v>
      </c>
      <c r="D263" s="151" t="s">
        <v>250</v>
      </c>
      <c r="E263" s="152" t="s">
        <v>435</v>
      </c>
      <c r="F263" s="153" t="s">
        <v>436</v>
      </c>
      <c r="G263" s="154" t="s">
        <v>163</v>
      </c>
      <c r="H263" s="155">
        <v>4</v>
      </c>
      <c r="I263" s="156"/>
      <c r="J263" s="156">
        <f t="shared" si="4"/>
        <v>0</v>
      </c>
      <c r="K263" s="157"/>
      <c r="L263" s="28"/>
      <c r="M263" s="28"/>
      <c r="N263" s="28"/>
      <c r="O263" s="28"/>
      <c r="P263" s="28"/>
      <c r="Q263" s="28"/>
      <c r="R263" s="28"/>
      <c r="S263" s="28"/>
      <c r="T263" s="28"/>
      <c r="AG263" s="140" t="s">
        <v>200</v>
      </c>
      <c r="AI263" s="140" t="s">
        <v>250</v>
      </c>
      <c r="AJ263" s="140" t="s">
        <v>126</v>
      </c>
      <c r="AN263" s="16" t="s">
        <v>118</v>
      </c>
      <c r="AT263" s="141" t="e">
        <f>IF(#REF!="základná",J263,0)</f>
        <v>#REF!</v>
      </c>
      <c r="AU263" s="141" t="e">
        <f>IF(#REF!="znížená",J263,0)</f>
        <v>#REF!</v>
      </c>
      <c r="AV263" s="141" t="e">
        <f>IF(#REF!="zákl. prenesená",J263,0)</f>
        <v>#REF!</v>
      </c>
      <c r="AW263" s="141" t="e">
        <f>IF(#REF!="zníž. prenesená",J263,0)</f>
        <v>#REF!</v>
      </c>
      <c r="AX263" s="141" t="e">
        <f>IF(#REF!="nulová",J263,0)</f>
        <v>#REF!</v>
      </c>
      <c r="AY263" s="16" t="s">
        <v>126</v>
      </c>
      <c r="AZ263" s="141">
        <f t="shared" si="5"/>
        <v>0</v>
      </c>
      <c r="BA263" s="16" t="s">
        <v>167</v>
      </c>
      <c r="BB263" s="140" t="s">
        <v>437</v>
      </c>
    </row>
    <row r="264" spans="1:54" s="2" customFormat="1" ht="16.5" customHeight="1">
      <c r="A264" s="28"/>
      <c r="B264" s="132"/>
      <c r="C264" s="133" t="s">
        <v>438</v>
      </c>
      <c r="D264" s="133" t="s">
        <v>121</v>
      </c>
      <c r="E264" s="134" t="s">
        <v>439</v>
      </c>
      <c r="F264" s="135" t="s">
        <v>440</v>
      </c>
      <c r="G264" s="136" t="s">
        <v>163</v>
      </c>
      <c r="H264" s="137">
        <v>1</v>
      </c>
      <c r="I264" s="138"/>
      <c r="J264" s="138">
        <f t="shared" si="4"/>
        <v>0</v>
      </c>
      <c r="K264" s="139"/>
      <c r="L264" s="28"/>
      <c r="M264" s="28"/>
      <c r="N264" s="28"/>
      <c r="O264" s="28"/>
      <c r="P264" s="28"/>
      <c r="Q264" s="28"/>
      <c r="R264" s="28"/>
      <c r="S264" s="28"/>
      <c r="T264" s="28"/>
      <c r="AG264" s="140" t="s">
        <v>167</v>
      </c>
      <c r="AI264" s="140" t="s">
        <v>121</v>
      </c>
      <c r="AJ264" s="140" t="s">
        <v>126</v>
      </c>
      <c r="AN264" s="16" t="s">
        <v>118</v>
      </c>
      <c r="AT264" s="141" t="e">
        <f>IF(#REF!="základná",J264,0)</f>
        <v>#REF!</v>
      </c>
      <c r="AU264" s="141" t="e">
        <f>IF(#REF!="znížená",J264,0)</f>
        <v>#REF!</v>
      </c>
      <c r="AV264" s="141" t="e">
        <f>IF(#REF!="zákl. prenesená",J264,0)</f>
        <v>#REF!</v>
      </c>
      <c r="AW264" s="141" t="e">
        <f>IF(#REF!="zníž. prenesená",J264,0)</f>
        <v>#REF!</v>
      </c>
      <c r="AX264" s="141" t="e">
        <f>IF(#REF!="nulová",J264,0)</f>
        <v>#REF!</v>
      </c>
      <c r="AY264" s="16" t="s">
        <v>126</v>
      </c>
      <c r="AZ264" s="141">
        <f t="shared" si="5"/>
        <v>0</v>
      </c>
      <c r="BA264" s="16" t="s">
        <v>167</v>
      </c>
      <c r="BB264" s="140" t="s">
        <v>441</v>
      </c>
    </row>
    <row r="265" spans="1:54" s="2" customFormat="1" ht="16.5" customHeight="1">
      <c r="A265" s="28"/>
      <c r="B265" s="132"/>
      <c r="C265" s="151" t="s">
        <v>296</v>
      </c>
      <c r="D265" s="151" t="s">
        <v>250</v>
      </c>
      <c r="E265" s="152" t="s">
        <v>442</v>
      </c>
      <c r="F265" s="153" t="s">
        <v>443</v>
      </c>
      <c r="G265" s="154" t="s">
        <v>163</v>
      </c>
      <c r="H265" s="155">
        <v>1</v>
      </c>
      <c r="I265" s="156"/>
      <c r="J265" s="156">
        <f t="shared" si="4"/>
        <v>0</v>
      </c>
      <c r="K265" s="157"/>
      <c r="L265" s="28"/>
      <c r="M265" s="28"/>
      <c r="N265" s="28"/>
      <c r="O265" s="28"/>
      <c r="P265" s="28"/>
      <c r="Q265" s="28"/>
      <c r="R265" s="28"/>
      <c r="S265" s="28"/>
      <c r="T265" s="28"/>
      <c r="AG265" s="140" t="s">
        <v>200</v>
      </c>
      <c r="AI265" s="140" t="s">
        <v>250</v>
      </c>
      <c r="AJ265" s="140" t="s">
        <v>126</v>
      </c>
      <c r="AN265" s="16" t="s">
        <v>118</v>
      </c>
      <c r="AT265" s="141" t="e">
        <f>IF(#REF!="základná",J265,0)</f>
        <v>#REF!</v>
      </c>
      <c r="AU265" s="141" t="e">
        <f>IF(#REF!="znížená",J265,0)</f>
        <v>#REF!</v>
      </c>
      <c r="AV265" s="141" t="e">
        <f>IF(#REF!="zákl. prenesená",J265,0)</f>
        <v>#REF!</v>
      </c>
      <c r="AW265" s="141" t="e">
        <f>IF(#REF!="zníž. prenesená",J265,0)</f>
        <v>#REF!</v>
      </c>
      <c r="AX265" s="141" t="e">
        <f>IF(#REF!="nulová",J265,0)</f>
        <v>#REF!</v>
      </c>
      <c r="AY265" s="16" t="s">
        <v>126</v>
      </c>
      <c r="AZ265" s="141">
        <f t="shared" si="5"/>
        <v>0</v>
      </c>
      <c r="BA265" s="16" t="s">
        <v>167</v>
      </c>
      <c r="BB265" s="140" t="s">
        <v>444</v>
      </c>
    </row>
    <row r="266" spans="1:54" s="2" customFormat="1" ht="16.5" customHeight="1">
      <c r="A266" s="28"/>
      <c r="B266" s="132"/>
      <c r="C266" s="151" t="s">
        <v>445</v>
      </c>
      <c r="D266" s="151" t="s">
        <v>250</v>
      </c>
      <c r="E266" s="152" t="s">
        <v>446</v>
      </c>
      <c r="F266" s="153" t="s">
        <v>447</v>
      </c>
      <c r="G266" s="154" t="s">
        <v>163</v>
      </c>
      <c r="H266" s="155">
        <v>1</v>
      </c>
      <c r="I266" s="156"/>
      <c r="J266" s="156">
        <f t="shared" si="4"/>
        <v>0</v>
      </c>
      <c r="K266" s="157"/>
      <c r="L266" s="28"/>
      <c r="M266" s="28"/>
      <c r="N266" s="28"/>
      <c r="O266" s="28"/>
      <c r="P266" s="28"/>
      <c r="Q266" s="28"/>
      <c r="R266" s="28"/>
      <c r="S266" s="28"/>
      <c r="T266" s="28"/>
      <c r="AG266" s="140" t="s">
        <v>200</v>
      </c>
      <c r="AI266" s="140" t="s">
        <v>250</v>
      </c>
      <c r="AJ266" s="140" t="s">
        <v>126</v>
      </c>
      <c r="AN266" s="16" t="s">
        <v>118</v>
      </c>
      <c r="AT266" s="141" t="e">
        <f>IF(#REF!="základná",J266,0)</f>
        <v>#REF!</v>
      </c>
      <c r="AU266" s="141" t="e">
        <f>IF(#REF!="znížená",J266,0)</f>
        <v>#REF!</v>
      </c>
      <c r="AV266" s="141" t="e">
        <f>IF(#REF!="zákl. prenesená",J266,0)</f>
        <v>#REF!</v>
      </c>
      <c r="AW266" s="141" t="e">
        <f>IF(#REF!="zníž. prenesená",J266,0)</f>
        <v>#REF!</v>
      </c>
      <c r="AX266" s="141" t="e">
        <f>IF(#REF!="nulová",J266,0)</f>
        <v>#REF!</v>
      </c>
      <c r="AY266" s="16" t="s">
        <v>126</v>
      </c>
      <c r="AZ266" s="141">
        <f t="shared" si="5"/>
        <v>0</v>
      </c>
      <c r="BA266" s="16" t="s">
        <v>167</v>
      </c>
      <c r="BB266" s="140" t="s">
        <v>448</v>
      </c>
    </row>
    <row r="267" spans="1:54" s="2" customFormat="1" ht="16.5" customHeight="1">
      <c r="A267" s="28"/>
      <c r="B267" s="132"/>
      <c r="C267" s="151" t="s">
        <v>300</v>
      </c>
      <c r="D267" s="151" t="s">
        <v>250</v>
      </c>
      <c r="E267" s="152" t="s">
        <v>449</v>
      </c>
      <c r="F267" s="153" t="s">
        <v>450</v>
      </c>
      <c r="G267" s="154" t="s">
        <v>163</v>
      </c>
      <c r="H267" s="155">
        <v>1</v>
      </c>
      <c r="I267" s="156"/>
      <c r="J267" s="156">
        <f t="shared" si="4"/>
        <v>0</v>
      </c>
      <c r="K267" s="157"/>
      <c r="L267" s="28"/>
      <c r="M267" s="28"/>
      <c r="N267" s="28"/>
      <c r="O267" s="28"/>
      <c r="P267" s="28"/>
      <c r="Q267" s="28"/>
      <c r="R267" s="28"/>
      <c r="S267" s="28"/>
      <c r="T267" s="28"/>
      <c r="AG267" s="140" t="s">
        <v>200</v>
      </c>
      <c r="AI267" s="140" t="s">
        <v>250</v>
      </c>
      <c r="AJ267" s="140" t="s">
        <v>126</v>
      </c>
      <c r="AN267" s="16" t="s">
        <v>118</v>
      </c>
      <c r="AT267" s="141" t="e">
        <f>IF(#REF!="základná",J267,0)</f>
        <v>#REF!</v>
      </c>
      <c r="AU267" s="141" t="e">
        <f>IF(#REF!="znížená",J267,0)</f>
        <v>#REF!</v>
      </c>
      <c r="AV267" s="141" t="e">
        <f>IF(#REF!="zákl. prenesená",J267,0)</f>
        <v>#REF!</v>
      </c>
      <c r="AW267" s="141" t="e">
        <f>IF(#REF!="zníž. prenesená",J267,0)</f>
        <v>#REF!</v>
      </c>
      <c r="AX267" s="141" t="e">
        <f>IF(#REF!="nulová",J267,0)</f>
        <v>#REF!</v>
      </c>
      <c r="AY267" s="16" t="s">
        <v>126</v>
      </c>
      <c r="AZ267" s="141">
        <f t="shared" si="5"/>
        <v>0</v>
      </c>
      <c r="BA267" s="16" t="s">
        <v>167</v>
      </c>
      <c r="BB267" s="140" t="s">
        <v>451</v>
      </c>
    </row>
    <row r="268" spans="1:54" s="2" customFormat="1" ht="16.5" customHeight="1">
      <c r="A268" s="28"/>
      <c r="B268" s="132"/>
      <c r="C268" s="151" t="s">
        <v>452</v>
      </c>
      <c r="D268" s="151" t="s">
        <v>250</v>
      </c>
      <c r="E268" s="152" t="s">
        <v>453</v>
      </c>
      <c r="F268" s="153" t="s">
        <v>454</v>
      </c>
      <c r="G268" s="154" t="s">
        <v>163</v>
      </c>
      <c r="H268" s="155">
        <v>1</v>
      </c>
      <c r="I268" s="156"/>
      <c r="J268" s="156">
        <f t="shared" si="4"/>
        <v>0</v>
      </c>
      <c r="K268" s="157"/>
      <c r="L268" s="28"/>
      <c r="M268" s="28"/>
      <c r="N268" s="28"/>
      <c r="O268" s="28"/>
      <c r="P268" s="28"/>
      <c r="Q268" s="28"/>
      <c r="R268" s="28"/>
      <c r="S268" s="28"/>
      <c r="T268" s="28"/>
      <c r="AG268" s="140" t="s">
        <v>200</v>
      </c>
      <c r="AI268" s="140" t="s">
        <v>250</v>
      </c>
      <c r="AJ268" s="140" t="s">
        <v>126</v>
      </c>
      <c r="AN268" s="16" t="s">
        <v>118</v>
      </c>
      <c r="AT268" s="141" t="e">
        <f>IF(#REF!="základná",J268,0)</f>
        <v>#REF!</v>
      </c>
      <c r="AU268" s="141" t="e">
        <f>IF(#REF!="znížená",J268,0)</f>
        <v>#REF!</v>
      </c>
      <c r="AV268" s="141" t="e">
        <f>IF(#REF!="zákl. prenesená",J268,0)</f>
        <v>#REF!</v>
      </c>
      <c r="AW268" s="141" t="e">
        <f>IF(#REF!="zníž. prenesená",J268,0)</f>
        <v>#REF!</v>
      </c>
      <c r="AX268" s="141" t="e">
        <f>IF(#REF!="nulová",J268,0)</f>
        <v>#REF!</v>
      </c>
      <c r="AY268" s="16" t="s">
        <v>126</v>
      </c>
      <c r="AZ268" s="141">
        <f t="shared" si="5"/>
        <v>0</v>
      </c>
      <c r="BA268" s="16" t="s">
        <v>167</v>
      </c>
      <c r="BB268" s="140" t="s">
        <v>455</v>
      </c>
    </row>
    <row r="269" spans="1:54" s="2" customFormat="1" ht="16.5" customHeight="1">
      <c r="A269" s="28"/>
      <c r="B269" s="132"/>
      <c r="C269" s="151" t="s">
        <v>303</v>
      </c>
      <c r="D269" s="151" t="s">
        <v>250</v>
      </c>
      <c r="E269" s="152" t="s">
        <v>456</v>
      </c>
      <c r="F269" s="153" t="s">
        <v>457</v>
      </c>
      <c r="G269" s="154" t="s">
        <v>163</v>
      </c>
      <c r="H269" s="155">
        <v>1</v>
      </c>
      <c r="I269" s="156"/>
      <c r="J269" s="156">
        <f t="shared" si="4"/>
        <v>0</v>
      </c>
      <c r="K269" s="157"/>
      <c r="L269" s="28"/>
      <c r="M269" s="28"/>
      <c r="N269" s="28"/>
      <c r="O269" s="28"/>
      <c r="P269" s="28"/>
      <c r="Q269" s="28"/>
      <c r="R269" s="28"/>
      <c r="S269" s="28"/>
      <c r="T269" s="28"/>
      <c r="AG269" s="140" t="s">
        <v>200</v>
      </c>
      <c r="AI269" s="140" t="s">
        <v>250</v>
      </c>
      <c r="AJ269" s="140" t="s">
        <v>126</v>
      </c>
      <c r="AN269" s="16" t="s">
        <v>118</v>
      </c>
      <c r="AT269" s="141" t="e">
        <f>IF(#REF!="základná",J269,0)</f>
        <v>#REF!</v>
      </c>
      <c r="AU269" s="141" t="e">
        <f>IF(#REF!="znížená",J269,0)</f>
        <v>#REF!</v>
      </c>
      <c r="AV269" s="141" t="e">
        <f>IF(#REF!="zákl. prenesená",J269,0)</f>
        <v>#REF!</v>
      </c>
      <c r="AW269" s="141" t="e">
        <f>IF(#REF!="zníž. prenesená",J269,0)</f>
        <v>#REF!</v>
      </c>
      <c r="AX269" s="141" t="e">
        <f>IF(#REF!="nulová",J269,0)</f>
        <v>#REF!</v>
      </c>
      <c r="AY269" s="16" t="s">
        <v>126</v>
      </c>
      <c r="AZ269" s="141">
        <f t="shared" si="5"/>
        <v>0</v>
      </c>
      <c r="BA269" s="16" t="s">
        <v>167</v>
      </c>
      <c r="BB269" s="140" t="s">
        <v>458</v>
      </c>
    </row>
    <row r="270" spans="1:54" s="2" customFormat="1" ht="16.5" customHeight="1">
      <c r="A270" s="28"/>
      <c r="B270" s="132"/>
      <c r="C270" s="133" t="s">
        <v>459</v>
      </c>
      <c r="D270" s="133" t="s">
        <v>121</v>
      </c>
      <c r="E270" s="134" t="s">
        <v>460</v>
      </c>
      <c r="F270" s="135" t="s">
        <v>461</v>
      </c>
      <c r="G270" s="136" t="s">
        <v>163</v>
      </c>
      <c r="H270" s="137">
        <v>1</v>
      </c>
      <c r="I270" s="138"/>
      <c r="J270" s="138">
        <f t="shared" si="4"/>
        <v>0</v>
      </c>
      <c r="K270" s="139"/>
      <c r="L270" s="28"/>
      <c r="M270" s="28"/>
      <c r="N270" s="28"/>
      <c r="O270" s="28"/>
      <c r="P270" s="28"/>
      <c r="Q270" s="28"/>
      <c r="R270" s="28"/>
      <c r="S270" s="28"/>
      <c r="T270" s="28"/>
      <c r="AG270" s="140" t="s">
        <v>167</v>
      </c>
      <c r="AI270" s="140" t="s">
        <v>121</v>
      </c>
      <c r="AJ270" s="140" t="s">
        <v>126</v>
      </c>
      <c r="AN270" s="16" t="s">
        <v>118</v>
      </c>
      <c r="AT270" s="141" t="e">
        <f>IF(#REF!="základná",J270,0)</f>
        <v>#REF!</v>
      </c>
      <c r="AU270" s="141" t="e">
        <f>IF(#REF!="znížená",J270,0)</f>
        <v>#REF!</v>
      </c>
      <c r="AV270" s="141" t="e">
        <f>IF(#REF!="zákl. prenesená",J270,0)</f>
        <v>#REF!</v>
      </c>
      <c r="AW270" s="141" t="e">
        <f>IF(#REF!="zníž. prenesená",J270,0)</f>
        <v>#REF!</v>
      </c>
      <c r="AX270" s="141" t="e">
        <f>IF(#REF!="nulová",J270,0)</f>
        <v>#REF!</v>
      </c>
      <c r="AY270" s="16" t="s">
        <v>126</v>
      </c>
      <c r="AZ270" s="141">
        <f t="shared" si="5"/>
        <v>0</v>
      </c>
      <c r="BA270" s="16" t="s">
        <v>167</v>
      </c>
      <c r="BB270" s="140" t="s">
        <v>462</v>
      </c>
    </row>
    <row r="271" spans="1:54" s="2" customFormat="1" ht="16.5" customHeight="1">
      <c r="A271" s="28"/>
      <c r="B271" s="132"/>
      <c r="C271" s="133" t="s">
        <v>307</v>
      </c>
      <c r="D271" s="133" t="s">
        <v>121</v>
      </c>
      <c r="E271" s="134" t="s">
        <v>463</v>
      </c>
      <c r="F271" s="135" t="s">
        <v>464</v>
      </c>
      <c r="G271" s="136" t="s">
        <v>163</v>
      </c>
      <c r="H271" s="137">
        <v>1</v>
      </c>
      <c r="I271" s="138"/>
      <c r="J271" s="138">
        <f t="shared" si="4"/>
        <v>0</v>
      </c>
      <c r="K271" s="139"/>
      <c r="L271" s="28"/>
      <c r="M271" s="28"/>
      <c r="N271" s="28"/>
      <c r="O271" s="28"/>
      <c r="P271" s="28"/>
      <c r="Q271" s="28"/>
      <c r="R271" s="28"/>
      <c r="S271" s="28"/>
      <c r="T271" s="28"/>
      <c r="AG271" s="140" t="s">
        <v>167</v>
      </c>
      <c r="AI271" s="140" t="s">
        <v>121</v>
      </c>
      <c r="AJ271" s="140" t="s">
        <v>126</v>
      </c>
      <c r="AN271" s="16" t="s">
        <v>118</v>
      </c>
      <c r="AT271" s="141" t="e">
        <f>IF(#REF!="základná",J271,0)</f>
        <v>#REF!</v>
      </c>
      <c r="AU271" s="141" t="e">
        <f>IF(#REF!="znížená",J271,0)</f>
        <v>#REF!</v>
      </c>
      <c r="AV271" s="141" t="e">
        <f>IF(#REF!="zákl. prenesená",J271,0)</f>
        <v>#REF!</v>
      </c>
      <c r="AW271" s="141" t="e">
        <f>IF(#REF!="zníž. prenesená",J271,0)</f>
        <v>#REF!</v>
      </c>
      <c r="AX271" s="141" t="e">
        <f>IF(#REF!="nulová",J271,0)</f>
        <v>#REF!</v>
      </c>
      <c r="AY271" s="16" t="s">
        <v>126</v>
      </c>
      <c r="AZ271" s="141">
        <f t="shared" si="5"/>
        <v>0</v>
      </c>
      <c r="BA271" s="16" t="s">
        <v>167</v>
      </c>
      <c r="BB271" s="140" t="s">
        <v>465</v>
      </c>
    </row>
    <row r="272" spans="1:54" s="2" customFormat="1" ht="16.5" customHeight="1">
      <c r="A272" s="28"/>
      <c r="B272" s="132"/>
      <c r="C272" s="133" t="s">
        <v>466</v>
      </c>
      <c r="D272" s="133" t="s">
        <v>121</v>
      </c>
      <c r="E272" s="134" t="s">
        <v>467</v>
      </c>
      <c r="F272" s="135" t="s">
        <v>468</v>
      </c>
      <c r="G272" s="136" t="s">
        <v>163</v>
      </c>
      <c r="H272" s="137">
        <v>1</v>
      </c>
      <c r="I272" s="138"/>
      <c r="J272" s="138">
        <f t="shared" si="4"/>
        <v>0</v>
      </c>
      <c r="K272" s="139"/>
      <c r="L272" s="28"/>
      <c r="M272" s="28"/>
      <c r="N272" s="28"/>
      <c r="O272" s="28"/>
      <c r="P272" s="28"/>
      <c r="Q272" s="28"/>
      <c r="R272" s="28"/>
      <c r="S272" s="28"/>
      <c r="T272" s="28"/>
      <c r="AG272" s="140" t="s">
        <v>167</v>
      </c>
      <c r="AI272" s="140" t="s">
        <v>121</v>
      </c>
      <c r="AJ272" s="140" t="s">
        <v>126</v>
      </c>
      <c r="AN272" s="16" t="s">
        <v>118</v>
      </c>
      <c r="AT272" s="141" t="e">
        <f>IF(#REF!="základná",J272,0)</f>
        <v>#REF!</v>
      </c>
      <c r="AU272" s="141" t="e">
        <f>IF(#REF!="znížená",J272,0)</f>
        <v>#REF!</v>
      </c>
      <c r="AV272" s="141" t="e">
        <f>IF(#REF!="zákl. prenesená",J272,0)</f>
        <v>#REF!</v>
      </c>
      <c r="AW272" s="141" t="e">
        <f>IF(#REF!="zníž. prenesená",J272,0)</f>
        <v>#REF!</v>
      </c>
      <c r="AX272" s="141" t="e">
        <f>IF(#REF!="nulová",J272,0)</f>
        <v>#REF!</v>
      </c>
      <c r="AY272" s="16" t="s">
        <v>126</v>
      </c>
      <c r="AZ272" s="141">
        <f t="shared" si="5"/>
        <v>0</v>
      </c>
      <c r="BA272" s="16" t="s">
        <v>167</v>
      </c>
      <c r="BB272" s="140" t="s">
        <v>469</v>
      </c>
    </row>
    <row r="273" spans="1:54" s="2" customFormat="1" ht="16.5" customHeight="1">
      <c r="A273" s="28"/>
      <c r="B273" s="132"/>
      <c r="C273" s="133" t="s">
        <v>310</v>
      </c>
      <c r="D273" s="133" t="s">
        <v>121</v>
      </c>
      <c r="E273" s="134" t="s">
        <v>470</v>
      </c>
      <c r="F273" s="135" t="s">
        <v>471</v>
      </c>
      <c r="G273" s="136" t="s">
        <v>163</v>
      </c>
      <c r="H273" s="137">
        <v>8</v>
      </c>
      <c r="I273" s="138"/>
      <c r="J273" s="138">
        <f t="shared" si="4"/>
        <v>0</v>
      </c>
      <c r="K273" s="139"/>
      <c r="L273" s="28"/>
      <c r="M273" s="28"/>
      <c r="N273" s="28"/>
      <c r="O273" s="28"/>
      <c r="P273" s="28"/>
      <c r="Q273" s="28"/>
      <c r="R273" s="28"/>
      <c r="S273" s="28"/>
      <c r="T273" s="28"/>
      <c r="AG273" s="140" t="s">
        <v>167</v>
      </c>
      <c r="AI273" s="140" t="s">
        <v>121</v>
      </c>
      <c r="AJ273" s="140" t="s">
        <v>126</v>
      </c>
      <c r="AN273" s="16" t="s">
        <v>118</v>
      </c>
      <c r="AT273" s="141" t="e">
        <f>IF(#REF!="základná",J273,0)</f>
        <v>#REF!</v>
      </c>
      <c r="AU273" s="141" t="e">
        <f>IF(#REF!="znížená",J273,0)</f>
        <v>#REF!</v>
      </c>
      <c r="AV273" s="141" t="e">
        <f>IF(#REF!="zákl. prenesená",J273,0)</f>
        <v>#REF!</v>
      </c>
      <c r="AW273" s="141" t="e">
        <f>IF(#REF!="zníž. prenesená",J273,0)</f>
        <v>#REF!</v>
      </c>
      <c r="AX273" s="141" t="e">
        <f>IF(#REF!="nulová",J273,0)</f>
        <v>#REF!</v>
      </c>
      <c r="AY273" s="16" t="s">
        <v>126</v>
      </c>
      <c r="AZ273" s="141">
        <f t="shared" si="5"/>
        <v>0</v>
      </c>
      <c r="BA273" s="16" t="s">
        <v>167</v>
      </c>
      <c r="BB273" s="140" t="s">
        <v>472</v>
      </c>
    </row>
    <row r="274" spans="1:54" s="12" customFormat="1" ht="22.9" customHeight="1">
      <c r="B274" s="124"/>
      <c r="D274" s="125" t="s">
        <v>68</v>
      </c>
      <c r="E274" s="130" t="s">
        <v>473</v>
      </c>
      <c r="F274" s="130" t="s">
        <v>474</v>
      </c>
      <c r="J274" s="131">
        <f>AZ274</f>
        <v>0</v>
      </c>
      <c r="AG274" s="125" t="s">
        <v>126</v>
      </c>
      <c r="AI274" s="128" t="s">
        <v>68</v>
      </c>
      <c r="AJ274" s="128" t="s">
        <v>77</v>
      </c>
      <c r="AN274" s="125" t="s">
        <v>118</v>
      </c>
      <c r="AZ274" s="129">
        <f>SUM(AZ275:AZ280)</f>
        <v>0</v>
      </c>
    </row>
    <row r="275" spans="1:54" s="2" customFormat="1" ht="16.5" customHeight="1">
      <c r="A275" s="28"/>
      <c r="B275" s="132"/>
      <c r="C275" s="133" t="s">
        <v>475</v>
      </c>
      <c r="D275" s="133" t="s">
        <v>121</v>
      </c>
      <c r="E275" s="134" t="s">
        <v>476</v>
      </c>
      <c r="F275" s="135" t="s">
        <v>477</v>
      </c>
      <c r="G275" s="136" t="s">
        <v>124</v>
      </c>
      <c r="H275" s="137">
        <v>4.9000000000000004</v>
      </c>
      <c r="I275" s="138"/>
      <c r="J275" s="138">
        <f>ROUND(I275*H275,2)</f>
        <v>0</v>
      </c>
      <c r="K275" s="139"/>
      <c r="L275" s="28"/>
      <c r="M275" s="28"/>
      <c r="N275" s="28"/>
      <c r="O275" s="28"/>
      <c r="P275" s="28"/>
      <c r="Q275" s="28"/>
      <c r="R275" s="28"/>
      <c r="S275" s="28"/>
      <c r="T275" s="28"/>
      <c r="AG275" s="140" t="s">
        <v>167</v>
      </c>
      <c r="AI275" s="140" t="s">
        <v>121</v>
      </c>
      <c r="AJ275" s="140" t="s">
        <v>126</v>
      </c>
      <c r="AN275" s="16" t="s">
        <v>118</v>
      </c>
      <c r="AT275" s="141" t="e">
        <f>IF(#REF!="základná",J275,0)</f>
        <v>#REF!</v>
      </c>
      <c r="AU275" s="141" t="e">
        <f>IF(#REF!="znížená",J275,0)</f>
        <v>#REF!</v>
      </c>
      <c r="AV275" s="141" t="e">
        <f>IF(#REF!="zákl. prenesená",J275,0)</f>
        <v>#REF!</v>
      </c>
      <c r="AW275" s="141" t="e">
        <f>IF(#REF!="zníž. prenesená",J275,0)</f>
        <v>#REF!</v>
      </c>
      <c r="AX275" s="141" t="e">
        <f>IF(#REF!="nulová",J275,0)</f>
        <v>#REF!</v>
      </c>
      <c r="AY275" s="16" t="s">
        <v>126</v>
      </c>
      <c r="AZ275" s="141">
        <f>ROUND(I275*H275,2)</f>
        <v>0</v>
      </c>
      <c r="BA275" s="16" t="s">
        <v>167</v>
      </c>
      <c r="BB275" s="140" t="s">
        <v>478</v>
      </c>
    </row>
    <row r="276" spans="1:54" s="13" customFormat="1">
      <c r="B276" s="142"/>
      <c r="D276" s="143" t="s">
        <v>127</v>
      </c>
      <c r="E276" s="144" t="s">
        <v>1</v>
      </c>
      <c r="F276" s="145" t="s">
        <v>479</v>
      </c>
      <c r="H276" s="146">
        <v>4.9000000000000004</v>
      </c>
      <c r="AI276" s="144" t="s">
        <v>127</v>
      </c>
      <c r="AJ276" s="144" t="s">
        <v>126</v>
      </c>
      <c r="AK276" s="13" t="s">
        <v>126</v>
      </c>
      <c r="AL276" s="13" t="s">
        <v>26</v>
      </c>
      <c r="AM276" s="13" t="s">
        <v>69</v>
      </c>
      <c r="AN276" s="144" t="s">
        <v>118</v>
      </c>
    </row>
    <row r="277" spans="1:54" s="14" customFormat="1">
      <c r="B277" s="147"/>
      <c r="D277" s="143" t="s">
        <v>127</v>
      </c>
      <c r="E277" s="148" t="s">
        <v>1</v>
      </c>
      <c r="F277" s="149" t="s">
        <v>129</v>
      </c>
      <c r="H277" s="150">
        <v>4.9000000000000004</v>
      </c>
      <c r="AI277" s="148" t="s">
        <v>127</v>
      </c>
      <c r="AJ277" s="148" t="s">
        <v>126</v>
      </c>
      <c r="AK277" s="14" t="s">
        <v>125</v>
      </c>
      <c r="AL277" s="14" t="s">
        <v>26</v>
      </c>
      <c r="AM277" s="14" t="s">
        <v>77</v>
      </c>
      <c r="AN277" s="148" t="s">
        <v>118</v>
      </c>
    </row>
    <row r="278" spans="1:54" s="2" customFormat="1" ht="16.5" customHeight="1">
      <c r="A278" s="28"/>
      <c r="B278" s="132"/>
      <c r="C278" s="151" t="s">
        <v>314</v>
      </c>
      <c r="D278" s="151" t="s">
        <v>250</v>
      </c>
      <c r="E278" s="152" t="s">
        <v>480</v>
      </c>
      <c r="F278" s="153" t="s">
        <v>481</v>
      </c>
      <c r="G278" s="154" t="s">
        <v>124</v>
      </c>
      <c r="H278" s="155">
        <v>4.9980000000000002</v>
      </c>
      <c r="I278" s="156"/>
      <c r="J278" s="156">
        <f>ROUND(I278*H278,2)</f>
        <v>0</v>
      </c>
      <c r="K278" s="157"/>
      <c r="L278" s="28"/>
      <c r="M278" s="28"/>
      <c r="N278" s="28"/>
      <c r="O278" s="28"/>
      <c r="P278" s="28"/>
      <c r="Q278" s="28"/>
      <c r="R278" s="28"/>
      <c r="S278" s="28"/>
      <c r="T278" s="28"/>
      <c r="AG278" s="140" t="s">
        <v>200</v>
      </c>
      <c r="AI278" s="140" t="s">
        <v>250</v>
      </c>
      <c r="AJ278" s="140" t="s">
        <v>126</v>
      </c>
      <c r="AN278" s="16" t="s">
        <v>118</v>
      </c>
      <c r="AT278" s="141" t="e">
        <f>IF(#REF!="základná",J278,0)</f>
        <v>#REF!</v>
      </c>
      <c r="AU278" s="141" t="e">
        <f>IF(#REF!="znížená",J278,0)</f>
        <v>#REF!</v>
      </c>
      <c r="AV278" s="141" t="e">
        <f>IF(#REF!="zákl. prenesená",J278,0)</f>
        <v>#REF!</v>
      </c>
      <c r="AW278" s="141" t="e">
        <f>IF(#REF!="zníž. prenesená",J278,0)</f>
        <v>#REF!</v>
      </c>
      <c r="AX278" s="141" t="e">
        <f>IF(#REF!="nulová",J278,0)</f>
        <v>#REF!</v>
      </c>
      <c r="AY278" s="16" t="s">
        <v>126</v>
      </c>
      <c r="AZ278" s="141">
        <f>ROUND(I278*H278,2)</f>
        <v>0</v>
      </c>
      <c r="BA278" s="16" t="s">
        <v>167</v>
      </c>
      <c r="BB278" s="140" t="s">
        <v>482</v>
      </c>
    </row>
    <row r="279" spans="1:54" s="2" customFormat="1" ht="16.5" customHeight="1">
      <c r="A279" s="28"/>
      <c r="B279" s="132"/>
      <c r="C279" s="133" t="s">
        <v>483</v>
      </c>
      <c r="D279" s="133" t="s">
        <v>121</v>
      </c>
      <c r="E279" s="134" t="s">
        <v>484</v>
      </c>
      <c r="F279" s="135" t="s">
        <v>485</v>
      </c>
      <c r="G279" s="136" t="s">
        <v>178</v>
      </c>
      <c r="H279" s="137">
        <v>2</v>
      </c>
      <c r="I279" s="138"/>
      <c r="J279" s="138">
        <f>ROUND(I279*H279,2)</f>
        <v>0</v>
      </c>
      <c r="K279" s="139"/>
      <c r="L279" s="28"/>
      <c r="M279" s="28"/>
      <c r="N279" s="28"/>
      <c r="O279" s="28"/>
      <c r="P279" s="28"/>
      <c r="Q279" s="28"/>
      <c r="R279" s="28"/>
      <c r="S279" s="28"/>
      <c r="T279" s="28"/>
      <c r="AG279" s="140" t="s">
        <v>167</v>
      </c>
      <c r="AI279" s="140" t="s">
        <v>121</v>
      </c>
      <c r="AJ279" s="140" t="s">
        <v>126</v>
      </c>
      <c r="AN279" s="16" t="s">
        <v>118</v>
      </c>
      <c r="AT279" s="141" t="e">
        <f>IF(#REF!="základná",J279,0)</f>
        <v>#REF!</v>
      </c>
      <c r="AU279" s="141" t="e">
        <f>IF(#REF!="znížená",J279,0)</f>
        <v>#REF!</v>
      </c>
      <c r="AV279" s="141" t="e">
        <f>IF(#REF!="zákl. prenesená",J279,0)</f>
        <v>#REF!</v>
      </c>
      <c r="AW279" s="141" t="e">
        <f>IF(#REF!="zníž. prenesená",J279,0)</f>
        <v>#REF!</v>
      </c>
      <c r="AX279" s="141" t="e">
        <f>IF(#REF!="nulová",J279,0)</f>
        <v>#REF!</v>
      </c>
      <c r="AY279" s="16" t="s">
        <v>126</v>
      </c>
      <c r="AZ279" s="141">
        <f>ROUND(I279*H279,2)</f>
        <v>0</v>
      </c>
      <c r="BA279" s="16" t="s">
        <v>167</v>
      </c>
      <c r="BB279" s="140" t="s">
        <v>486</v>
      </c>
    </row>
    <row r="280" spans="1:54" s="2" customFormat="1" ht="16.5" customHeight="1">
      <c r="A280" s="28"/>
      <c r="B280" s="132"/>
      <c r="C280" s="151" t="s">
        <v>317</v>
      </c>
      <c r="D280" s="151" t="s">
        <v>250</v>
      </c>
      <c r="E280" s="152" t="s">
        <v>487</v>
      </c>
      <c r="F280" s="153" t="s">
        <v>488</v>
      </c>
      <c r="G280" s="154" t="s">
        <v>178</v>
      </c>
      <c r="H280" s="155">
        <v>2</v>
      </c>
      <c r="I280" s="156"/>
      <c r="J280" s="156">
        <f>ROUND(I280*H280,2)</f>
        <v>0</v>
      </c>
      <c r="K280" s="157"/>
      <c r="L280" s="28"/>
      <c r="M280" s="28"/>
      <c r="N280" s="28"/>
      <c r="O280" s="28"/>
      <c r="P280" s="28"/>
      <c r="Q280" s="28"/>
      <c r="R280" s="28"/>
      <c r="S280" s="28"/>
      <c r="T280" s="28"/>
      <c r="AG280" s="140" t="s">
        <v>200</v>
      </c>
      <c r="AI280" s="140" t="s">
        <v>250</v>
      </c>
      <c r="AJ280" s="140" t="s">
        <v>126</v>
      </c>
      <c r="AN280" s="16" t="s">
        <v>118</v>
      </c>
      <c r="AT280" s="141" t="e">
        <f>IF(#REF!="základná",J280,0)</f>
        <v>#REF!</v>
      </c>
      <c r="AU280" s="141" t="e">
        <f>IF(#REF!="znížená",J280,0)</f>
        <v>#REF!</v>
      </c>
      <c r="AV280" s="141" t="e">
        <f>IF(#REF!="zákl. prenesená",J280,0)</f>
        <v>#REF!</v>
      </c>
      <c r="AW280" s="141" t="e">
        <f>IF(#REF!="zníž. prenesená",J280,0)</f>
        <v>#REF!</v>
      </c>
      <c r="AX280" s="141" t="e">
        <f>IF(#REF!="nulová",J280,0)</f>
        <v>#REF!</v>
      </c>
      <c r="AY280" s="16" t="s">
        <v>126</v>
      </c>
      <c r="AZ280" s="141">
        <f>ROUND(I280*H280,2)</f>
        <v>0</v>
      </c>
      <c r="BA280" s="16" t="s">
        <v>167</v>
      </c>
      <c r="BB280" s="140" t="s">
        <v>489</v>
      </c>
    </row>
    <row r="281" spans="1:54" s="12" customFormat="1" ht="22.9" customHeight="1">
      <c r="B281" s="124"/>
      <c r="D281" s="125" t="s">
        <v>68</v>
      </c>
      <c r="E281" s="130" t="s">
        <v>490</v>
      </c>
      <c r="F281" s="130" t="s">
        <v>491</v>
      </c>
      <c r="J281" s="131">
        <f>AZ281</f>
        <v>0</v>
      </c>
      <c r="AG281" s="125" t="s">
        <v>126</v>
      </c>
      <c r="AI281" s="128" t="s">
        <v>68</v>
      </c>
      <c r="AJ281" s="128" t="s">
        <v>77</v>
      </c>
      <c r="AN281" s="125" t="s">
        <v>118</v>
      </c>
      <c r="AZ281" s="129">
        <f>SUM(AZ282:AZ293)</f>
        <v>0</v>
      </c>
    </row>
    <row r="282" spans="1:54" s="2" customFormat="1" ht="16.5" customHeight="1">
      <c r="A282" s="28"/>
      <c r="B282" s="132"/>
      <c r="C282" s="133" t="s">
        <v>492</v>
      </c>
      <c r="D282" s="133" t="s">
        <v>121</v>
      </c>
      <c r="E282" s="134" t="s">
        <v>493</v>
      </c>
      <c r="F282" s="135" t="s">
        <v>494</v>
      </c>
      <c r="G282" s="136" t="s">
        <v>124</v>
      </c>
      <c r="H282" s="137">
        <v>4.88</v>
      </c>
      <c r="I282" s="138"/>
      <c r="J282" s="138">
        <f>ROUND(I282*H282,2)</f>
        <v>0</v>
      </c>
      <c r="K282" s="139"/>
      <c r="L282" s="28"/>
      <c r="M282" s="28"/>
      <c r="N282" s="28"/>
      <c r="O282" s="28"/>
      <c r="P282" s="28"/>
      <c r="Q282" s="28"/>
      <c r="R282" s="28"/>
      <c r="S282" s="28"/>
      <c r="T282" s="28"/>
      <c r="AG282" s="140" t="s">
        <v>167</v>
      </c>
      <c r="AI282" s="140" t="s">
        <v>121</v>
      </c>
      <c r="AJ282" s="140" t="s">
        <v>126</v>
      </c>
      <c r="AN282" s="16" t="s">
        <v>118</v>
      </c>
      <c r="AT282" s="141" t="e">
        <f>IF(#REF!="základná",J282,0)</f>
        <v>#REF!</v>
      </c>
      <c r="AU282" s="141" t="e">
        <f>IF(#REF!="znížená",J282,0)</f>
        <v>#REF!</v>
      </c>
      <c r="AV282" s="141" t="e">
        <f>IF(#REF!="zákl. prenesená",J282,0)</f>
        <v>#REF!</v>
      </c>
      <c r="AW282" s="141" t="e">
        <f>IF(#REF!="zníž. prenesená",J282,0)</f>
        <v>#REF!</v>
      </c>
      <c r="AX282" s="141" t="e">
        <f>IF(#REF!="nulová",J282,0)</f>
        <v>#REF!</v>
      </c>
      <c r="AY282" s="16" t="s">
        <v>126</v>
      </c>
      <c r="AZ282" s="141">
        <f>ROUND(I282*H282,2)</f>
        <v>0</v>
      </c>
      <c r="BA282" s="16" t="s">
        <v>167</v>
      </c>
      <c r="BB282" s="140" t="s">
        <v>495</v>
      </c>
    </row>
    <row r="283" spans="1:54" s="13" customFormat="1">
      <c r="B283" s="142"/>
      <c r="D283" s="143" t="s">
        <v>127</v>
      </c>
      <c r="E283" s="144" t="s">
        <v>1</v>
      </c>
      <c r="F283" s="145" t="s">
        <v>496</v>
      </c>
      <c r="H283" s="146">
        <v>4.88</v>
      </c>
      <c r="AI283" s="144" t="s">
        <v>127</v>
      </c>
      <c r="AJ283" s="144" t="s">
        <v>126</v>
      </c>
      <c r="AK283" s="13" t="s">
        <v>126</v>
      </c>
      <c r="AL283" s="13" t="s">
        <v>26</v>
      </c>
      <c r="AM283" s="13" t="s">
        <v>69</v>
      </c>
      <c r="AN283" s="144" t="s">
        <v>118</v>
      </c>
    </row>
    <row r="284" spans="1:54" s="14" customFormat="1">
      <c r="B284" s="147"/>
      <c r="D284" s="143" t="s">
        <v>127</v>
      </c>
      <c r="E284" s="148" t="s">
        <v>1</v>
      </c>
      <c r="F284" s="149" t="s">
        <v>129</v>
      </c>
      <c r="H284" s="150">
        <v>4.88</v>
      </c>
      <c r="AI284" s="148" t="s">
        <v>127</v>
      </c>
      <c r="AJ284" s="148" t="s">
        <v>126</v>
      </c>
      <c r="AK284" s="14" t="s">
        <v>125</v>
      </c>
      <c r="AL284" s="14" t="s">
        <v>26</v>
      </c>
      <c r="AM284" s="14" t="s">
        <v>77</v>
      </c>
      <c r="AN284" s="148" t="s">
        <v>118</v>
      </c>
    </row>
    <row r="285" spans="1:54" s="2" customFormat="1" ht="16.5" customHeight="1">
      <c r="A285" s="28"/>
      <c r="B285" s="132"/>
      <c r="C285" s="133" t="s">
        <v>321</v>
      </c>
      <c r="D285" s="133" t="s">
        <v>121</v>
      </c>
      <c r="E285" s="134" t="s">
        <v>497</v>
      </c>
      <c r="F285" s="135" t="s">
        <v>498</v>
      </c>
      <c r="G285" s="136" t="s">
        <v>124</v>
      </c>
      <c r="H285" s="137">
        <v>43.19</v>
      </c>
      <c r="I285" s="138"/>
      <c r="J285" s="138">
        <f>ROUND(I285*H285,2)</f>
        <v>0</v>
      </c>
      <c r="K285" s="139"/>
      <c r="L285" s="28"/>
      <c r="M285" s="28"/>
      <c r="N285" s="28"/>
      <c r="O285" s="28"/>
      <c r="P285" s="28"/>
      <c r="Q285" s="28"/>
      <c r="R285" s="28"/>
      <c r="S285" s="28"/>
      <c r="T285" s="28"/>
      <c r="AG285" s="140" t="s">
        <v>167</v>
      </c>
      <c r="AI285" s="140" t="s">
        <v>121</v>
      </c>
      <c r="AJ285" s="140" t="s">
        <v>126</v>
      </c>
      <c r="AN285" s="16" t="s">
        <v>118</v>
      </c>
      <c r="AT285" s="141" t="e">
        <f>IF(#REF!="základná",J285,0)</f>
        <v>#REF!</v>
      </c>
      <c r="AU285" s="141" t="e">
        <f>IF(#REF!="znížená",J285,0)</f>
        <v>#REF!</v>
      </c>
      <c r="AV285" s="141" t="e">
        <f>IF(#REF!="zákl. prenesená",J285,0)</f>
        <v>#REF!</v>
      </c>
      <c r="AW285" s="141" t="e">
        <f>IF(#REF!="zníž. prenesená",J285,0)</f>
        <v>#REF!</v>
      </c>
      <c r="AX285" s="141" t="e">
        <f>IF(#REF!="nulová",J285,0)</f>
        <v>#REF!</v>
      </c>
      <c r="AY285" s="16" t="s">
        <v>126</v>
      </c>
      <c r="AZ285" s="141">
        <f>ROUND(I285*H285,2)</f>
        <v>0</v>
      </c>
      <c r="BA285" s="16" t="s">
        <v>167</v>
      </c>
      <c r="BB285" s="140" t="s">
        <v>499</v>
      </c>
    </row>
    <row r="286" spans="1:54" s="13" customFormat="1">
      <c r="B286" s="142"/>
      <c r="D286" s="143" t="s">
        <v>127</v>
      </c>
      <c r="E286" s="144" t="s">
        <v>1</v>
      </c>
      <c r="F286" s="145" t="s">
        <v>500</v>
      </c>
      <c r="H286" s="146">
        <v>43.19</v>
      </c>
      <c r="AI286" s="144" t="s">
        <v>127</v>
      </c>
      <c r="AJ286" s="144" t="s">
        <v>126</v>
      </c>
      <c r="AK286" s="13" t="s">
        <v>126</v>
      </c>
      <c r="AL286" s="13" t="s">
        <v>26</v>
      </c>
      <c r="AM286" s="13" t="s">
        <v>69</v>
      </c>
      <c r="AN286" s="144" t="s">
        <v>118</v>
      </c>
    </row>
    <row r="287" spans="1:54" s="14" customFormat="1">
      <c r="B287" s="147"/>
      <c r="D287" s="143" t="s">
        <v>127</v>
      </c>
      <c r="E287" s="148" t="s">
        <v>1</v>
      </c>
      <c r="F287" s="149" t="s">
        <v>129</v>
      </c>
      <c r="H287" s="150">
        <v>43.19</v>
      </c>
      <c r="AI287" s="148" t="s">
        <v>127</v>
      </c>
      <c r="AJ287" s="148" t="s">
        <v>126</v>
      </c>
      <c r="AK287" s="14" t="s">
        <v>125</v>
      </c>
      <c r="AL287" s="14" t="s">
        <v>26</v>
      </c>
      <c r="AM287" s="14" t="s">
        <v>77</v>
      </c>
      <c r="AN287" s="148" t="s">
        <v>118</v>
      </c>
    </row>
    <row r="288" spans="1:54" s="2" customFormat="1" ht="16.5" customHeight="1">
      <c r="A288" s="28"/>
      <c r="B288" s="132"/>
      <c r="C288" s="133" t="s">
        <v>501</v>
      </c>
      <c r="D288" s="133" t="s">
        <v>121</v>
      </c>
      <c r="E288" s="134" t="s">
        <v>502</v>
      </c>
      <c r="F288" s="135" t="s">
        <v>503</v>
      </c>
      <c r="G288" s="136" t="s">
        <v>124</v>
      </c>
      <c r="H288" s="137">
        <v>62.96</v>
      </c>
      <c r="I288" s="138"/>
      <c r="J288" s="138">
        <f>ROUND(I288*H288,2)</f>
        <v>0</v>
      </c>
      <c r="K288" s="139"/>
      <c r="L288" s="28"/>
      <c r="M288" s="28"/>
      <c r="N288" s="28"/>
      <c r="O288" s="28"/>
      <c r="P288" s="28"/>
      <c r="Q288" s="28"/>
      <c r="R288" s="28"/>
      <c r="S288" s="28"/>
      <c r="T288" s="28"/>
      <c r="AG288" s="140" t="s">
        <v>167</v>
      </c>
      <c r="AI288" s="140" t="s">
        <v>121</v>
      </c>
      <c r="AJ288" s="140" t="s">
        <v>126</v>
      </c>
      <c r="AN288" s="16" t="s">
        <v>118</v>
      </c>
      <c r="AT288" s="141" t="e">
        <f>IF(#REF!="základná",J288,0)</f>
        <v>#REF!</v>
      </c>
      <c r="AU288" s="141" t="e">
        <f>IF(#REF!="znížená",J288,0)</f>
        <v>#REF!</v>
      </c>
      <c r="AV288" s="141" t="e">
        <f>IF(#REF!="zákl. prenesená",J288,0)</f>
        <v>#REF!</v>
      </c>
      <c r="AW288" s="141" t="e">
        <f>IF(#REF!="zníž. prenesená",J288,0)</f>
        <v>#REF!</v>
      </c>
      <c r="AX288" s="141" t="e">
        <f>IF(#REF!="nulová",J288,0)</f>
        <v>#REF!</v>
      </c>
      <c r="AY288" s="16" t="s">
        <v>126</v>
      </c>
      <c r="AZ288" s="141">
        <f>ROUND(I288*H288,2)</f>
        <v>0</v>
      </c>
      <c r="BA288" s="16" t="s">
        <v>167</v>
      </c>
      <c r="BB288" s="140" t="s">
        <v>504</v>
      </c>
    </row>
    <row r="289" spans="1:54" s="13" customFormat="1">
      <c r="B289" s="142"/>
      <c r="D289" s="143" t="s">
        <v>127</v>
      </c>
      <c r="E289" s="144" t="s">
        <v>1</v>
      </c>
      <c r="F289" s="145" t="s">
        <v>505</v>
      </c>
      <c r="H289" s="146">
        <v>62.96</v>
      </c>
      <c r="AI289" s="144" t="s">
        <v>127</v>
      </c>
      <c r="AJ289" s="144" t="s">
        <v>126</v>
      </c>
      <c r="AK289" s="13" t="s">
        <v>126</v>
      </c>
      <c r="AL289" s="13" t="s">
        <v>26</v>
      </c>
      <c r="AM289" s="13" t="s">
        <v>69</v>
      </c>
      <c r="AN289" s="144" t="s">
        <v>118</v>
      </c>
    </row>
    <row r="290" spans="1:54" s="14" customFormat="1">
      <c r="B290" s="147"/>
      <c r="D290" s="143" t="s">
        <v>127</v>
      </c>
      <c r="E290" s="148" t="s">
        <v>1</v>
      </c>
      <c r="F290" s="149" t="s">
        <v>129</v>
      </c>
      <c r="H290" s="150">
        <v>62.96</v>
      </c>
      <c r="AI290" s="148" t="s">
        <v>127</v>
      </c>
      <c r="AJ290" s="148" t="s">
        <v>126</v>
      </c>
      <c r="AK290" s="14" t="s">
        <v>125</v>
      </c>
      <c r="AL290" s="14" t="s">
        <v>26</v>
      </c>
      <c r="AM290" s="14" t="s">
        <v>77</v>
      </c>
      <c r="AN290" s="148" t="s">
        <v>118</v>
      </c>
    </row>
    <row r="291" spans="1:54" s="2" customFormat="1" ht="16.5" customHeight="1">
      <c r="A291" s="28"/>
      <c r="B291" s="132"/>
      <c r="C291" s="151" t="s">
        <v>324</v>
      </c>
      <c r="D291" s="151" t="s">
        <v>250</v>
      </c>
      <c r="E291" s="152" t="s">
        <v>506</v>
      </c>
      <c r="F291" s="153" t="s">
        <v>507</v>
      </c>
      <c r="G291" s="154" t="s">
        <v>124</v>
      </c>
      <c r="H291" s="155">
        <v>64.218999999999994</v>
      </c>
      <c r="I291" s="156"/>
      <c r="J291" s="156">
        <f>ROUND(I291*H291,2)</f>
        <v>0</v>
      </c>
      <c r="K291" s="157"/>
      <c r="L291" s="28"/>
      <c r="M291" s="28"/>
      <c r="N291" s="28"/>
      <c r="O291" s="28"/>
      <c r="P291" s="28"/>
      <c r="Q291" s="28"/>
      <c r="R291" s="28"/>
      <c r="S291" s="28"/>
      <c r="T291" s="28"/>
      <c r="AG291" s="140" t="s">
        <v>200</v>
      </c>
      <c r="AI291" s="140" t="s">
        <v>250</v>
      </c>
      <c r="AJ291" s="140" t="s">
        <v>126</v>
      </c>
      <c r="AN291" s="16" t="s">
        <v>118</v>
      </c>
      <c r="AT291" s="141" t="e">
        <f>IF(#REF!="základná",J291,0)</f>
        <v>#REF!</v>
      </c>
      <c r="AU291" s="141" t="e">
        <f>IF(#REF!="znížená",J291,0)</f>
        <v>#REF!</v>
      </c>
      <c r="AV291" s="141" t="e">
        <f>IF(#REF!="zákl. prenesená",J291,0)</f>
        <v>#REF!</v>
      </c>
      <c r="AW291" s="141" t="e">
        <f>IF(#REF!="zníž. prenesená",J291,0)</f>
        <v>#REF!</v>
      </c>
      <c r="AX291" s="141" t="e">
        <f>IF(#REF!="nulová",J291,0)</f>
        <v>#REF!</v>
      </c>
      <c r="AY291" s="16" t="s">
        <v>126</v>
      </c>
      <c r="AZ291" s="141">
        <f>ROUND(I291*H291,2)</f>
        <v>0</v>
      </c>
      <c r="BA291" s="16" t="s">
        <v>167</v>
      </c>
      <c r="BB291" s="140" t="s">
        <v>508</v>
      </c>
    </row>
    <row r="292" spans="1:54" s="2" customFormat="1" ht="16.5" customHeight="1">
      <c r="A292" s="28"/>
      <c r="B292" s="132"/>
      <c r="C292" s="133" t="s">
        <v>509</v>
      </c>
      <c r="D292" s="133" t="s">
        <v>121</v>
      </c>
      <c r="E292" s="134" t="s">
        <v>510</v>
      </c>
      <c r="F292" s="135" t="s">
        <v>511</v>
      </c>
      <c r="G292" s="136" t="s">
        <v>124</v>
      </c>
      <c r="H292" s="137">
        <v>67.86</v>
      </c>
      <c r="I292" s="138"/>
      <c r="J292" s="138">
        <f>ROUND(I292*H292,2)</f>
        <v>0</v>
      </c>
      <c r="K292" s="139"/>
      <c r="L292" s="28"/>
      <c r="M292" s="28"/>
      <c r="N292" s="28"/>
      <c r="O292" s="28"/>
      <c r="P292" s="28"/>
      <c r="Q292" s="28"/>
      <c r="R292" s="28"/>
      <c r="S292" s="28"/>
      <c r="T292" s="28"/>
      <c r="AG292" s="140" t="s">
        <v>167</v>
      </c>
      <c r="AI292" s="140" t="s">
        <v>121</v>
      </c>
      <c r="AJ292" s="140" t="s">
        <v>126</v>
      </c>
      <c r="AN292" s="16" t="s">
        <v>118</v>
      </c>
      <c r="AT292" s="141" t="e">
        <f>IF(#REF!="základná",J292,0)</f>
        <v>#REF!</v>
      </c>
      <c r="AU292" s="141" t="e">
        <f>IF(#REF!="znížená",J292,0)</f>
        <v>#REF!</v>
      </c>
      <c r="AV292" s="141" t="e">
        <f>IF(#REF!="zákl. prenesená",J292,0)</f>
        <v>#REF!</v>
      </c>
      <c r="AW292" s="141" t="e">
        <f>IF(#REF!="zníž. prenesená",J292,0)</f>
        <v>#REF!</v>
      </c>
      <c r="AX292" s="141" t="e">
        <f>IF(#REF!="nulová",J292,0)</f>
        <v>#REF!</v>
      </c>
      <c r="AY292" s="16" t="s">
        <v>126</v>
      </c>
      <c r="AZ292" s="141">
        <f>ROUND(I292*H292,2)</f>
        <v>0</v>
      </c>
      <c r="BA292" s="16" t="s">
        <v>167</v>
      </c>
      <c r="BB292" s="140" t="s">
        <v>512</v>
      </c>
    </row>
    <row r="293" spans="1:54" s="2" customFormat="1" ht="16.5" customHeight="1">
      <c r="A293" s="28"/>
      <c r="B293" s="132"/>
      <c r="C293" s="151" t="s">
        <v>328</v>
      </c>
      <c r="D293" s="151" t="s">
        <v>250</v>
      </c>
      <c r="E293" s="152" t="s">
        <v>513</v>
      </c>
      <c r="F293" s="153" t="s">
        <v>514</v>
      </c>
      <c r="G293" s="154" t="s">
        <v>124</v>
      </c>
      <c r="H293" s="155">
        <v>69.896000000000001</v>
      </c>
      <c r="I293" s="156"/>
      <c r="J293" s="156">
        <f>ROUND(I293*H293,2)</f>
        <v>0</v>
      </c>
      <c r="K293" s="157"/>
      <c r="L293" s="28"/>
      <c r="M293" s="28"/>
      <c r="N293" s="28"/>
      <c r="O293" s="28"/>
      <c r="P293" s="28"/>
      <c r="Q293" s="28"/>
      <c r="R293" s="28"/>
      <c r="S293" s="28"/>
      <c r="T293" s="28"/>
      <c r="AG293" s="140" t="s">
        <v>200</v>
      </c>
      <c r="AI293" s="140" t="s">
        <v>250</v>
      </c>
      <c r="AJ293" s="140" t="s">
        <v>126</v>
      </c>
      <c r="AN293" s="16" t="s">
        <v>118</v>
      </c>
      <c r="AT293" s="141" t="e">
        <f>IF(#REF!="základná",J293,0)</f>
        <v>#REF!</v>
      </c>
      <c r="AU293" s="141" t="e">
        <f>IF(#REF!="znížená",J293,0)</f>
        <v>#REF!</v>
      </c>
      <c r="AV293" s="141" t="e">
        <f>IF(#REF!="zákl. prenesená",J293,0)</f>
        <v>#REF!</v>
      </c>
      <c r="AW293" s="141" t="e">
        <f>IF(#REF!="zníž. prenesená",J293,0)</f>
        <v>#REF!</v>
      </c>
      <c r="AX293" s="141" t="e">
        <f>IF(#REF!="nulová",J293,0)</f>
        <v>#REF!</v>
      </c>
      <c r="AY293" s="16" t="s">
        <v>126</v>
      </c>
      <c r="AZ293" s="141">
        <f>ROUND(I293*H293,2)</f>
        <v>0</v>
      </c>
      <c r="BA293" s="16" t="s">
        <v>167</v>
      </c>
      <c r="BB293" s="140" t="s">
        <v>515</v>
      </c>
    </row>
    <row r="294" spans="1:54" s="12" customFormat="1" ht="22.9" customHeight="1">
      <c r="B294" s="124"/>
      <c r="D294" s="125" t="s">
        <v>68</v>
      </c>
      <c r="E294" s="130" t="s">
        <v>516</v>
      </c>
      <c r="F294" s="130" t="s">
        <v>517</v>
      </c>
      <c r="J294" s="131">
        <f>AZ294</f>
        <v>0</v>
      </c>
      <c r="AG294" s="125" t="s">
        <v>126</v>
      </c>
      <c r="AI294" s="128" t="s">
        <v>68</v>
      </c>
      <c r="AJ294" s="128" t="s">
        <v>77</v>
      </c>
      <c r="AN294" s="125" t="s">
        <v>118</v>
      </c>
      <c r="AZ294" s="129">
        <f>AZ295</f>
        <v>0</v>
      </c>
    </row>
    <row r="295" spans="1:54" s="2" customFormat="1" ht="16.5" customHeight="1">
      <c r="A295" s="28"/>
      <c r="B295" s="132"/>
      <c r="C295" s="133" t="s">
        <v>518</v>
      </c>
      <c r="D295" s="133" t="s">
        <v>121</v>
      </c>
      <c r="E295" s="134" t="s">
        <v>519</v>
      </c>
      <c r="F295" s="135" t="s">
        <v>520</v>
      </c>
      <c r="G295" s="136" t="s">
        <v>124</v>
      </c>
      <c r="H295" s="137">
        <v>67.86</v>
      </c>
      <c r="I295" s="138"/>
      <c r="J295" s="138">
        <f>ROUND(I295*H295,2)</f>
        <v>0</v>
      </c>
      <c r="K295" s="139"/>
      <c r="L295" s="28"/>
      <c r="M295" s="28"/>
      <c r="N295" s="28"/>
      <c r="O295" s="28"/>
      <c r="P295" s="28"/>
      <c r="Q295" s="28"/>
      <c r="R295" s="28"/>
      <c r="S295" s="28"/>
      <c r="T295" s="28"/>
      <c r="AG295" s="140" t="s">
        <v>167</v>
      </c>
      <c r="AI295" s="140" t="s">
        <v>121</v>
      </c>
      <c r="AJ295" s="140" t="s">
        <v>126</v>
      </c>
      <c r="AN295" s="16" t="s">
        <v>118</v>
      </c>
      <c r="AT295" s="141" t="e">
        <f>IF(#REF!="základná",J295,0)</f>
        <v>#REF!</v>
      </c>
      <c r="AU295" s="141" t="e">
        <f>IF(#REF!="znížená",J295,0)</f>
        <v>#REF!</v>
      </c>
      <c r="AV295" s="141" t="e">
        <f>IF(#REF!="zákl. prenesená",J295,0)</f>
        <v>#REF!</v>
      </c>
      <c r="AW295" s="141" t="e">
        <f>IF(#REF!="zníž. prenesená",J295,0)</f>
        <v>#REF!</v>
      </c>
      <c r="AX295" s="141" t="e">
        <f>IF(#REF!="nulová",J295,0)</f>
        <v>#REF!</v>
      </c>
      <c r="AY295" s="16" t="s">
        <v>126</v>
      </c>
      <c r="AZ295" s="141">
        <f>ROUND(I295*H295,2)</f>
        <v>0</v>
      </c>
      <c r="BA295" s="16" t="s">
        <v>167</v>
      </c>
      <c r="BB295" s="140" t="s">
        <v>521</v>
      </c>
    </row>
    <row r="296" spans="1:54" s="12" customFormat="1" ht="22.9" customHeight="1">
      <c r="B296" s="124"/>
      <c r="D296" s="125" t="s">
        <v>68</v>
      </c>
      <c r="E296" s="130" t="s">
        <v>522</v>
      </c>
      <c r="F296" s="130" t="s">
        <v>523</v>
      </c>
      <c r="J296" s="131">
        <f>AZ296</f>
        <v>0</v>
      </c>
      <c r="AG296" s="125" t="s">
        <v>126</v>
      </c>
      <c r="AI296" s="128" t="s">
        <v>68</v>
      </c>
      <c r="AJ296" s="128" t="s">
        <v>77</v>
      </c>
      <c r="AN296" s="125" t="s">
        <v>118</v>
      </c>
      <c r="AZ296" s="129">
        <f>SUM(AZ297:AZ298)</f>
        <v>0</v>
      </c>
    </row>
    <row r="297" spans="1:54" s="2" customFormat="1" ht="16.5" customHeight="1">
      <c r="A297" s="28"/>
      <c r="B297" s="132"/>
      <c r="C297" s="133" t="s">
        <v>331</v>
      </c>
      <c r="D297" s="133" t="s">
        <v>121</v>
      </c>
      <c r="E297" s="134" t="s">
        <v>524</v>
      </c>
      <c r="F297" s="135" t="s">
        <v>525</v>
      </c>
      <c r="G297" s="136" t="s">
        <v>124</v>
      </c>
      <c r="H297" s="137">
        <v>30.195</v>
      </c>
      <c r="I297" s="138"/>
      <c r="J297" s="138">
        <f>ROUND(I297*H297,2)</f>
        <v>0</v>
      </c>
      <c r="K297" s="139"/>
      <c r="L297" s="28"/>
      <c r="M297" s="28"/>
      <c r="N297" s="28"/>
      <c r="O297" s="28"/>
      <c r="P297" s="28"/>
      <c r="Q297" s="28"/>
      <c r="R297" s="28"/>
      <c r="S297" s="28"/>
      <c r="T297" s="28"/>
      <c r="AG297" s="140" t="s">
        <v>167</v>
      </c>
      <c r="AI297" s="140" t="s">
        <v>121</v>
      </c>
      <c r="AJ297" s="140" t="s">
        <v>126</v>
      </c>
      <c r="AN297" s="16" t="s">
        <v>118</v>
      </c>
      <c r="AT297" s="141" t="e">
        <f>IF(#REF!="základná",J297,0)</f>
        <v>#REF!</v>
      </c>
      <c r="AU297" s="141" t="e">
        <f>IF(#REF!="znížená",J297,0)</f>
        <v>#REF!</v>
      </c>
      <c r="AV297" s="141" t="e">
        <f>IF(#REF!="zákl. prenesená",J297,0)</f>
        <v>#REF!</v>
      </c>
      <c r="AW297" s="141" t="e">
        <f>IF(#REF!="zníž. prenesená",J297,0)</f>
        <v>#REF!</v>
      </c>
      <c r="AX297" s="141" t="e">
        <f>IF(#REF!="nulová",J297,0)</f>
        <v>#REF!</v>
      </c>
      <c r="AY297" s="16" t="s">
        <v>126</v>
      </c>
      <c r="AZ297" s="141">
        <f>ROUND(I297*H297,2)</f>
        <v>0</v>
      </c>
      <c r="BA297" s="16" t="s">
        <v>167</v>
      </c>
      <c r="BB297" s="140" t="s">
        <v>526</v>
      </c>
    </row>
    <row r="298" spans="1:54" s="2" customFormat="1" ht="16.5" customHeight="1">
      <c r="A298" s="28"/>
      <c r="B298" s="132"/>
      <c r="C298" s="151" t="s">
        <v>527</v>
      </c>
      <c r="D298" s="151" t="s">
        <v>250</v>
      </c>
      <c r="E298" s="152" t="s">
        <v>528</v>
      </c>
      <c r="F298" s="153" t="s">
        <v>529</v>
      </c>
      <c r="G298" s="154" t="s">
        <v>124</v>
      </c>
      <c r="H298" s="155">
        <v>30.798999999999999</v>
      </c>
      <c r="I298" s="156"/>
      <c r="J298" s="156">
        <f>ROUND(I298*H298,2)</f>
        <v>0</v>
      </c>
      <c r="K298" s="157"/>
      <c r="L298" s="28"/>
      <c r="M298" s="28"/>
      <c r="N298" s="28"/>
      <c r="O298" s="28"/>
      <c r="P298" s="28"/>
      <c r="Q298" s="28"/>
      <c r="R298" s="28"/>
      <c r="S298" s="28"/>
      <c r="T298" s="28"/>
      <c r="AG298" s="140" t="s">
        <v>200</v>
      </c>
      <c r="AI298" s="140" t="s">
        <v>250</v>
      </c>
      <c r="AJ298" s="140" t="s">
        <v>126</v>
      </c>
      <c r="AN298" s="16" t="s">
        <v>118</v>
      </c>
      <c r="AT298" s="141" t="e">
        <f>IF(#REF!="základná",J298,0)</f>
        <v>#REF!</v>
      </c>
      <c r="AU298" s="141" t="e">
        <f>IF(#REF!="znížená",J298,0)</f>
        <v>#REF!</v>
      </c>
      <c r="AV298" s="141" t="e">
        <f>IF(#REF!="zákl. prenesená",J298,0)</f>
        <v>#REF!</v>
      </c>
      <c r="AW298" s="141" t="e">
        <f>IF(#REF!="zníž. prenesená",J298,0)</f>
        <v>#REF!</v>
      </c>
      <c r="AX298" s="141" t="e">
        <f>IF(#REF!="nulová",J298,0)</f>
        <v>#REF!</v>
      </c>
      <c r="AY298" s="16" t="s">
        <v>126</v>
      </c>
      <c r="AZ298" s="141">
        <f>ROUND(I298*H298,2)</f>
        <v>0</v>
      </c>
      <c r="BA298" s="16" t="s">
        <v>167</v>
      </c>
      <c r="BB298" s="140" t="s">
        <v>530</v>
      </c>
    </row>
    <row r="299" spans="1:54" s="12" customFormat="1" ht="22.9" customHeight="1">
      <c r="B299" s="124"/>
      <c r="D299" s="125" t="s">
        <v>68</v>
      </c>
      <c r="E299" s="130" t="s">
        <v>531</v>
      </c>
      <c r="F299" s="130" t="s">
        <v>532</v>
      </c>
      <c r="J299" s="131">
        <f>AZ299</f>
        <v>0</v>
      </c>
      <c r="AG299" s="125" t="s">
        <v>126</v>
      </c>
      <c r="AI299" s="128" t="s">
        <v>68</v>
      </c>
      <c r="AJ299" s="128" t="s">
        <v>77</v>
      </c>
      <c r="AN299" s="125" t="s">
        <v>118</v>
      </c>
      <c r="AZ299" s="129">
        <f>SUM(AZ300:AZ303)</f>
        <v>0</v>
      </c>
    </row>
    <row r="300" spans="1:54" s="2" customFormat="1" ht="16.5" customHeight="1">
      <c r="A300" s="28"/>
      <c r="B300" s="132"/>
      <c r="C300" s="133" t="s">
        <v>335</v>
      </c>
      <c r="D300" s="133" t="s">
        <v>121</v>
      </c>
      <c r="E300" s="134" t="s">
        <v>533</v>
      </c>
      <c r="F300" s="135" t="s">
        <v>534</v>
      </c>
      <c r="G300" s="136" t="s">
        <v>124</v>
      </c>
      <c r="H300" s="137">
        <v>2.4</v>
      </c>
      <c r="I300" s="138"/>
      <c r="J300" s="138">
        <f>ROUND(I300*H300,2)</f>
        <v>0</v>
      </c>
      <c r="K300" s="139"/>
      <c r="L300" s="28"/>
      <c r="M300" s="28"/>
      <c r="N300" s="28"/>
      <c r="O300" s="28"/>
      <c r="P300" s="28"/>
      <c r="Q300" s="28"/>
      <c r="R300" s="28"/>
      <c r="S300" s="28"/>
      <c r="T300" s="28"/>
      <c r="AG300" s="140" t="s">
        <v>167</v>
      </c>
      <c r="AI300" s="140" t="s">
        <v>121</v>
      </c>
      <c r="AJ300" s="140" t="s">
        <v>126</v>
      </c>
      <c r="AN300" s="16" t="s">
        <v>118</v>
      </c>
      <c r="AT300" s="141" t="e">
        <f>IF(#REF!="základná",J300,0)</f>
        <v>#REF!</v>
      </c>
      <c r="AU300" s="141" t="e">
        <f>IF(#REF!="znížená",J300,0)</f>
        <v>#REF!</v>
      </c>
      <c r="AV300" s="141" t="e">
        <f>IF(#REF!="zákl. prenesená",J300,0)</f>
        <v>#REF!</v>
      </c>
      <c r="AW300" s="141" t="e">
        <f>IF(#REF!="zníž. prenesená",J300,0)</f>
        <v>#REF!</v>
      </c>
      <c r="AX300" s="141" t="e">
        <f>IF(#REF!="nulová",J300,0)</f>
        <v>#REF!</v>
      </c>
      <c r="AY300" s="16" t="s">
        <v>126</v>
      </c>
      <c r="AZ300" s="141">
        <f>ROUND(I300*H300,2)</f>
        <v>0</v>
      </c>
      <c r="BA300" s="16" t="s">
        <v>167</v>
      </c>
      <c r="BB300" s="140" t="s">
        <v>535</v>
      </c>
    </row>
    <row r="301" spans="1:54" s="2" customFormat="1" ht="16.5" customHeight="1">
      <c r="A301" s="28"/>
      <c r="B301" s="132"/>
      <c r="C301" s="151" t="s">
        <v>536</v>
      </c>
      <c r="D301" s="151" t="s">
        <v>250</v>
      </c>
      <c r="E301" s="152" t="s">
        <v>537</v>
      </c>
      <c r="F301" s="153" t="s">
        <v>538</v>
      </c>
      <c r="G301" s="154" t="s">
        <v>124</v>
      </c>
      <c r="H301" s="155">
        <v>2.76</v>
      </c>
      <c r="I301" s="156"/>
      <c r="J301" s="156">
        <f>ROUND(I301*H301,2)</f>
        <v>0</v>
      </c>
      <c r="K301" s="157"/>
      <c r="L301" s="28"/>
      <c r="M301" s="28"/>
      <c r="N301" s="28"/>
      <c r="O301" s="28"/>
      <c r="P301" s="28"/>
      <c r="Q301" s="28"/>
      <c r="R301" s="28"/>
      <c r="S301" s="28"/>
      <c r="T301" s="28"/>
      <c r="AG301" s="140" t="s">
        <v>200</v>
      </c>
      <c r="AI301" s="140" t="s">
        <v>250</v>
      </c>
      <c r="AJ301" s="140" t="s">
        <v>126</v>
      </c>
      <c r="AN301" s="16" t="s">
        <v>118</v>
      </c>
      <c r="AT301" s="141" t="e">
        <f>IF(#REF!="základná",J301,0)</f>
        <v>#REF!</v>
      </c>
      <c r="AU301" s="141" t="e">
        <f>IF(#REF!="znížená",J301,0)</f>
        <v>#REF!</v>
      </c>
      <c r="AV301" s="141" t="e">
        <f>IF(#REF!="zákl. prenesená",J301,0)</f>
        <v>#REF!</v>
      </c>
      <c r="AW301" s="141" t="e">
        <f>IF(#REF!="zníž. prenesená",J301,0)</f>
        <v>#REF!</v>
      </c>
      <c r="AX301" s="141" t="e">
        <f>IF(#REF!="nulová",J301,0)</f>
        <v>#REF!</v>
      </c>
      <c r="AY301" s="16" t="s">
        <v>126</v>
      </c>
      <c r="AZ301" s="141">
        <f>ROUND(I301*H301,2)</f>
        <v>0</v>
      </c>
      <c r="BA301" s="16" t="s">
        <v>167</v>
      </c>
      <c r="BB301" s="140" t="s">
        <v>539</v>
      </c>
    </row>
    <row r="302" spans="1:54" s="2" customFormat="1" ht="16.5" customHeight="1">
      <c r="A302" s="28"/>
      <c r="B302" s="132"/>
      <c r="C302" s="133" t="s">
        <v>338</v>
      </c>
      <c r="D302" s="133" t="s">
        <v>121</v>
      </c>
      <c r="E302" s="134" t="s">
        <v>540</v>
      </c>
      <c r="F302" s="135" t="s">
        <v>541</v>
      </c>
      <c r="G302" s="136" t="s">
        <v>178</v>
      </c>
      <c r="H302" s="137">
        <v>3</v>
      </c>
      <c r="I302" s="138"/>
      <c r="J302" s="138">
        <f>ROUND(I302*H302,2)</f>
        <v>0</v>
      </c>
      <c r="K302" s="139"/>
      <c r="L302" s="28"/>
      <c r="M302" s="28"/>
      <c r="N302" s="28"/>
      <c r="O302" s="28"/>
      <c r="P302" s="28"/>
      <c r="Q302" s="28"/>
      <c r="R302" s="28"/>
      <c r="S302" s="28"/>
      <c r="T302" s="28"/>
      <c r="AG302" s="140" t="s">
        <v>167</v>
      </c>
      <c r="AI302" s="140" t="s">
        <v>121</v>
      </c>
      <c r="AJ302" s="140" t="s">
        <v>126</v>
      </c>
      <c r="AN302" s="16" t="s">
        <v>118</v>
      </c>
      <c r="AT302" s="141" t="e">
        <f>IF(#REF!="základná",J302,0)</f>
        <v>#REF!</v>
      </c>
      <c r="AU302" s="141" t="e">
        <f>IF(#REF!="znížená",J302,0)</f>
        <v>#REF!</v>
      </c>
      <c r="AV302" s="141" t="e">
        <f>IF(#REF!="zákl. prenesená",J302,0)</f>
        <v>#REF!</v>
      </c>
      <c r="AW302" s="141" t="e">
        <f>IF(#REF!="zníž. prenesená",J302,0)</f>
        <v>#REF!</v>
      </c>
      <c r="AX302" s="141" t="e">
        <f>IF(#REF!="nulová",J302,0)</f>
        <v>#REF!</v>
      </c>
      <c r="AY302" s="16" t="s">
        <v>126</v>
      </c>
      <c r="AZ302" s="141">
        <f>ROUND(I302*H302,2)</f>
        <v>0</v>
      </c>
      <c r="BA302" s="16" t="s">
        <v>167</v>
      </c>
      <c r="BB302" s="140" t="s">
        <v>542</v>
      </c>
    </row>
    <row r="303" spans="1:54" s="2" customFormat="1" ht="16.5" customHeight="1">
      <c r="A303" s="28"/>
      <c r="B303" s="132"/>
      <c r="C303" s="151" t="s">
        <v>543</v>
      </c>
      <c r="D303" s="151" t="s">
        <v>250</v>
      </c>
      <c r="E303" s="152" t="s">
        <v>544</v>
      </c>
      <c r="F303" s="153" t="s">
        <v>545</v>
      </c>
      <c r="G303" s="154" t="s">
        <v>163</v>
      </c>
      <c r="H303" s="155">
        <v>3.12</v>
      </c>
      <c r="I303" s="156"/>
      <c r="J303" s="156">
        <f>ROUND(I303*H303,2)</f>
        <v>0</v>
      </c>
      <c r="K303" s="157"/>
      <c r="L303" s="28"/>
      <c r="M303" s="28"/>
      <c r="N303" s="28"/>
      <c r="O303" s="28"/>
      <c r="P303" s="28"/>
      <c r="Q303" s="28"/>
      <c r="R303" s="28"/>
      <c r="S303" s="28"/>
      <c r="T303" s="28"/>
      <c r="AG303" s="140" t="s">
        <v>200</v>
      </c>
      <c r="AI303" s="140" t="s">
        <v>250</v>
      </c>
      <c r="AJ303" s="140" t="s">
        <v>126</v>
      </c>
      <c r="AN303" s="16" t="s">
        <v>118</v>
      </c>
      <c r="AT303" s="141" t="e">
        <f>IF(#REF!="základná",J303,0)</f>
        <v>#REF!</v>
      </c>
      <c r="AU303" s="141" t="e">
        <f>IF(#REF!="znížená",J303,0)</f>
        <v>#REF!</v>
      </c>
      <c r="AV303" s="141" t="e">
        <f>IF(#REF!="zákl. prenesená",J303,0)</f>
        <v>#REF!</v>
      </c>
      <c r="AW303" s="141" t="e">
        <f>IF(#REF!="zníž. prenesená",J303,0)</f>
        <v>#REF!</v>
      </c>
      <c r="AX303" s="141" t="e">
        <f>IF(#REF!="nulová",J303,0)</f>
        <v>#REF!</v>
      </c>
      <c r="AY303" s="16" t="s">
        <v>126</v>
      </c>
      <c r="AZ303" s="141">
        <f>ROUND(I303*H303,2)</f>
        <v>0</v>
      </c>
      <c r="BA303" s="16" t="s">
        <v>167</v>
      </c>
      <c r="BB303" s="140" t="s">
        <v>546</v>
      </c>
    </row>
    <row r="304" spans="1:54" s="12" customFormat="1" ht="25.9" customHeight="1">
      <c r="B304" s="124"/>
      <c r="D304" s="125" t="s">
        <v>68</v>
      </c>
      <c r="E304" s="126" t="s">
        <v>250</v>
      </c>
      <c r="F304" s="126" t="s">
        <v>547</v>
      </c>
      <c r="J304" s="127">
        <f>AZ304</f>
        <v>0</v>
      </c>
      <c r="AG304" s="125" t="s">
        <v>119</v>
      </c>
      <c r="AI304" s="128" t="s">
        <v>68</v>
      </c>
      <c r="AJ304" s="128" t="s">
        <v>69</v>
      </c>
      <c r="AN304" s="125" t="s">
        <v>118</v>
      </c>
      <c r="AZ304" s="129">
        <f>AZ305</f>
        <v>0</v>
      </c>
    </row>
    <row r="305" spans="1:52" s="12" customFormat="1" ht="22.9" customHeight="1">
      <c r="B305" s="124"/>
      <c r="D305" s="125" t="s">
        <v>68</v>
      </c>
      <c r="E305" s="130" t="s">
        <v>548</v>
      </c>
      <c r="F305" s="130" t="s">
        <v>549</v>
      </c>
      <c r="J305" s="131">
        <f>AZ305</f>
        <v>0</v>
      </c>
      <c r="AG305" s="125" t="s">
        <v>119</v>
      </c>
      <c r="AI305" s="128" t="s">
        <v>68</v>
      </c>
      <c r="AJ305" s="128" t="s">
        <v>77</v>
      </c>
      <c r="AN305" s="125" t="s">
        <v>118</v>
      </c>
      <c r="AZ305" s="129">
        <v>0</v>
      </c>
    </row>
    <row r="306" spans="1:52" s="2" customFormat="1" ht="6.95" customHeight="1">
      <c r="A306" s="28"/>
      <c r="B306" s="43"/>
      <c r="C306" s="44"/>
      <c r="D306" s="44"/>
      <c r="E306" s="44"/>
      <c r="F306" s="44"/>
      <c r="G306" s="44"/>
      <c r="H306" s="44"/>
      <c r="I306" s="44"/>
      <c r="J306" s="44"/>
      <c r="K306" s="44"/>
      <c r="L306" s="28"/>
      <c r="M306" s="28"/>
      <c r="N306" s="28"/>
      <c r="O306" s="28"/>
      <c r="P306" s="28"/>
      <c r="Q306" s="28"/>
      <c r="R306" s="28"/>
      <c r="S306" s="28"/>
      <c r="T306" s="28"/>
    </row>
  </sheetData>
  <autoFilter ref="C138:K305"/>
  <mergeCells count="8">
    <mergeCell ref="E87:H87"/>
    <mergeCell ref="E129:H129"/>
    <mergeCell ref="E131:H13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BP - Rekonštrukcia bytu P...</vt:lpstr>
      <vt:lpstr>'BP - Rekonštrukcia bytu P...'!Názvy_tlače</vt:lpstr>
      <vt:lpstr>'Rekapitulácia stavby'!Názvy_tlače</vt:lpstr>
      <vt:lpstr>'BP - Rekonštrukcia bytu P...'!Oblasť_tlače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Ľubica Kacerle</dc:creator>
  <cp:lastModifiedBy>Halan Michal</cp:lastModifiedBy>
  <dcterms:created xsi:type="dcterms:W3CDTF">2021-01-25T13:45:04Z</dcterms:created>
  <dcterms:modified xsi:type="dcterms:W3CDTF">2021-03-31T11:51:14Z</dcterms:modified>
</cp:coreProperties>
</file>