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70" windowWidth="18735" windowHeight="12210" activeTab="1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Pol'!$A$1:$U$117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25725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9" i="1"/>
  <c r="I18" s="1"/>
  <c r="I58"/>
  <c r="I57"/>
  <c r="I56"/>
  <c r="I55"/>
  <c r="I17" s="1"/>
  <c r="I54"/>
  <c r="I53"/>
  <c r="I52"/>
  <c r="I51"/>
  <c r="I50"/>
  <c r="I49"/>
  <c r="I48"/>
  <c r="I47"/>
  <c r="G39"/>
  <c r="H39" s="1"/>
  <c r="H40" s="1"/>
  <c r="F39"/>
  <c r="G107" i="12"/>
  <c r="AC107"/>
  <c r="AD107"/>
  <c r="G9"/>
  <c r="M9" s="1"/>
  <c r="I9"/>
  <c r="I8" s="1"/>
  <c r="K9"/>
  <c r="K8" s="1"/>
  <c r="O9"/>
  <c r="Q9"/>
  <c r="Q8" s="1"/>
  <c r="U9"/>
  <c r="U8" s="1"/>
  <c r="G10"/>
  <c r="I10"/>
  <c r="K10"/>
  <c r="M10"/>
  <c r="O10"/>
  <c r="Q10"/>
  <c r="U10"/>
  <c r="G11"/>
  <c r="I11"/>
  <c r="K11"/>
  <c r="M11"/>
  <c r="O11"/>
  <c r="Q11"/>
  <c r="U11"/>
  <c r="G12"/>
  <c r="M12" s="1"/>
  <c r="I12"/>
  <c r="K12"/>
  <c r="O12"/>
  <c r="O8" s="1"/>
  <c r="Q12"/>
  <c r="U12"/>
  <c r="G13"/>
  <c r="M13" s="1"/>
  <c r="I13"/>
  <c r="K13"/>
  <c r="O13"/>
  <c r="Q13"/>
  <c r="U13"/>
  <c r="G14"/>
  <c r="I14"/>
  <c r="K14"/>
  <c r="M14"/>
  <c r="O14"/>
  <c r="Q14"/>
  <c r="U14"/>
  <c r="G15"/>
  <c r="I15"/>
  <c r="K15"/>
  <c r="M15"/>
  <c r="O15"/>
  <c r="Q15"/>
  <c r="U15"/>
  <c r="G16"/>
  <c r="M16" s="1"/>
  <c r="I16"/>
  <c r="K16"/>
  <c r="O16"/>
  <c r="Q16"/>
  <c r="U16"/>
  <c r="G17"/>
  <c r="M17" s="1"/>
  <c r="I17"/>
  <c r="K17"/>
  <c r="O17"/>
  <c r="Q17"/>
  <c r="U17"/>
  <c r="G19"/>
  <c r="I19"/>
  <c r="I18" s="1"/>
  <c r="K19"/>
  <c r="M19"/>
  <c r="O19"/>
  <c r="Q19"/>
  <c r="Q18" s="1"/>
  <c r="U19"/>
  <c r="G20"/>
  <c r="M20" s="1"/>
  <c r="I20"/>
  <c r="K20"/>
  <c r="O20"/>
  <c r="O18" s="1"/>
  <c r="Q20"/>
  <c r="U20"/>
  <c r="G21"/>
  <c r="I21"/>
  <c r="K21"/>
  <c r="M21"/>
  <c r="O21"/>
  <c r="Q21"/>
  <c r="U21"/>
  <c r="G22"/>
  <c r="M22" s="1"/>
  <c r="I22"/>
  <c r="K22"/>
  <c r="K18" s="1"/>
  <c r="O22"/>
  <c r="Q22"/>
  <c r="U22"/>
  <c r="U18" s="1"/>
  <c r="G23"/>
  <c r="I23"/>
  <c r="K23"/>
  <c r="M23"/>
  <c r="O23"/>
  <c r="Q23"/>
  <c r="U23"/>
  <c r="G24"/>
  <c r="M24" s="1"/>
  <c r="I24"/>
  <c r="K24"/>
  <c r="O24"/>
  <c r="Q24"/>
  <c r="U24"/>
  <c r="G25"/>
  <c r="I25"/>
  <c r="K25"/>
  <c r="M25"/>
  <c r="O25"/>
  <c r="Q25"/>
  <c r="U25"/>
  <c r="G26"/>
  <c r="M26" s="1"/>
  <c r="I26"/>
  <c r="K26"/>
  <c r="O26"/>
  <c r="Q26"/>
  <c r="U26"/>
  <c r="G27"/>
  <c r="I27"/>
  <c r="K27"/>
  <c r="M27"/>
  <c r="O27"/>
  <c r="Q27"/>
  <c r="U27"/>
  <c r="G28"/>
  <c r="M28" s="1"/>
  <c r="I28"/>
  <c r="K28"/>
  <c r="O28"/>
  <c r="Q28"/>
  <c r="U28"/>
  <c r="G29"/>
  <c r="I29"/>
  <c r="K29"/>
  <c r="M29"/>
  <c r="O29"/>
  <c r="Q29"/>
  <c r="U29"/>
  <c r="G30"/>
  <c r="M30" s="1"/>
  <c r="I30"/>
  <c r="K30"/>
  <c r="O30"/>
  <c r="Q30"/>
  <c r="U30"/>
  <c r="G31"/>
  <c r="I31"/>
  <c r="K31"/>
  <c r="M31"/>
  <c r="O31"/>
  <c r="Q31"/>
  <c r="U31"/>
  <c r="G33"/>
  <c r="I33"/>
  <c r="I32" s="1"/>
  <c r="K33"/>
  <c r="M33"/>
  <c r="O33"/>
  <c r="Q33"/>
  <c r="Q32" s="1"/>
  <c r="U33"/>
  <c r="G34"/>
  <c r="M34" s="1"/>
  <c r="I34"/>
  <c r="K34"/>
  <c r="K32" s="1"/>
  <c r="O34"/>
  <c r="Q34"/>
  <c r="U34"/>
  <c r="U32" s="1"/>
  <c r="G35"/>
  <c r="I35"/>
  <c r="K35"/>
  <c r="M35"/>
  <c r="O35"/>
  <c r="Q35"/>
  <c r="U35"/>
  <c r="G36"/>
  <c r="M36" s="1"/>
  <c r="I36"/>
  <c r="K36"/>
  <c r="O36"/>
  <c r="O32" s="1"/>
  <c r="Q36"/>
  <c r="U36"/>
  <c r="G37"/>
  <c r="I37"/>
  <c r="K37"/>
  <c r="M37"/>
  <c r="O37"/>
  <c r="Q37"/>
  <c r="U37"/>
  <c r="G38"/>
  <c r="M38" s="1"/>
  <c r="I38"/>
  <c r="K38"/>
  <c r="O38"/>
  <c r="Q38"/>
  <c r="U38"/>
  <c r="G39"/>
  <c r="I39"/>
  <c r="K39"/>
  <c r="M39"/>
  <c r="O39"/>
  <c r="Q39"/>
  <c r="U39"/>
  <c r="G40"/>
  <c r="M40" s="1"/>
  <c r="I40"/>
  <c r="K40"/>
  <c r="O40"/>
  <c r="Q40"/>
  <c r="U40"/>
  <c r="G41"/>
  <c r="I41"/>
  <c r="K41"/>
  <c r="M41"/>
  <c r="O41"/>
  <c r="Q41"/>
  <c r="U41"/>
  <c r="G42"/>
  <c r="M42" s="1"/>
  <c r="I42"/>
  <c r="K42"/>
  <c r="O42"/>
  <c r="Q42"/>
  <c r="U42"/>
  <c r="G43"/>
  <c r="I43"/>
  <c r="K43"/>
  <c r="M43"/>
  <c r="O43"/>
  <c r="Q43"/>
  <c r="U43"/>
  <c r="G44"/>
  <c r="M44" s="1"/>
  <c r="I44"/>
  <c r="K44"/>
  <c r="O44"/>
  <c r="Q44"/>
  <c r="U44"/>
  <c r="G45"/>
  <c r="I45"/>
  <c r="K45"/>
  <c r="M45"/>
  <c r="O45"/>
  <c r="Q45"/>
  <c r="U45"/>
  <c r="G46"/>
  <c r="M46" s="1"/>
  <c r="I46"/>
  <c r="K46"/>
  <c r="O46"/>
  <c r="Q46"/>
  <c r="U46"/>
  <c r="G47"/>
  <c r="I47"/>
  <c r="K47"/>
  <c r="M47"/>
  <c r="O47"/>
  <c r="Q47"/>
  <c r="U47"/>
  <c r="G48"/>
  <c r="M48" s="1"/>
  <c r="I48"/>
  <c r="K48"/>
  <c r="O48"/>
  <c r="Q48"/>
  <c r="U48"/>
  <c r="G50"/>
  <c r="G49" s="1"/>
  <c r="I50"/>
  <c r="K50"/>
  <c r="K49" s="1"/>
  <c r="O50"/>
  <c r="O49" s="1"/>
  <c r="Q50"/>
  <c r="U50"/>
  <c r="U49" s="1"/>
  <c r="G51"/>
  <c r="I51"/>
  <c r="K51"/>
  <c r="M51"/>
  <c r="O51"/>
  <c r="Q51"/>
  <c r="U51"/>
  <c r="G52"/>
  <c r="M52" s="1"/>
  <c r="I52"/>
  <c r="K52"/>
  <c r="O52"/>
  <c r="Q52"/>
  <c r="U52"/>
  <c r="G53"/>
  <c r="I53"/>
  <c r="I49" s="1"/>
  <c r="K53"/>
  <c r="M53"/>
  <c r="O53"/>
  <c r="Q53"/>
  <c r="Q49" s="1"/>
  <c r="U53"/>
  <c r="G54"/>
  <c r="M54" s="1"/>
  <c r="I54"/>
  <c r="K54"/>
  <c r="O54"/>
  <c r="Q54"/>
  <c r="U54"/>
  <c r="G55"/>
  <c r="I55"/>
  <c r="K55"/>
  <c r="M55"/>
  <c r="O55"/>
  <c r="Q55"/>
  <c r="U55"/>
  <c r="G56"/>
  <c r="M56" s="1"/>
  <c r="I56"/>
  <c r="K56"/>
  <c r="O56"/>
  <c r="Q56"/>
  <c r="U56"/>
  <c r="G57"/>
  <c r="I57"/>
  <c r="K57"/>
  <c r="M57"/>
  <c r="O57"/>
  <c r="Q57"/>
  <c r="U57"/>
  <c r="G58"/>
  <c r="M58" s="1"/>
  <c r="I58"/>
  <c r="K58"/>
  <c r="O58"/>
  <c r="Q58"/>
  <c r="U58"/>
  <c r="G59"/>
  <c r="I59"/>
  <c r="K59"/>
  <c r="M59"/>
  <c r="O59"/>
  <c r="Q59"/>
  <c r="U59"/>
  <c r="G60"/>
  <c r="M60" s="1"/>
  <c r="I60"/>
  <c r="K60"/>
  <c r="O60"/>
  <c r="Q60"/>
  <c r="U60"/>
  <c r="G61"/>
  <c r="I61"/>
  <c r="K61"/>
  <c r="M61"/>
  <c r="O61"/>
  <c r="Q61"/>
  <c r="U61"/>
  <c r="G62"/>
  <c r="M62" s="1"/>
  <c r="I62"/>
  <c r="K62"/>
  <c r="O62"/>
  <c r="Q62"/>
  <c r="U62"/>
  <c r="G63"/>
  <c r="I63"/>
  <c r="K63"/>
  <c r="M63"/>
  <c r="O63"/>
  <c r="Q63"/>
  <c r="U63"/>
  <c r="G64"/>
  <c r="K64"/>
  <c r="O64"/>
  <c r="U64"/>
  <c r="G65"/>
  <c r="I65"/>
  <c r="I64" s="1"/>
  <c r="K65"/>
  <c r="M65"/>
  <c r="M64" s="1"/>
  <c r="O65"/>
  <c r="Q65"/>
  <c r="Q64" s="1"/>
  <c r="U65"/>
  <c r="G66"/>
  <c r="K66"/>
  <c r="O66"/>
  <c r="U66"/>
  <c r="G67"/>
  <c r="I67"/>
  <c r="I66" s="1"/>
  <c r="K67"/>
  <c r="M67"/>
  <c r="M66" s="1"/>
  <c r="O67"/>
  <c r="Q67"/>
  <c r="Q66" s="1"/>
  <c r="U67"/>
  <c r="G68"/>
  <c r="K68"/>
  <c r="O68"/>
  <c r="U68"/>
  <c r="G69"/>
  <c r="I69"/>
  <c r="I68" s="1"/>
  <c r="K69"/>
  <c r="M69"/>
  <c r="M68" s="1"/>
  <c r="O69"/>
  <c r="Q69"/>
  <c r="Q68" s="1"/>
  <c r="U69"/>
  <c r="K70"/>
  <c r="U70"/>
  <c r="G71"/>
  <c r="I71"/>
  <c r="I70" s="1"/>
  <c r="K71"/>
  <c r="M71"/>
  <c r="O71"/>
  <c r="Q71"/>
  <c r="Q70" s="1"/>
  <c r="U71"/>
  <c r="G72"/>
  <c r="M72" s="1"/>
  <c r="I72"/>
  <c r="K72"/>
  <c r="O72"/>
  <c r="O70" s="1"/>
  <c r="Q72"/>
  <c r="U72"/>
  <c r="G73"/>
  <c r="I73"/>
  <c r="K73"/>
  <c r="M73"/>
  <c r="O73"/>
  <c r="Q73"/>
  <c r="U73"/>
  <c r="K74"/>
  <c r="U74"/>
  <c r="G75"/>
  <c r="I75"/>
  <c r="I74" s="1"/>
  <c r="K75"/>
  <c r="M75"/>
  <c r="O75"/>
  <c r="Q75"/>
  <c r="Q74" s="1"/>
  <c r="U75"/>
  <c r="G76"/>
  <c r="M76" s="1"/>
  <c r="I76"/>
  <c r="K76"/>
  <c r="O76"/>
  <c r="O74" s="1"/>
  <c r="Q76"/>
  <c r="U76"/>
  <c r="G78"/>
  <c r="G77" s="1"/>
  <c r="I78"/>
  <c r="K78"/>
  <c r="K77" s="1"/>
  <c r="O78"/>
  <c r="O77" s="1"/>
  <c r="Q78"/>
  <c r="U78"/>
  <c r="U77" s="1"/>
  <c r="G79"/>
  <c r="I79"/>
  <c r="K79"/>
  <c r="M79"/>
  <c r="O79"/>
  <c r="Q79"/>
  <c r="U79"/>
  <c r="G80"/>
  <c r="M80" s="1"/>
  <c r="I80"/>
  <c r="K80"/>
  <c r="O80"/>
  <c r="Q80"/>
  <c r="U80"/>
  <c r="G81"/>
  <c r="I81"/>
  <c r="I77" s="1"/>
  <c r="K81"/>
  <c r="M81"/>
  <c r="O81"/>
  <c r="Q81"/>
  <c r="Q77" s="1"/>
  <c r="U81"/>
  <c r="G82"/>
  <c r="M82" s="1"/>
  <c r="I82"/>
  <c r="K82"/>
  <c r="O82"/>
  <c r="Q82"/>
  <c r="U82"/>
  <c r="G83"/>
  <c r="I83"/>
  <c r="K83"/>
  <c r="M83"/>
  <c r="O83"/>
  <c r="Q83"/>
  <c r="U83"/>
  <c r="G84"/>
  <c r="M84" s="1"/>
  <c r="I84"/>
  <c r="K84"/>
  <c r="O84"/>
  <c r="Q84"/>
  <c r="U84"/>
  <c r="G85"/>
  <c r="I85"/>
  <c r="K85"/>
  <c r="M85"/>
  <c r="O85"/>
  <c r="Q85"/>
  <c r="U85"/>
  <c r="G87"/>
  <c r="I87"/>
  <c r="I86" s="1"/>
  <c r="K87"/>
  <c r="M87"/>
  <c r="O87"/>
  <c r="Q87"/>
  <c r="Q86" s="1"/>
  <c r="U87"/>
  <c r="G88"/>
  <c r="M88" s="1"/>
  <c r="I88"/>
  <c r="K88"/>
  <c r="O88"/>
  <c r="O86" s="1"/>
  <c r="Q88"/>
  <c r="U88"/>
  <c r="G89"/>
  <c r="I89"/>
  <c r="K89"/>
  <c r="M89"/>
  <c r="O89"/>
  <c r="Q89"/>
  <c r="U89"/>
  <c r="G90"/>
  <c r="M90" s="1"/>
  <c r="I90"/>
  <c r="K90"/>
  <c r="K86" s="1"/>
  <c r="O90"/>
  <c r="Q90"/>
  <c r="U90"/>
  <c r="U86" s="1"/>
  <c r="G92"/>
  <c r="M92" s="1"/>
  <c r="I92"/>
  <c r="K92"/>
  <c r="K91" s="1"/>
  <c r="O92"/>
  <c r="O91" s="1"/>
  <c r="Q92"/>
  <c r="U92"/>
  <c r="U91" s="1"/>
  <c r="G93"/>
  <c r="I93"/>
  <c r="I91" s="1"/>
  <c r="K93"/>
  <c r="M93"/>
  <c r="O93"/>
  <c r="Q93"/>
  <c r="Q91" s="1"/>
  <c r="U93"/>
  <c r="G94"/>
  <c r="M94" s="1"/>
  <c r="I94"/>
  <c r="K94"/>
  <c r="O94"/>
  <c r="Q94"/>
  <c r="U94"/>
  <c r="G95"/>
  <c r="I95"/>
  <c r="K95"/>
  <c r="M95"/>
  <c r="O95"/>
  <c r="Q95"/>
  <c r="U95"/>
  <c r="G96"/>
  <c r="M96" s="1"/>
  <c r="I96"/>
  <c r="K96"/>
  <c r="O96"/>
  <c r="Q96"/>
  <c r="U96"/>
  <c r="G97"/>
  <c r="I97"/>
  <c r="K97"/>
  <c r="M97"/>
  <c r="O97"/>
  <c r="Q97"/>
  <c r="U97"/>
  <c r="G98"/>
  <c r="M98" s="1"/>
  <c r="I98"/>
  <c r="K98"/>
  <c r="O98"/>
  <c r="Q98"/>
  <c r="U98"/>
  <c r="G99"/>
  <c r="I99"/>
  <c r="K99"/>
  <c r="M99"/>
  <c r="O99"/>
  <c r="Q99"/>
  <c r="U99"/>
  <c r="G100"/>
  <c r="M100" s="1"/>
  <c r="I100"/>
  <c r="K100"/>
  <c r="O100"/>
  <c r="Q100"/>
  <c r="U100"/>
  <c r="G101"/>
  <c r="I101"/>
  <c r="K101"/>
  <c r="M101"/>
  <c r="O101"/>
  <c r="Q101"/>
  <c r="U101"/>
  <c r="G102"/>
  <c r="M102" s="1"/>
  <c r="I102"/>
  <c r="K102"/>
  <c r="O102"/>
  <c r="Q102"/>
  <c r="U102"/>
  <c r="G104"/>
  <c r="M104" s="1"/>
  <c r="M103" s="1"/>
  <c r="I104"/>
  <c r="K104"/>
  <c r="K103" s="1"/>
  <c r="O104"/>
  <c r="O103" s="1"/>
  <c r="Q104"/>
  <c r="U104"/>
  <c r="U103" s="1"/>
  <c r="G105"/>
  <c r="I105"/>
  <c r="I103" s="1"/>
  <c r="K105"/>
  <c r="M105"/>
  <c r="O105"/>
  <c r="Q105"/>
  <c r="Q103" s="1"/>
  <c r="U105"/>
  <c r="I20" i="1"/>
  <c r="I19"/>
  <c r="G27"/>
  <c r="F40"/>
  <c r="G23" s="1"/>
  <c r="G40"/>
  <c r="G25" s="1"/>
  <c r="G26" s="1"/>
  <c r="J28"/>
  <c r="J26"/>
  <c r="G38"/>
  <c r="F38"/>
  <c r="H32"/>
  <c r="J23"/>
  <c r="J24"/>
  <c r="J25"/>
  <c r="J27"/>
  <c r="E24"/>
  <c r="E26"/>
  <c r="I16" l="1"/>
  <c r="I21" s="1"/>
  <c r="I60"/>
  <c r="G24"/>
  <c r="G29" s="1"/>
  <c r="G28"/>
  <c r="M70" i="12"/>
  <c r="M8"/>
  <c r="M18"/>
  <c r="M86"/>
  <c r="M91"/>
  <c r="M74"/>
  <c r="M32"/>
  <c r="G32"/>
  <c r="G8"/>
  <c r="G103"/>
  <c r="G91"/>
  <c r="M78"/>
  <c r="M77" s="1"/>
  <c r="M50"/>
  <c r="M49" s="1"/>
  <c r="G86"/>
  <c r="G74"/>
  <c r="G70"/>
  <c r="G18"/>
  <c r="I39" i="1"/>
  <c r="I40" s="1"/>
  <c r="J39" s="1"/>
  <c r="J40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<sst xmlns="http://schemas.openxmlformats.org/spreadsheetml/2006/main" count="547" uniqueCount="294">
  <si>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</si>
  <si>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</si>
  <si>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</si>
  <si>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</si>
  <si>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</si>
  <si>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</si>
  <si>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</si>
  <si>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</si>
  <si>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</si>
  <si>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</si>
  <si>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</si>
  <si>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</si>
  <si>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</si>
  <si>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</si>
  <si>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</si>
  <si>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</si>
  <si>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</si>
  <si>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</si>
  <si>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</si>
  <si>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</si>
  <si>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</si>
  <si>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</si>
  <si>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</si>
  <si>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</si>
  <si>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</si>
  <si>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</si>
  <si>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</si>
  <si>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</si>
  <si>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</si>
  <si>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</si>
  <si>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</si>
  <si>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</si>
  <si>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</si>
  <si>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</si>
  <si>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</si>
  <si>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</si>
  <si>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</si>
  <si>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</si>
  <si>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</si>
  <si>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</si>
  <si>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</si>
  <si>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</si>
  <si>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</si>
  <si>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</si>
  <si>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</si>
  <si>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Hrubá stavba RD Rychnov nad Kněžnou</t>
  </si>
  <si>
    <t>Josef Pácha</t>
  </si>
  <si>
    <t>Pod Strání 19</t>
  </si>
  <si>
    <t>Rychnov nad Kněžnou</t>
  </si>
  <si>
    <t>51601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</si>
  <si>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</si>
  <si>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</si>
  <si>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</si>
  <si>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</si>
  <si>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</si>
  <si>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</si>
  <si>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</si>
  <si>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</si>
  <si>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</si>
  <si>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</si>
  <si>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</si>
  <si>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</si>
  <si>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</si>
  <si>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5</t>
  </si>
  <si>
    <t>Komunikace</t>
  </si>
  <si>
    <t>94</t>
  </si>
  <si>
    <t>Lešení a stavební výtahy</t>
  </si>
  <si>
    <t>99</t>
  </si>
  <si>
    <t>Staveništní přesun hmot</t>
  </si>
  <si>
    <t>711</t>
  </si>
  <si>
    <t>Izolace proti vodě</t>
  </si>
  <si>
    <t>720</t>
  </si>
  <si>
    <t>Zdravotechnická instalace</t>
  </si>
  <si>
    <t>762</t>
  </si>
  <si>
    <t>Konstrukce tesařské</t>
  </si>
  <si>
    <t>764</t>
  </si>
  <si>
    <t>Konstrukce klempířské</t>
  </si>
  <si>
    <t>765</t>
  </si>
  <si>
    <t>Krytiny tvrdé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</si>
  <si>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</si>
  <si>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</si>
  <si>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</si>
  <si>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</si>
  <si>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</si>
  <si>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</si>
  <si>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</si>
  <si>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</si>
  <si>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</si>
  <si>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</si>
  <si>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</si>
  <si>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</si>
  <si>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</si>
  <si>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</si>
  <si>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</si>
  <si>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</si>
  <si>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</si>
  <si>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</si>
  <si>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</si>
  <si>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</si>
  <si>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</si>
  <si>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</si>
  <si>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</si>
  <si>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</si>
  <si>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</si>
  <si>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</si>
  <si>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</si>
  <si>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</si>
  <si>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</si>
  <si>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</si>
  <si>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</si>
  <si>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121101101R00</t>
  </si>
  <si>
    <t>Sejmutí ornice s přemístěním do 50 m</t>
  </si>
  <si>
    <t>m3</t>
  </si>
  <si>
    <t>POL1_0</t>
  </si>
  <si>
    <t>122100010RA0</t>
  </si>
  <si>
    <t>Odkopávky nezapažené v hornině 1-4</t>
  </si>
  <si>
    <t>POL2_0</t>
  </si>
  <si>
    <t>122201109R00</t>
  </si>
  <si>
    <t>Příplatek za lepivost - odkopávky v hor. 3</t>
  </si>
  <si>
    <t>132201111R00</t>
  </si>
  <si>
    <t>Hloubení rýh š.do 60 cm v hor.3 do 100 m3, STROJNĚ</t>
  </si>
  <si>
    <t>132201211R00</t>
  </si>
  <si>
    <t>Hloubení rýh š.do 200 cm hor.3 do 100 m3,STROJNĚ</t>
  </si>
  <si>
    <t>132201119R00</t>
  </si>
  <si>
    <t>Přípl.za lepivost,hloubení rýh 60 cm,hor.3,STROJNĚ</t>
  </si>
  <si>
    <t>132201219R00</t>
  </si>
  <si>
    <t>Přípl.za lepivost,hloubení rýh 200cm,hor.3,STROJNĚ</t>
  </si>
  <si>
    <t>174100010RA0</t>
  </si>
  <si>
    <t>Zásyp jam, rýh a šachet sypaninou se zhutněním</t>
  </si>
  <si>
    <t>162201102R00</t>
  </si>
  <si>
    <t>Vodorovné přemístění výkopku z hor.1-4 do 50 m</t>
  </si>
  <si>
    <t>274313611R00</t>
  </si>
  <si>
    <t>Beton základových pasů prostý C 16/20</t>
  </si>
  <si>
    <t>274351215RT1</t>
  </si>
  <si>
    <t>Bednění stěn základových pasů - zřízení, bednicí materiál prkna</t>
  </si>
  <si>
    <t>m2</t>
  </si>
  <si>
    <t>274351216R00</t>
  </si>
  <si>
    <t>Bednění stěn základových pasů - odstranění</t>
  </si>
  <si>
    <t>273321321R00</t>
  </si>
  <si>
    <t>Železobeton základových desek C 20/25</t>
  </si>
  <si>
    <t>273351215RT1</t>
  </si>
  <si>
    <t>Bednění stěn základových desek - zřízení, bednicí materiál prkna</t>
  </si>
  <si>
    <t>273351216R00</t>
  </si>
  <si>
    <t>Bednění stěn základových desek - odstranění</t>
  </si>
  <si>
    <t>273361921RT4</t>
  </si>
  <si>
    <t>Výztuž základových desek ze svařovaných sítí, průměr drátu  6,0, oka 100/100 mm KH30</t>
  </si>
  <si>
    <t>t</t>
  </si>
  <si>
    <t>274272140RT4</t>
  </si>
  <si>
    <t>Zdivo základové z bednicích tvárnic, tl. 30 cm, výplň tvárnic betonem C 20/25</t>
  </si>
  <si>
    <t>274272150RT4</t>
  </si>
  <si>
    <t>Zdivo základové z bednicích tvárnic, tl. 40 cm, výplň tvárnic betonem C 20/25</t>
  </si>
  <si>
    <t>274272160RT4</t>
  </si>
  <si>
    <t>Zdivo základové z bednicích tvárnic, tl. 50 cm, výplň tvárnic betonem C 20/25</t>
  </si>
  <si>
    <t>279360001RAB</t>
  </si>
  <si>
    <t>Výztuž základových konstrukcí, z oceli 10505(R)</t>
  </si>
  <si>
    <t>274354033R00</t>
  </si>
  <si>
    <t>Bednění prostupu základem do 0,05 m2, dl.1,0 m</t>
  </si>
  <si>
    <t>kus</t>
  </si>
  <si>
    <t>274272110RT4</t>
  </si>
  <si>
    <t>Zdivo základové z bednicích tvárnic, tl. 15 cm, výplň tvárnic betonem C 20/25</t>
  </si>
  <si>
    <t>311237493R00</t>
  </si>
  <si>
    <t>Zdivo HELUZ FAMILY brouš. P8, tl. 50 cm,lep.celopl</t>
  </si>
  <si>
    <t>311237468R00</t>
  </si>
  <si>
    <t>Zdivo z HELUZ FAMILY brouš. tl.38 cm, lep.celopl</t>
  </si>
  <si>
    <t>311237525R00</t>
  </si>
  <si>
    <t>Zdivo z HELUZ UNI brouš. P12,5,tl.25 cm,lep.celopl</t>
  </si>
  <si>
    <t>311237423R00</t>
  </si>
  <si>
    <t>Zdivo z HELUZ brouš. P10, tl.20 cm, lep.celoplošné</t>
  </si>
  <si>
    <t>342247532R00</t>
  </si>
  <si>
    <t>Příčky z cihel HELUZ broušených, lepidlo, tl. 11,5</t>
  </si>
  <si>
    <t>317167210R00</t>
  </si>
  <si>
    <t>Překlad Heluz vysoký, nosný 23,8/7/100 cm</t>
  </si>
  <si>
    <t>317167211R00</t>
  </si>
  <si>
    <t>Překlad Heluz vysoký, nosný 23,8/7/125 cm</t>
  </si>
  <si>
    <t>317167212R00</t>
  </si>
  <si>
    <t>Překlad Heluz vysoký, nosný 23,8/7/150 cm</t>
  </si>
  <si>
    <t>317167213R00</t>
  </si>
  <si>
    <t>Překlad Heluz vysoký, nosný 23,8/7/175 cm</t>
  </si>
  <si>
    <t>317167215R00</t>
  </si>
  <si>
    <t>Překlad Heluz vysoký, nosný 23,8/7/225 cm</t>
  </si>
  <si>
    <t>317167216R00</t>
  </si>
  <si>
    <t>Překlad Heluz vysoký, nosný 23,8/7/250 cm</t>
  </si>
  <si>
    <t>317167218R00</t>
  </si>
  <si>
    <t>Překlad Heluz vysoký, nosný 23,8/7/300 cm</t>
  </si>
  <si>
    <t>317998120R00</t>
  </si>
  <si>
    <t>Izolace mezi překlady polystyren tl. 140 mm</t>
  </si>
  <si>
    <t>m</t>
  </si>
  <si>
    <t>317167122R00</t>
  </si>
  <si>
    <t>Překlad Heluz plochý 11,5/7,1/125 cm</t>
  </si>
  <si>
    <t>314231256RA0</t>
  </si>
  <si>
    <t>Komín CIKO dvouprůduch. 3V 200 mm + GAS 160 mm,6 m</t>
  </si>
  <si>
    <t>soubor</t>
  </si>
  <si>
    <t>314231257RA0</t>
  </si>
  <si>
    <t>Komín CIKO dvoupr. 3V 200 mm + GAS 160 mm,přípl.1m</t>
  </si>
  <si>
    <t>411167166RT3</t>
  </si>
  <si>
    <t>Strop HELUZ, OVN 50, tl. 27 cm, nosník 6,25 - 7 m, s Kari sítí KA 17 drát 4 mm oko 150x150 mm</t>
  </si>
  <si>
    <t>411167164RT3</t>
  </si>
  <si>
    <t>Strop HELUZ, OVN 50, tl. 27 cm, nosník 4,25 - 5 m, s Kari sítí KA 17 drát 4 mm oko 150x150 mm</t>
  </si>
  <si>
    <t>411167162RT3</t>
  </si>
  <si>
    <t>Strop HELUZ, OVN 50, tl. 27 cm, nosník 2,25 - 3 m, s Kari sítí KA 17 drát 4 mm oko 150x150 mm</t>
  </si>
  <si>
    <t>411167161RT3</t>
  </si>
  <si>
    <t>Strop HELUZ, OVN 50, tl. 27 cm, nosník do 2 m, s Kari sítí KA 17 drát 4 mm oko 150x150 mm</t>
  </si>
  <si>
    <t>411167165RT3</t>
  </si>
  <si>
    <t>Strop HELUZ, OVN 50, tl. 27 cm, nosník 5,25 - 6 m, s Kari sítí KA 17 drát 4 mm oko 150x150 mm</t>
  </si>
  <si>
    <t>411167163RT3</t>
  </si>
  <si>
    <t>Strop HELUZ, OVN 50, tl. 27 cm, nosník 3,25 - 4 m, s Kari sítí KA 17 drát 4 mm oko 150x150 mm</t>
  </si>
  <si>
    <t>417320325RA0</t>
  </si>
  <si>
    <t>Ztužující věnec ŽB 500x250 mm,EPS,věncovka,bednění, C 20/25, výztuž</t>
  </si>
  <si>
    <t>417320036RAA</t>
  </si>
  <si>
    <t>Ztužující věnec ŽB beton C 20/25, 36 x 25 cm, bednění, výztuž 90 kg/m3</t>
  </si>
  <si>
    <t>417320034RAA</t>
  </si>
  <si>
    <t>Ztužující věnec ŽB beton C 20/25, 15 x 25 cm, bednění, výztuž 90 kg/m3</t>
  </si>
  <si>
    <t>417351115R00</t>
  </si>
  <si>
    <t>Bednění ztužujících pásů a věnců - zřízení, schodiště</t>
  </si>
  <si>
    <t>417351116R00</t>
  </si>
  <si>
    <t>Bednění ztužujících pásů a věnců - odstranění, schodiště</t>
  </si>
  <si>
    <t>417388164R00</t>
  </si>
  <si>
    <t>Věnec vnitřní pro zeď tl.250, tl.stropu 270 mm, výztuž, beton C20/25</t>
  </si>
  <si>
    <t>417388104R00</t>
  </si>
  <si>
    <t>Věnec vnější pro zeď tl. 500, tl.stropu 270 mm, výztuž, beton C20/25</t>
  </si>
  <si>
    <t>430320100RAB</t>
  </si>
  <si>
    <t>Schodiště ze železobetonu, křivočaré</t>
  </si>
  <si>
    <t>m DVČ</t>
  </si>
  <si>
    <t>564651111R00</t>
  </si>
  <si>
    <t>Podklad z kameniva drceného 63-125 mm, tl. 15 cm</t>
  </si>
  <si>
    <t>941955002R00</t>
  </si>
  <si>
    <t>Lešení lehké pomocné, výška podlahy do 1,9 m</t>
  </si>
  <si>
    <t>998011002R00</t>
  </si>
  <si>
    <t>Přesun hmot pro budovy zděné výšky do 12 m</t>
  </si>
  <si>
    <t>711140016RAC</t>
  </si>
  <si>
    <t>Izolace proti vodě vodorovná přitavená, 1x, 1x AEP, 1x modif.pás Glastek 40 special mineral</t>
  </si>
  <si>
    <t>711142559RY2</t>
  </si>
  <si>
    <t>Izolace proti vlhkosti svislá pásy přitavením, 1 vrstva - včetně dod. Glastek 40 special mineral</t>
  </si>
  <si>
    <t>998711101R00</t>
  </si>
  <si>
    <t>Přesun hmot pro izolace proti vodě, výšky do 6 m</t>
  </si>
  <si>
    <t>vcp720 001</t>
  </si>
  <si>
    <t>Rozvody instalací pod základovou deskou</t>
  </si>
  <si>
    <t>vcp720 002</t>
  </si>
  <si>
    <t>Odvětrání radonu pod základovou deskou</t>
  </si>
  <si>
    <t>762810110RAB</t>
  </si>
  <si>
    <t>Záklop z hrubých prken na sraz, impregnovaný, prkna tloušťky 24 mm</t>
  </si>
  <si>
    <t>762342203RT4</t>
  </si>
  <si>
    <t>Montáž laťování střech, vzdálenost latí 22 - 36 cm, včetně dodávky řeziva, latě 4/6 cm</t>
  </si>
  <si>
    <t>762342204RT4</t>
  </si>
  <si>
    <t>Montáž kontralatí přibitím, včetně dodávky řeziva, latě 4/6 cm</t>
  </si>
  <si>
    <t>762332120R00</t>
  </si>
  <si>
    <t>Montáž vázaných krovů pravidelných do 224 cm2</t>
  </si>
  <si>
    <t>762332130R00</t>
  </si>
  <si>
    <t>Montáž vázaných krovů pravidelných do 288 cm2</t>
  </si>
  <si>
    <t>60512121R</t>
  </si>
  <si>
    <t>Řezivo jehličnaté - hranoly - jak. I L=4-6 m</t>
  </si>
  <si>
    <t>POL3_0</t>
  </si>
  <si>
    <t>762395000R00</t>
  </si>
  <si>
    <t>Spojovací a ochranné prostředky pro střechy</t>
  </si>
  <si>
    <t>998762102R00</t>
  </si>
  <si>
    <t>Přesun hmot pro tesařské konstrukce, výšky do 12 m</t>
  </si>
  <si>
    <t>764718104R00</t>
  </si>
  <si>
    <t>Žlab podokapní půlkruh.z Al plechu lak., rš 330 mm</t>
  </si>
  <si>
    <t>764718130R00</t>
  </si>
  <si>
    <t>Kotlík žlabový kulatý z lak.Al, žlab 333mm,D 100mm</t>
  </si>
  <si>
    <t>764719431R00</t>
  </si>
  <si>
    <t>Oplechování komína z Al lak. plechu</t>
  </si>
  <si>
    <t>998764102R00</t>
  </si>
  <si>
    <t>Přesun hmot pro klempířské konstr., výšky do 12 m</t>
  </si>
  <si>
    <t>765312336R00</t>
  </si>
  <si>
    <t>Hřeben s větracím pásem plastovým, glazura</t>
  </si>
  <si>
    <t>765312313R00</t>
  </si>
  <si>
    <t>Krytina Samba 11 střech jednoduchých, glazura</t>
  </si>
  <si>
    <t>765312363R00</t>
  </si>
  <si>
    <t>Ukončení plochy taškami okraj.levými,Samba,glazura</t>
  </si>
  <si>
    <t>765312366R00</t>
  </si>
  <si>
    <t>Ukončení plochy taškami okraj. prav.,Samba,glazura</t>
  </si>
  <si>
    <t>765312382R00</t>
  </si>
  <si>
    <t>Taška prostup.s nástavcem pro anténu,Samba,režná</t>
  </si>
  <si>
    <t>765312389R00</t>
  </si>
  <si>
    <t>Taška prostup.s nástavcem odvětrání,Samba,glazura</t>
  </si>
  <si>
    <t>765312385R00</t>
  </si>
  <si>
    <t>Pás ochranný větrací okapní 500/10cm plast,Tondach</t>
  </si>
  <si>
    <t>765312397R00</t>
  </si>
  <si>
    <t>Plech okapní profilovaný šířky 170 mm hliník</t>
  </si>
  <si>
    <t>765799312R00</t>
  </si>
  <si>
    <t>Montáž fólie na bednění přibitím</t>
  </si>
  <si>
    <t>67352438R</t>
  </si>
  <si>
    <t>DEKTEN MULTI-PRO II fólie hydroizolační 1,5 x 50 m, tl. 0,48 mm</t>
  </si>
  <si>
    <t>998765102R00</t>
  </si>
  <si>
    <t>Přesun hmot pro krytiny tvrdé, výšky do 12 m</t>
  </si>
  <si>
    <t>210220021RT1</t>
  </si>
  <si>
    <t>Vedení uzemňovací v zemi FeZn do 120 mm2 vč.svorek, včetně pásku FeZn 30 x 4 mm</t>
  </si>
  <si>
    <t>210220022RT1</t>
  </si>
  <si>
    <t>Vedení uzemňovací v zemi FeZn, D 8 - 10 mm, včetně drátu FeZn 10 mm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</si>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</sst>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1">
    <numFmt numFmtId="172" formatCode="#,##0.00000"/>
  </numFmts>
  <fonts count="17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2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72" fontId="16" fillId="0" borderId="33" xfId="0" applyNumberFormat="1" applyFont="1" applyBorder="1" applyAlignment="1">
      <alignment vertical="top" shrinkToFit="1"/>
    </xf>
    <xf numFmtId="172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72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72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2" sqref="A2:G2"/>
    </sheetView>
  </sheetViews>
  <sheetFormatPr defaultRowHeight="12.75"/>
  <sheetData>
    <row r="1" spans="1:7">
      <c r="A1" s="37" t="s">
        <v>38</v>
      </c>
    </row>
    <row r="2" spans="1:7" ht="57.75" customHeight="1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63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>
      <c r="A2" s="4"/>
      <c r="B2" s="106" t="s">
        <v>40</v>
      </c>
      <c r="C2" s="107"/>
      <c r="D2" s="108" t="s">
        <v>45</v>
      </c>
      <c r="E2" s="109"/>
      <c r="F2" s="109"/>
      <c r="G2" s="109"/>
      <c r="H2" s="109"/>
      <c r="I2" s="109"/>
      <c r="J2" s="110"/>
      <c r="O2" s="2"/>
    </row>
    <row r="3" spans="1:15" ht="23.25" hidden="1" customHeight="1">
      <c r="A3" s="4"/>
      <c r="B3" s="111" t="s">
        <v>43</v>
      </c>
      <c r="C3" s="112"/>
      <c r="D3" s="113"/>
      <c r="E3" s="114"/>
      <c r="F3" s="114"/>
      <c r="G3" s="114"/>
      <c r="H3" s="114"/>
      <c r="I3" s="114"/>
      <c r="J3" s="115"/>
    </row>
    <row r="4" spans="1:15" ht="23.25" hidden="1" customHeight="1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>
      <c r="A5" s="4"/>
      <c r="B5" s="47" t="s">
        <v>21</v>
      </c>
      <c r="C5" s="5"/>
      <c r="D5" s="122" t="s">
        <v>46</v>
      </c>
      <c r="E5" s="26"/>
      <c r="F5" s="26"/>
      <c r="G5" s="26"/>
      <c r="H5" s="28" t="s">
        <v>33</v>
      </c>
      <c r="I5" s="122"/>
      <c r="J5" s="11"/>
    </row>
    <row r="6" spans="1:15" ht="15.75" customHeight="1">
      <c r="A6" s="4"/>
      <c r="B6" s="41"/>
      <c r="C6" s="26"/>
      <c r="D6" s="122" t="s">
        <v>47</v>
      </c>
      <c r="E6" s="26"/>
      <c r="F6" s="26"/>
      <c r="G6" s="26"/>
      <c r="H6" s="28" t="s">
        <v>34</v>
      </c>
      <c r="I6" s="122"/>
      <c r="J6" s="11"/>
    </row>
    <row r="7" spans="1:15" ht="15.75" customHeight="1">
      <c r="A7" s="4"/>
      <c r="B7" s="42"/>
      <c r="C7" s="123" t="s">
        <v>49</v>
      </c>
      <c r="D7" s="105" t="s">
        <v>48</v>
      </c>
      <c r="E7" s="34"/>
      <c r="F7" s="34"/>
      <c r="G7" s="34"/>
      <c r="H7" s="36"/>
      <c r="I7" s="34"/>
      <c r="J7" s="51"/>
    </row>
    <row r="8" spans="1:15" ht="24" hidden="1" customHeight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5" ht="15.75" customHeight="1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5" ht="15.75" customHeight="1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5" ht="24" hidden="1" customHeight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>
      <c r="A16" s="193" t="s">
        <v>23</v>
      </c>
      <c r="B16" s="194" t="s">
        <v>23</v>
      </c>
      <c r="C16" s="58"/>
      <c r="D16" s="59"/>
      <c r="E16" s="83"/>
      <c r="F16" s="84"/>
      <c r="G16" s="83"/>
      <c r="H16" s="84"/>
      <c r="I16" s="83">
        <f>SUMIF(F47:F59,A16,I47:I59)+SUMIF(F47:F59,"PSU",I47:I59)</f>
        <v>0</v>
      </c>
      <c r="J16" s="93"/>
    </row>
    <row r="17" spans="1:10" ht="23.25" customHeight="1">
      <c r="A17" s="193" t="s">
        <v>24</v>
      </c>
      <c r="B17" s="194" t="s">
        <v>24</v>
      </c>
      <c r="C17" s="58"/>
      <c r="D17" s="59"/>
      <c r="E17" s="83"/>
      <c r="F17" s="84"/>
      <c r="G17" s="83"/>
      <c r="H17" s="84"/>
      <c r="I17" s="83">
        <f>SUMIF(F47:F59,A17,I47:I59)</f>
        <v>0</v>
      </c>
      <c r="J17" s="93"/>
    </row>
    <row r="18" spans="1:10" ht="23.25" customHeight="1">
      <c r="A18" s="193" t="s">
        <v>25</v>
      </c>
      <c r="B18" s="194" t="s">
        <v>25</v>
      </c>
      <c r="C18" s="58"/>
      <c r="D18" s="59"/>
      <c r="E18" s="83"/>
      <c r="F18" s="84"/>
      <c r="G18" s="83"/>
      <c r="H18" s="84"/>
      <c r="I18" s="83">
        <f>SUMIF(F47:F59,A18,I47:I59)</f>
        <v>0</v>
      </c>
      <c r="J18" s="93"/>
    </row>
    <row r="19" spans="1:10" ht="23.25" customHeight="1">
      <c r="A19" s="193" t="s">
        <v>81</v>
      </c>
      <c r="B19" s="194" t="s">
        <v>26</v>
      </c>
      <c r="C19" s="58"/>
      <c r="D19" s="59"/>
      <c r="E19" s="83"/>
      <c r="F19" s="84"/>
      <c r="G19" s="83"/>
      <c r="H19" s="84"/>
      <c r="I19" s="83">
        <f>SUMIF(F47:F59,A19,I47:I59)</f>
        <v>0</v>
      </c>
      <c r="J19" s="93"/>
    </row>
    <row r="20" spans="1:10" ht="23.25" customHeight="1">
      <c r="A20" s="193" t="s">
        <v>82</v>
      </c>
      <c r="B20" s="194" t="s">
        <v>27</v>
      </c>
      <c r="C20" s="58"/>
      <c r="D20" s="59"/>
      <c r="E20" s="83"/>
      <c r="F20" s="84"/>
      <c r="G20" s="83"/>
      <c r="H20" s="84"/>
      <c r="I20" s="83">
        <f>SUMIF(F47:F59,A20,I47:I59)</f>
        <v>0</v>
      </c>
      <c r="J20" s="93"/>
    </row>
    <row r="21" spans="1:10" ht="23.25" customHeight="1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52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44357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hidden="1" customHeight="1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hidden="1" customHeight="1">
      <c r="A39" s="131">
        <v>1</v>
      </c>
      <c r="B39" s="137" t="s">
        <v>50</v>
      </c>
      <c r="C39" s="138" t="s">
        <v>45</v>
      </c>
      <c r="D39" s="139"/>
      <c r="E39" s="139"/>
      <c r="F39" s="147">
        <f>'Rozpočet Pol'!AC107</f>
        <v>0</v>
      </c>
      <c r="G39" s="148">
        <f>'Rozpočet Pol'!AD107</f>
        <v>0</v>
      </c>
      <c r="H39" s="149">
        <f>(F39*SazbaDPH1/100)+(G39*SazbaDPH2/100)</f>
        <v>0</v>
      </c>
      <c r="I39" s="149">
        <f>F39+G39+H39</f>
        <v>0</v>
      </c>
      <c r="J39" s="140" t="str">
        <f>IF(CenaCelkemVypocet=0,"",I39/CenaCelkemVypocet*100)</f>
        <v/>
      </c>
    </row>
    <row r="40" spans="1:10" ht="25.5" hidden="1" customHeight="1">
      <c r="A40" s="131"/>
      <c r="B40" s="141" t="s">
        <v>51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4" spans="1:10" ht="15.75">
      <c r="B44" s="161" t="s">
        <v>53</v>
      </c>
    </row>
    <row r="46" spans="1:10" ht="25.5" customHeight="1">
      <c r="A46" s="162"/>
      <c r="B46" s="168" t="s">
        <v>16</v>
      </c>
      <c r="C46" s="168" t="s">
        <v>5</v>
      </c>
      <c r="D46" s="169"/>
      <c r="E46" s="169"/>
      <c r="F46" s="172" t="s">
        <v>54</v>
      </c>
      <c r="G46" s="172"/>
      <c r="H46" s="172"/>
      <c r="I46" s="173" t="s">
        <v>28</v>
      </c>
      <c r="J46" s="173"/>
    </row>
    <row r="47" spans="1:10" ht="25.5" customHeight="1">
      <c r="A47" s="163"/>
      <c r="B47" s="174" t="s">
        <v>55</v>
      </c>
      <c r="C47" s="175" t="s">
        <v>56</v>
      </c>
      <c r="D47" s="176"/>
      <c r="E47" s="176"/>
      <c r="F47" s="180" t="s">
        <v>23</v>
      </c>
      <c r="G47" s="181"/>
      <c r="H47" s="181"/>
      <c r="I47" s="182">
        <f>'Rozpočet Pol'!G8</f>
        <v>0</v>
      </c>
      <c r="J47" s="182"/>
    </row>
    <row r="48" spans="1:10" ht="25.5" customHeight="1">
      <c r="A48" s="163"/>
      <c r="B48" s="166" t="s">
        <v>57</v>
      </c>
      <c r="C48" s="165" t="s">
        <v>58</v>
      </c>
      <c r="D48" s="167"/>
      <c r="E48" s="167"/>
      <c r="F48" s="183" t="s">
        <v>23</v>
      </c>
      <c r="G48" s="184"/>
      <c r="H48" s="184"/>
      <c r="I48" s="185">
        <f>'Rozpočet Pol'!G18</f>
        <v>0</v>
      </c>
      <c r="J48" s="185"/>
    </row>
    <row r="49" spans="1:10" ht="25.5" customHeight="1">
      <c r="A49" s="163"/>
      <c r="B49" s="166" t="s">
        <v>59</v>
      </c>
      <c r="C49" s="165" t="s">
        <v>60</v>
      </c>
      <c r="D49" s="167"/>
      <c r="E49" s="167"/>
      <c r="F49" s="183" t="s">
        <v>23</v>
      </c>
      <c r="G49" s="184"/>
      <c r="H49" s="184"/>
      <c r="I49" s="185">
        <f>'Rozpočet Pol'!G32</f>
        <v>0</v>
      </c>
      <c r="J49" s="185"/>
    </row>
    <row r="50" spans="1:10" ht="25.5" customHeight="1">
      <c r="A50" s="163"/>
      <c r="B50" s="166" t="s">
        <v>61</v>
      </c>
      <c r="C50" s="165" t="s">
        <v>62</v>
      </c>
      <c r="D50" s="167"/>
      <c r="E50" s="167"/>
      <c r="F50" s="183" t="s">
        <v>23</v>
      </c>
      <c r="G50" s="184"/>
      <c r="H50" s="184"/>
      <c r="I50" s="185">
        <f>'Rozpočet Pol'!G49</f>
        <v>0</v>
      </c>
      <c r="J50" s="185"/>
    </row>
    <row r="51" spans="1:10" ht="25.5" customHeight="1">
      <c r="A51" s="163"/>
      <c r="B51" s="166" t="s">
        <v>63</v>
      </c>
      <c r="C51" s="165" t="s">
        <v>64</v>
      </c>
      <c r="D51" s="167"/>
      <c r="E51" s="167"/>
      <c r="F51" s="183" t="s">
        <v>23</v>
      </c>
      <c r="G51" s="184"/>
      <c r="H51" s="184"/>
      <c r="I51" s="185">
        <f>'Rozpočet Pol'!G64</f>
        <v>0</v>
      </c>
      <c r="J51" s="185"/>
    </row>
    <row r="52" spans="1:10" ht="25.5" customHeight="1">
      <c r="A52" s="163"/>
      <c r="B52" s="166" t="s">
        <v>65</v>
      </c>
      <c r="C52" s="165" t="s">
        <v>66</v>
      </c>
      <c r="D52" s="167"/>
      <c r="E52" s="167"/>
      <c r="F52" s="183" t="s">
        <v>23</v>
      </c>
      <c r="G52" s="184"/>
      <c r="H52" s="184"/>
      <c r="I52" s="185">
        <f>'Rozpočet Pol'!G66</f>
        <v>0</v>
      </c>
      <c r="J52" s="185"/>
    </row>
    <row r="53" spans="1:10" ht="25.5" customHeight="1">
      <c r="A53" s="163"/>
      <c r="B53" s="166" t="s">
        <v>67</v>
      </c>
      <c r="C53" s="165" t="s">
        <v>68</v>
      </c>
      <c r="D53" s="167"/>
      <c r="E53" s="167"/>
      <c r="F53" s="183" t="s">
        <v>23</v>
      </c>
      <c r="G53" s="184"/>
      <c r="H53" s="184"/>
      <c r="I53" s="185">
        <f>'Rozpočet Pol'!G68</f>
        <v>0</v>
      </c>
      <c r="J53" s="185"/>
    </row>
    <row r="54" spans="1:10" ht="25.5" customHeight="1">
      <c r="A54" s="163"/>
      <c r="B54" s="166" t="s">
        <v>69</v>
      </c>
      <c r="C54" s="165" t="s">
        <v>70</v>
      </c>
      <c r="D54" s="167"/>
      <c r="E54" s="167"/>
      <c r="F54" s="183" t="s">
        <v>24</v>
      </c>
      <c r="G54" s="184"/>
      <c r="H54" s="184"/>
      <c r="I54" s="185">
        <f>'Rozpočet Pol'!G70</f>
        <v>0</v>
      </c>
      <c r="J54" s="185"/>
    </row>
    <row r="55" spans="1:10" ht="25.5" customHeight="1">
      <c r="A55" s="163"/>
      <c r="B55" s="166" t="s">
        <v>71</v>
      </c>
      <c r="C55" s="165" t="s">
        <v>72</v>
      </c>
      <c r="D55" s="167"/>
      <c r="E55" s="167"/>
      <c r="F55" s="183" t="s">
        <v>24</v>
      </c>
      <c r="G55" s="184"/>
      <c r="H55" s="184"/>
      <c r="I55" s="185">
        <f>'Rozpočet Pol'!G74</f>
        <v>0</v>
      </c>
      <c r="J55" s="185"/>
    </row>
    <row r="56" spans="1:10" ht="25.5" customHeight="1">
      <c r="A56" s="163"/>
      <c r="B56" s="166" t="s">
        <v>73</v>
      </c>
      <c r="C56" s="165" t="s">
        <v>74</v>
      </c>
      <c r="D56" s="167"/>
      <c r="E56" s="167"/>
      <c r="F56" s="183" t="s">
        <v>24</v>
      </c>
      <c r="G56" s="184"/>
      <c r="H56" s="184"/>
      <c r="I56" s="185">
        <f>'Rozpočet Pol'!G77</f>
        <v>0</v>
      </c>
      <c r="J56" s="185"/>
    </row>
    <row r="57" spans="1:10" ht="25.5" customHeight="1">
      <c r="A57" s="163"/>
      <c r="B57" s="166" t="s">
        <v>75</v>
      </c>
      <c r="C57" s="165" t="s">
        <v>76</v>
      </c>
      <c r="D57" s="167"/>
      <c r="E57" s="167"/>
      <c r="F57" s="183" t="s">
        <v>24</v>
      </c>
      <c r="G57" s="184"/>
      <c r="H57" s="184"/>
      <c r="I57" s="185">
        <f>'Rozpočet Pol'!G86</f>
        <v>0</v>
      </c>
      <c r="J57" s="185"/>
    </row>
    <row r="58" spans="1:10" ht="25.5" customHeight="1">
      <c r="A58" s="163"/>
      <c r="B58" s="166" t="s">
        <v>77</v>
      </c>
      <c r="C58" s="165" t="s">
        <v>78</v>
      </c>
      <c r="D58" s="167"/>
      <c r="E58" s="167"/>
      <c r="F58" s="183" t="s">
        <v>24</v>
      </c>
      <c r="G58" s="184"/>
      <c r="H58" s="184"/>
      <c r="I58" s="185">
        <f>'Rozpočet Pol'!G91</f>
        <v>0</v>
      </c>
      <c r="J58" s="185"/>
    </row>
    <row r="59" spans="1:10" ht="25.5" customHeight="1">
      <c r="A59" s="163"/>
      <c r="B59" s="177" t="s">
        <v>79</v>
      </c>
      <c r="C59" s="178" t="s">
        <v>80</v>
      </c>
      <c r="D59" s="179"/>
      <c r="E59" s="179"/>
      <c r="F59" s="186" t="s">
        <v>25</v>
      </c>
      <c r="G59" s="187"/>
      <c r="H59" s="187"/>
      <c r="I59" s="188">
        <f>'Rozpočet Pol'!G103</f>
        <v>0</v>
      </c>
      <c r="J59" s="188"/>
    </row>
    <row r="60" spans="1:10" ht="25.5" customHeight="1">
      <c r="A60" s="164"/>
      <c r="B60" s="170" t="s">
        <v>1</v>
      </c>
      <c r="C60" s="170"/>
      <c r="D60" s="171"/>
      <c r="E60" s="171"/>
      <c r="F60" s="189"/>
      <c r="G60" s="190"/>
      <c r="H60" s="190"/>
      <c r="I60" s="191">
        <f>SUM(I47:I59)</f>
        <v>0</v>
      </c>
      <c r="J60" s="191"/>
    </row>
    <row r="61" spans="1:10">
      <c r="F61" s="192"/>
      <c r="G61" s="130"/>
      <c r="H61" s="192"/>
      <c r="I61" s="130"/>
      <c r="J61" s="130"/>
    </row>
    <row r="62" spans="1:10">
      <c r="F62" s="192"/>
      <c r="G62" s="130"/>
      <c r="H62" s="192"/>
      <c r="I62" s="130"/>
      <c r="J62" s="130"/>
    </row>
    <row r="63" spans="1:10">
      <c r="F63" s="192"/>
      <c r="G63" s="130"/>
      <c r="H63" s="192"/>
      <c r="I63" s="130"/>
      <c r="J63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5">
    <mergeCell ref="I58:J58"/>
    <mergeCell ref="C58:E58"/>
    <mergeCell ref="I59:J59"/>
    <mergeCell ref="C59:E59"/>
    <mergeCell ref="I60:J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>
      <c r="A2" s="79" t="s">
        <v>41</v>
      </c>
      <c r="B2" s="78"/>
      <c r="C2" s="103"/>
      <c r="D2" s="103"/>
      <c r="E2" s="103"/>
      <c r="F2" s="103"/>
      <c r="G2" s="104"/>
    </row>
    <row r="3" spans="1:7" ht="24.95" hidden="1" customHeight="1">
      <c r="A3" s="79" t="s">
        <v>7</v>
      </c>
      <c r="B3" s="78"/>
      <c r="C3" s="103"/>
      <c r="D3" s="103"/>
      <c r="E3" s="103"/>
      <c r="F3" s="103"/>
      <c r="G3" s="104"/>
    </row>
    <row r="4" spans="1:7" ht="24.95" hidden="1" customHeight="1">
      <c r="A4" s="79" t="s">
        <v>8</v>
      </c>
      <c r="B4" s="78"/>
      <c r="C4" s="103"/>
      <c r="D4" s="103"/>
      <c r="E4" s="103"/>
      <c r="F4" s="103"/>
      <c r="G4" s="104"/>
    </row>
    <row r="5" spans="1:7" hidden="1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117"/>
  <sheetViews>
    <sheetView workbookViewId="0">
      <selection sqref="A1:G1"/>
    </sheetView>
  </sheetViews>
  <sheetFormatPr defaultRowHeight="12.75" outlineLevelRow="1"/>
  <cols>
    <col min="1" max="1" width="4.28515625" customWidth="1"/>
    <col min="2" max="2" width="14.42578125" style="129" customWidth="1"/>
    <col min="3" max="3" width="38.28515625" style="12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>
      <c r="A1" s="195" t="s">
        <v>6</v>
      </c>
      <c r="B1" s="195"/>
      <c r="C1" s="195"/>
      <c r="D1" s="195"/>
      <c r="E1" s="195"/>
      <c r="F1" s="195"/>
      <c r="G1" s="195"/>
      <c r="AE1" t="s">
        <v>84</v>
      </c>
    </row>
    <row r="2" spans="1:60" ht="24.95" customHeight="1">
      <c r="A2" s="202" t="s">
        <v>83</v>
      </c>
      <c r="B2" s="196"/>
      <c r="C2" s="197" t="s">
        <v>45</v>
      </c>
      <c r="D2" s="198"/>
      <c r="E2" s="198"/>
      <c r="F2" s="198"/>
      <c r="G2" s="204"/>
      <c r="AE2" t="s">
        <v>85</v>
      </c>
    </row>
    <row r="3" spans="1:60" ht="24.95" hidden="1" customHeight="1">
      <c r="A3" s="203" t="s">
        <v>7</v>
      </c>
      <c r="B3" s="201"/>
      <c r="C3" s="199"/>
      <c r="D3" s="200"/>
      <c r="E3" s="200"/>
      <c r="F3" s="200"/>
      <c r="G3" s="205"/>
      <c r="AE3" t="s">
        <v>86</v>
      </c>
    </row>
    <row r="4" spans="1:60" ht="24.95" hidden="1" customHeight="1">
      <c r="A4" s="203" t="s">
        <v>8</v>
      </c>
      <c r="B4" s="201"/>
      <c r="C4" s="199"/>
      <c r="D4" s="200"/>
      <c r="E4" s="200"/>
      <c r="F4" s="200"/>
      <c r="G4" s="205"/>
      <c r="AE4" t="s">
        <v>87</v>
      </c>
    </row>
    <row r="5" spans="1:60" hidden="1">
      <c r="A5" s="206" t="s">
        <v>88</v>
      </c>
      <c r="B5" s="207"/>
      <c r="C5" s="208"/>
      <c r="D5" s="209"/>
      <c r="E5" s="209"/>
      <c r="F5" s="209"/>
      <c r="G5" s="210"/>
      <c r="AE5" t="s">
        <v>89</v>
      </c>
    </row>
    <row r="7" spans="1:60" ht="38.25">
      <c r="A7" s="215" t="s">
        <v>90</v>
      </c>
      <c r="B7" s="216" t="s">
        <v>91</v>
      </c>
      <c r="C7" s="216" t="s">
        <v>92</v>
      </c>
      <c r="D7" s="215" t="s">
        <v>93</v>
      </c>
      <c r="E7" s="215" t="s">
        <v>94</v>
      </c>
      <c r="F7" s="211" t="s">
        <v>95</v>
      </c>
      <c r="G7" s="232" t="s">
        <v>28</v>
      </c>
      <c r="H7" s="233" t="s">
        <v>29</v>
      </c>
      <c r="I7" s="233" t="s">
        <v>96</v>
      </c>
      <c r="J7" s="233" t="s">
        <v>30</v>
      </c>
      <c r="K7" s="233" t="s">
        <v>97</v>
      </c>
      <c r="L7" s="233" t="s">
        <v>98</v>
      </c>
      <c r="M7" s="233" t="s">
        <v>99</v>
      </c>
      <c r="N7" s="233" t="s">
        <v>100</v>
      </c>
      <c r="O7" s="233" t="s">
        <v>101</v>
      </c>
      <c r="P7" s="233" t="s">
        <v>102</v>
      </c>
      <c r="Q7" s="233" t="s">
        <v>103</v>
      </c>
      <c r="R7" s="233" t="s">
        <v>104</v>
      </c>
      <c r="S7" s="233" t="s">
        <v>105</v>
      </c>
      <c r="T7" s="233" t="s">
        <v>106</v>
      </c>
      <c r="U7" s="218" t="s">
        <v>107</v>
      </c>
    </row>
    <row r="8" spans="1:60">
      <c r="A8" s="234" t="s">
        <v>108</v>
      </c>
      <c r="B8" s="235" t="s">
        <v>55</v>
      </c>
      <c r="C8" s="236" t="s">
        <v>56</v>
      </c>
      <c r="D8" s="237"/>
      <c r="E8" s="238"/>
      <c r="F8" s="239"/>
      <c r="G8" s="239">
        <f>SUMIF(AE9:AE17,"&lt;&gt;NOR",G9:G17)</f>
        <v>0</v>
      </c>
      <c r="H8" s="239"/>
      <c r="I8" s="239">
        <f>SUM(I9:I17)</f>
        <v>0</v>
      </c>
      <c r="J8" s="239"/>
      <c r="K8" s="239">
        <f>SUM(K9:K17)</f>
        <v>0</v>
      </c>
      <c r="L8" s="239"/>
      <c r="M8" s="239">
        <f>SUM(M9:M17)</f>
        <v>0</v>
      </c>
      <c r="N8" s="217"/>
      <c r="O8" s="217">
        <f>SUM(O9:O17)</f>
        <v>0</v>
      </c>
      <c r="P8" s="217"/>
      <c r="Q8" s="217">
        <f>SUM(Q9:Q17)</f>
        <v>0</v>
      </c>
      <c r="R8" s="217"/>
      <c r="S8" s="217"/>
      <c r="T8" s="234"/>
      <c r="U8" s="217">
        <f>SUM(U9:U17)</f>
        <v>96.81</v>
      </c>
      <c r="AE8" t="s">
        <v>109</v>
      </c>
    </row>
    <row r="9" spans="1:60" outlineLevel="1">
      <c r="A9" s="213">
        <v>1</v>
      </c>
      <c r="B9" s="219" t="s">
        <v>110</v>
      </c>
      <c r="C9" s="262" t="s">
        <v>111</v>
      </c>
      <c r="D9" s="221" t="s">
        <v>112</v>
      </c>
      <c r="E9" s="227">
        <v>53.48</v>
      </c>
      <c r="F9" s="229"/>
      <c r="G9" s="230">
        <f>ROUND(E9*F9,2)</f>
        <v>0</v>
      </c>
      <c r="H9" s="229"/>
      <c r="I9" s="230">
        <f>ROUND(E9*H9,2)</f>
        <v>0</v>
      </c>
      <c r="J9" s="229"/>
      <c r="K9" s="230">
        <f>ROUND(E9*J9,2)</f>
        <v>0</v>
      </c>
      <c r="L9" s="230">
        <v>15</v>
      </c>
      <c r="M9" s="230">
        <f>G9*(1+L9/100)</f>
        <v>0</v>
      </c>
      <c r="N9" s="222">
        <v>0</v>
      </c>
      <c r="O9" s="222">
        <f>ROUND(E9*N9,5)</f>
        <v>0</v>
      </c>
      <c r="P9" s="222">
        <v>0</v>
      </c>
      <c r="Q9" s="222">
        <f>ROUND(E9*P9,5)</f>
        <v>0</v>
      </c>
      <c r="R9" s="222"/>
      <c r="S9" s="222"/>
      <c r="T9" s="223">
        <v>9.7000000000000003E-2</v>
      </c>
      <c r="U9" s="222">
        <f>ROUND(E9*T9,2)</f>
        <v>5.19</v>
      </c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113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>
      <c r="A10" s="213">
        <v>2</v>
      </c>
      <c r="B10" s="219" t="s">
        <v>114</v>
      </c>
      <c r="C10" s="262" t="s">
        <v>115</v>
      </c>
      <c r="D10" s="221" t="s">
        <v>112</v>
      </c>
      <c r="E10" s="227">
        <v>138.744</v>
      </c>
      <c r="F10" s="229"/>
      <c r="G10" s="230">
        <f>ROUND(E10*F10,2)</f>
        <v>0</v>
      </c>
      <c r="H10" s="229"/>
      <c r="I10" s="230">
        <f>ROUND(E10*H10,2)</f>
        <v>0</v>
      </c>
      <c r="J10" s="229"/>
      <c r="K10" s="230">
        <f>ROUND(E10*J10,2)</f>
        <v>0</v>
      </c>
      <c r="L10" s="230">
        <v>15</v>
      </c>
      <c r="M10" s="230">
        <f>G10*(1+L10/100)</f>
        <v>0</v>
      </c>
      <c r="N10" s="222">
        <v>0</v>
      </c>
      <c r="O10" s="222">
        <f>ROUND(E10*N10,5)</f>
        <v>0</v>
      </c>
      <c r="P10" s="222">
        <v>0</v>
      </c>
      <c r="Q10" s="222">
        <f>ROUND(E10*P10,5)</f>
        <v>0</v>
      </c>
      <c r="R10" s="222"/>
      <c r="S10" s="222"/>
      <c r="T10" s="223">
        <v>0.29525000000000001</v>
      </c>
      <c r="U10" s="222">
        <f>ROUND(E10*T10,2)</f>
        <v>40.96</v>
      </c>
      <c r="V10" s="212"/>
      <c r="W10" s="212"/>
      <c r="X10" s="212"/>
      <c r="Y10" s="212"/>
      <c r="Z10" s="212"/>
      <c r="AA10" s="212"/>
      <c r="AB10" s="212"/>
      <c r="AC10" s="212"/>
      <c r="AD10" s="212"/>
      <c r="AE10" s="212" t="s">
        <v>116</v>
      </c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>
      <c r="A11" s="213">
        <v>3</v>
      </c>
      <c r="B11" s="219" t="s">
        <v>117</v>
      </c>
      <c r="C11" s="262" t="s">
        <v>118</v>
      </c>
      <c r="D11" s="221" t="s">
        <v>112</v>
      </c>
      <c r="E11" s="227">
        <v>138.744</v>
      </c>
      <c r="F11" s="229"/>
      <c r="G11" s="230">
        <f>ROUND(E11*F11,2)</f>
        <v>0</v>
      </c>
      <c r="H11" s="229"/>
      <c r="I11" s="230">
        <f>ROUND(E11*H11,2)</f>
        <v>0</v>
      </c>
      <c r="J11" s="229"/>
      <c r="K11" s="230">
        <f>ROUND(E11*J11,2)</f>
        <v>0</v>
      </c>
      <c r="L11" s="230">
        <v>15</v>
      </c>
      <c r="M11" s="230">
        <f>G11*(1+L11/100)</f>
        <v>0</v>
      </c>
      <c r="N11" s="222">
        <v>0</v>
      </c>
      <c r="O11" s="222">
        <f>ROUND(E11*N11,5)</f>
        <v>0</v>
      </c>
      <c r="P11" s="222">
        <v>0</v>
      </c>
      <c r="Q11" s="222">
        <f>ROUND(E11*P11,5)</f>
        <v>0</v>
      </c>
      <c r="R11" s="222"/>
      <c r="S11" s="222"/>
      <c r="T11" s="223">
        <v>5.8000000000000003E-2</v>
      </c>
      <c r="U11" s="222">
        <f>ROUND(E11*T11,2)</f>
        <v>8.0500000000000007</v>
      </c>
      <c r="V11" s="212"/>
      <c r="W11" s="212"/>
      <c r="X11" s="212"/>
      <c r="Y11" s="212"/>
      <c r="Z11" s="212"/>
      <c r="AA11" s="212"/>
      <c r="AB11" s="212"/>
      <c r="AC11" s="212"/>
      <c r="AD11" s="212"/>
      <c r="AE11" s="212" t="s">
        <v>113</v>
      </c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ht="22.5" outlineLevel="1">
      <c r="A12" s="213">
        <v>4</v>
      </c>
      <c r="B12" s="219" t="s">
        <v>119</v>
      </c>
      <c r="C12" s="262" t="s">
        <v>120</v>
      </c>
      <c r="D12" s="221" t="s">
        <v>112</v>
      </c>
      <c r="E12" s="227">
        <v>14.112</v>
      </c>
      <c r="F12" s="229"/>
      <c r="G12" s="230">
        <f>ROUND(E12*F12,2)</f>
        <v>0</v>
      </c>
      <c r="H12" s="229"/>
      <c r="I12" s="230">
        <f>ROUND(E12*H12,2)</f>
        <v>0</v>
      </c>
      <c r="J12" s="229"/>
      <c r="K12" s="230">
        <f>ROUND(E12*J12,2)</f>
        <v>0</v>
      </c>
      <c r="L12" s="230">
        <v>15</v>
      </c>
      <c r="M12" s="230">
        <f>G12*(1+L12/100)</f>
        <v>0</v>
      </c>
      <c r="N12" s="222">
        <v>0</v>
      </c>
      <c r="O12" s="222">
        <f>ROUND(E12*N12,5)</f>
        <v>0</v>
      </c>
      <c r="P12" s="222">
        <v>0</v>
      </c>
      <c r="Q12" s="222">
        <f>ROUND(E12*P12,5)</f>
        <v>0</v>
      </c>
      <c r="R12" s="222"/>
      <c r="S12" s="222"/>
      <c r="T12" s="223">
        <v>0.23</v>
      </c>
      <c r="U12" s="222">
        <f>ROUND(E12*T12,2)</f>
        <v>3.25</v>
      </c>
      <c r="V12" s="212"/>
      <c r="W12" s="212"/>
      <c r="X12" s="212"/>
      <c r="Y12" s="212"/>
      <c r="Z12" s="212"/>
      <c r="AA12" s="212"/>
      <c r="AB12" s="212"/>
      <c r="AC12" s="212"/>
      <c r="AD12" s="212"/>
      <c r="AE12" s="212" t="s">
        <v>113</v>
      </c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>
      <c r="A13" s="213">
        <v>5</v>
      </c>
      <c r="B13" s="219" t="s">
        <v>121</v>
      </c>
      <c r="C13" s="262" t="s">
        <v>122</v>
      </c>
      <c r="D13" s="221" t="s">
        <v>112</v>
      </c>
      <c r="E13" s="227">
        <v>28.279999999999998</v>
      </c>
      <c r="F13" s="229"/>
      <c r="G13" s="230">
        <f>ROUND(E13*F13,2)</f>
        <v>0</v>
      </c>
      <c r="H13" s="229"/>
      <c r="I13" s="230">
        <f>ROUND(E13*H13,2)</f>
        <v>0</v>
      </c>
      <c r="J13" s="229"/>
      <c r="K13" s="230">
        <f>ROUND(E13*J13,2)</f>
        <v>0</v>
      </c>
      <c r="L13" s="230">
        <v>15</v>
      </c>
      <c r="M13" s="230">
        <f>G13*(1+L13/100)</f>
        <v>0</v>
      </c>
      <c r="N13" s="222">
        <v>0</v>
      </c>
      <c r="O13" s="222">
        <f>ROUND(E13*N13,5)</f>
        <v>0</v>
      </c>
      <c r="P13" s="222">
        <v>0</v>
      </c>
      <c r="Q13" s="222">
        <f>ROUND(E13*P13,5)</f>
        <v>0</v>
      </c>
      <c r="R13" s="222"/>
      <c r="S13" s="222"/>
      <c r="T13" s="223">
        <v>0.2</v>
      </c>
      <c r="U13" s="222">
        <f>ROUND(E13*T13,2)</f>
        <v>5.66</v>
      </c>
      <c r="V13" s="212"/>
      <c r="W13" s="212"/>
      <c r="X13" s="212"/>
      <c r="Y13" s="212"/>
      <c r="Z13" s="212"/>
      <c r="AA13" s="212"/>
      <c r="AB13" s="212"/>
      <c r="AC13" s="212"/>
      <c r="AD13" s="212"/>
      <c r="AE13" s="212" t="s">
        <v>113</v>
      </c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>
      <c r="A14" s="213">
        <v>6</v>
      </c>
      <c r="B14" s="219" t="s">
        <v>123</v>
      </c>
      <c r="C14" s="262" t="s">
        <v>124</v>
      </c>
      <c r="D14" s="221" t="s">
        <v>112</v>
      </c>
      <c r="E14" s="227">
        <v>14.112</v>
      </c>
      <c r="F14" s="229"/>
      <c r="G14" s="230">
        <f>ROUND(E14*F14,2)</f>
        <v>0</v>
      </c>
      <c r="H14" s="229"/>
      <c r="I14" s="230">
        <f>ROUND(E14*H14,2)</f>
        <v>0</v>
      </c>
      <c r="J14" s="229"/>
      <c r="K14" s="230">
        <f>ROUND(E14*J14,2)</f>
        <v>0</v>
      </c>
      <c r="L14" s="230">
        <v>15</v>
      </c>
      <c r="M14" s="230">
        <f>G14*(1+L14/100)</f>
        <v>0</v>
      </c>
      <c r="N14" s="222">
        <v>0</v>
      </c>
      <c r="O14" s="222">
        <f>ROUND(E14*N14,5)</f>
        <v>0</v>
      </c>
      <c r="P14" s="222">
        <v>0</v>
      </c>
      <c r="Q14" s="222">
        <f>ROUND(E14*P14,5)</f>
        <v>0</v>
      </c>
      <c r="R14" s="222"/>
      <c r="S14" s="222"/>
      <c r="T14" s="223">
        <v>0.38979999999999998</v>
      </c>
      <c r="U14" s="222">
        <f>ROUND(E14*T14,2)</f>
        <v>5.5</v>
      </c>
      <c r="V14" s="212"/>
      <c r="W14" s="212"/>
      <c r="X14" s="212"/>
      <c r="Y14" s="212"/>
      <c r="Z14" s="212"/>
      <c r="AA14" s="212"/>
      <c r="AB14" s="212"/>
      <c r="AC14" s="212"/>
      <c r="AD14" s="212"/>
      <c r="AE14" s="212" t="s">
        <v>113</v>
      </c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>
      <c r="A15" s="213">
        <v>7</v>
      </c>
      <c r="B15" s="219" t="s">
        <v>125</v>
      </c>
      <c r="C15" s="262" t="s">
        <v>126</v>
      </c>
      <c r="D15" s="221" t="s">
        <v>112</v>
      </c>
      <c r="E15" s="227">
        <v>28.28</v>
      </c>
      <c r="F15" s="229"/>
      <c r="G15" s="230">
        <f>ROUND(E15*F15,2)</f>
        <v>0</v>
      </c>
      <c r="H15" s="229"/>
      <c r="I15" s="230">
        <f>ROUND(E15*H15,2)</f>
        <v>0</v>
      </c>
      <c r="J15" s="229"/>
      <c r="K15" s="230">
        <f>ROUND(E15*J15,2)</f>
        <v>0</v>
      </c>
      <c r="L15" s="230">
        <v>15</v>
      </c>
      <c r="M15" s="230">
        <f>G15*(1+L15/100)</f>
        <v>0</v>
      </c>
      <c r="N15" s="222">
        <v>0</v>
      </c>
      <c r="O15" s="222">
        <f>ROUND(E15*N15,5)</f>
        <v>0</v>
      </c>
      <c r="P15" s="222">
        <v>0</v>
      </c>
      <c r="Q15" s="222">
        <f>ROUND(E15*P15,5)</f>
        <v>0</v>
      </c>
      <c r="R15" s="222"/>
      <c r="S15" s="222"/>
      <c r="T15" s="223">
        <v>8.4000000000000005E-2</v>
      </c>
      <c r="U15" s="222">
        <f>ROUND(E15*T15,2)</f>
        <v>2.38</v>
      </c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113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>
      <c r="A16" s="213">
        <v>8</v>
      </c>
      <c r="B16" s="219" t="s">
        <v>127</v>
      </c>
      <c r="C16" s="262" t="s">
        <v>128</v>
      </c>
      <c r="D16" s="221" t="s">
        <v>112</v>
      </c>
      <c r="E16" s="227">
        <v>45</v>
      </c>
      <c r="F16" s="229"/>
      <c r="G16" s="230">
        <f>ROUND(E16*F16,2)</f>
        <v>0</v>
      </c>
      <c r="H16" s="229"/>
      <c r="I16" s="230">
        <f>ROUND(E16*H16,2)</f>
        <v>0</v>
      </c>
      <c r="J16" s="229"/>
      <c r="K16" s="230">
        <f>ROUND(E16*J16,2)</f>
        <v>0</v>
      </c>
      <c r="L16" s="230">
        <v>15</v>
      </c>
      <c r="M16" s="230">
        <f>G16*(1+L16/100)</f>
        <v>0</v>
      </c>
      <c r="N16" s="222">
        <v>0</v>
      </c>
      <c r="O16" s="222">
        <f>ROUND(E16*N16,5)</f>
        <v>0</v>
      </c>
      <c r="P16" s="222">
        <v>0</v>
      </c>
      <c r="Q16" s="222">
        <f>ROUND(E16*P16,5)</f>
        <v>0</v>
      </c>
      <c r="R16" s="222"/>
      <c r="S16" s="222"/>
      <c r="T16" s="223">
        <v>0.27600000000000002</v>
      </c>
      <c r="U16" s="222">
        <f>ROUND(E16*T16,2)</f>
        <v>12.42</v>
      </c>
      <c r="V16" s="212"/>
      <c r="W16" s="212"/>
      <c r="X16" s="212"/>
      <c r="Y16" s="212"/>
      <c r="Z16" s="212"/>
      <c r="AA16" s="212"/>
      <c r="AB16" s="212"/>
      <c r="AC16" s="212"/>
      <c r="AD16" s="212"/>
      <c r="AE16" s="212" t="s">
        <v>116</v>
      </c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>
      <c r="A17" s="213">
        <v>9</v>
      </c>
      <c r="B17" s="219" t="s">
        <v>129</v>
      </c>
      <c r="C17" s="262" t="s">
        <v>130</v>
      </c>
      <c r="D17" s="221" t="s">
        <v>112</v>
      </c>
      <c r="E17" s="227">
        <v>181.136</v>
      </c>
      <c r="F17" s="229"/>
      <c r="G17" s="230">
        <f>ROUND(E17*F17,2)</f>
        <v>0</v>
      </c>
      <c r="H17" s="229"/>
      <c r="I17" s="230">
        <f>ROUND(E17*H17,2)</f>
        <v>0</v>
      </c>
      <c r="J17" s="229"/>
      <c r="K17" s="230">
        <f>ROUND(E17*J17,2)</f>
        <v>0</v>
      </c>
      <c r="L17" s="230">
        <v>15</v>
      </c>
      <c r="M17" s="230">
        <f>G17*(1+L17/100)</f>
        <v>0</v>
      </c>
      <c r="N17" s="222">
        <v>0</v>
      </c>
      <c r="O17" s="222">
        <f>ROUND(E17*N17,5)</f>
        <v>0</v>
      </c>
      <c r="P17" s="222">
        <v>0</v>
      </c>
      <c r="Q17" s="222">
        <f>ROUND(E17*P17,5)</f>
        <v>0</v>
      </c>
      <c r="R17" s="222"/>
      <c r="S17" s="222"/>
      <c r="T17" s="223">
        <v>7.3999999999999996E-2</v>
      </c>
      <c r="U17" s="222">
        <f>ROUND(E17*T17,2)</f>
        <v>13.4</v>
      </c>
      <c r="V17" s="212"/>
      <c r="W17" s="212"/>
      <c r="X17" s="212"/>
      <c r="Y17" s="212"/>
      <c r="Z17" s="212"/>
      <c r="AA17" s="212"/>
      <c r="AB17" s="212"/>
      <c r="AC17" s="212"/>
      <c r="AD17" s="212"/>
      <c r="AE17" s="212" t="s">
        <v>113</v>
      </c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>
      <c r="A18" s="214" t="s">
        <v>108</v>
      </c>
      <c r="B18" s="220" t="s">
        <v>57</v>
      </c>
      <c r="C18" s="263" t="s">
        <v>58</v>
      </c>
      <c r="D18" s="224"/>
      <c r="E18" s="228"/>
      <c r="F18" s="231"/>
      <c r="G18" s="231">
        <f>SUMIF(AE19:AE31,"&lt;&gt;NOR",G19:G31)</f>
        <v>0</v>
      </c>
      <c r="H18" s="231"/>
      <c r="I18" s="231">
        <f>SUM(I19:I31)</f>
        <v>0</v>
      </c>
      <c r="J18" s="231"/>
      <c r="K18" s="231">
        <f>SUM(K19:K31)</f>
        <v>0</v>
      </c>
      <c r="L18" s="231"/>
      <c r="M18" s="231">
        <f>SUM(M19:M31)</f>
        <v>0</v>
      </c>
      <c r="N18" s="225"/>
      <c r="O18" s="225">
        <f>SUM(O19:O31)</f>
        <v>276.79957000000002</v>
      </c>
      <c r="P18" s="225"/>
      <c r="Q18" s="225">
        <f>SUM(Q19:Q31)</f>
        <v>0</v>
      </c>
      <c r="R18" s="225"/>
      <c r="S18" s="225"/>
      <c r="T18" s="226"/>
      <c r="U18" s="225">
        <f>SUM(U19:U31)</f>
        <v>282.24</v>
      </c>
      <c r="AE18" t="s">
        <v>109</v>
      </c>
    </row>
    <row r="19" spans="1:60" outlineLevel="1">
      <c r="A19" s="213">
        <v>10</v>
      </c>
      <c r="B19" s="219" t="s">
        <v>131</v>
      </c>
      <c r="C19" s="262" t="s">
        <v>132</v>
      </c>
      <c r="D19" s="221" t="s">
        <v>112</v>
      </c>
      <c r="E19" s="227">
        <v>30.28</v>
      </c>
      <c r="F19" s="229"/>
      <c r="G19" s="230">
        <f>ROUND(E19*F19,2)</f>
        <v>0</v>
      </c>
      <c r="H19" s="229"/>
      <c r="I19" s="230">
        <f>ROUND(E19*H19,2)</f>
        <v>0</v>
      </c>
      <c r="J19" s="229"/>
      <c r="K19" s="230">
        <f>ROUND(E19*J19,2)</f>
        <v>0</v>
      </c>
      <c r="L19" s="230">
        <v>15</v>
      </c>
      <c r="M19" s="230">
        <f>G19*(1+L19/100)</f>
        <v>0</v>
      </c>
      <c r="N19" s="222">
        <v>2.5249999999999999</v>
      </c>
      <c r="O19" s="222">
        <f>ROUND(E19*N19,5)</f>
        <v>76.456999999999994</v>
      </c>
      <c r="P19" s="222">
        <v>0</v>
      </c>
      <c r="Q19" s="222">
        <f>ROUND(E19*P19,5)</f>
        <v>0</v>
      </c>
      <c r="R19" s="222"/>
      <c r="S19" s="222"/>
      <c r="T19" s="223">
        <v>0.47699999999999998</v>
      </c>
      <c r="U19" s="222">
        <f>ROUND(E19*T19,2)</f>
        <v>14.44</v>
      </c>
      <c r="V19" s="212"/>
      <c r="W19" s="212"/>
      <c r="X19" s="212"/>
      <c r="Y19" s="212"/>
      <c r="Z19" s="212"/>
      <c r="AA19" s="212"/>
      <c r="AB19" s="212"/>
      <c r="AC19" s="212"/>
      <c r="AD19" s="212"/>
      <c r="AE19" s="212" t="s">
        <v>113</v>
      </c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ht="22.5" outlineLevel="1">
      <c r="A20" s="213">
        <v>11</v>
      </c>
      <c r="B20" s="219" t="s">
        <v>133</v>
      </c>
      <c r="C20" s="262" t="s">
        <v>134</v>
      </c>
      <c r="D20" s="221" t="s">
        <v>135</v>
      </c>
      <c r="E20" s="227">
        <v>5.25</v>
      </c>
      <c r="F20" s="229"/>
      <c r="G20" s="230">
        <f>ROUND(E20*F20,2)</f>
        <v>0</v>
      </c>
      <c r="H20" s="229"/>
      <c r="I20" s="230">
        <f>ROUND(E20*H20,2)</f>
        <v>0</v>
      </c>
      <c r="J20" s="229"/>
      <c r="K20" s="230">
        <f>ROUND(E20*J20,2)</f>
        <v>0</v>
      </c>
      <c r="L20" s="230">
        <v>15</v>
      </c>
      <c r="M20" s="230">
        <f>G20*(1+L20/100)</f>
        <v>0</v>
      </c>
      <c r="N20" s="222">
        <v>3.6339999999999997E-2</v>
      </c>
      <c r="O20" s="222">
        <f>ROUND(E20*N20,5)</f>
        <v>0.19078999999999999</v>
      </c>
      <c r="P20" s="222">
        <v>0</v>
      </c>
      <c r="Q20" s="222">
        <f>ROUND(E20*P20,5)</f>
        <v>0</v>
      </c>
      <c r="R20" s="222"/>
      <c r="S20" s="222"/>
      <c r="T20" s="223">
        <v>0.52700000000000002</v>
      </c>
      <c r="U20" s="222">
        <f>ROUND(E20*T20,2)</f>
        <v>2.77</v>
      </c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113</v>
      </c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>
      <c r="A21" s="213">
        <v>12</v>
      </c>
      <c r="B21" s="219" t="s">
        <v>136</v>
      </c>
      <c r="C21" s="262" t="s">
        <v>137</v>
      </c>
      <c r="D21" s="221" t="s">
        <v>135</v>
      </c>
      <c r="E21" s="227">
        <v>5.25</v>
      </c>
      <c r="F21" s="229"/>
      <c r="G21" s="230">
        <f>ROUND(E21*F21,2)</f>
        <v>0</v>
      </c>
      <c r="H21" s="229"/>
      <c r="I21" s="230">
        <f>ROUND(E21*H21,2)</f>
        <v>0</v>
      </c>
      <c r="J21" s="229"/>
      <c r="K21" s="230">
        <f>ROUND(E21*J21,2)</f>
        <v>0</v>
      </c>
      <c r="L21" s="230">
        <v>15</v>
      </c>
      <c r="M21" s="230">
        <f>G21*(1+L21/100)</f>
        <v>0</v>
      </c>
      <c r="N21" s="222">
        <v>0</v>
      </c>
      <c r="O21" s="222">
        <f>ROUND(E21*N21,5)</f>
        <v>0</v>
      </c>
      <c r="P21" s="222">
        <v>0</v>
      </c>
      <c r="Q21" s="222">
        <f>ROUND(E21*P21,5)</f>
        <v>0</v>
      </c>
      <c r="R21" s="222"/>
      <c r="S21" s="222"/>
      <c r="T21" s="223">
        <v>0.32</v>
      </c>
      <c r="U21" s="222">
        <f>ROUND(E21*T21,2)</f>
        <v>1.68</v>
      </c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113</v>
      </c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>
      <c r="A22" s="213">
        <v>13</v>
      </c>
      <c r="B22" s="219" t="s">
        <v>138</v>
      </c>
      <c r="C22" s="262" t="s">
        <v>139</v>
      </c>
      <c r="D22" s="221" t="s">
        <v>112</v>
      </c>
      <c r="E22" s="227">
        <v>25.245000000000001</v>
      </c>
      <c r="F22" s="229"/>
      <c r="G22" s="230">
        <f>ROUND(E22*F22,2)</f>
        <v>0</v>
      </c>
      <c r="H22" s="229"/>
      <c r="I22" s="230">
        <f>ROUND(E22*H22,2)</f>
        <v>0</v>
      </c>
      <c r="J22" s="229"/>
      <c r="K22" s="230">
        <f>ROUND(E22*J22,2)</f>
        <v>0</v>
      </c>
      <c r="L22" s="230">
        <v>15</v>
      </c>
      <c r="M22" s="230">
        <f>G22*(1+L22/100)</f>
        <v>0</v>
      </c>
      <c r="N22" s="222">
        <v>2.5249999999999999</v>
      </c>
      <c r="O22" s="222">
        <f>ROUND(E22*N22,5)</f>
        <v>63.743630000000003</v>
      </c>
      <c r="P22" s="222">
        <v>0</v>
      </c>
      <c r="Q22" s="222">
        <f>ROUND(E22*P22,5)</f>
        <v>0</v>
      </c>
      <c r="R22" s="222"/>
      <c r="S22" s="222"/>
      <c r="T22" s="223">
        <v>0.48</v>
      </c>
      <c r="U22" s="222">
        <f>ROUND(E22*T22,2)</f>
        <v>12.12</v>
      </c>
      <c r="V22" s="212"/>
      <c r="W22" s="212"/>
      <c r="X22" s="212"/>
      <c r="Y22" s="212"/>
      <c r="Z22" s="212"/>
      <c r="AA22" s="212"/>
      <c r="AB22" s="212"/>
      <c r="AC22" s="212"/>
      <c r="AD22" s="212"/>
      <c r="AE22" s="212" t="s">
        <v>113</v>
      </c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ht="22.5" outlineLevel="1">
      <c r="A23" s="213">
        <v>14</v>
      </c>
      <c r="B23" s="219" t="s">
        <v>140</v>
      </c>
      <c r="C23" s="262" t="s">
        <v>141</v>
      </c>
      <c r="D23" s="221" t="s">
        <v>135</v>
      </c>
      <c r="E23" s="227">
        <v>16.893000000000001</v>
      </c>
      <c r="F23" s="229"/>
      <c r="G23" s="230">
        <f>ROUND(E23*F23,2)</f>
        <v>0</v>
      </c>
      <c r="H23" s="229"/>
      <c r="I23" s="230">
        <f>ROUND(E23*H23,2)</f>
        <v>0</v>
      </c>
      <c r="J23" s="229"/>
      <c r="K23" s="230">
        <f>ROUND(E23*J23,2)</f>
        <v>0</v>
      </c>
      <c r="L23" s="230">
        <v>15</v>
      </c>
      <c r="M23" s="230">
        <f>G23*(1+L23/100)</f>
        <v>0</v>
      </c>
      <c r="N23" s="222">
        <v>3.6400000000000002E-2</v>
      </c>
      <c r="O23" s="222">
        <f>ROUND(E23*N23,5)</f>
        <v>0.61490999999999996</v>
      </c>
      <c r="P23" s="222">
        <v>0</v>
      </c>
      <c r="Q23" s="222">
        <f>ROUND(E23*P23,5)</f>
        <v>0</v>
      </c>
      <c r="R23" s="222"/>
      <c r="S23" s="222"/>
      <c r="T23" s="223">
        <v>0.52700000000000002</v>
      </c>
      <c r="U23" s="222">
        <f>ROUND(E23*T23,2)</f>
        <v>8.9</v>
      </c>
      <c r="V23" s="212"/>
      <c r="W23" s="212"/>
      <c r="X23" s="212"/>
      <c r="Y23" s="212"/>
      <c r="Z23" s="212"/>
      <c r="AA23" s="212"/>
      <c r="AB23" s="212"/>
      <c r="AC23" s="212"/>
      <c r="AD23" s="212"/>
      <c r="AE23" s="212" t="s">
        <v>113</v>
      </c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>
      <c r="A24" s="213">
        <v>15</v>
      </c>
      <c r="B24" s="219" t="s">
        <v>142</v>
      </c>
      <c r="C24" s="262" t="s">
        <v>143</v>
      </c>
      <c r="D24" s="221" t="s">
        <v>135</v>
      </c>
      <c r="E24" s="227">
        <v>16.893000000000001</v>
      </c>
      <c r="F24" s="229"/>
      <c r="G24" s="230">
        <f>ROUND(E24*F24,2)</f>
        <v>0</v>
      </c>
      <c r="H24" s="229"/>
      <c r="I24" s="230">
        <f>ROUND(E24*H24,2)</f>
        <v>0</v>
      </c>
      <c r="J24" s="229"/>
      <c r="K24" s="230">
        <f>ROUND(E24*J24,2)</f>
        <v>0</v>
      </c>
      <c r="L24" s="230">
        <v>15</v>
      </c>
      <c r="M24" s="230">
        <f>G24*(1+L24/100)</f>
        <v>0</v>
      </c>
      <c r="N24" s="222">
        <v>0</v>
      </c>
      <c r="O24" s="222">
        <f>ROUND(E24*N24,5)</f>
        <v>0</v>
      </c>
      <c r="P24" s="222">
        <v>0</v>
      </c>
      <c r="Q24" s="222">
        <f>ROUND(E24*P24,5)</f>
        <v>0</v>
      </c>
      <c r="R24" s="222"/>
      <c r="S24" s="222"/>
      <c r="T24" s="223">
        <v>0.32</v>
      </c>
      <c r="U24" s="222">
        <f>ROUND(E24*T24,2)</f>
        <v>5.41</v>
      </c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113</v>
      </c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ht="22.5" outlineLevel="1">
      <c r="A25" s="213">
        <v>16</v>
      </c>
      <c r="B25" s="219" t="s">
        <v>144</v>
      </c>
      <c r="C25" s="262" t="s">
        <v>145</v>
      </c>
      <c r="D25" s="221" t="s">
        <v>146</v>
      </c>
      <c r="E25" s="227">
        <v>0.97142760000000028</v>
      </c>
      <c r="F25" s="229"/>
      <c r="G25" s="230">
        <f>ROUND(E25*F25,2)</f>
        <v>0</v>
      </c>
      <c r="H25" s="229"/>
      <c r="I25" s="230">
        <f>ROUND(E25*H25,2)</f>
        <v>0</v>
      </c>
      <c r="J25" s="229"/>
      <c r="K25" s="230">
        <f>ROUND(E25*J25,2)</f>
        <v>0</v>
      </c>
      <c r="L25" s="230">
        <v>15</v>
      </c>
      <c r="M25" s="230">
        <f>G25*(1+L25/100)</f>
        <v>0</v>
      </c>
      <c r="N25" s="222">
        <v>1.04548</v>
      </c>
      <c r="O25" s="222">
        <f>ROUND(E25*N25,5)</f>
        <v>1.0156099999999999</v>
      </c>
      <c r="P25" s="222">
        <v>0</v>
      </c>
      <c r="Q25" s="222">
        <f>ROUND(E25*P25,5)</f>
        <v>0</v>
      </c>
      <c r="R25" s="222"/>
      <c r="S25" s="222"/>
      <c r="T25" s="223">
        <v>15.231</v>
      </c>
      <c r="U25" s="222">
        <f>ROUND(E25*T25,2)</f>
        <v>14.8</v>
      </c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113</v>
      </c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ht="22.5" outlineLevel="1">
      <c r="A26" s="213">
        <v>17</v>
      </c>
      <c r="B26" s="219" t="s">
        <v>147</v>
      </c>
      <c r="C26" s="262" t="s">
        <v>148</v>
      </c>
      <c r="D26" s="221" t="s">
        <v>135</v>
      </c>
      <c r="E26" s="227">
        <v>101.0125</v>
      </c>
      <c r="F26" s="229"/>
      <c r="G26" s="230">
        <f>ROUND(E26*F26,2)</f>
        <v>0</v>
      </c>
      <c r="H26" s="229"/>
      <c r="I26" s="230">
        <f>ROUND(E26*H26,2)</f>
        <v>0</v>
      </c>
      <c r="J26" s="229"/>
      <c r="K26" s="230">
        <f>ROUND(E26*J26,2)</f>
        <v>0</v>
      </c>
      <c r="L26" s="230">
        <v>15</v>
      </c>
      <c r="M26" s="230">
        <f>G26*(1+L26/100)</f>
        <v>0</v>
      </c>
      <c r="N26" s="222">
        <v>0.74</v>
      </c>
      <c r="O26" s="222">
        <f>ROUND(E26*N26,5)</f>
        <v>74.749250000000004</v>
      </c>
      <c r="P26" s="222">
        <v>0</v>
      </c>
      <c r="Q26" s="222">
        <f>ROUND(E26*P26,5)</f>
        <v>0</v>
      </c>
      <c r="R26" s="222"/>
      <c r="S26" s="222"/>
      <c r="T26" s="223">
        <v>1.1000000000000001</v>
      </c>
      <c r="U26" s="222">
        <f>ROUND(E26*T26,2)</f>
        <v>111.11</v>
      </c>
      <c r="V26" s="212"/>
      <c r="W26" s="212"/>
      <c r="X26" s="212"/>
      <c r="Y26" s="212"/>
      <c r="Z26" s="212"/>
      <c r="AA26" s="212"/>
      <c r="AB26" s="212"/>
      <c r="AC26" s="212"/>
      <c r="AD26" s="212"/>
      <c r="AE26" s="212" t="s">
        <v>113</v>
      </c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ht="22.5" outlineLevel="1">
      <c r="A27" s="213">
        <v>18</v>
      </c>
      <c r="B27" s="219" t="s">
        <v>149</v>
      </c>
      <c r="C27" s="262" t="s">
        <v>150</v>
      </c>
      <c r="D27" s="221" t="s">
        <v>135</v>
      </c>
      <c r="E27" s="227">
        <v>49.075000000000003</v>
      </c>
      <c r="F27" s="229"/>
      <c r="G27" s="230">
        <f>ROUND(E27*F27,2)</f>
        <v>0</v>
      </c>
      <c r="H27" s="229"/>
      <c r="I27" s="230">
        <f>ROUND(E27*H27,2)</f>
        <v>0</v>
      </c>
      <c r="J27" s="229"/>
      <c r="K27" s="230">
        <f>ROUND(E27*J27,2)</f>
        <v>0</v>
      </c>
      <c r="L27" s="230">
        <v>15</v>
      </c>
      <c r="M27" s="230">
        <f>G27*(1+L27/100)</f>
        <v>0</v>
      </c>
      <c r="N27" s="222">
        <v>0.96299999999999997</v>
      </c>
      <c r="O27" s="222">
        <f>ROUND(E27*N27,5)</f>
        <v>47.259230000000002</v>
      </c>
      <c r="P27" s="222">
        <v>0</v>
      </c>
      <c r="Q27" s="222">
        <f>ROUND(E27*P27,5)</f>
        <v>0</v>
      </c>
      <c r="R27" s="222"/>
      <c r="S27" s="222"/>
      <c r="T27" s="223">
        <v>1.22</v>
      </c>
      <c r="U27" s="222">
        <f>ROUND(E27*T27,2)</f>
        <v>59.87</v>
      </c>
      <c r="V27" s="212"/>
      <c r="W27" s="212"/>
      <c r="X27" s="212"/>
      <c r="Y27" s="212"/>
      <c r="Z27" s="212"/>
      <c r="AA27" s="212"/>
      <c r="AB27" s="212"/>
      <c r="AC27" s="212"/>
      <c r="AD27" s="212"/>
      <c r="AE27" s="212" t="s">
        <v>113</v>
      </c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ht="22.5" outlineLevel="1">
      <c r="A28" s="213">
        <v>19</v>
      </c>
      <c r="B28" s="219" t="s">
        <v>151</v>
      </c>
      <c r="C28" s="262" t="s">
        <v>152</v>
      </c>
      <c r="D28" s="221" t="s">
        <v>135</v>
      </c>
      <c r="E28" s="227">
        <v>6.1875</v>
      </c>
      <c r="F28" s="229"/>
      <c r="G28" s="230">
        <f>ROUND(E28*F28,2)</f>
        <v>0</v>
      </c>
      <c r="H28" s="229"/>
      <c r="I28" s="230">
        <f>ROUND(E28*H28,2)</f>
        <v>0</v>
      </c>
      <c r="J28" s="229"/>
      <c r="K28" s="230">
        <f>ROUND(E28*J28,2)</f>
        <v>0</v>
      </c>
      <c r="L28" s="230">
        <v>15</v>
      </c>
      <c r="M28" s="230">
        <f>G28*(1+L28/100)</f>
        <v>0</v>
      </c>
      <c r="N28" s="222">
        <v>1.175</v>
      </c>
      <c r="O28" s="222">
        <f>ROUND(E28*N28,5)</f>
        <v>7.2703100000000003</v>
      </c>
      <c r="P28" s="222">
        <v>0</v>
      </c>
      <c r="Q28" s="222">
        <f>ROUND(E28*P28,5)</f>
        <v>0</v>
      </c>
      <c r="R28" s="222"/>
      <c r="S28" s="222"/>
      <c r="T28" s="223">
        <v>1.23</v>
      </c>
      <c r="U28" s="222">
        <f>ROUND(E28*T28,2)</f>
        <v>7.61</v>
      </c>
      <c r="V28" s="212"/>
      <c r="W28" s="212"/>
      <c r="X28" s="212"/>
      <c r="Y28" s="212"/>
      <c r="Z28" s="212"/>
      <c r="AA28" s="212"/>
      <c r="AB28" s="212"/>
      <c r="AC28" s="212"/>
      <c r="AD28" s="212"/>
      <c r="AE28" s="212" t="s">
        <v>113</v>
      </c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>
      <c r="A29" s="213">
        <v>20</v>
      </c>
      <c r="B29" s="219" t="s">
        <v>153</v>
      </c>
      <c r="C29" s="262" t="s">
        <v>154</v>
      </c>
      <c r="D29" s="221" t="s">
        <v>146</v>
      </c>
      <c r="E29" s="227">
        <v>1.314624</v>
      </c>
      <c r="F29" s="229"/>
      <c r="G29" s="230">
        <f>ROUND(E29*F29,2)</f>
        <v>0</v>
      </c>
      <c r="H29" s="229"/>
      <c r="I29" s="230">
        <f>ROUND(E29*H29,2)</f>
        <v>0</v>
      </c>
      <c r="J29" s="229"/>
      <c r="K29" s="230">
        <f>ROUND(E29*J29,2)</f>
        <v>0</v>
      </c>
      <c r="L29" s="230">
        <v>15</v>
      </c>
      <c r="M29" s="230">
        <f>G29*(1+L29/100)</f>
        <v>0</v>
      </c>
      <c r="N29" s="222">
        <v>1.0211600000000001</v>
      </c>
      <c r="O29" s="222">
        <f>ROUND(E29*N29,5)</f>
        <v>1.3424400000000001</v>
      </c>
      <c r="P29" s="222">
        <v>0</v>
      </c>
      <c r="Q29" s="222">
        <f>ROUND(E29*P29,5)</f>
        <v>0</v>
      </c>
      <c r="R29" s="222"/>
      <c r="S29" s="222"/>
      <c r="T29" s="223">
        <v>23.8445</v>
      </c>
      <c r="U29" s="222">
        <f>ROUND(E29*T29,2)</f>
        <v>31.35</v>
      </c>
      <c r="V29" s="212"/>
      <c r="W29" s="212"/>
      <c r="X29" s="212"/>
      <c r="Y29" s="212"/>
      <c r="Z29" s="212"/>
      <c r="AA29" s="212"/>
      <c r="AB29" s="212"/>
      <c r="AC29" s="212"/>
      <c r="AD29" s="212"/>
      <c r="AE29" s="212" t="s">
        <v>116</v>
      </c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>
      <c r="A30" s="213">
        <v>21</v>
      </c>
      <c r="B30" s="219" t="s">
        <v>155</v>
      </c>
      <c r="C30" s="262" t="s">
        <v>156</v>
      </c>
      <c r="D30" s="221" t="s">
        <v>157</v>
      </c>
      <c r="E30" s="227">
        <v>9</v>
      </c>
      <c r="F30" s="229"/>
      <c r="G30" s="230">
        <f>ROUND(E30*F30,2)</f>
        <v>0</v>
      </c>
      <c r="H30" s="229"/>
      <c r="I30" s="230">
        <f>ROUND(E30*H30,2)</f>
        <v>0</v>
      </c>
      <c r="J30" s="229"/>
      <c r="K30" s="230">
        <f>ROUND(E30*J30,2)</f>
        <v>0</v>
      </c>
      <c r="L30" s="230">
        <v>15</v>
      </c>
      <c r="M30" s="230">
        <f>G30*(1+L30/100)</f>
        <v>0</v>
      </c>
      <c r="N30" s="222">
        <v>3.0300000000000001E-3</v>
      </c>
      <c r="O30" s="222">
        <f>ROUND(E30*N30,5)</f>
        <v>2.7269999999999999E-2</v>
      </c>
      <c r="P30" s="222">
        <v>0</v>
      </c>
      <c r="Q30" s="222">
        <f>ROUND(E30*P30,5)</f>
        <v>0</v>
      </c>
      <c r="R30" s="222"/>
      <c r="S30" s="222"/>
      <c r="T30" s="223">
        <v>0.4</v>
      </c>
      <c r="U30" s="222">
        <f>ROUND(E30*T30,2)</f>
        <v>3.6</v>
      </c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113</v>
      </c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ht="22.5" outlineLevel="1">
      <c r="A31" s="213">
        <v>22</v>
      </c>
      <c r="B31" s="219" t="s">
        <v>158</v>
      </c>
      <c r="C31" s="262" t="s">
        <v>159</v>
      </c>
      <c r="D31" s="221" t="s">
        <v>135</v>
      </c>
      <c r="E31" s="227">
        <v>10.725000000000001</v>
      </c>
      <c r="F31" s="229"/>
      <c r="G31" s="230">
        <f>ROUND(E31*F31,2)</f>
        <v>0</v>
      </c>
      <c r="H31" s="229"/>
      <c r="I31" s="230">
        <f>ROUND(E31*H31,2)</f>
        <v>0</v>
      </c>
      <c r="J31" s="229"/>
      <c r="K31" s="230">
        <f>ROUND(E31*J31,2)</f>
        <v>0</v>
      </c>
      <c r="L31" s="230">
        <v>15</v>
      </c>
      <c r="M31" s="230">
        <f>G31*(1+L31/100)</f>
        <v>0</v>
      </c>
      <c r="N31" s="222">
        <v>0.38500000000000001</v>
      </c>
      <c r="O31" s="222">
        <f>ROUND(E31*N31,5)</f>
        <v>4.12913</v>
      </c>
      <c r="P31" s="222">
        <v>0</v>
      </c>
      <c r="Q31" s="222">
        <f>ROUND(E31*P31,5)</f>
        <v>0</v>
      </c>
      <c r="R31" s="222"/>
      <c r="S31" s="222"/>
      <c r="T31" s="223">
        <v>0.8</v>
      </c>
      <c r="U31" s="222">
        <f>ROUND(E31*T31,2)</f>
        <v>8.58</v>
      </c>
      <c r="V31" s="212"/>
      <c r="W31" s="212"/>
      <c r="X31" s="212"/>
      <c r="Y31" s="212"/>
      <c r="Z31" s="212"/>
      <c r="AA31" s="212"/>
      <c r="AB31" s="212"/>
      <c r="AC31" s="212"/>
      <c r="AD31" s="212"/>
      <c r="AE31" s="212" t="s">
        <v>113</v>
      </c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>
      <c r="A32" s="214" t="s">
        <v>108</v>
      </c>
      <c r="B32" s="220" t="s">
        <v>59</v>
      </c>
      <c r="C32" s="263" t="s">
        <v>60</v>
      </c>
      <c r="D32" s="224"/>
      <c r="E32" s="228"/>
      <c r="F32" s="231"/>
      <c r="G32" s="231">
        <f>SUMIF(AE33:AE48,"&lt;&gt;NOR",G33:G48)</f>
        <v>0</v>
      </c>
      <c r="H32" s="231"/>
      <c r="I32" s="231">
        <f>SUM(I33:I48)</f>
        <v>0</v>
      </c>
      <c r="J32" s="231"/>
      <c r="K32" s="231">
        <f>SUM(K33:K48)</f>
        <v>0</v>
      </c>
      <c r="L32" s="231"/>
      <c r="M32" s="231">
        <f>SUM(M33:M48)</f>
        <v>0</v>
      </c>
      <c r="N32" s="225"/>
      <c r="O32" s="225">
        <f>SUM(O33:O48)</f>
        <v>139.28684999999999</v>
      </c>
      <c r="P32" s="225"/>
      <c r="Q32" s="225">
        <f>SUM(Q33:Q48)</f>
        <v>0</v>
      </c>
      <c r="R32" s="225"/>
      <c r="S32" s="225"/>
      <c r="T32" s="226"/>
      <c r="U32" s="225">
        <f>SUM(U33:U48)</f>
        <v>564.28999999999985</v>
      </c>
      <c r="AE32" t="s">
        <v>109</v>
      </c>
    </row>
    <row r="33" spans="1:60" outlineLevel="1">
      <c r="A33" s="213">
        <v>23</v>
      </c>
      <c r="B33" s="219" t="s">
        <v>160</v>
      </c>
      <c r="C33" s="262" t="s">
        <v>161</v>
      </c>
      <c r="D33" s="221" t="s">
        <v>135</v>
      </c>
      <c r="E33" s="227">
        <v>255.91000000000003</v>
      </c>
      <c r="F33" s="229"/>
      <c r="G33" s="230">
        <f>ROUND(E33*F33,2)</f>
        <v>0</v>
      </c>
      <c r="H33" s="229"/>
      <c r="I33" s="230">
        <f>ROUND(E33*H33,2)</f>
        <v>0</v>
      </c>
      <c r="J33" s="229"/>
      <c r="K33" s="230">
        <f>ROUND(E33*J33,2)</f>
        <v>0</v>
      </c>
      <c r="L33" s="230">
        <v>15</v>
      </c>
      <c r="M33" s="230">
        <f>G33*(1+L33/100)</f>
        <v>0</v>
      </c>
      <c r="N33" s="222">
        <v>0.32469999999999999</v>
      </c>
      <c r="O33" s="222">
        <f>ROUND(E33*N33,5)</f>
        <v>83.093980000000002</v>
      </c>
      <c r="P33" s="222">
        <v>0</v>
      </c>
      <c r="Q33" s="222">
        <f>ROUND(E33*P33,5)</f>
        <v>0</v>
      </c>
      <c r="R33" s="222"/>
      <c r="S33" s="222"/>
      <c r="T33" s="223">
        <v>1.1803999999999999</v>
      </c>
      <c r="U33" s="222">
        <f>ROUND(E33*T33,2)</f>
        <v>302.08</v>
      </c>
      <c r="V33" s="212"/>
      <c r="W33" s="212"/>
      <c r="X33" s="212"/>
      <c r="Y33" s="212"/>
      <c r="Z33" s="212"/>
      <c r="AA33" s="212"/>
      <c r="AB33" s="212"/>
      <c r="AC33" s="212"/>
      <c r="AD33" s="212"/>
      <c r="AE33" s="212" t="s">
        <v>113</v>
      </c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>
      <c r="A34" s="213">
        <v>24</v>
      </c>
      <c r="B34" s="219" t="s">
        <v>162</v>
      </c>
      <c r="C34" s="262" t="s">
        <v>163</v>
      </c>
      <c r="D34" s="221" t="s">
        <v>135</v>
      </c>
      <c r="E34" s="227">
        <v>10.455</v>
      </c>
      <c r="F34" s="229"/>
      <c r="G34" s="230">
        <f>ROUND(E34*F34,2)</f>
        <v>0</v>
      </c>
      <c r="H34" s="229"/>
      <c r="I34" s="230">
        <f>ROUND(E34*H34,2)</f>
        <v>0</v>
      </c>
      <c r="J34" s="229"/>
      <c r="K34" s="230">
        <f>ROUND(E34*J34,2)</f>
        <v>0</v>
      </c>
      <c r="L34" s="230">
        <v>15</v>
      </c>
      <c r="M34" s="230">
        <f>G34*(1+L34/100)</f>
        <v>0</v>
      </c>
      <c r="N34" s="222">
        <v>0.25355</v>
      </c>
      <c r="O34" s="222">
        <f>ROUND(E34*N34,5)</f>
        <v>2.6508699999999998</v>
      </c>
      <c r="P34" s="222">
        <v>0</v>
      </c>
      <c r="Q34" s="222">
        <f>ROUND(E34*P34,5)</f>
        <v>0</v>
      </c>
      <c r="R34" s="222"/>
      <c r="S34" s="222"/>
      <c r="T34" s="223">
        <v>0.93300000000000005</v>
      </c>
      <c r="U34" s="222">
        <f>ROUND(E34*T34,2)</f>
        <v>9.75</v>
      </c>
      <c r="V34" s="212"/>
      <c r="W34" s="212"/>
      <c r="X34" s="212"/>
      <c r="Y34" s="212"/>
      <c r="Z34" s="212"/>
      <c r="AA34" s="212"/>
      <c r="AB34" s="212"/>
      <c r="AC34" s="212"/>
      <c r="AD34" s="212"/>
      <c r="AE34" s="212" t="s">
        <v>113</v>
      </c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>
      <c r="A35" s="213">
        <v>25</v>
      </c>
      <c r="B35" s="219" t="s">
        <v>164</v>
      </c>
      <c r="C35" s="262" t="s">
        <v>165</v>
      </c>
      <c r="D35" s="221" t="s">
        <v>135</v>
      </c>
      <c r="E35" s="227">
        <v>187.23749999999998</v>
      </c>
      <c r="F35" s="229"/>
      <c r="G35" s="230">
        <f>ROUND(E35*F35,2)</f>
        <v>0</v>
      </c>
      <c r="H35" s="229"/>
      <c r="I35" s="230">
        <f>ROUND(E35*H35,2)</f>
        <v>0</v>
      </c>
      <c r="J35" s="229"/>
      <c r="K35" s="230">
        <f>ROUND(E35*J35,2)</f>
        <v>0</v>
      </c>
      <c r="L35" s="230">
        <v>15</v>
      </c>
      <c r="M35" s="230">
        <f>G35*(1+L35/100)</f>
        <v>0</v>
      </c>
      <c r="N35" s="222">
        <v>0.18278</v>
      </c>
      <c r="O35" s="222">
        <f>ROUND(E35*N35,5)</f>
        <v>34.223269999999999</v>
      </c>
      <c r="P35" s="222">
        <v>0</v>
      </c>
      <c r="Q35" s="222">
        <f>ROUND(E35*P35,5)</f>
        <v>0</v>
      </c>
      <c r="R35" s="222"/>
      <c r="S35" s="222"/>
      <c r="T35" s="223">
        <v>0.63</v>
      </c>
      <c r="U35" s="222">
        <f>ROUND(E35*T35,2)</f>
        <v>117.96</v>
      </c>
      <c r="V35" s="212"/>
      <c r="W35" s="212"/>
      <c r="X35" s="212"/>
      <c r="Y35" s="212"/>
      <c r="Z35" s="212"/>
      <c r="AA35" s="212"/>
      <c r="AB35" s="212"/>
      <c r="AC35" s="212"/>
      <c r="AD35" s="212"/>
      <c r="AE35" s="212" t="s">
        <v>113</v>
      </c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>
      <c r="A36" s="213">
        <v>26</v>
      </c>
      <c r="B36" s="219" t="s">
        <v>166</v>
      </c>
      <c r="C36" s="262" t="s">
        <v>167</v>
      </c>
      <c r="D36" s="221" t="s">
        <v>135</v>
      </c>
      <c r="E36" s="227">
        <v>2.5962500000000004</v>
      </c>
      <c r="F36" s="229"/>
      <c r="G36" s="230">
        <f>ROUND(E36*F36,2)</f>
        <v>0</v>
      </c>
      <c r="H36" s="229"/>
      <c r="I36" s="230">
        <f>ROUND(E36*H36,2)</f>
        <v>0</v>
      </c>
      <c r="J36" s="229"/>
      <c r="K36" s="230">
        <f>ROUND(E36*J36,2)</f>
        <v>0</v>
      </c>
      <c r="L36" s="230">
        <v>15</v>
      </c>
      <c r="M36" s="230">
        <f>G36*(1+L36/100)</f>
        <v>0</v>
      </c>
      <c r="N36" s="222">
        <v>0.13902</v>
      </c>
      <c r="O36" s="222">
        <f>ROUND(E36*N36,5)</f>
        <v>0.36092999999999997</v>
      </c>
      <c r="P36" s="222">
        <v>0</v>
      </c>
      <c r="Q36" s="222">
        <f>ROUND(E36*P36,5)</f>
        <v>0</v>
      </c>
      <c r="R36" s="222"/>
      <c r="S36" s="222"/>
      <c r="T36" s="223">
        <v>0.57099999999999995</v>
      </c>
      <c r="U36" s="222">
        <f>ROUND(E36*T36,2)</f>
        <v>1.48</v>
      </c>
      <c r="V36" s="212"/>
      <c r="W36" s="212"/>
      <c r="X36" s="212"/>
      <c r="Y36" s="212"/>
      <c r="Z36" s="212"/>
      <c r="AA36" s="212"/>
      <c r="AB36" s="212"/>
      <c r="AC36" s="212"/>
      <c r="AD36" s="212"/>
      <c r="AE36" s="212" t="s">
        <v>113</v>
      </c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>
      <c r="A37" s="213">
        <v>27</v>
      </c>
      <c r="B37" s="219" t="s">
        <v>168</v>
      </c>
      <c r="C37" s="262" t="s">
        <v>169</v>
      </c>
      <c r="D37" s="221" t="s">
        <v>135</v>
      </c>
      <c r="E37" s="227">
        <v>83.668750000000003</v>
      </c>
      <c r="F37" s="229"/>
      <c r="G37" s="230">
        <f>ROUND(E37*F37,2)</f>
        <v>0</v>
      </c>
      <c r="H37" s="229"/>
      <c r="I37" s="230">
        <f>ROUND(E37*H37,2)</f>
        <v>0</v>
      </c>
      <c r="J37" s="229"/>
      <c r="K37" s="230">
        <f>ROUND(E37*J37,2)</f>
        <v>0</v>
      </c>
      <c r="L37" s="230">
        <v>15</v>
      </c>
      <c r="M37" s="230">
        <f>G37*(1+L37/100)</f>
        <v>0</v>
      </c>
      <c r="N37" s="222">
        <v>8.924E-2</v>
      </c>
      <c r="O37" s="222">
        <f>ROUND(E37*N37,5)</f>
        <v>7.4665999999999997</v>
      </c>
      <c r="P37" s="222">
        <v>0</v>
      </c>
      <c r="Q37" s="222">
        <f>ROUND(E37*P37,5)</f>
        <v>0</v>
      </c>
      <c r="R37" s="222"/>
      <c r="S37" s="222"/>
      <c r="T37" s="223">
        <v>0.52090000000000003</v>
      </c>
      <c r="U37" s="222">
        <f>ROUND(E37*T37,2)</f>
        <v>43.58</v>
      </c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113</v>
      </c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>
      <c r="A38" s="213">
        <v>28</v>
      </c>
      <c r="B38" s="219" t="s">
        <v>170</v>
      </c>
      <c r="C38" s="262" t="s">
        <v>171</v>
      </c>
      <c r="D38" s="221" t="s">
        <v>157</v>
      </c>
      <c r="E38" s="227">
        <v>20</v>
      </c>
      <c r="F38" s="229"/>
      <c r="G38" s="230">
        <f>ROUND(E38*F38,2)</f>
        <v>0</v>
      </c>
      <c r="H38" s="229"/>
      <c r="I38" s="230">
        <f>ROUND(E38*H38,2)</f>
        <v>0</v>
      </c>
      <c r="J38" s="229"/>
      <c r="K38" s="230">
        <f>ROUND(E38*J38,2)</f>
        <v>0</v>
      </c>
      <c r="L38" s="230">
        <v>15</v>
      </c>
      <c r="M38" s="230">
        <f>G38*(1+L38/100)</f>
        <v>0</v>
      </c>
      <c r="N38" s="222">
        <v>3.637E-2</v>
      </c>
      <c r="O38" s="222">
        <f>ROUND(E38*N38,5)</f>
        <v>0.72740000000000005</v>
      </c>
      <c r="P38" s="222">
        <v>0</v>
      </c>
      <c r="Q38" s="222">
        <f>ROUND(E38*P38,5)</f>
        <v>0</v>
      </c>
      <c r="R38" s="222"/>
      <c r="S38" s="222"/>
      <c r="T38" s="223">
        <v>0.245</v>
      </c>
      <c r="U38" s="222">
        <f>ROUND(E38*T38,2)</f>
        <v>4.9000000000000004</v>
      </c>
      <c r="V38" s="212"/>
      <c r="W38" s="212"/>
      <c r="X38" s="212"/>
      <c r="Y38" s="212"/>
      <c r="Z38" s="212"/>
      <c r="AA38" s="212"/>
      <c r="AB38" s="212"/>
      <c r="AC38" s="212"/>
      <c r="AD38" s="212"/>
      <c r="AE38" s="212" t="s">
        <v>113</v>
      </c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>
      <c r="A39" s="213">
        <v>29</v>
      </c>
      <c r="B39" s="219" t="s">
        <v>172</v>
      </c>
      <c r="C39" s="262" t="s">
        <v>173</v>
      </c>
      <c r="D39" s="221" t="s">
        <v>157</v>
      </c>
      <c r="E39" s="227">
        <v>27</v>
      </c>
      <c r="F39" s="229"/>
      <c r="G39" s="230">
        <f>ROUND(E39*F39,2)</f>
        <v>0</v>
      </c>
      <c r="H39" s="229"/>
      <c r="I39" s="230">
        <f>ROUND(E39*H39,2)</f>
        <v>0</v>
      </c>
      <c r="J39" s="229"/>
      <c r="K39" s="230">
        <f>ROUND(E39*J39,2)</f>
        <v>0</v>
      </c>
      <c r="L39" s="230">
        <v>15</v>
      </c>
      <c r="M39" s="230">
        <f>G39*(1+L39/100)</f>
        <v>0</v>
      </c>
      <c r="N39" s="222">
        <v>4.555E-2</v>
      </c>
      <c r="O39" s="222">
        <f>ROUND(E39*N39,5)</f>
        <v>1.2298500000000001</v>
      </c>
      <c r="P39" s="222">
        <v>0</v>
      </c>
      <c r="Q39" s="222">
        <f>ROUND(E39*P39,5)</f>
        <v>0</v>
      </c>
      <c r="R39" s="222"/>
      <c r="S39" s="222"/>
      <c r="T39" s="223">
        <v>0.2525</v>
      </c>
      <c r="U39" s="222">
        <f>ROUND(E39*T39,2)</f>
        <v>6.82</v>
      </c>
      <c r="V39" s="212"/>
      <c r="W39" s="212"/>
      <c r="X39" s="212"/>
      <c r="Y39" s="212"/>
      <c r="Z39" s="212"/>
      <c r="AA39" s="212"/>
      <c r="AB39" s="212"/>
      <c r="AC39" s="212"/>
      <c r="AD39" s="212"/>
      <c r="AE39" s="212" t="s">
        <v>113</v>
      </c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>
      <c r="A40" s="213">
        <v>30</v>
      </c>
      <c r="B40" s="219" t="s">
        <v>174</v>
      </c>
      <c r="C40" s="262" t="s">
        <v>175</v>
      </c>
      <c r="D40" s="221" t="s">
        <v>157</v>
      </c>
      <c r="E40" s="227">
        <v>28</v>
      </c>
      <c r="F40" s="229"/>
      <c r="G40" s="230">
        <f>ROUND(E40*F40,2)</f>
        <v>0</v>
      </c>
      <c r="H40" s="229"/>
      <c r="I40" s="230">
        <f>ROUND(E40*H40,2)</f>
        <v>0</v>
      </c>
      <c r="J40" s="229"/>
      <c r="K40" s="230">
        <f>ROUND(E40*J40,2)</f>
        <v>0</v>
      </c>
      <c r="L40" s="230">
        <v>15</v>
      </c>
      <c r="M40" s="230">
        <f>G40*(1+L40/100)</f>
        <v>0</v>
      </c>
      <c r="N40" s="222">
        <v>5.4730000000000001E-2</v>
      </c>
      <c r="O40" s="222">
        <f>ROUND(E40*N40,5)</f>
        <v>1.53244</v>
      </c>
      <c r="P40" s="222">
        <v>0</v>
      </c>
      <c r="Q40" s="222">
        <f>ROUND(E40*P40,5)</f>
        <v>0</v>
      </c>
      <c r="R40" s="222"/>
      <c r="S40" s="222"/>
      <c r="T40" s="223">
        <v>0.26</v>
      </c>
      <c r="U40" s="222">
        <f>ROUND(E40*T40,2)</f>
        <v>7.28</v>
      </c>
      <c r="V40" s="212"/>
      <c r="W40" s="212"/>
      <c r="X40" s="212"/>
      <c r="Y40" s="212"/>
      <c r="Z40" s="212"/>
      <c r="AA40" s="212"/>
      <c r="AB40" s="212"/>
      <c r="AC40" s="212"/>
      <c r="AD40" s="212"/>
      <c r="AE40" s="212" t="s">
        <v>113</v>
      </c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>
      <c r="A41" s="213">
        <v>31</v>
      </c>
      <c r="B41" s="219" t="s">
        <v>176</v>
      </c>
      <c r="C41" s="262" t="s">
        <v>177</v>
      </c>
      <c r="D41" s="221" t="s">
        <v>157</v>
      </c>
      <c r="E41" s="227">
        <v>35</v>
      </c>
      <c r="F41" s="229"/>
      <c r="G41" s="230">
        <f>ROUND(E41*F41,2)</f>
        <v>0</v>
      </c>
      <c r="H41" s="229"/>
      <c r="I41" s="230">
        <f>ROUND(E41*H41,2)</f>
        <v>0</v>
      </c>
      <c r="J41" s="229"/>
      <c r="K41" s="230">
        <f>ROUND(E41*J41,2)</f>
        <v>0</v>
      </c>
      <c r="L41" s="230">
        <v>15</v>
      </c>
      <c r="M41" s="230">
        <f>G41*(1+L41/100)</f>
        <v>0</v>
      </c>
      <c r="N41" s="222">
        <v>6.3909999999999995E-2</v>
      </c>
      <c r="O41" s="222">
        <f>ROUND(E41*N41,5)</f>
        <v>2.23685</v>
      </c>
      <c r="P41" s="222">
        <v>0</v>
      </c>
      <c r="Q41" s="222">
        <f>ROUND(E41*P41,5)</f>
        <v>0</v>
      </c>
      <c r="R41" s="222"/>
      <c r="S41" s="222"/>
      <c r="T41" s="223">
        <v>0.28249999999999997</v>
      </c>
      <c r="U41" s="222">
        <f>ROUND(E41*T41,2)</f>
        <v>9.89</v>
      </c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113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>
      <c r="A42" s="213">
        <v>32</v>
      </c>
      <c r="B42" s="219" t="s">
        <v>178</v>
      </c>
      <c r="C42" s="262" t="s">
        <v>179</v>
      </c>
      <c r="D42" s="221" t="s">
        <v>157</v>
      </c>
      <c r="E42" s="227">
        <v>5</v>
      </c>
      <c r="F42" s="229"/>
      <c r="G42" s="230">
        <f>ROUND(E42*F42,2)</f>
        <v>0</v>
      </c>
      <c r="H42" s="229"/>
      <c r="I42" s="230">
        <f>ROUND(E42*H42,2)</f>
        <v>0</v>
      </c>
      <c r="J42" s="229"/>
      <c r="K42" s="230">
        <f>ROUND(E42*J42,2)</f>
        <v>0</v>
      </c>
      <c r="L42" s="230">
        <v>15</v>
      </c>
      <c r="M42" s="230">
        <f>G42*(1+L42/100)</f>
        <v>0</v>
      </c>
      <c r="N42" s="222">
        <v>8.1320000000000003E-2</v>
      </c>
      <c r="O42" s="222">
        <f>ROUND(E42*N42,5)</f>
        <v>0.40660000000000002</v>
      </c>
      <c r="P42" s="222">
        <v>0</v>
      </c>
      <c r="Q42" s="222">
        <f>ROUND(E42*P42,5)</f>
        <v>0</v>
      </c>
      <c r="R42" s="222"/>
      <c r="S42" s="222"/>
      <c r="T42" s="223">
        <v>0.35</v>
      </c>
      <c r="U42" s="222">
        <f>ROUND(E42*T42,2)</f>
        <v>1.75</v>
      </c>
      <c r="V42" s="212"/>
      <c r="W42" s="212"/>
      <c r="X42" s="212"/>
      <c r="Y42" s="212"/>
      <c r="Z42" s="212"/>
      <c r="AA42" s="212"/>
      <c r="AB42" s="212"/>
      <c r="AC42" s="212"/>
      <c r="AD42" s="212"/>
      <c r="AE42" s="212" t="s">
        <v>113</v>
      </c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>
      <c r="A43" s="213">
        <v>33</v>
      </c>
      <c r="B43" s="219" t="s">
        <v>180</v>
      </c>
      <c r="C43" s="262" t="s">
        <v>181</v>
      </c>
      <c r="D43" s="221" t="s">
        <v>157</v>
      </c>
      <c r="E43" s="227">
        <v>15</v>
      </c>
      <c r="F43" s="229"/>
      <c r="G43" s="230">
        <f>ROUND(E43*F43,2)</f>
        <v>0</v>
      </c>
      <c r="H43" s="229"/>
      <c r="I43" s="230">
        <f>ROUND(E43*H43,2)</f>
        <v>0</v>
      </c>
      <c r="J43" s="229"/>
      <c r="K43" s="230">
        <f>ROUND(E43*J43,2)</f>
        <v>0</v>
      </c>
      <c r="L43" s="230">
        <v>15</v>
      </c>
      <c r="M43" s="230">
        <f>G43*(1+L43/100)</f>
        <v>0</v>
      </c>
      <c r="N43" s="222">
        <v>9.0499999999999997E-2</v>
      </c>
      <c r="O43" s="222">
        <f>ROUND(E43*N43,5)</f>
        <v>1.3574999999999999</v>
      </c>
      <c r="P43" s="222">
        <v>0</v>
      </c>
      <c r="Q43" s="222">
        <f>ROUND(E43*P43,5)</f>
        <v>0</v>
      </c>
      <c r="R43" s="222"/>
      <c r="S43" s="222"/>
      <c r="T43" s="223">
        <v>0.38</v>
      </c>
      <c r="U43" s="222">
        <f>ROUND(E43*T43,2)</f>
        <v>5.7</v>
      </c>
      <c r="V43" s="212"/>
      <c r="W43" s="212"/>
      <c r="X43" s="212"/>
      <c r="Y43" s="212"/>
      <c r="Z43" s="212"/>
      <c r="AA43" s="212"/>
      <c r="AB43" s="212"/>
      <c r="AC43" s="212"/>
      <c r="AD43" s="212"/>
      <c r="AE43" s="212" t="s">
        <v>113</v>
      </c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>
      <c r="A44" s="213">
        <v>34</v>
      </c>
      <c r="B44" s="219" t="s">
        <v>182</v>
      </c>
      <c r="C44" s="262" t="s">
        <v>183</v>
      </c>
      <c r="D44" s="221" t="s">
        <v>157</v>
      </c>
      <c r="E44" s="227">
        <v>12</v>
      </c>
      <c r="F44" s="229"/>
      <c r="G44" s="230">
        <f>ROUND(E44*F44,2)</f>
        <v>0</v>
      </c>
      <c r="H44" s="229"/>
      <c r="I44" s="230">
        <f>ROUND(E44*H44,2)</f>
        <v>0</v>
      </c>
      <c r="J44" s="229"/>
      <c r="K44" s="230">
        <f>ROUND(E44*J44,2)</f>
        <v>0</v>
      </c>
      <c r="L44" s="230">
        <v>15</v>
      </c>
      <c r="M44" s="230">
        <f>G44*(1+L44/100)</f>
        <v>0</v>
      </c>
      <c r="N44" s="222">
        <v>0.10784000000000001</v>
      </c>
      <c r="O44" s="222">
        <f>ROUND(E44*N44,5)</f>
        <v>1.2940799999999999</v>
      </c>
      <c r="P44" s="222">
        <v>0</v>
      </c>
      <c r="Q44" s="222">
        <f>ROUND(E44*P44,5)</f>
        <v>0</v>
      </c>
      <c r="R44" s="222"/>
      <c r="S44" s="222"/>
      <c r="T44" s="223">
        <v>0.30099999999999999</v>
      </c>
      <c r="U44" s="222">
        <f>ROUND(E44*T44,2)</f>
        <v>3.61</v>
      </c>
      <c r="V44" s="212"/>
      <c r="W44" s="212"/>
      <c r="X44" s="212"/>
      <c r="Y44" s="212"/>
      <c r="Z44" s="212"/>
      <c r="AA44" s="212"/>
      <c r="AB44" s="212"/>
      <c r="AC44" s="212"/>
      <c r="AD44" s="212"/>
      <c r="AE44" s="212" t="s">
        <v>113</v>
      </c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>
      <c r="A45" s="213">
        <v>35</v>
      </c>
      <c r="B45" s="219" t="s">
        <v>184</v>
      </c>
      <c r="C45" s="262" t="s">
        <v>185</v>
      </c>
      <c r="D45" s="221" t="s">
        <v>186</v>
      </c>
      <c r="E45" s="227">
        <v>43.25</v>
      </c>
      <c r="F45" s="229"/>
      <c r="G45" s="230">
        <f>ROUND(E45*F45,2)</f>
        <v>0</v>
      </c>
      <c r="H45" s="229"/>
      <c r="I45" s="230">
        <f>ROUND(E45*H45,2)</f>
        <v>0</v>
      </c>
      <c r="J45" s="229"/>
      <c r="K45" s="230">
        <f>ROUND(E45*J45,2)</f>
        <v>0</v>
      </c>
      <c r="L45" s="230">
        <v>15</v>
      </c>
      <c r="M45" s="230">
        <f>G45*(1+L45/100)</f>
        <v>0</v>
      </c>
      <c r="N45" s="222">
        <v>8.3000000000000001E-4</v>
      </c>
      <c r="O45" s="222">
        <f>ROUND(E45*N45,5)</f>
        <v>3.5900000000000001E-2</v>
      </c>
      <c r="P45" s="222">
        <v>0</v>
      </c>
      <c r="Q45" s="222">
        <f>ROUND(E45*P45,5)</f>
        <v>0</v>
      </c>
      <c r="R45" s="222"/>
      <c r="S45" s="222"/>
      <c r="T45" s="223">
        <v>0.15</v>
      </c>
      <c r="U45" s="222">
        <f>ROUND(E45*T45,2)</f>
        <v>6.49</v>
      </c>
      <c r="V45" s="212"/>
      <c r="W45" s="212"/>
      <c r="X45" s="212"/>
      <c r="Y45" s="212"/>
      <c r="Z45" s="212"/>
      <c r="AA45" s="212"/>
      <c r="AB45" s="212"/>
      <c r="AC45" s="212"/>
      <c r="AD45" s="212"/>
      <c r="AE45" s="212" t="s">
        <v>113</v>
      </c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>
      <c r="A46" s="213">
        <v>36</v>
      </c>
      <c r="B46" s="219" t="s">
        <v>187</v>
      </c>
      <c r="C46" s="262" t="s">
        <v>188</v>
      </c>
      <c r="D46" s="221" t="s">
        <v>157</v>
      </c>
      <c r="E46" s="227">
        <v>7</v>
      </c>
      <c r="F46" s="229"/>
      <c r="G46" s="230">
        <f>ROUND(E46*F46,2)</f>
        <v>0</v>
      </c>
      <c r="H46" s="229"/>
      <c r="I46" s="230">
        <f>ROUND(E46*H46,2)</f>
        <v>0</v>
      </c>
      <c r="J46" s="229"/>
      <c r="K46" s="230">
        <f>ROUND(E46*J46,2)</f>
        <v>0</v>
      </c>
      <c r="L46" s="230">
        <v>15</v>
      </c>
      <c r="M46" s="230">
        <f>G46*(1+L46/100)</f>
        <v>0</v>
      </c>
      <c r="N46" s="222">
        <v>2.0840000000000001E-2</v>
      </c>
      <c r="O46" s="222">
        <f>ROUND(E46*N46,5)</f>
        <v>0.14588000000000001</v>
      </c>
      <c r="P46" s="222">
        <v>0</v>
      </c>
      <c r="Q46" s="222">
        <f>ROUND(E46*P46,5)</f>
        <v>0</v>
      </c>
      <c r="R46" s="222"/>
      <c r="S46" s="222"/>
      <c r="T46" s="223">
        <v>0.3175</v>
      </c>
      <c r="U46" s="222">
        <f>ROUND(E46*T46,2)</f>
        <v>2.2200000000000002</v>
      </c>
      <c r="V46" s="212"/>
      <c r="W46" s="212"/>
      <c r="X46" s="212"/>
      <c r="Y46" s="212"/>
      <c r="Z46" s="212"/>
      <c r="AA46" s="212"/>
      <c r="AB46" s="212"/>
      <c r="AC46" s="212"/>
      <c r="AD46" s="212"/>
      <c r="AE46" s="212" t="s">
        <v>113</v>
      </c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ht="22.5" outlineLevel="1">
      <c r="A47" s="213">
        <v>37</v>
      </c>
      <c r="B47" s="219" t="s">
        <v>189</v>
      </c>
      <c r="C47" s="262" t="s">
        <v>190</v>
      </c>
      <c r="D47" s="221" t="s">
        <v>191</v>
      </c>
      <c r="E47" s="227">
        <v>1</v>
      </c>
      <c r="F47" s="229"/>
      <c r="G47" s="230">
        <f>ROUND(E47*F47,2)</f>
        <v>0</v>
      </c>
      <c r="H47" s="229"/>
      <c r="I47" s="230">
        <f>ROUND(E47*H47,2)</f>
        <v>0</v>
      </c>
      <c r="J47" s="229"/>
      <c r="K47" s="230">
        <f>ROUND(E47*J47,2)</f>
        <v>0</v>
      </c>
      <c r="L47" s="230">
        <v>15</v>
      </c>
      <c r="M47" s="230">
        <f>G47*(1+L47/100)</f>
        <v>0</v>
      </c>
      <c r="N47" s="222">
        <v>1.4850300000000001</v>
      </c>
      <c r="O47" s="222">
        <f>ROUND(E47*N47,5)</f>
        <v>1.4850300000000001</v>
      </c>
      <c r="P47" s="222">
        <v>0</v>
      </c>
      <c r="Q47" s="222">
        <f>ROUND(E47*P47,5)</f>
        <v>0</v>
      </c>
      <c r="R47" s="222"/>
      <c r="S47" s="222"/>
      <c r="T47" s="223">
        <v>24.285910000000001</v>
      </c>
      <c r="U47" s="222">
        <f>ROUND(E47*T47,2)</f>
        <v>24.29</v>
      </c>
      <c r="V47" s="212"/>
      <c r="W47" s="212"/>
      <c r="X47" s="212"/>
      <c r="Y47" s="212"/>
      <c r="Z47" s="212"/>
      <c r="AA47" s="212"/>
      <c r="AB47" s="212"/>
      <c r="AC47" s="212"/>
      <c r="AD47" s="212"/>
      <c r="AE47" s="212" t="s">
        <v>116</v>
      </c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ht="22.5" outlineLevel="1">
      <c r="A48" s="213">
        <v>38</v>
      </c>
      <c r="B48" s="219" t="s">
        <v>192</v>
      </c>
      <c r="C48" s="262" t="s">
        <v>193</v>
      </c>
      <c r="D48" s="221" t="s">
        <v>186</v>
      </c>
      <c r="E48" s="227">
        <v>5.5000000000000009</v>
      </c>
      <c r="F48" s="229"/>
      <c r="G48" s="230">
        <f>ROUND(E48*F48,2)</f>
        <v>0</v>
      </c>
      <c r="H48" s="229"/>
      <c r="I48" s="230">
        <f>ROUND(E48*H48,2)</f>
        <v>0</v>
      </c>
      <c r="J48" s="229"/>
      <c r="K48" s="230">
        <f>ROUND(E48*J48,2)</f>
        <v>0</v>
      </c>
      <c r="L48" s="230">
        <v>15</v>
      </c>
      <c r="M48" s="230">
        <f>G48*(1+L48/100)</f>
        <v>0</v>
      </c>
      <c r="N48" s="222">
        <v>0.18903</v>
      </c>
      <c r="O48" s="222">
        <f>ROUND(E48*N48,5)</f>
        <v>1.0396700000000001</v>
      </c>
      <c r="P48" s="222">
        <v>0</v>
      </c>
      <c r="Q48" s="222">
        <f>ROUND(E48*P48,5)</f>
        <v>0</v>
      </c>
      <c r="R48" s="222"/>
      <c r="S48" s="222"/>
      <c r="T48" s="223">
        <v>2.99803</v>
      </c>
      <c r="U48" s="222">
        <f>ROUND(E48*T48,2)</f>
        <v>16.489999999999998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 t="s">
        <v>116</v>
      </c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>
      <c r="A49" s="214" t="s">
        <v>108</v>
      </c>
      <c r="B49" s="220" t="s">
        <v>61</v>
      </c>
      <c r="C49" s="263" t="s">
        <v>62</v>
      </c>
      <c r="D49" s="224"/>
      <c r="E49" s="228"/>
      <c r="F49" s="231"/>
      <c r="G49" s="231">
        <f>SUMIF(AE50:AE63,"&lt;&gt;NOR",G50:G63)</f>
        <v>0</v>
      </c>
      <c r="H49" s="231"/>
      <c r="I49" s="231">
        <f>SUM(I50:I63)</f>
        <v>0</v>
      </c>
      <c r="J49" s="231"/>
      <c r="K49" s="231">
        <f>SUM(K50:K63)</f>
        <v>0</v>
      </c>
      <c r="L49" s="231"/>
      <c r="M49" s="231">
        <f>SUM(M50:M63)</f>
        <v>0</v>
      </c>
      <c r="N49" s="225"/>
      <c r="O49" s="225">
        <f>SUM(O50:O63)</f>
        <v>135.13713999999999</v>
      </c>
      <c r="P49" s="225"/>
      <c r="Q49" s="225">
        <f>SUM(Q50:Q63)</f>
        <v>0</v>
      </c>
      <c r="R49" s="225"/>
      <c r="S49" s="225"/>
      <c r="T49" s="226"/>
      <c r="U49" s="225">
        <f>SUM(U50:U63)</f>
        <v>487.29000000000008</v>
      </c>
      <c r="AE49" t="s">
        <v>109</v>
      </c>
    </row>
    <row r="50" spans="1:60" ht="22.5" outlineLevel="1">
      <c r="A50" s="213">
        <v>39</v>
      </c>
      <c r="B50" s="219" t="s">
        <v>194</v>
      </c>
      <c r="C50" s="262" t="s">
        <v>195</v>
      </c>
      <c r="D50" s="221" t="s">
        <v>135</v>
      </c>
      <c r="E50" s="227">
        <v>103.47000000000001</v>
      </c>
      <c r="F50" s="229"/>
      <c r="G50" s="230">
        <f>ROUND(E50*F50,2)</f>
        <v>0</v>
      </c>
      <c r="H50" s="229"/>
      <c r="I50" s="230">
        <f>ROUND(E50*H50,2)</f>
        <v>0</v>
      </c>
      <c r="J50" s="229"/>
      <c r="K50" s="230">
        <f>ROUND(E50*J50,2)</f>
        <v>0</v>
      </c>
      <c r="L50" s="230">
        <v>15</v>
      </c>
      <c r="M50" s="230">
        <f>G50*(1+L50/100)</f>
        <v>0</v>
      </c>
      <c r="N50" s="222">
        <v>0.42302000000000001</v>
      </c>
      <c r="O50" s="222">
        <f>ROUND(E50*N50,5)</f>
        <v>43.769880000000001</v>
      </c>
      <c r="P50" s="222">
        <v>0</v>
      </c>
      <c r="Q50" s="222">
        <f>ROUND(E50*P50,5)</f>
        <v>0</v>
      </c>
      <c r="R50" s="222"/>
      <c r="S50" s="222"/>
      <c r="T50" s="223">
        <v>1.3003400000000001</v>
      </c>
      <c r="U50" s="222">
        <f>ROUND(E50*T50,2)</f>
        <v>134.55000000000001</v>
      </c>
      <c r="V50" s="212"/>
      <c r="W50" s="212"/>
      <c r="X50" s="212"/>
      <c r="Y50" s="212"/>
      <c r="Z50" s="212"/>
      <c r="AA50" s="212"/>
      <c r="AB50" s="212"/>
      <c r="AC50" s="212"/>
      <c r="AD50" s="212"/>
      <c r="AE50" s="212" t="s">
        <v>113</v>
      </c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ht="22.5" outlineLevel="1">
      <c r="A51" s="213">
        <v>40</v>
      </c>
      <c r="B51" s="219" t="s">
        <v>196</v>
      </c>
      <c r="C51" s="262" t="s">
        <v>197</v>
      </c>
      <c r="D51" s="221" t="s">
        <v>135</v>
      </c>
      <c r="E51" s="227">
        <v>33.979999999999997</v>
      </c>
      <c r="F51" s="229"/>
      <c r="G51" s="230">
        <f>ROUND(E51*F51,2)</f>
        <v>0</v>
      </c>
      <c r="H51" s="229"/>
      <c r="I51" s="230">
        <f>ROUND(E51*H51,2)</f>
        <v>0</v>
      </c>
      <c r="J51" s="229"/>
      <c r="K51" s="230">
        <f>ROUND(E51*J51,2)</f>
        <v>0</v>
      </c>
      <c r="L51" s="230">
        <v>15</v>
      </c>
      <c r="M51" s="230">
        <f>G51*(1+L51/100)</f>
        <v>0</v>
      </c>
      <c r="N51" s="222">
        <v>0.42403000000000002</v>
      </c>
      <c r="O51" s="222">
        <f>ROUND(E51*N51,5)</f>
        <v>14.40854</v>
      </c>
      <c r="P51" s="222">
        <v>0</v>
      </c>
      <c r="Q51" s="222">
        <f>ROUND(E51*P51,5)</f>
        <v>0</v>
      </c>
      <c r="R51" s="222"/>
      <c r="S51" s="222"/>
      <c r="T51" s="223">
        <v>1.35134</v>
      </c>
      <c r="U51" s="222">
        <f>ROUND(E51*T51,2)</f>
        <v>45.92</v>
      </c>
      <c r="V51" s="212"/>
      <c r="W51" s="212"/>
      <c r="X51" s="212"/>
      <c r="Y51" s="212"/>
      <c r="Z51" s="212"/>
      <c r="AA51" s="212"/>
      <c r="AB51" s="212"/>
      <c r="AC51" s="212"/>
      <c r="AD51" s="212"/>
      <c r="AE51" s="212" t="s">
        <v>113</v>
      </c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ht="22.5" outlineLevel="1">
      <c r="A52" s="213">
        <v>41</v>
      </c>
      <c r="B52" s="219" t="s">
        <v>198</v>
      </c>
      <c r="C52" s="262" t="s">
        <v>199</v>
      </c>
      <c r="D52" s="221" t="s">
        <v>135</v>
      </c>
      <c r="E52" s="227">
        <v>5.24</v>
      </c>
      <c r="F52" s="229"/>
      <c r="G52" s="230">
        <f>ROUND(E52*F52,2)</f>
        <v>0</v>
      </c>
      <c r="H52" s="229"/>
      <c r="I52" s="230">
        <f>ROUND(E52*H52,2)</f>
        <v>0</v>
      </c>
      <c r="J52" s="229"/>
      <c r="K52" s="230">
        <f>ROUND(E52*J52,2)</f>
        <v>0</v>
      </c>
      <c r="L52" s="230">
        <v>15</v>
      </c>
      <c r="M52" s="230">
        <f>G52*(1+L52/100)</f>
        <v>0</v>
      </c>
      <c r="N52" s="222">
        <v>0.42660999999999999</v>
      </c>
      <c r="O52" s="222">
        <f>ROUND(E52*N52,5)</f>
        <v>2.2354400000000001</v>
      </c>
      <c r="P52" s="222">
        <v>0</v>
      </c>
      <c r="Q52" s="222">
        <f>ROUND(E52*P52,5)</f>
        <v>0</v>
      </c>
      <c r="R52" s="222"/>
      <c r="S52" s="222"/>
      <c r="T52" s="223">
        <v>1.48034</v>
      </c>
      <c r="U52" s="222">
        <f>ROUND(E52*T52,2)</f>
        <v>7.76</v>
      </c>
      <c r="V52" s="212"/>
      <c r="W52" s="212"/>
      <c r="X52" s="212"/>
      <c r="Y52" s="212"/>
      <c r="Z52" s="212"/>
      <c r="AA52" s="212"/>
      <c r="AB52" s="212"/>
      <c r="AC52" s="212"/>
      <c r="AD52" s="212"/>
      <c r="AE52" s="212" t="s">
        <v>113</v>
      </c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ht="22.5" outlineLevel="1">
      <c r="A53" s="213">
        <v>42</v>
      </c>
      <c r="B53" s="219" t="s">
        <v>200</v>
      </c>
      <c r="C53" s="262" t="s">
        <v>201</v>
      </c>
      <c r="D53" s="221" t="s">
        <v>135</v>
      </c>
      <c r="E53" s="227">
        <v>1.37</v>
      </c>
      <c r="F53" s="229"/>
      <c r="G53" s="230">
        <f>ROUND(E53*F53,2)</f>
        <v>0</v>
      </c>
      <c r="H53" s="229"/>
      <c r="I53" s="230">
        <f>ROUND(E53*H53,2)</f>
        <v>0</v>
      </c>
      <c r="J53" s="229"/>
      <c r="K53" s="230">
        <f>ROUND(E53*J53,2)</f>
        <v>0</v>
      </c>
      <c r="L53" s="230">
        <v>15</v>
      </c>
      <c r="M53" s="230">
        <f>G53*(1+L53/100)</f>
        <v>0</v>
      </c>
      <c r="N53" s="222">
        <v>0.42924000000000001</v>
      </c>
      <c r="O53" s="222">
        <f>ROUND(E53*N53,5)</f>
        <v>0.58806000000000003</v>
      </c>
      <c r="P53" s="222">
        <v>0</v>
      </c>
      <c r="Q53" s="222">
        <f>ROUND(E53*P53,5)</f>
        <v>0</v>
      </c>
      <c r="R53" s="222"/>
      <c r="S53" s="222"/>
      <c r="T53" s="223">
        <v>1.4653400000000001</v>
      </c>
      <c r="U53" s="222">
        <f>ROUND(E53*T53,2)</f>
        <v>2.0099999999999998</v>
      </c>
      <c r="V53" s="212"/>
      <c r="W53" s="212"/>
      <c r="X53" s="212"/>
      <c r="Y53" s="212"/>
      <c r="Z53" s="212"/>
      <c r="AA53" s="212"/>
      <c r="AB53" s="212"/>
      <c r="AC53" s="212"/>
      <c r="AD53" s="212"/>
      <c r="AE53" s="212" t="s">
        <v>113</v>
      </c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ht="22.5" outlineLevel="1">
      <c r="A54" s="213">
        <v>43</v>
      </c>
      <c r="B54" s="219" t="s">
        <v>202</v>
      </c>
      <c r="C54" s="262" t="s">
        <v>203</v>
      </c>
      <c r="D54" s="221" t="s">
        <v>135</v>
      </c>
      <c r="E54" s="227">
        <v>40.980000000000004</v>
      </c>
      <c r="F54" s="229"/>
      <c r="G54" s="230">
        <f>ROUND(E54*F54,2)</f>
        <v>0</v>
      </c>
      <c r="H54" s="229"/>
      <c r="I54" s="230">
        <f>ROUND(E54*H54,2)</f>
        <v>0</v>
      </c>
      <c r="J54" s="229"/>
      <c r="K54" s="230">
        <f>ROUND(E54*J54,2)</f>
        <v>0</v>
      </c>
      <c r="L54" s="230">
        <v>15</v>
      </c>
      <c r="M54" s="230">
        <f>G54*(1+L54/100)</f>
        <v>0</v>
      </c>
      <c r="N54" s="222">
        <v>0.42325000000000002</v>
      </c>
      <c r="O54" s="222">
        <f>ROUND(E54*N54,5)</f>
        <v>17.34479</v>
      </c>
      <c r="P54" s="222">
        <v>0</v>
      </c>
      <c r="Q54" s="222">
        <f>ROUND(E54*P54,5)</f>
        <v>0</v>
      </c>
      <c r="R54" s="222"/>
      <c r="S54" s="222"/>
      <c r="T54" s="223">
        <v>1.32134</v>
      </c>
      <c r="U54" s="222">
        <f>ROUND(E54*T54,2)</f>
        <v>54.15</v>
      </c>
      <c r="V54" s="212"/>
      <c r="W54" s="212"/>
      <c r="X54" s="212"/>
      <c r="Y54" s="212"/>
      <c r="Z54" s="212"/>
      <c r="AA54" s="212"/>
      <c r="AB54" s="212"/>
      <c r="AC54" s="212"/>
      <c r="AD54" s="212"/>
      <c r="AE54" s="212" t="s">
        <v>113</v>
      </c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ht="22.5" outlineLevel="1">
      <c r="A55" s="213">
        <v>44</v>
      </c>
      <c r="B55" s="219" t="s">
        <v>204</v>
      </c>
      <c r="C55" s="262" t="s">
        <v>205</v>
      </c>
      <c r="D55" s="221" t="s">
        <v>135</v>
      </c>
      <c r="E55" s="227">
        <v>28.98</v>
      </c>
      <c r="F55" s="229"/>
      <c r="G55" s="230">
        <f>ROUND(E55*F55,2)</f>
        <v>0</v>
      </c>
      <c r="H55" s="229"/>
      <c r="I55" s="230">
        <f>ROUND(E55*H55,2)</f>
        <v>0</v>
      </c>
      <c r="J55" s="229"/>
      <c r="K55" s="230">
        <f>ROUND(E55*J55,2)</f>
        <v>0</v>
      </c>
      <c r="L55" s="230">
        <v>15</v>
      </c>
      <c r="M55" s="230">
        <f>G55*(1+L55/100)</f>
        <v>0</v>
      </c>
      <c r="N55" s="222">
        <v>0.42473</v>
      </c>
      <c r="O55" s="222">
        <f>ROUND(E55*N55,5)</f>
        <v>12.308680000000001</v>
      </c>
      <c r="P55" s="222">
        <v>0</v>
      </c>
      <c r="Q55" s="222">
        <f>ROUND(E55*P55,5)</f>
        <v>0</v>
      </c>
      <c r="R55" s="222"/>
      <c r="S55" s="222"/>
      <c r="T55" s="223">
        <v>1.39934</v>
      </c>
      <c r="U55" s="222">
        <f>ROUND(E55*T55,2)</f>
        <v>40.549999999999997</v>
      </c>
      <c r="V55" s="212"/>
      <c r="W55" s="212"/>
      <c r="X55" s="212"/>
      <c r="Y55" s="212"/>
      <c r="Z55" s="212"/>
      <c r="AA55" s="212"/>
      <c r="AB55" s="212"/>
      <c r="AC55" s="212"/>
      <c r="AD55" s="212"/>
      <c r="AE55" s="212" t="s">
        <v>113</v>
      </c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ht="22.5" outlineLevel="1">
      <c r="A56" s="213">
        <v>45</v>
      </c>
      <c r="B56" s="219" t="s">
        <v>206</v>
      </c>
      <c r="C56" s="262" t="s">
        <v>207</v>
      </c>
      <c r="D56" s="221" t="s">
        <v>186</v>
      </c>
      <c r="E56" s="227">
        <v>30.5</v>
      </c>
      <c r="F56" s="229"/>
      <c r="G56" s="230">
        <f>ROUND(E56*F56,2)</f>
        <v>0</v>
      </c>
      <c r="H56" s="229"/>
      <c r="I56" s="230">
        <f>ROUND(E56*H56,2)</f>
        <v>0</v>
      </c>
      <c r="J56" s="229"/>
      <c r="K56" s="230">
        <f>ROUND(E56*J56,2)</f>
        <v>0</v>
      </c>
      <c r="L56" s="230">
        <v>15</v>
      </c>
      <c r="M56" s="230">
        <f>G56*(1+L56/100)</f>
        <v>0</v>
      </c>
      <c r="N56" s="222">
        <v>0.23491000000000001</v>
      </c>
      <c r="O56" s="222">
        <f>ROUND(E56*N56,5)</f>
        <v>7.1647600000000002</v>
      </c>
      <c r="P56" s="222">
        <v>0</v>
      </c>
      <c r="Q56" s="222">
        <f>ROUND(E56*P56,5)</f>
        <v>0</v>
      </c>
      <c r="R56" s="222"/>
      <c r="S56" s="222"/>
      <c r="T56" s="223">
        <v>1.09968</v>
      </c>
      <c r="U56" s="222">
        <f>ROUND(E56*T56,2)</f>
        <v>33.54</v>
      </c>
      <c r="V56" s="212"/>
      <c r="W56" s="212"/>
      <c r="X56" s="212"/>
      <c r="Y56" s="212"/>
      <c r="Z56" s="212"/>
      <c r="AA56" s="212"/>
      <c r="AB56" s="212"/>
      <c r="AC56" s="212"/>
      <c r="AD56" s="212"/>
      <c r="AE56" s="212" t="s">
        <v>116</v>
      </c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ht="22.5" outlineLevel="1">
      <c r="A57" s="213">
        <v>46</v>
      </c>
      <c r="B57" s="219" t="s">
        <v>208</v>
      </c>
      <c r="C57" s="262" t="s">
        <v>209</v>
      </c>
      <c r="D57" s="221" t="s">
        <v>186</v>
      </c>
      <c r="E57" s="227">
        <v>10</v>
      </c>
      <c r="F57" s="229"/>
      <c r="G57" s="230">
        <f>ROUND(E57*F57,2)</f>
        <v>0</v>
      </c>
      <c r="H57" s="229"/>
      <c r="I57" s="230">
        <f>ROUND(E57*H57,2)</f>
        <v>0</v>
      </c>
      <c r="J57" s="229"/>
      <c r="K57" s="230">
        <f>ROUND(E57*J57,2)</f>
        <v>0</v>
      </c>
      <c r="L57" s="230">
        <v>15</v>
      </c>
      <c r="M57" s="230">
        <f>G57*(1+L57/100)</f>
        <v>0</v>
      </c>
      <c r="N57" s="222">
        <v>0.21637000000000001</v>
      </c>
      <c r="O57" s="222">
        <f>ROUND(E57*N57,5)</f>
        <v>2.1637</v>
      </c>
      <c r="P57" s="222">
        <v>0</v>
      </c>
      <c r="Q57" s="222">
        <f>ROUND(E57*P57,5)</f>
        <v>0</v>
      </c>
      <c r="R57" s="222"/>
      <c r="S57" s="222"/>
      <c r="T57" s="223">
        <v>1.4264300000000001</v>
      </c>
      <c r="U57" s="222">
        <f>ROUND(E57*T57,2)</f>
        <v>14.26</v>
      </c>
      <c r="V57" s="212"/>
      <c r="W57" s="212"/>
      <c r="X57" s="212"/>
      <c r="Y57" s="212"/>
      <c r="Z57" s="212"/>
      <c r="AA57" s="212"/>
      <c r="AB57" s="212"/>
      <c r="AC57" s="212"/>
      <c r="AD57" s="212"/>
      <c r="AE57" s="212" t="s">
        <v>116</v>
      </c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ht="22.5" outlineLevel="1">
      <c r="A58" s="213">
        <v>47</v>
      </c>
      <c r="B58" s="219" t="s">
        <v>210</v>
      </c>
      <c r="C58" s="262" t="s">
        <v>211</v>
      </c>
      <c r="D58" s="221" t="s">
        <v>186</v>
      </c>
      <c r="E58" s="227">
        <v>12.5</v>
      </c>
      <c r="F58" s="229"/>
      <c r="G58" s="230">
        <f>ROUND(E58*F58,2)</f>
        <v>0</v>
      </c>
      <c r="H58" s="229"/>
      <c r="I58" s="230">
        <f>ROUND(E58*H58,2)</f>
        <v>0</v>
      </c>
      <c r="J58" s="229"/>
      <c r="K58" s="230">
        <f>ROUND(E58*J58,2)</f>
        <v>0</v>
      </c>
      <c r="L58" s="230">
        <v>15</v>
      </c>
      <c r="M58" s="230">
        <f>G58*(1+L58/100)</f>
        <v>0</v>
      </c>
      <c r="N58" s="222">
        <v>0.11169999999999999</v>
      </c>
      <c r="O58" s="222">
        <f>ROUND(E58*N58,5)</f>
        <v>1.39625</v>
      </c>
      <c r="P58" s="222">
        <v>0</v>
      </c>
      <c r="Q58" s="222">
        <f>ROUND(E58*P58,5)</f>
        <v>0</v>
      </c>
      <c r="R58" s="222"/>
      <c r="S58" s="222"/>
      <c r="T58" s="223">
        <v>1.1797200000000001</v>
      </c>
      <c r="U58" s="222">
        <f>ROUND(E58*T58,2)</f>
        <v>14.75</v>
      </c>
      <c r="V58" s="212"/>
      <c r="W58" s="212"/>
      <c r="X58" s="212"/>
      <c r="Y58" s="212"/>
      <c r="Z58" s="212"/>
      <c r="AA58" s="212"/>
      <c r="AB58" s="212"/>
      <c r="AC58" s="212"/>
      <c r="AD58" s="212"/>
      <c r="AE58" s="212" t="s">
        <v>116</v>
      </c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ht="22.5" outlineLevel="1">
      <c r="A59" s="213">
        <v>48</v>
      </c>
      <c r="B59" s="219" t="s">
        <v>212</v>
      </c>
      <c r="C59" s="262" t="s">
        <v>213</v>
      </c>
      <c r="D59" s="221" t="s">
        <v>135</v>
      </c>
      <c r="E59" s="227">
        <v>6.7700000000000005</v>
      </c>
      <c r="F59" s="229"/>
      <c r="G59" s="230">
        <f>ROUND(E59*F59,2)</f>
        <v>0</v>
      </c>
      <c r="H59" s="229"/>
      <c r="I59" s="230">
        <f>ROUND(E59*H59,2)</f>
        <v>0</v>
      </c>
      <c r="J59" s="229"/>
      <c r="K59" s="230">
        <f>ROUND(E59*J59,2)</f>
        <v>0</v>
      </c>
      <c r="L59" s="230">
        <v>15</v>
      </c>
      <c r="M59" s="230">
        <f>G59*(1+L59/100)</f>
        <v>0</v>
      </c>
      <c r="N59" s="222">
        <v>7.8200000000000006E-3</v>
      </c>
      <c r="O59" s="222">
        <f>ROUND(E59*N59,5)</f>
        <v>5.2940000000000001E-2</v>
      </c>
      <c r="P59" s="222">
        <v>0</v>
      </c>
      <c r="Q59" s="222">
        <f>ROUND(E59*P59,5)</f>
        <v>0</v>
      </c>
      <c r="R59" s="222"/>
      <c r="S59" s="222"/>
      <c r="T59" s="223">
        <v>0.79</v>
      </c>
      <c r="U59" s="222">
        <f>ROUND(E59*T59,2)</f>
        <v>5.35</v>
      </c>
      <c r="V59" s="212"/>
      <c r="W59" s="212"/>
      <c r="X59" s="212"/>
      <c r="Y59" s="212"/>
      <c r="Z59" s="212"/>
      <c r="AA59" s="212"/>
      <c r="AB59" s="212"/>
      <c r="AC59" s="212"/>
      <c r="AD59" s="212"/>
      <c r="AE59" s="212" t="s">
        <v>113</v>
      </c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ht="22.5" outlineLevel="1">
      <c r="A60" s="213">
        <v>49</v>
      </c>
      <c r="B60" s="219" t="s">
        <v>214</v>
      </c>
      <c r="C60" s="262" t="s">
        <v>215</v>
      </c>
      <c r="D60" s="221" t="s">
        <v>135</v>
      </c>
      <c r="E60" s="227">
        <v>6.77</v>
      </c>
      <c r="F60" s="229"/>
      <c r="G60" s="230">
        <f>ROUND(E60*F60,2)</f>
        <v>0</v>
      </c>
      <c r="H60" s="229"/>
      <c r="I60" s="230">
        <f>ROUND(E60*H60,2)</f>
        <v>0</v>
      </c>
      <c r="J60" s="229"/>
      <c r="K60" s="230">
        <f>ROUND(E60*J60,2)</f>
        <v>0</v>
      </c>
      <c r="L60" s="230">
        <v>15</v>
      </c>
      <c r="M60" s="230">
        <f>G60*(1+L60/100)</f>
        <v>0</v>
      </c>
      <c r="N60" s="222">
        <v>0</v>
      </c>
      <c r="O60" s="222">
        <f>ROUND(E60*N60,5)</f>
        <v>0</v>
      </c>
      <c r="P60" s="222">
        <v>0</v>
      </c>
      <c r="Q60" s="222">
        <f>ROUND(E60*P60,5)</f>
        <v>0</v>
      </c>
      <c r="R60" s="222"/>
      <c r="S60" s="222"/>
      <c r="T60" s="223">
        <v>0.24</v>
      </c>
      <c r="U60" s="222">
        <f>ROUND(E60*T60,2)</f>
        <v>1.62</v>
      </c>
      <c r="V60" s="212"/>
      <c r="W60" s="212"/>
      <c r="X60" s="212"/>
      <c r="Y60" s="212"/>
      <c r="Z60" s="212"/>
      <c r="AA60" s="212"/>
      <c r="AB60" s="212"/>
      <c r="AC60" s="212"/>
      <c r="AD60" s="212"/>
      <c r="AE60" s="212" t="s">
        <v>113</v>
      </c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ht="22.5" outlineLevel="1">
      <c r="A61" s="213">
        <v>50</v>
      </c>
      <c r="B61" s="219" t="s">
        <v>216</v>
      </c>
      <c r="C61" s="262" t="s">
        <v>217</v>
      </c>
      <c r="D61" s="221" t="s">
        <v>186</v>
      </c>
      <c r="E61" s="227">
        <v>48.39</v>
      </c>
      <c r="F61" s="229"/>
      <c r="G61" s="230">
        <f>ROUND(E61*F61,2)</f>
        <v>0</v>
      </c>
      <c r="H61" s="229"/>
      <c r="I61" s="230">
        <f>ROUND(E61*H61,2)</f>
        <v>0</v>
      </c>
      <c r="J61" s="229"/>
      <c r="K61" s="230">
        <f>ROUND(E61*J61,2)</f>
        <v>0</v>
      </c>
      <c r="L61" s="230">
        <v>15</v>
      </c>
      <c r="M61" s="230">
        <f>G61*(1+L61/100)</f>
        <v>0</v>
      </c>
      <c r="N61" s="222">
        <v>0.16188</v>
      </c>
      <c r="O61" s="222">
        <f>ROUND(E61*N61,5)</f>
        <v>7.8333700000000004</v>
      </c>
      <c r="P61" s="222">
        <v>0</v>
      </c>
      <c r="Q61" s="222">
        <f>ROUND(E61*P61,5)</f>
        <v>0</v>
      </c>
      <c r="R61" s="222"/>
      <c r="S61" s="222"/>
      <c r="T61" s="223">
        <v>0.16656000000000001</v>
      </c>
      <c r="U61" s="222">
        <f>ROUND(E61*T61,2)</f>
        <v>8.06</v>
      </c>
      <c r="V61" s="212"/>
      <c r="W61" s="212"/>
      <c r="X61" s="212"/>
      <c r="Y61" s="212"/>
      <c r="Z61" s="212"/>
      <c r="AA61" s="212"/>
      <c r="AB61" s="212"/>
      <c r="AC61" s="212"/>
      <c r="AD61" s="212"/>
      <c r="AE61" s="212" t="s">
        <v>113</v>
      </c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ht="22.5" outlineLevel="1">
      <c r="A62" s="213">
        <v>51</v>
      </c>
      <c r="B62" s="219" t="s">
        <v>218</v>
      </c>
      <c r="C62" s="262" t="s">
        <v>219</v>
      </c>
      <c r="D62" s="221" t="s">
        <v>186</v>
      </c>
      <c r="E62" s="227">
        <v>85.65</v>
      </c>
      <c r="F62" s="229"/>
      <c r="G62" s="230">
        <f>ROUND(E62*F62,2)</f>
        <v>0</v>
      </c>
      <c r="H62" s="229"/>
      <c r="I62" s="230">
        <f>ROUND(E62*H62,2)</f>
        <v>0</v>
      </c>
      <c r="J62" s="229"/>
      <c r="K62" s="230">
        <f>ROUND(E62*J62,2)</f>
        <v>0</v>
      </c>
      <c r="L62" s="230">
        <v>15</v>
      </c>
      <c r="M62" s="230">
        <f>G62*(1+L62/100)</f>
        <v>0</v>
      </c>
      <c r="N62" s="222">
        <v>0.23139000000000001</v>
      </c>
      <c r="O62" s="222">
        <f>ROUND(E62*N62,5)</f>
        <v>19.818549999999998</v>
      </c>
      <c r="P62" s="222">
        <v>0</v>
      </c>
      <c r="Q62" s="222">
        <f>ROUND(E62*P62,5)</f>
        <v>0</v>
      </c>
      <c r="R62" s="222"/>
      <c r="S62" s="222"/>
      <c r="T62" s="223">
        <v>0.43603999999999998</v>
      </c>
      <c r="U62" s="222">
        <f>ROUND(E62*T62,2)</f>
        <v>37.35</v>
      </c>
      <c r="V62" s="212"/>
      <c r="W62" s="212"/>
      <c r="X62" s="212"/>
      <c r="Y62" s="212"/>
      <c r="Z62" s="212"/>
      <c r="AA62" s="212"/>
      <c r="AB62" s="212"/>
      <c r="AC62" s="212"/>
      <c r="AD62" s="212"/>
      <c r="AE62" s="212" t="s">
        <v>113</v>
      </c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>
      <c r="A63" s="213">
        <v>52</v>
      </c>
      <c r="B63" s="219" t="s">
        <v>220</v>
      </c>
      <c r="C63" s="262" t="s">
        <v>221</v>
      </c>
      <c r="D63" s="221" t="s">
        <v>222</v>
      </c>
      <c r="E63" s="227">
        <v>6.1</v>
      </c>
      <c r="F63" s="229"/>
      <c r="G63" s="230">
        <f>ROUND(E63*F63,2)</f>
        <v>0</v>
      </c>
      <c r="H63" s="229"/>
      <c r="I63" s="230">
        <f>ROUND(E63*H63,2)</f>
        <v>0</v>
      </c>
      <c r="J63" s="229"/>
      <c r="K63" s="230">
        <f>ROUND(E63*J63,2)</f>
        <v>0</v>
      </c>
      <c r="L63" s="230">
        <v>15</v>
      </c>
      <c r="M63" s="230">
        <f>G63*(1+L63/100)</f>
        <v>0</v>
      </c>
      <c r="N63" s="222">
        <v>0.99216000000000004</v>
      </c>
      <c r="O63" s="222">
        <f>ROUND(E63*N63,5)</f>
        <v>6.0521799999999999</v>
      </c>
      <c r="P63" s="222">
        <v>0</v>
      </c>
      <c r="Q63" s="222">
        <f>ROUND(E63*P63,5)</f>
        <v>0</v>
      </c>
      <c r="R63" s="222"/>
      <c r="S63" s="222"/>
      <c r="T63" s="223">
        <v>14.33048</v>
      </c>
      <c r="U63" s="222">
        <f>ROUND(E63*T63,2)</f>
        <v>87.42</v>
      </c>
      <c r="V63" s="212"/>
      <c r="W63" s="212"/>
      <c r="X63" s="212"/>
      <c r="Y63" s="212"/>
      <c r="Z63" s="212"/>
      <c r="AA63" s="212"/>
      <c r="AB63" s="212"/>
      <c r="AC63" s="212"/>
      <c r="AD63" s="212"/>
      <c r="AE63" s="212" t="s">
        <v>116</v>
      </c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>
      <c r="A64" s="214" t="s">
        <v>108</v>
      </c>
      <c r="B64" s="220" t="s">
        <v>63</v>
      </c>
      <c r="C64" s="263" t="s">
        <v>64</v>
      </c>
      <c r="D64" s="224"/>
      <c r="E64" s="228"/>
      <c r="F64" s="231"/>
      <c r="G64" s="231">
        <f>SUMIF(AE65:AE65,"&lt;&gt;NOR",G65:G65)</f>
        <v>0</v>
      </c>
      <c r="H64" s="231"/>
      <c r="I64" s="231">
        <f>SUM(I65:I65)</f>
        <v>0</v>
      </c>
      <c r="J64" s="231"/>
      <c r="K64" s="231">
        <f>SUM(K65:K65)</f>
        <v>0</v>
      </c>
      <c r="L64" s="231"/>
      <c r="M64" s="231">
        <f>SUM(M65:M65)</f>
        <v>0</v>
      </c>
      <c r="N64" s="225"/>
      <c r="O64" s="225">
        <f>SUM(O65:O65)</f>
        <v>43.795499999999997</v>
      </c>
      <c r="P64" s="225"/>
      <c r="Q64" s="225">
        <f>SUM(Q65:Q65)</f>
        <v>0</v>
      </c>
      <c r="R64" s="225"/>
      <c r="S64" s="225"/>
      <c r="T64" s="226"/>
      <c r="U64" s="225">
        <f>SUM(U65:U65)</f>
        <v>2.17</v>
      </c>
      <c r="AE64" t="s">
        <v>109</v>
      </c>
    </row>
    <row r="65" spans="1:60" outlineLevel="1">
      <c r="A65" s="213">
        <v>53</v>
      </c>
      <c r="B65" s="219" t="s">
        <v>223</v>
      </c>
      <c r="C65" s="262" t="s">
        <v>224</v>
      </c>
      <c r="D65" s="221" t="s">
        <v>135</v>
      </c>
      <c r="E65" s="227">
        <v>135.80000000000001</v>
      </c>
      <c r="F65" s="229"/>
      <c r="G65" s="230">
        <f>ROUND(E65*F65,2)</f>
        <v>0</v>
      </c>
      <c r="H65" s="229"/>
      <c r="I65" s="230">
        <f>ROUND(E65*H65,2)</f>
        <v>0</v>
      </c>
      <c r="J65" s="229"/>
      <c r="K65" s="230">
        <f>ROUND(E65*J65,2)</f>
        <v>0</v>
      </c>
      <c r="L65" s="230">
        <v>15</v>
      </c>
      <c r="M65" s="230">
        <f>G65*(1+L65/100)</f>
        <v>0</v>
      </c>
      <c r="N65" s="222">
        <v>0.32250000000000001</v>
      </c>
      <c r="O65" s="222">
        <f>ROUND(E65*N65,5)</f>
        <v>43.795499999999997</v>
      </c>
      <c r="P65" s="222">
        <v>0</v>
      </c>
      <c r="Q65" s="222">
        <f>ROUND(E65*P65,5)</f>
        <v>0</v>
      </c>
      <c r="R65" s="222"/>
      <c r="S65" s="222"/>
      <c r="T65" s="223">
        <v>1.6E-2</v>
      </c>
      <c r="U65" s="222">
        <f>ROUND(E65*T65,2)</f>
        <v>2.17</v>
      </c>
      <c r="V65" s="212"/>
      <c r="W65" s="212"/>
      <c r="X65" s="212"/>
      <c r="Y65" s="212"/>
      <c r="Z65" s="212"/>
      <c r="AA65" s="212"/>
      <c r="AB65" s="212"/>
      <c r="AC65" s="212"/>
      <c r="AD65" s="212"/>
      <c r="AE65" s="212" t="s">
        <v>113</v>
      </c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>
      <c r="A66" s="214" t="s">
        <v>108</v>
      </c>
      <c r="B66" s="220" t="s">
        <v>65</v>
      </c>
      <c r="C66" s="263" t="s">
        <v>66</v>
      </c>
      <c r="D66" s="224"/>
      <c r="E66" s="228"/>
      <c r="F66" s="231"/>
      <c r="G66" s="231">
        <f>SUMIF(AE67:AE67,"&lt;&gt;NOR",G67:G67)</f>
        <v>0</v>
      </c>
      <c r="H66" s="231"/>
      <c r="I66" s="231">
        <f>SUM(I67:I67)</f>
        <v>0</v>
      </c>
      <c r="J66" s="231"/>
      <c r="K66" s="231">
        <f>SUM(K67:K67)</f>
        <v>0</v>
      </c>
      <c r="L66" s="231"/>
      <c r="M66" s="231">
        <f>SUM(M67:M67)</f>
        <v>0</v>
      </c>
      <c r="N66" s="225"/>
      <c r="O66" s="225">
        <f>SUM(O67:O67)</f>
        <v>0.49296000000000001</v>
      </c>
      <c r="P66" s="225"/>
      <c r="Q66" s="225">
        <f>SUM(Q67:Q67)</f>
        <v>0</v>
      </c>
      <c r="R66" s="225"/>
      <c r="S66" s="225"/>
      <c r="T66" s="226"/>
      <c r="U66" s="225">
        <f>SUM(U67:U67)</f>
        <v>66.77</v>
      </c>
      <c r="AE66" t="s">
        <v>109</v>
      </c>
    </row>
    <row r="67" spans="1:60" outlineLevel="1">
      <c r="A67" s="213">
        <v>54</v>
      </c>
      <c r="B67" s="219" t="s">
        <v>225</v>
      </c>
      <c r="C67" s="262" t="s">
        <v>226</v>
      </c>
      <c r="D67" s="221" t="s">
        <v>135</v>
      </c>
      <c r="E67" s="227">
        <v>312</v>
      </c>
      <c r="F67" s="229"/>
      <c r="G67" s="230">
        <f>ROUND(E67*F67,2)</f>
        <v>0</v>
      </c>
      <c r="H67" s="229"/>
      <c r="I67" s="230">
        <f>ROUND(E67*H67,2)</f>
        <v>0</v>
      </c>
      <c r="J67" s="229"/>
      <c r="K67" s="230">
        <f>ROUND(E67*J67,2)</f>
        <v>0</v>
      </c>
      <c r="L67" s="230">
        <v>15</v>
      </c>
      <c r="M67" s="230">
        <f>G67*(1+L67/100)</f>
        <v>0</v>
      </c>
      <c r="N67" s="222">
        <v>1.58E-3</v>
      </c>
      <c r="O67" s="222">
        <f>ROUND(E67*N67,5)</f>
        <v>0.49296000000000001</v>
      </c>
      <c r="P67" s="222">
        <v>0</v>
      </c>
      <c r="Q67" s="222">
        <f>ROUND(E67*P67,5)</f>
        <v>0</v>
      </c>
      <c r="R67" s="222"/>
      <c r="S67" s="222"/>
      <c r="T67" s="223">
        <v>0.214</v>
      </c>
      <c r="U67" s="222">
        <f>ROUND(E67*T67,2)</f>
        <v>66.77</v>
      </c>
      <c r="V67" s="212"/>
      <c r="W67" s="212"/>
      <c r="X67" s="212"/>
      <c r="Y67" s="212"/>
      <c r="Z67" s="212"/>
      <c r="AA67" s="212"/>
      <c r="AB67" s="212"/>
      <c r="AC67" s="212"/>
      <c r="AD67" s="212"/>
      <c r="AE67" s="212" t="s">
        <v>113</v>
      </c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>
      <c r="A68" s="214" t="s">
        <v>108</v>
      </c>
      <c r="B68" s="220" t="s">
        <v>67</v>
      </c>
      <c r="C68" s="263" t="s">
        <v>68</v>
      </c>
      <c r="D68" s="224"/>
      <c r="E68" s="228"/>
      <c r="F68" s="231"/>
      <c r="G68" s="231">
        <f>SUMIF(AE69:AE69,"&lt;&gt;NOR",G69:G69)</f>
        <v>0</v>
      </c>
      <c r="H68" s="231"/>
      <c r="I68" s="231">
        <f>SUM(I69:I69)</f>
        <v>0</v>
      </c>
      <c r="J68" s="231"/>
      <c r="K68" s="231">
        <f>SUM(K69:K69)</f>
        <v>0</v>
      </c>
      <c r="L68" s="231"/>
      <c r="M68" s="231">
        <f>SUM(M69:M69)</f>
        <v>0</v>
      </c>
      <c r="N68" s="225"/>
      <c r="O68" s="225">
        <f>SUM(O69:O69)</f>
        <v>0</v>
      </c>
      <c r="P68" s="225"/>
      <c r="Q68" s="225">
        <f>SUM(Q69:Q69)</f>
        <v>0</v>
      </c>
      <c r="R68" s="225"/>
      <c r="S68" s="225"/>
      <c r="T68" s="226"/>
      <c r="U68" s="225">
        <f>SUM(U69:U69)</f>
        <v>182.82</v>
      </c>
      <c r="AE68" t="s">
        <v>109</v>
      </c>
    </row>
    <row r="69" spans="1:60" outlineLevel="1">
      <c r="A69" s="213">
        <v>55</v>
      </c>
      <c r="B69" s="219" t="s">
        <v>227</v>
      </c>
      <c r="C69" s="262" t="s">
        <v>228</v>
      </c>
      <c r="D69" s="221" t="s">
        <v>146</v>
      </c>
      <c r="E69" s="227">
        <v>595.51202000000001</v>
      </c>
      <c r="F69" s="229"/>
      <c r="G69" s="230">
        <f>ROUND(E69*F69,2)</f>
        <v>0</v>
      </c>
      <c r="H69" s="229"/>
      <c r="I69" s="230">
        <f>ROUND(E69*H69,2)</f>
        <v>0</v>
      </c>
      <c r="J69" s="229"/>
      <c r="K69" s="230">
        <f>ROUND(E69*J69,2)</f>
        <v>0</v>
      </c>
      <c r="L69" s="230">
        <v>15</v>
      </c>
      <c r="M69" s="230">
        <f>G69*(1+L69/100)</f>
        <v>0</v>
      </c>
      <c r="N69" s="222">
        <v>0</v>
      </c>
      <c r="O69" s="222">
        <f>ROUND(E69*N69,5)</f>
        <v>0</v>
      </c>
      <c r="P69" s="222">
        <v>0</v>
      </c>
      <c r="Q69" s="222">
        <f>ROUND(E69*P69,5)</f>
        <v>0</v>
      </c>
      <c r="R69" s="222"/>
      <c r="S69" s="222"/>
      <c r="T69" s="223">
        <v>0.307</v>
      </c>
      <c r="U69" s="222">
        <f>ROUND(E69*T69,2)</f>
        <v>182.82</v>
      </c>
      <c r="V69" s="212"/>
      <c r="W69" s="212"/>
      <c r="X69" s="212"/>
      <c r="Y69" s="212"/>
      <c r="Z69" s="212"/>
      <c r="AA69" s="212"/>
      <c r="AB69" s="212"/>
      <c r="AC69" s="212"/>
      <c r="AD69" s="212"/>
      <c r="AE69" s="212" t="s">
        <v>113</v>
      </c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>
      <c r="A70" s="214" t="s">
        <v>108</v>
      </c>
      <c r="B70" s="220" t="s">
        <v>69</v>
      </c>
      <c r="C70" s="263" t="s">
        <v>70</v>
      </c>
      <c r="D70" s="224"/>
      <c r="E70" s="228"/>
      <c r="F70" s="231"/>
      <c r="G70" s="231">
        <f>SUMIF(AE71:AE73,"&lt;&gt;NOR",G71:G73)</f>
        <v>0</v>
      </c>
      <c r="H70" s="231"/>
      <c r="I70" s="231">
        <f>SUM(I71:I73)</f>
        <v>0</v>
      </c>
      <c r="J70" s="231"/>
      <c r="K70" s="231">
        <f>SUM(K71:K73)</f>
        <v>0</v>
      </c>
      <c r="L70" s="231"/>
      <c r="M70" s="231">
        <f>SUM(M71:M73)</f>
        <v>0</v>
      </c>
      <c r="N70" s="225"/>
      <c r="O70" s="225">
        <f>SUM(O71:O73)</f>
        <v>0.79394999999999993</v>
      </c>
      <c r="P70" s="225"/>
      <c r="Q70" s="225">
        <f>SUM(Q71:Q73)</f>
        <v>0</v>
      </c>
      <c r="R70" s="225"/>
      <c r="S70" s="225"/>
      <c r="T70" s="226"/>
      <c r="U70" s="225">
        <f>SUM(U71:U73)</f>
        <v>36.800000000000004</v>
      </c>
      <c r="AE70" t="s">
        <v>109</v>
      </c>
    </row>
    <row r="71" spans="1:60" ht="22.5" outlineLevel="1">
      <c r="A71" s="213">
        <v>56</v>
      </c>
      <c r="B71" s="219" t="s">
        <v>229</v>
      </c>
      <c r="C71" s="262" t="s">
        <v>230</v>
      </c>
      <c r="D71" s="221" t="s">
        <v>135</v>
      </c>
      <c r="E71" s="227">
        <v>50.49</v>
      </c>
      <c r="F71" s="229"/>
      <c r="G71" s="230">
        <f>ROUND(E71*F71,2)</f>
        <v>0</v>
      </c>
      <c r="H71" s="229"/>
      <c r="I71" s="230">
        <f>ROUND(E71*H71,2)</f>
        <v>0</v>
      </c>
      <c r="J71" s="229"/>
      <c r="K71" s="230">
        <f>ROUND(E71*J71,2)</f>
        <v>0</v>
      </c>
      <c r="L71" s="230">
        <v>15</v>
      </c>
      <c r="M71" s="230">
        <f>G71*(1+L71/100)</f>
        <v>0</v>
      </c>
      <c r="N71" s="222">
        <v>5.8900000000000003E-3</v>
      </c>
      <c r="O71" s="222">
        <f>ROUND(E71*N71,5)</f>
        <v>0.29738999999999999</v>
      </c>
      <c r="P71" s="222">
        <v>0</v>
      </c>
      <c r="Q71" s="222">
        <f>ROUND(E71*P71,5)</f>
        <v>0</v>
      </c>
      <c r="R71" s="222"/>
      <c r="S71" s="222"/>
      <c r="T71" s="223">
        <v>0.26680999999999999</v>
      </c>
      <c r="U71" s="222">
        <f>ROUND(E71*T71,2)</f>
        <v>13.47</v>
      </c>
      <c r="V71" s="212"/>
      <c r="W71" s="212"/>
      <c r="X71" s="212"/>
      <c r="Y71" s="212"/>
      <c r="Z71" s="212"/>
      <c r="AA71" s="212"/>
      <c r="AB71" s="212"/>
      <c r="AC71" s="212"/>
      <c r="AD71" s="212"/>
      <c r="AE71" s="212" t="s">
        <v>116</v>
      </c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ht="22.5" outlineLevel="1">
      <c r="A72" s="213">
        <v>57</v>
      </c>
      <c r="B72" s="219" t="s">
        <v>231</v>
      </c>
      <c r="C72" s="262" t="s">
        <v>232</v>
      </c>
      <c r="D72" s="221" t="s">
        <v>135</v>
      </c>
      <c r="E72" s="227">
        <v>83.037499999999994</v>
      </c>
      <c r="F72" s="229"/>
      <c r="G72" s="230">
        <f>ROUND(E72*F72,2)</f>
        <v>0</v>
      </c>
      <c r="H72" s="229"/>
      <c r="I72" s="230">
        <f>ROUND(E72*H72,2)</f>
        <v>0</v>
      </c>
      <c r="J72" s="229"/>
      <c r="K72" s="230">
        <f>ROUND(E72*J72,2)</f>
        <v>0</v>
      </c>
      <c r="L72" s="230">
        <v>15</v>
      </c>
      <c r="M72" s="230">
        <f>G72*(1+L72/100)</f>
        <v>0</v>
      </c>
      <c r="N72" s="222">
        <v>5.9800000000000001E-3</v>
      </c>
      <c r="O72" s="222">
        <f>ROUND(E72*N72,5)</f>
        <v>0.49656</v>
      </c>
      <c r="P72" s="222">
        <v>0</v>
      </c>
      <c r="Q72" s="222">
        <f>ROUND(E72*P72,5)</f>
        <v>0</v>
      </c>
      <c r="R72" s="222"/>
      <c r="S72" s="222"/>
      <c r="T72" s="223">
        <v>0.26600000000000001</v>
      </c>
      <c r="U72" s="222">
        <f>ROUND(E72*T72,2)</f>
        <v>22.09</v>
      </c>
      <c r="V72" s="212"/>
      <c r="W72" s="212"/>
      <c r="X72" s="212"/>
      <c r="Y72" s="212"/>
      <c r="Z72" s="212"/>
      <c r="AA72" s="212"/>
      <c r="AB72" s="212"/>
      <c r="AC72" s="212"/>
      <c r="AD72" s="212"/>
      <c r="AE72" s="212" t="s">
        <v>113</v>
      </c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>
      <c r="A73" s="213">
        <v>58</v>
      </c>
      <c r="B73" s="219" t="s">
        <v>233</v>
      </c>
      <c r="C73" s="262" t="s">
        <v>234</v>
      </c>
      <c r="D73" s="221" t="s">
        <v>146</v>
      </c>
      <c r="E73" s="227">
        <v>0.79395000000000004</v>
      </c>
      <c r="F73" s="229"/>
      <c r="G73" s="230">
        <f>ROUND(E73*F73,2)</f>
        <v>0</v>
      </c>
      <c r="H73" s="229"/>
      <c r="I73" s="230">
        <f>ROUND(E73*H73,2)</f>
        <v>0</v>
      </c>
      <c r="J73" s="229"/>
      <c r="K73" s="230">
        <f>ROUND(E73*J73,2)</f>
        <v>0</v>
      </c>
      <c r="L73" s="230">
        <v>15</v>
      </c>
      <c r="M73" s="230">
        <f>G73*(1+L73/100)</f>
        <v>0</v>
      </c>
      <c r="N73" s="222">
        <v>0</v>
      </c>
      <c r="O73" s="222">
        <f>ROUND(E73*N73,5)</f>
        <v>0</v>
      </c>
      <c r="P73" s="222">
        <v>0</v>
      </c>
      <c r="Q73" s="222">
        <f>ROUND(E73*P73,5)</f>
        <v>0</v>
      </c>
      <c r="R73" s="222"/>
      <c r="S73" s="222"/>
      <c r="T73" s="223">
        <v>1.5669999999999999</v>
      </c>
      <c r="U73" s="222">
        <f>ROUND(E73*T73,2)</f>
        <v>1.24</v>
      </c>
      <c r="V73" s="212"/>
      <c r="W73" s="212"/>
      <c r="X73" s="212"/>
      <c r="Y73" s="212"/>
      <c r="Z73" s="212"/>
      <c r="AA73" s="212"/>
      <c r="AB73" s="212"/>
      <c r="AC73" s="212"/>
      <c r="AD73" s="212"/>
      <c r="AE73" s="212" t="s">
        <v>113</v>
      </c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>
      <c r="A74" s="214" t="s">
        <v>108</v>
      </c>
      <c r="B74" s="220" t="s">
        <v>71</v>
      </c>
      <c r="C74" s="263" t="s">
        <v>72</v>
      </c>
      <c r="D74" s="224"/>
      <c r="E74" s="228"/>
      <c r="F74" s="231"/>
      <c r="G74" s="231">
        <f>SUMIF(AE75:AE76,"&lt;&gt;NOR",G75:G76)</f>
        <v>0</v>
      </c>
      <c r="H74" s="231"/>
      <c r="I74" s="231">
        <f>SUM(I75:I76)</f>
        <v>0</v>
      </c>
      <c r="J74" s="231"/>
      <c r="K74" s="231">
        <f>SUM(K75:K76)</f>
        <v>0</v>
      </c>
      <c r="L74" s="231"/>
      <c r="M74" s="231">
        <f>SUM(M75:M76)</f>
        <v>0</v>
      </c>
      <c r="N74" s="225"/>
      <c r="O74" s="225">
        <f>SUM(O75:O76)</f>
        <v>0</v>
      </c>
      <c r="P74" s="225"/>
      <c r="Q74" s="225">
        <f>SUM(Q75:Q76)</f>
        <v>0</v>
      </c>
      <c r="R74" s="225"/>
      <c r="S74" s="225"/>
      <c r="T74" s="226"/>
      <c r="U74" s="225">
        <f>SUM(U75:U76)</f>
        <v>0</v>
      </c>
      <c r="AE74" t="s">
        <v>109</v>
      </c>
    </row>
    <row r="75" spans="1:60" outlineLevel="1">
      <c r="A75" s="213">
        <v>59</v>
      </c>
      <c r="B75" s="219" t="s">
        <v>235</v>
      </c>
      <c r="C75" s="262" t="s">
        <v>236</v>
      </c>
      <c r="D75" s="221" t="s">
        <v>191</v>
      </c>
      <c r="E75" s="227">
        <v>1</v>
      </c>
      <c r="F75" s="229"/>
      <c r="G75" s="230">
        <f>ROUND(E75*F75,2)</f>
        <v>0</v>
      </c>
      <c r="H75" s="229"/>
      <c r="I75" s="230">
        <f>ROUND(E75*H75,2)</f>
        <v>0</v>
      </c>
      <c r="J75" s="229"/>
      <c r="K75" s="230">
        <f>ROUND(E75*J75,2)</f>
        <v>0</v>
      </c>
      <c r="L75" s="230">
        <v>15</v>
      </c>
      <c r="M75" s="230">
        <f>G75*(1+L75/100)</f>
        <v>0</v>
      </c>
      <c r="N75" s="222">
        <v>0</v>
      </c>
      <c r="O75" s="222">
        <f>ROUND(E75*N75,5)</f>
        <v>0</v>
      </c>
      <c r="P75" s="222">
        <v>0</v>
      </c>
      <c r="Q75" s="222">
        <f>ROUND(E75*P75,5)</f>
        <v>0</v>
      </c>
      <c r="R75" s="222"/>
      <c r="S75" s="222"/>
      <c r="T75" s="223">
        <v>0</v>
      </c>
      <c r="U75" s="222">
        <f>ROUND(E75*T75,2)</f>
        <v>0</v>
      </c>
      <c r="V75" s="212"/>
      <c r="W75" s="212"/>
      <c r="X75" s="212"/>
      <c r="Y75" s="212"/>
      <c r="Z75" s="212"/>
      <c r="AA75" s="212"/>
      <c r="AB75" s="212"/>
      <c r="AC75" s="212"/>
      <c r="AD75" s="212"/>
      <c r="AE75" s="212" t="s">
        <v>113</v>
      </c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>
      <c r="A76" s="213">
        <v>60</v>
      </c>
      <c r="B76" s="219" t="s">
        <v>237</v>
      </c>
      <c r="C76" s="262" t="s">
        <v>238</v>
      </c>
      <c r="D76" s="221" t="s">
        <v>191</v>
      </c>
      <c r="E76" s="227">
        <v>1</v>
      </c>
      <c r="F76" s="229"/>
      <c r="G76" s="230">
        <f>ROUND(E76*F76,2)</f>
        <v>0</v>
      </c>
      <c r="H76" s="229"/>
      <c r="I76" s="230">
        <f>ROUND(E76*H76,2)</f>
        <v>0</v>
      </c>
      <c r="J76" s="229"/>
      <c r="K76" s="230">
        <f>ROUND(E76*J76,2)</f>
        <v>0</v>
      </c>
      <c r="L76" s="230">
        <v>15</v>
      </c>
      <c r="M76" s="230">
        <f>G76*(1+L76/100)</f>
        <v>0</v>
      </c>
      <c r="N76" s="222">
        <v>0</v>
      </c>
      <c r="O76" s="222">
        <f>ROUND(E76*N76,5)</f>
        <v>0</v>
      </c>
      <c r="P76" s="222">
        <v>0</v>
      </c>
      <c r="Q76" s="222">
        <f>ROUND(E76*P76,5)</f>
        <v>0</v>
      </c>
      <c r="R76" s="222"/>
      <c r="S76" s="222"/>
      <c r="T76" s="223">
        <v>0</v>
      </c>
      <c r="U76" s="222">
        <f>ROUND(E76*T76,2)</f>
        <v>0</v>
      </c>
      <c r="V76" s="212"/>
      <c r="W76" s="212"/>
      <c r="X76" s="212"/>
      <c r="Y76" s="212"/>
      <c r="Z76" s="212"/>
      <c r="AA76" s="212"/>
      <c r="AB76" s="212"/>
      <c r="AC76" s="212"/>
      <c r="AD76" s="212"/>
      <c r="AE76" s="212" t="s">
        <v>113</v>
      </c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>
      <c r="A77" s="214" t="s">
        <v>108</v>
      </c>
      <c r="B77" s="220" t="s">
        <v>73</v>
      </c>
      <c r="C77" s="263" t="s">
        <v>74</v>
      </c>
      <c r="D77" s="224"/>
      <c r="E77" s="228"/>
      <c r="F77" s="231"/>
      <c r="G77" s="231">
        <f>SUMIF(AE78:AE85,"&lt;&gt;NOR",G78:G85)</f>
        <v>0</v>
      </c>
      <c r="H77" s="231"/>
      <c r="I77" s="231">
        <f>SUM(I78:I85)</f>
        <v>0</v>
      </c>
      <c r="J77" s="231"/>
      <c r="K77" s="231">
        <f>SUM(K78:K85)</f>
        <v>0</v>
      </c>
      <c r="L77" s="231"/>
      <c r="M77" s="231">
        <f>SUM(M78:M85)</f>
        <v>0</v>
      </c>
      <c r="N77" s="225"/>
      <c r="O77" s="225">
        <f>SUM(O78:O85)</f>
        <v>9.9184399999999986</v>
      </c>
      <c r="P77" s="225"/>
      <c r="Q77" s="225">
        <f>SUM(Q78:Q85)</f>
        <v>0</v>
      </c>
      <c r="R77" s="225"/>
      <c r="S77" s="225"/>
      <c r="T77" s="226"/>
      <c r="U77" s="225">
        <f>SUM(U78:U85)</f>
        <v>285.77</v>
      </c>
      <c r="AE77" t="s">
        <v>109</v>
      </c>
    </row>
    <row r="78" spans="1:60" ht="22.5" outlineLevel="1">
      <c r="A78" s="213">
        <v>61</v>
      </c>
      <c r="B78" s="219" t="s">
        <v>239</v>
      </c>
      <c r="C78" s="262" t="s">
        <v>240</v>
      </c>
      <c r="D78" s="221" t="s">
        <v>135</v>
      </c>
      <c r="E78" s="227">
        <v>251</v>
      </c>
      <c r="F78" s="229"/>
      <c r="G78" s="230">
        <f>ROUND(E78*F78,2)</f>
        <v>0</v>
      </c>
      <c r="H78" s="229"/>
      <c r="I78" s="230">
        <f>ROUND(E78*H78,2)</f>
        <v>0</v>
      </c>
      <c r="J78" s="229"/>
      <c r="K78" s="230">
        <f>ROUND(E78*J78,2)</f>
        <v>0</v>
      </c>
      <c r="L78" s="230">
        <v>15</v>
      </c>
      <c r="M78" s="230">
        <f>G78*(1+L78/100)</f>
        <v>0</v>
      </c>
      <c r="N78" s="222">
        <v>1.472E-2</v>
      </c>
      <c r="O78" s="222">
        <f>ROUND(E78*N78,5)</f>
        <v>3.6947199999999998</v>
      </c>
      <c r="P78" s="222">
        <v>0</v>
      </c>
      <c r="Q78" s="222">
        <f>ROUND(E78*P78,5)</f>
        <v>0</v>
      </c>
      <c r="R78" s="222"/>
      <c r="S78" s="222"/>
      <c r="T78" s="223">
        <v>0.18778</v>
      </c>
      <c r="U78" s="222">
        <f>ROUND(E78*T78,2)</f>
        <v>47.13</v>
      </c>
      <c r="V78" s="212"/>
      <c r="W78" s="212"/>
      <c r="X78" s="212"/>
      <c r="Y78" s="212"/>
      <c r="Z78" s="212"/>
      <c r="AA78" s="212"/>
      <c r="AB78" s="212"/>
      <c r="AC78" s="212"/>
      <c r="AD78" s="212"/>
      <c r="AE78" s="212" t="s">
        <v>116</v>
      </c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ht="22.5" outlineLevel="1">
      <c r="A79" s="213">
        <v>62</v>
      </c>
      <c r="B79" s="219" t="s">
        <v>241</v>
      </c>
      <c r="C79" s="262" t="s">
        <v>242</v>
      </c>
      <c r="D79" s="221" t="s">
        <v>135</v>
      </c>
      <c r="E79" s="227">
        <v>251</v>
      </c>
      <c r="F79" s="229"/>
      <c r="G79" s="230">
        <f>ROUND(E79*F79,2)</f>
        <v>0</v>
      </c>
      <c r="H79" s="229"/>
      <c r="I79" s="230">
        <f>ROUND(E79*H79,2)</f>
        <v>0</v>
      </c>
      <c r="J79" s="229"/>
      <c r="K79" s="230">
        <f>ROUND(E79*J79,2)</f>
        <v>0</v>
      </c>
      <c r="L79" s="230">
        <v>15</v>
      </c>
      <c r="M79" s="230">
        <f>G79*(1+L79/100)</f>
        <v>0</v>
      </c>
      <c r="N79" s="222">
        <v>4.0299999999999997E-3</v>
      </c>
      <c r="O79" s="222">
        <f>ROUND(E79*N79,5)</f>
        <v>1.01153</v>
      </c>
      <c r="P79" s="222">
        <v>0</v>
      </c>
      <c r="Q79" s="222">
        <f>ROUND(E79*P79,5)</f>
        <v>0</v>
      </c>
      <c r="R79" s="222"/>
      <c r="S79" s="222"/>
      <c r="T79" s="223">
        <v>0.156</v>
      </c>
      <c r="U79" s="222">
        <f>ROUND(E79*T79,2)</f>
        <v>39.159999999999997</v>
      </c>
      <c r="V79" s="212"/>
      <c r="W79" s="212"/>
      <c r="X79" s="212"/>
      <c r="Y79" s="212"/>
      <c r="Z79" s="212"/>
      <c r="AA79" s="212"/>
      <c r="AB79" s="212"/>
      <c r="AC79" s="212"/>
      <c r="AD79" s="212"/>
      <c r="AE79" s="212" t="s">
        <v>113</v>
      </c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ht="22.5" outlineLevel="1">
      <c r="A80" s="213">
        <v>63</v>
      </c>
      <c r="B80" s="219" t="s">
        <v>243</v>
      </c>
      <c r="C80" s="262" t="s">
        <v>244</v>
      </c>
      <c r="D80" s="221" t="s">
        <v>135</v>
      </c>
      <c r="E80" s="227">
        <v>251</v>
      </c>
      <c r="F80" s="229"/>
      <c r="G80" s="230">
        <f>ROUND(E80*F80,2)</f>
        <v>0</v>
      </c>
      <c r="H80" s="229"/>
      <c r="I80" s="230">
        <f>ROUND(E80*H80,2)</f>
        <v>0</v>
      </c>
      <c r="J80" s="229"/>
      <c r="K80" s="230">
        <f>ROUND(E80*J80,2)</f>
        <v>0</v>
      </c>
      <c r="L80" s="230">
        <v>15</v>
      </c>
      <c r="M80" s="230">
        <f>G80*(1+L80/100)</f>
        <v>0</v>
      </c>
      <c r="N80" s="222">
        <v>1.4499999999999999E-3</v>
      </c>
      <c r="O80" s="222">
        <f>ROUND(E80*N80,5)</f>
        <v>0.36395</v>
      </c>
      <c r="P80" s="222">
        <v>0</v>
      </c>
      <c r="Q80" s="222">
        <f>ROUND(E80*P80,5)</f>
        <v>0</v>
      </c>
      <c r="R80" s="222"/>
      <c r="S80" s="222"/>
      <c r="T80" s="223">
        <v>5.5E-2</v>
      </c>
      <c r="U80" s="222">
        <f>ROUND(E80*T80,2)</f>
        <v>13.81</v>
      </c>
      <c r="V80" s="212"/>
      <c r="W80" s="212"/>
      <c r="X80" s="212"/>
      <c r="Y80" s="212"/>
      <c r="Z80" s="212"/>
      <c r="AA80" s="212"/>
      <c r="AB80" s="212"/>
      <c r="AC80" s="212"/>
      <c r="AD80" s="212"/>
      <c r="AE80" s="212" t="s">
        <v>113</v>
      </c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>
      <c r="A81" s="213">
        <v>64</v>
      </c>
      <c r="B81" s="219" t="s">
        <v>245</v>
      </c>
      <c r="C81" s="262" t="s">
        <v>246</v>
      </c>
      <c r="D81" s="221" t="s">
        <v>186</v>
      </c>
      <c r="E81" s="227">
        <v>423.55</v>
      </c>
      <c r="F81" s="229"/>
      <c r="G81" s="230">
        <f>ROUND(E81*F81,2)</f>
        <v>0</v>
      </c>
      <c r="H81" s="229"/>
      <c r="I81" s="230">
        <f>ROUND(E81*H81,2)</f>
        <v>0</v>
      </c>
      <c r="J81" s="229"/>
      <c r="K81" s="230">
        <f>ROUND(E81*J81,2)</f>
        <v>0</v>
      </c>
      <c r="L81" s="230">
        <v>15</v>
      </c>
      <c r="M81" s="230">
        <f>G81*(1+L81/100)</f>
        <v>0</v>
      </c>
      <c r="N81" s="222">
        <v>9.8999999999999999E-4</v>
      </c>
      <c r="O81" s="222">
        <f>ROUND(E81*N81,5)</f>
        <v>0.41931000000000002</v>
      </c>
      <c r="P81" s="222">
        <v>0</v>
      </c>
      <c r="Q81" s="222">
        <f>ROUND(E81*P81,5)</f>
        <v>0</v>
      </c>
      <c r="R81" s="222"/>
      <c r="S81" s="222"/>
      <c r="T81" s="223">
        <v>0.36099999999999999</v>
      </c>
      <c r="U81" s="222">
        <f>ROUND(E81*T81,2)</f>
        <v>152.9</v>
      </c>
      <c r="V81" s="212"/>
      <c r="W81" s="212"/>
      <c r="X81" s="212"/>
      <c r="Y81" s="212"/>
      <c r="Z81" s="212"/>
      <c r="AA81" s="212"/>
      <c r="AB81" s="212"/>
      <c r="AC81" s="212"/>
      <c r="AD81" s="212"/>
      <c r="AE81" s="212" t="s">
        <v>113</v>
      </c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>
      <c r="A82" s="213">
        <v>65</v>
      </c>
      <c r="B82" s="219" t="s">
        <v>247</v>
      </c>
      <c r="C82" s="262" t="s">
        <v>248</v>
      </c>
      <c r="D82" s="221" t="s">
        <v>186</v>
      </c>
      <c r="E82" s="227">
        <v>34</v>
      </c>
      <c r="F82" s="229"/>
      <c r="G82" s="230">
        <f>ROUND(E82*F82,2)</f>
        <v>0</v>
      </c>
      <c r="H82" s="229"/>
      <c r="I82" s="230">
        <f>ROUND(E82*H82,2)</f>
        <v>0</v>
      </c>
      <c r="J82" s="229"/>
      <c r="K82" s="230">
        <f>ROUND(E82*J82,2)</f>
        <v>0</v>
      </c>
      <c r="L82" s="230">
        <v>15</v>
      </c>
      <c r="M82" s="230">
        <f>G82*(1+L82/100)</f>
        <v>0</v>
      </c>
      <c r="N82" s="222">
        <v>9.8999999999999999E-4</v>
      </c>
      <c r="O82" s="222">
        <f>ROUND(E82*N82,5)</f>
        <v>3.3660000000000002E-2</v>
      </c>
      <c r="P82" s="222">
        <v>0</v>
      </c>
      <c r="Q82" s="222">
        <f>ROUND(E82*P82,5)</f>
        <v>0</v>
      </c>
      <c r="R82" s="222"/>
      <c r="S82" s="222"/>
      <c r="T82" s="223">
        <v>0.45300000000000001</v>
      </c>
      <c r="U82" s="222">
        <f>ROUND(E82*T82,2)</f>
        <v>15.4</v>
      </c>
      <c r="V82" s="212"/>
      <c r="W82" s="212"/>
      <c r="X82" s="212"/>
      <c r="Y82" s="212"/>
      <c r="Z82" s="212"/>
      <c r="AA82" s="212"/>
      <c r="AB82" s="212"/>
      <c r="AC82" s="212"/>
      <c r="AD82" s="212"/>
      <c r="AE82" s="212" t="s">
        <v>113</v>
      </c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>
      <c r="A83" s="213">
        <v>66</v>
      </c>
      <c r="B83" s="219" t="s">
        <v>249</v>
      </c>
      <c r="C83" s="262" t="s">
        <v>250</v>
      </c>
      <c r="D83" s="221" t="s">
        <v>112</v>
      </c>
      <c r="E83" s="227">
        <v>7.6630000000000003</v>
      </c>
      <c r="F83" s="229"/>
      <c r="G83" s="230">
        <f>ROUND(E83*F83,2)</f>
        <v>0</v>
      </c>
      <c r="H83" s="229"/>
      <c r="I83" s="230">
        <f>ROUND(E83*H83,2)</f>
        <v>0</v>
      </c>
      <c r="J83" s="229"/>
      <c r="K83" s="230">
        <f>ROUND(E83*J83,2)</f>
        <v>0</v>
      </c>
      <c r="L83" s="230">
        <v>15</v>
      </c>
      <c r="M83" s="230">
        <f>G83*(1+L83/100)</f>
        <v>0</v>
      </c>
      <c r="N83" s="222">
        <v>0.55000000000000004</v>
      </c>
      <c r="O83" s="222">
        <f>ROUND(E83*N83,5)</f>
        <v>4.2146499999999998</v>
      </c>
      <c r="P83" s="222">
        <v>0</v>
      </c>
      <c r="Q83" s="222">
        <f>ROUND(E83*P83,5)</f>
        <v>0</v>
      </c>
      <c r="R83" s="222"/>
      <c r="S83" s="222"/>
      <c r="T83" s="223">
        <v>0</v>
      </c>
      <c r="U83" s="222">
        <f>ROUND(E83*T83,2)</f>
        <v>0</v>
      </c>
      <c r="V83" s="212"/>
      <c r="W83" s="212"/>
      <c r="X83" s="212"/>
      <c r="Y83" s="212"/>
      <c r="Z83" s="212"/>
      <c r="AA83" s="212"/>
      <c r="AB83" s="212"/>
      <c r="AC83" s="212"/>
      <c r="AD83" s="212"/>
      <c r="AE83" s="212" t="s">
        <v>251</v>
      </c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>
      <c r="A84" s="213">
        <v>67</v>
      </c>
      <c r="B84" s="219" t="s">
        <v>252</v>
      </c>
      <c r="C84" s="262" t="s">
        <v>253</v>
      </c>
      <c r="D84" s="221" t="s">
        <v>112</v>
      </c>
      <c r="E84" s="227">
        <v>7.6630000000000003</v>
      </c>
      <c r="F84" s="229"/>
      <c r="G84" s="230">
        <f>ROUND(E84*F84,2)</f>
        <v>0</v>
      </c>
      <c r="H84" s="229"/>
      <c r="I84" s="230">
        <f>ROUND(E84*H84,2)</f>
        <v>0</v>
      </c>
      <c r="J84" s="229"/>
      <c r="K84" s="230">
        <f>ROUND(E84*J84,2)</f>
        <v>0</v>
      </c>
      <c r="L84" s="230">
        <v>15</v>
      </c>
      <c r="M84" s="230">
        <f>G84*(1+L84/100)</f>
        <v>0</v>
      </c>
      <c r="N84" s="222">
        <v>2.3570000000000001E-2</v>
      </c>
      <c r="O84" s="222">
        <f>ROUND(E84*N84,5)</f>
        <v>0.18062</v>
      </c>
      <c r="P84" s="222">
        <v>0</v>
      </c>
      <c r="Q84" s="222">
        <f>ROUND(E84*P84,5)</f>
        <v>0</v>
      </c>
      <c r="R84" s="222"/>
      <c r="S84" s="222"/>
      <c r="T84" s="223">
        <v>0</v>
      </c>
      <c r="U84" s="222">
        <f>ROUND(E84*T84,2)</f>
        <v>0</v>
      </c>
      <c r="V84" s="212"/>
      <c r="W84" s="212"/>
      <c r="X84" s="212"/>
      <c r="Y84" s="212"/>
      <c r="Z84" s="212"/>
      <c r="AA84" s="212"/>
      <c r="AB84" s="212"/>
      <c r="AC84" s="212"/>
      <c r="AD84" s="212"/>
      <c r="AE84" s="212" t="s">
        <v>113</v>
      </c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ht="22.5" outlineLevel="1">
      <c r="A85" s="213">
        <v>68</v>
      </c>
      <c r="B85" s="219" t="s">
        <v>254</v>
      </c>
      <c r="C85" s="262" t="s">
        <v>255</v>
      </c>
      <c r="D85" s="221" t="s">
        <v>146</v>
      </c>
      <c r="E85" s="227">
        <v>9.9184400000000004</v>
      </c>
      <c r="F85" s="229"/>
      <c r="G85" s="230">
        <f>ROUND(E85*F85,2)</f>
        <v>0</v>
      </c>
      <c r="H85" s="229"/>
      <c r="I85" s="230">
        <f>ROUND(E85*H85,2)</f>
        <v>0</v>
      </c>
      <c r="J85" s="229"/>
      <c r="K85" s="230">
        <f>ROUND(E85*J85,2)</f>
        <v>0</v>
      </c>
      <c r="L85" s="230">
        <v>15</v>
      </c>
      <c r="M85" s="230">
        <f>G85*(1+L85/100)</f>
        <v>0</v>
      </c>
      <c r="N85" s="222">
        <v>0</v>
      </c>
      <c r="O85" s="222">
        <f>ROUND(E85*N85,5)</f>
        <v>0</v>
      </c>
      <c r="P85" s="222">
        <v>0</v>
      </c>
      <c r="Q85" s="222">
        <f>ROUND(E85*P85,5)</f>
        <v>0</v>
      </c>
      <c r="R85" s="222"/>
      <c r="S85" s="222"/>
      <c r="T85" s="223">
        <v>1.7509999999999999</v>
      </c>
      <c r="U85" s="222">
        <f>ROUND(E85*T85,2)</f>
        <v>17.37</v>
      </c>
      <c r="V85" s="212"/>
      <c r="W85" s="212"/>
      <c r="X85" s="212"/>
      <c r="Y85" s="212"/>
      <c r="Z85" s="212"/>
      <c r="AA85" s="212"/>
      <c r="AB85" s="212"/>
      <c r="AC85" s="212"/>
      <c r="AD85" s="212"/>
      <c r="AE85" s="212" t="s">
        <v>113</v>
      </c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>
      <c r="A86" s="214" t="s">
        <v>108</v>
      </c>
      <c r="B86" s="220" t="s">
        <v>75</v>
      </c>
      <c r="C86" s="263" t="s">
        <v>76</v>
      </c>
      <c r="D86" s="224"/>
      <c r="E86" s="228"/>
      <c r="F86" s="231"/>
      <c r="G86" s="231">
        <f>SUMIF(AE87:AE90,"&lt;&gt;NOR",G87:G90)</f>
        <v>0</v>
      </c>
      <c r="H86" s="231"/>
      <c r="I86" s="231">
        <f>SUM(I87:I90)</f>
        <v>0</v>
      </c>
      <c r="J86" s="231"/>
      <c r="K86" s="231">
        <f>SUM(K87:K90)</f>
        <v>0</v>
      </c>
      <c r="L86" s="231"/>
      <c r="M86" s="231">
        <f>SUM(M87:M90)</f>
        <v>0</v>
      </c>
      <c r="N86" s="225"/>
      <c r="O86" s="225">
        <f>SUM(O87:O90)</f>
        <v>1.763E-2</v>
      </c>
      <c r="P86" s="225"/>
      <c r="Q86" s="225">
        <f>SUM(Q87:Q90)</f>
        <v>0</v>
      </c>
      <c r="R86" s="225"/>
      <c r="S86" s="225"/>
      <c r="T86" s="226"/>
      <c r="U86" s="225">
        <f>SUM(U87:U90)</f>
        <v>11.760000000000002</v>
      </c>
      <c r="AE86" t="s">
        <v>109</v>
      </c>
    </row>
    <row r="87" spans="1:60" outlineLevel="1">
      <c r="A87" s="213">
        <v>69</v>
      </c>
      <c r="B87" s="219" t="s">
        <v>256</v>
      </c>
      <c r="C87" s="262" t="s">
        <v>257</v>
      </c>
      <c r="D87" s="221" t="s">
        <v>186</v>
      </c>
      <c r="E87" s="227">
        <v>31.8</v>
      </c>
      <c r="F87" s="229"/>
      <c r="G87" s="230">
        <f>ROUND(E87*F87,2)</f>
        <v>0</v>
      </c>
      <c r="H87" s="229"/>
      <c r="I87" s="230">
        <f>ROUND(E87*H87,2)</f>
        <v>0</v>
      </c>
      <c r="J87" s="229"/>
      <c r="K87" s="230">
        <f>ROUND(E87*J87,2)</f>
        <v>0</v>
      </c>
      <c r="L87" s="230">
        <v>15</v>
      </c>
      <c r="M87" s="230">
        <f>G87*(1+L87/100)</f>
        <v>0</v>
      </c>
      <c r="N87" s="222">
        <v>5.4000000000000001E-4</v>
      </c>
      <c r="O87" s="222">
        <f>ROUND(E87*N87,5)</f>
        <v>1.7170000000000001E-2</v>
      </c>
      <c r="P87" s="222">
        <v>0</v>
      </c>
      <c r="Q87" s="222">
        <f>ROUND(E87*P87,5)</f>
        <v>0</v>
      </c>
      <c r="R87" s="222"/>
      <c r="S87" s="222"/>
      <c r="T87" s="223">
        <v>0.26400000000000001</v>
      </c>
      <c r="U87" s="222">
        <f>ROUND(E87*T87,2)</f>
        <v>8.4</v>
      </c>
      <c r="V87" s="212"/>
      <c r="W87" s="212"/>
      <c r="X87" s="212"/>
      <c r="Y87" s="212"/>
      <c r="Z87" s="212"/>
      <c r="AA87" s="212"/>
      <c r="AB87" s="212"/>
      <c r="AC87" s="212"/>
      <c r="AD87" s="212"/>
      <c r="AE87" s="212" t="s">
        <v>113</v>
      </c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>
      <c r="A88" s="213">
        <v>70</v>
      </c>
      <c r="B88" s="219" t="s">
        <v>258</v>
      </c>
      <c r="C88" s="262" t="s">
        <v>259</v>
      </c>
      <c r="D88" s="221" t="s">
        <v>157</v>
      </c>
      <c r="E88" s="227">
        <v>4</v>
      </c>
      <c r="F88" s="229"/>
      <c r="G88" s="230">
        <f>ROUND(E88*F88,2)</f>
        <v>0</v>
      </c>
      <c r="H88" s="229"/>
      <c r="I88" s="230">
        <f>ROUND(E88*H88,2)</f>
        <v>0</v>
      </c>
      <c r="J88" s="229"/>
      <c r="K88" s="230">
        <f>ROUND(E88*J88,2)</f>
        <v>0</v>
      </c>
      <c r="L88" s="230">
        <v>15</v>
      </c>
      <c r="M88" s="230">
        <f>G88*(1+L88/100)</f>
        <v>0</v>
      </c>
      <c r="N88" s="222">
        <v>0</v>
      </c>
      <c r="O88" s="222">
        <f>ROUND(E88*N88,5)</f>
        <v>0</v>
      </c>
      <c r="P88" s="222">
        <v>0</v>
      </c>
      <c r="Q88" s="222">
        <f>ROUND(E88*P88,5)</f>
        <v>0</v>
      </c>
      <c r="R88" s="222"/>
      <c r="S88" s="222"/>
      <c r="T88" s="223">
        <v>0.45</v>
      </c>
      <c r="U88" s="222">
        <f>ROUND(E88*T88,2)</f>
        <v>1.8</v>
      </c>
      <c r="V88" s="212"/>
      <c r="W88" s="212"/>
      <c r="X88" s="212"/>
      <c r="Y88" s="212"/>
      <c r="Z88" s="212"/>
      <c r="AA88" s="212"/>
      <c r="AB88" s="212"/>
      <c r="AC88" s="212"/>
      <c r="AD88" s="212"/>
      <c r="AE88" s="212" t="s">
        <v>113</v>
      </c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>
      <c r="A89" s="213">
        <v>71</v>
      </c>
      <c r="B89" s="219" t="s">
        <v>260</v>
      </c>
      <c r="C89" s="262" t="s">
        <v>261</v>
      </c>
      <c r="D89" s="221" t="s">
        <v>157</v>
      </c>
      <c r="E89" s="227">
        <v>1</v>
      </c>
      <c r="F89" s="229"/>
      <c r="G89" s="230">
        <f>ROUND(E89*F89,2)</f>
        <v>0</v>
      </c>
      <c r="H89" s="229"/>
      <c r="I89" s="230">
        <f>ROUND(E89*H89,2)</f>
        <v>0</v>
      </c>
      <c r="J89" s="229"/>
      <c r="K89" s="230">
        <f>ROUND(E89*J89,2)</f>
        <v>0</v>
      </c>
      <c r="L89" s="230">
        <v>15</v>
      </c>
      <c r="M89" s="230">
        <f>G89*(1+L89/100)</f>
        <v>0</v>
      </c>
      <c r="N89" s="222">
        <v>4.6000000000000001E-4</v>
      </c>
      <c r="O89" s="222">
        <f>ROUND(E89*N89,5)</f>
        <v>4.6000000000000001E-4</v>
      </c>
      <c r="P89" s="222">
        <v>0</v>
      </c>
      <c r="Q89" s="222">
        <f>ROUND(E89*P89,5)</f>
        <v>0</v>
      </c>
      <c r="R89" s="222"/>
      <c r="S89" s="222"/>
      <c r="T89" s="223">
        <v>1.4773499999999999</v>
      </c>
      <c r="U89" s="222">
        <f>ROUND(E89*T89,2)</f>
        <v>1.48</v>
      </c>
      <c r="V89" s="212"/>
      <c r="W89" s="212"/>
      <c r="X89" s="212"/>
      <c r="Y89" s="212"/>
      <c r="Z89" s="212"/>
      <c r="AA89" s="212"/>
      <c r="AB89" s="212"/>
      <c r="AC89" s="212"/>
      <c r="AD89" s="212"/>
      <c r="AE89" s="212" t="s">
        <v>113</v>
      </c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>
      <c r="A90" s="213">
        <v>72</v>
      </c>
      <c r="B90" s="219" t="s">
        <v>262</v>
      </c>
      <c r="C90" s="262" t="s">
        <v>263</v>
      </c>
      <c r="D90" s="221" t="s">
        <v>146</v>
      </c>
      <c r="E90" s="227">
        <v>1.763E-2</v>
      </c>
      <c r="F90" s="229"/>
      <c r="G90" s="230">
        <f>ROUND(E90*F90,2)</f>
        <v>0</v>
      </c>
      <c r="H90" s="229"/>
      <c r="I90" s="230">
        <f>ROUND(E90*H90,2)</f>
        <v>0</v>
      </c>
      <c r="J90" s="229"/>
      <c r="K90" s="230">
        <f>ROUND(E90*J90,2)</f>
        <v>0</v>
      </c>
      <c r="L90" s="230">
        <v>15</v>
      </c>
      <c r="M90" s="230">
        <f>G90*(1+L90/100)</f>
        <v>0</v>
      </c>
      <c r="N90" s="222">
        <v>0</v>
      </c>
      <c r="O90" s="222">
        <f>ROUND(E90*N90,5)</f>
        <v>0</v>
      </c>
      <c r="P90" s="222">
        <v>0</v>
      </c>
      <c r="Q90" s="222">
        <f>ROUND(E90*P90,5)</f>
        <v>0</v>
      </c>
      <c r="R90" s="222"/>
      <c r="S90" s="222"/>
      <c r="T90" s="223">
        <v>4.82</v>
      </c>
      <c r="U90" s="222">
        <f>ROUND(E90*T90,2)</f>
        <v>0.08</v>
      </c>
      <c r="V90" s="212"/>
      <c r="W90" s="212"/>
      <c r="X90" s="212"/>
      <c r="Y90" s="212"/>
      <c r="Z90" s="212"/>
      <c r="AA90" s="212"/>
      <c r="AB90" s="212"/>
      <c r="AC90" s="212"/>
      <c r="AD90" s="212"/>
      <c r="AE90" s="212" t="s">
        <v>113</v>
      </c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>
      <c r="A91" s="214" t="s">
        <v>108</v>
      </c>
      <c r="B91" s="220" t="s">
        <v>77</v>
      </c>
      <c r="C91" s="263" t="s">
        <v>78</v>
      </c>
      <c r="D91" s="224"/>
      <c r="E91" s="228"/>
      <c r="F91" s="231"/>
      <c r="G91" s="231">
        <f>SUMIF(AE92:AE102,"&lt;&gt;NOR",G92:G102)</f>
        <v>0</v>
      </c>
      <c r="H91" s="231"/>
      <c r="I91" s="231">
        <f>SUM(I92:I102)</f>
        <v>0</v>
      </c>
      <c r="J91" s="231"/>
      <c r="K91" s="231">
        <f>SUM(K92:K102)</f>
        <v>0</v>
      </c>
      <c r="L91" s="231"/>
      <c r="M91" s="231">
        <f>SUM(M92:M102)</f>
        <v>0</v>
      </c>
      <c r="N91" s="225"/>
      <c r="O91" s="225">
        <f>SUM(O92:O102)</f>
        <v>12.00966</v>
      </c>
      <c r="P91" s="225"/>
      <c r="Q91" s="225">
        <f>SUM(Q92:Q102)</f>
        <v>0</v>
      </c>
      <c r="R91" s="225"/>
      <c r="S91" s="225"/>
      <c r="T91" s="226"/>
      <c r="U91" s="225">
        <f>SUM(U92:U102)</f>
        <v>160.76999999999998</v>
      </c>
      <c r="AE91" t="s">
        <v>109</v>
      </c>
    </row>
    <row r="92" spans="1:60" outlineLevel="1">
      <c r="A92" s="213">
        <v>73</v>
      </c>
      <c r="B92" s="219" t="s">
        <v>264</v>
      </c>
      <c r="C92" s="262" t="s">
        <v>265</v>
      </c>
      <c r="D92" s="221" t="s">
        <v>186</v>
      </c>
      <c r="E92" s="227">
        <v>15.9</v>
      </c>
      <c r="F92" s="229"/>
      <c r="G92" s="230">
        <f>ROUND(E92*F92,2)</f>
        <v>0</v>
      </c>
      <c r="H92" s="229"/>
      <c r="I92" s="230">
        <f>ROUND(E92*H92,2)</f>
        <v>0</v>
      </c>
      <c r="J92" s="229"/>
      <c r="K92" s="230">
        <f>ROUND(E92*J92,2)</f>
        <v>0</v>
      </c>
      <c r="L92" s="230">
        <v>15</v>
      </c>
      <c r="M92" s="230">
        <f>G92*(1+L92/100)</f>
        <v>0</v>
      </c>
      <c r="N92" s="222">
        <v>8.9300000000000004E-3</v>
      </c>
      <c r="O92" s="222">
        <f>ROUND(E92*N92,5)</f>
        <v>0.14199000000000001</v>
      </c>
      <c r="P92" s="222">
        <v>0</v>
      </c>
      <c r="Q92" s="222">
        <f>ROUND(E92*P92,5)</f>
        <v>0</v>
      </c>
      <c r="R92" s="222"/>
      <c r="S92" s="222"/>
      <c r="T92" s="223">
        <v>0.33</v>
      </c>
      <c r="U92" s="222">
        <f>ROUND(E92*T92,2)</f>
        <v>5.25</v>
      </c>
      <c r="V92" s="212"/>
      <c r="W92" s="212"/>
      <c r="X92" s="212"/>
      <c r="Y92" s="212"/>
      <c r="Z92" s="212"/>
      <c r="AA92" s="212"/>
      <c r="AB92" s="212"/>
      <c r="AC92" s="212"/>
      <c r="AD92" s="212"/>
      <c r="AE92" s="212" t="s">
        <v>113</v>
      </c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>
      <c r="A93" s="213">
        <v>74</v>
      </c>
      <c r="B93" s="219" t="s">
        <v>266</v>
      </c>
      <c r="C93" s="262" t="s">
        <v>267</v>
      </c>
      <c r="D93" s="221" t="s">
        <v>135</v>
      </c>
      <c r="E93" s="227">
        <v>251</v>
      </c>
      <c r="F93" s="229"/>
      <c r="G93" s="230">
        <f>ROUND(E93*F93,2)</f>
        <v>0</v>
      </c>
      <c r="H93" s="229"/>
      <c r="I93" s="230">
        <f>ROUND(E93*H93,2)</f>
        <v>0</v>
      </c>
      <c r="J93" s="229"/>
      <c r="K93" s="230">
        <f>ROUND(E93*J93,2)</f>
        <v>0</v>
      </c>
      <c r="L93" s="230">
        <v>15</v>
      </c>
      <c r="M93" s="230">
        <f>G93*(1+L93/100)</f>
        <v>0</v>
      </c>
      <c r="N93" s="222">
        <v>4.4949999999999997E-2</v>
      </c>
      <c r="O93" s="222">
        <f>ROUND(E93*N93,5)</f>
        <v>11.282450000000001</v>
      </c>
      <c r="P93" s="222">
        <v>0</v>
      </c>
      <c r="Q93" s="222">
        <f>ROUND(E93*P93,5)</f>
        <v>0</v>
      </c>
      <c r="R93" s="222"/>
      <c r="S93" s="222"/>
      <c r="T93" s="223">
        <v>0.373</v>
      </c>
      <c r="U93" s="222">
        <f>ROUND(E93*T93,2)</f>
        <v>93.62</v>
      </c>
      <c r="V93" s="212"/>
      <c r="W93" s="212"/>
      <c r="X93" s="212"/>
      <c r="Y93" s="212"/>
      <c r="Z93" s="212"/>
      <c r="AA93" s="212"/>
      <c r="AB93" s="212"/>
      <c r="AC93" s="212"/>
      <c r="AD93" s="212"/>
      <c r="AE93" s="212" t="s">
        <v>113</v>
      </c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1">
      <c r="A94" s="213">
        <v>75</v>
      </c>
      <c r="B94" s="219" t="s">
        <v>268</v>
      </c>
      <c r="C94" s="262" t="s">
        <v>269</v>
      </c>
      <c r="D94" s="221" t="s">
        <v>186</v>
      </c>
      <c r="E94" s="227">
        <v>16.5</v>
      </c>
      <c r="F94" s="229"/>
      <c r="G94" s="230">
        <f>ROUND(E94*F94,2)</f>
        <v>0</v>
      </c>
      <c r="H94" s="229"/>
      <c r="I94" s="230">
        <f>ROUND(E94*H94,2)</f>
        <v>0</v>
      </c>
      <c r="J94" s="229"/>
      <c r="K94" s="230">
        <f>ROUND(E94*J94,2)</f>
        <v>0</v>
      </c>
      <c r="L94" s="230">
        <v>15</v>
      </c>
      <c r="M94" s="230">
        <f>G94*(1+L94/100)</f>
        <v>0</v>
      </c>
      <c r="N94" s="222">
        <v>1.6230000000000001E-2</v>
      </c>
      <c r="O94" s="222">
        <f>ROUND(E94*N94,5)</f>
        <v>0.26779999999999998</v>
      </c>
      <c r="P94" s="222">
        <v>0</v>
      </c>
      <c r="Q94" s="222">
        <f>ROUND(E94*P94,5)</f>
        <v>0</v>
      </c>
      <c r="R94" s="222"/>
      <c r="S94" s="222"/>
      <c r="T94" s="223">
        <v>0.2</v>
      </c>
      <c r="U94" s="222">
        <f>ROUND(E94*T94,2)</f>
        <v>3.3</v>
      </c>
      <c r="V94" s="212"/>
      <c r="W94" s="212"/>
      <c r="X94" s="212"/>
      <c r="Y94" s="212"/>
      <c r="Z94" s="212"/>
      <c r="AA94" s="212"/>
      <c r="AB94" s="212"/>
      <c r="AC94" s="212"/>
      <c r="AD94" s="212"/>
      <c r="AE94" s="212" t="s">
        <v>113</v>
      </c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>
      <c r="A95" s="213">
        <v>76</v>
      </c>
      <c r="B95" s="219" t="s">
        <v>270</v>
      </c>
      <c r="C95" s="262" t="s">
        <v>271</v>
      </c>
      <c r="D95" s="221" t="s">
        <v>186</v>
      </c>
      <c r="E95" s="227">
        <v>16.5</v>
      </c>
      <c r="F95" s="229"/>
      <c r="G95" s="230">
        <f>ROUND(E95*F95,2)</f>
        <v>0</v>
      </c>
      <c r="H95" s="229"/>
      <c r="I95" s="230">
        <f>ROUND(E95*H95,2)</f>
        <v>0</v>
      </c>
      <c r="J95" s="229"/>
      <c r="K95" s="230">
        <f>ROUND(E95*J95,2)</f>
        <v>0</v>
      </c>
      <c r="L95" s="230">
        <v>15</v>
      </c>
      <c r="M95" s="230">
        <f>G95*(1+L95/100)</f>
        <v>0</v>
      </c>
      <c r="N95" s="222">
        <v>1.345E-2</v>
      </c>
      <c r="O95" s="222">
        <f>ROUND(E95*N95,5)</f>
        <v>0.22192999999999999</v>
      </c>
      <c r="P95" s="222">
        <v>0</v>
      </c>
      <c r="Q95" s="222">
        <f>ROUND(E95*P95,5)</f>
        <v>0</v>
      </c>
      <c r="R95" s="222"/>
      <c r="S95" s="222"/>
      <c r="T95" s="223">
        <v>0.2</v>
      </c>
      <c r="U95" s="222">
        <f>ROUND(E95*T95,2)</f>
        <v>3.3</v>
      </c>
      <c r="V95" s="212"/>
      <c r="W95" s="212"/>
      <c r="X95" s="212"/>
      <c r="Y95" s="212"/>
      <c r="Z95" s="212"/>
      <c r="AA95" s="212"/>
      <c r="AB95" s="212"/>
      <c r="AC95" s="212"/>
      <c r="AD95" s="212"/>
      <c r="AE95" s="212" t="s">
        <v>113</v>
      </c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ht="22.5" outlineLevel="1">
      <c r="A96" s="213">
        <v>77</v>
      </c>
      <c r="B96" s="219" t="s">
        <v>272</v>
      </c>
      <c r="C96" s="262" t="s">
        <v>273</v>
      </c>
      <c r="D96" s="221" t="s">
        <v>157</v>
      </c>
      <c r="E96" s="227">
        <v>1</v>
      </c>
      <c r="F96" s="229"/>
      <c r="G96" s="230">
        <f>ROUND(E96*F96,2)</f>
        <v>0</v>
      </c>
      <c r="H96" s="229"/>
      <c r="I96" s="230">
        <f>ROUND(E96*H96,2)</f>
        <v>0</v>
      </c>
      <c r="J96" s="229"/>
      <c r="K96" s="230">
        <f>ROUND(E96*J96,2)</f>
        <v>0</v>
      </c>
      <c r="L96" s="230">
        <v>15</v>
      </c>
      <c r="M96" s="230">
        <f>G96*(1+L96/100)</f>
        <v>0</v>
      </c>
      <c r="N96" s="222">
        <v>3.7000000000000002E-3</v>
      </c>
      <c r="O96" s="222">
        <f>ROUND(E96*N96,5)</f>
        <v>3.7000000000000002E-3</v>
      </c>
      <c r="P96" s="222">
        <v>0</v>
      </c>
      <c r="Q96" s="222">
        <f>ROUND(E96*P96,5)</f>
        <v>0</v>
      </c>
      <c r="R96" s="222"/>
      <c r="S96" s="222"/>
      <c r="T96" s="223">
        <v>0.24</v>
      </c>
      <c r="U96" s="222">
        <f>ROUND(E96*T96,2)</f>
        <v>0.24</v>
      </c>
      <c r="V96" s="212"/>
      <c r="W96" s="212"/>
      <c r="X96" s="212"/>
      <c r="Y96" s="212"/>
      <c r="Z96" s="212"/>
      <c r="AA96" s="212"/>
      <c r="AB96" s="212"/>
      <c r="AC96" s="212"/>
      <c r="AD96" s="212"/>
      <c r="AE96" s="212" t="s">
        <v>113</v>
      </c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ht="22.5" outlineLevel="1">
      <c r="A97" s="213">
        <v>78</v>
      </c>
      <c r="B97" s="219" t="s">
        <v>274</v>
      </c>
      <c r="C97" s="262" t="s">
        <v>275</v>
      </c>
      <c r="D97" s="221" t="s">
        <v>157</v>
      </c>
      <c r="E97" s="227">
        <v>1</v>
      </c>
      <c r="F97" s="229"/>
      <c r="G97" s="230">
        <f>ROUND(E97*F97,2)</f>
        <v>0</v>
      </c>
      <c r="H97" s="229"/>
      <c r="I97" s="230">
        <f>ROUND(E97*H97,2)</f>
        <v>0</v>
      </c>
      <c r="J97" s="229"/>
      <c r="K97" s="230">
        <f>ROUND(E97*J97,2)</f>
        <v>0</v>
      </c>
      <c r="L97" s="230">
        <v>15</v>
      </c>
      <c r="M97" s="230">
        <f>G97*(1+L97/100)</f>
        <v>0</v>
      </c>
      <c r="N97" s="222">
        <v>3.7000000000000002E-3</v>
      </c>
      <c r="O97" s="222">
        <f>ROUND(E97*N97,5)</f>
        <v>3.7000000000000002E-3</v>
      </c>
      <c r="P97" s="222">
        <v>0</v>
      </c>
      <c r="Q97" s="222">
        <f>ROUND(E97*P97,5)</f>
        <v>0</v>
      </c>
      <c r="R97" s="222"/>
      <c r="S97" s="222"/>
      <c r="T97" s="223">
        <v>0.24</v>
      </c>
      <c r="U97" s="222">
        <f>ROUND(E97*T97,2)</f>
        <v>0.24</v>
      </c>
      <c r="V97" s="212"/>
      <c r="W97" s="212"/>
      <c r="X97" s="212"/>
      <c r="Y97" s="212"/>
      <c r="Z97" s="212"/>
      <c r="AA97" s="212"/>
      <c r="AB97" s="212"/>
      <c r="AC97" s="212"/>
      <c r="AD97" s="212"/>
      <c r="AE97" s="212" t="s">
        <v>113</v>
      </c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ht="22.5" outlineLevel="1">
      <c r="A98" s="213">
        <v>79</v>
      </c>
      <c r="B98" s="219" t="s">
        <v>276</v>
      </c>
      <c r="C98" s="262" t="s">
        <v>277</v>
      </c>
      <c r="D98" s="221" t="s">
        <v>186</v>
      </c>
      <c r="E98" s="227">
        <v>31.8</v>
      </c>
      <c r="F98" s="229"/>
      <c r="G98" s="230">
        <f>ROUND(E98*F98,2)</f>
        <v>0</v>
      </c>
      <c r="H98" s="229"/>
      <c r="I98" s="230">
        <f>ROUND(E98*H98,2)</f>
        <v>0</v>
      </c>
      <c r="J98" s="229"/>
      <c r="K98" s="230">
        <f>ROUND(E98*J98,2)</f>
        <v>0</v>
      </c>
      <c r="L98" s="230">
        <v>15</v>
      </c>
      <c r="M98" s="230">
        <f>G98*(1+L98/100)</f>
        <v>0</v>
      </c>
      <c r="N98" s="222">
        <v>2.4000000000000001E-4</v>
      </c>
      <c r="O98" s="222">
        <f>ROUND(E98*N98,5)</f>
        <v>7.6299999999999996E-3</v>
      </c>
      <c r="P98" s="222">
        <v>0</v>
      </c>
      <c r="Q98" s="222">
        <f>ROUND(E98*P98,5)</f>
        <v>0</v>
      </c>
      <c r="R98" s="222"/>
      <c r="S98" s="222"/>
      <c r="T98" s="223">
        <v>6.7000000000000004E-2</v>
      </c>
      <c r="U98" s="222">
        <f>ROUND(E98*T98,2)</f>
        <v>2.13</v>
      </c>
      <c r="V98" s="212"/>
      <c r="W98" s="212"/>
      <c r="X98" s="212"/>
      <c r="Y98" s="212"/>
      <c r="Z98" s="212"/>
      <c r="AA98" s="212"/>
      <c r="AB98" s="212"/>
      <c r="AC98" s="212"/>
      <c r="AD98" s="212"/>
      <c r="AE98" s="212" t="s">
        <v>113</v>
      </c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>
      <c r="A99" s="213">
        <v>80</v>
      </c>
      <c r="B99" s="219" t="s">
        <v>278</v>
      </c>
      <c r="C99" s="262" t="s">
        <v>279</v>
      </c>
      <c r="D99" s="221" t="s">
        <v>186</v>
      </c>
      <c r="E99" s="227">
        <v>31.8</v>
      </c>
      <c r="F99" s="229"/>
      <c r="G99" s="230">
        <f>ROUND(E99*F99,2)</f>
        <v>0</v>
      </c>
      <c r="H99" s="229"/>
      <c r="I99" s="230">
        <f>ROUND(E99*H99,2)</f>
        <v>0</v>
      </c>
      <c r="J99" s="229"/>
      <c r="K99" s="230">
        <f>ROUND(E99*J99,2)</f>
        <v>0</v>
      </c>
      <c r="L99" s="230">
        <v>15</v>
      </c>
      <c r="M99" s="230">
        <f>G99*(1+L99/100)</f>
        <v>0</v>
      </c>
      <c r="N99" s="222">
        <v>3.2000000000000003E-4</v>
      </c>
      <c r="O99" s="222">
        <f>ROUND(E99*N99,5)</f>
        <v>1.018E-2</v>
      </c>
      <c r="P99" s="222">
        <v>0</v>
      </c>
      <c r="Q99" s="222">
        <f>ROUND(E99*P99,5)</f>
        <v>0</v>
      </c>
      <c r="R99" s="222"/>
      <c r="S99" s="222"/>
      <c r="T99" s="223">
        <v>6.7000000000000004E-2</v>
      </c>
      <c r="U99" s="222">
        <f>ROUND(E99*T99,2)</f>
        <v>2.13</v>
      </c>
      <c r="V99" s="212"/>
      <c r="W99" s="212"/>
      <c r="X99" s="212"/>
      <c r="Y99" s="212"/>
      <c r="Z99" s="212"/>
      <c r="AA99" s="212"/>
      <c r="AB99" s="212"/>
      <c r="AC99" s="212"/>
      <c r="AD99" s="212"/>
      <c r="AE99" s="212" t="s">
        <v>113</v>
      </c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>
      <c r="A100" s="213">
        <v>81</v>
      </c>
      <c r="B100" s="219" t="s">
        <v>280</v>
      </c>
      <c r="C100" s="262" t="s">
        <v>281</v>
      </c>
      <c r="D100" s="221" t="s">
        <v>135</v>
      </c>
      <c r="E100" s="227">
        <v>251</v>
      </c>
      <c r="F100" s="229"/>
      <c r="G100" s="230">
        <f>ROUND(E100*F100,2)</f>
        <v>0</v>
      </c>
      <c r="H100" s="229"/>
      <c r="I100" s="230">
        <f>ROUND(E100*H100,2)</f>
        <v>0</v>
      </c>
      <c r="J100" s="229"/>
      <c r="K100" s="230">
        <f>ROUND(E100*J100,2)</f>
        <v>0</v>
      </c>
      <c r="L100" s="230">
        <v>15</v>
      </c>
      <c r="M100" s="230">
        <f>G100*(1+L100/100)</f>
        <v>0</v>
      </c>
      <c r="N100" s="222">
        <v>1.0000000000000001E-5</v>
      </c>
      <c r="O100" s="222">
        <f>ROUND(E100*N100,5)</f>
        <v>2.5100000000000001E-3</v>
      </c>
      <c r="P100" s="222">
        <v>0</v>
      </c>
      <c r="Q100" s="222">
        <f>ROUND(E100*P100,5)</f>
        <v>0</v>
      </c>
      <c r="R100" s="222"/>
      <c r="S100" s="222"/>
      <c r="T100" s="223">
        <v>0.09</v>
      </c>
      <c r="U100" s="222">
        <f>ROUND(E100*T100,2)</f>
        <v>22.59</v>
      </c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 t="s">
        <v>113</v>
      </c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ht="22.5" outlineLevel="1">
      <c r="A101" s="213">
        <v>82</v>
      </c>
      <c r="B101" s="219" t="s">
        <v>282</v>
      </c>
      <c r="C101" s="262" t="s">
        <v>283</v>
      </c>
      <c r="D101" s="221" t="s">
        <v>135</v>
      </c>
      <c r="E101" s="227">
        <v>251</v>
      </c>
      <c r="F101" s="229"/>
      <c r="G101" s="230">
        <f>ROUND(E101*F101,2)</f>
        <v>0</v>
      </c>
      <c r="H101" s="229"/>
      <c r="I101" s="230">
        <f>ROUND(E101*H101,2)</f>
        <v>0</v>
      </c>
      <c r="J101" s="229"/>
      <c r="K101" s="230">
        <f>ROUND(E101*J101,2)</f>
        <v>0</v>
      </c>
      <c r="L101" s="230">
        <v>15</v>
      </c>
      <c r="M101" s="230">
        <f>G101*(1+L101/100)</f>
        <v>0</v>
      </c>
      <c r="N101" s="222">
        <v>2.7E-4</v>
      </c>
      <c r="O101" s="222">
        <f>ROUND(E101*N101,5)</f>
        <v>6.7769999999999997E-2</v>
      </c>
      <c r="P101" s="222">
        <v>0</v>
      </c>
      <c r="Q101" s="222">
        <f>ROUND(E101*P101,5)</f>
        <v>0</v>
      </c>
      <c r="R101" s="222"/>
      <c r="S101" s="222"/>
      <c r="T101" s="223">
        <v>0</v>
      </c>
      <c r="U101" s="222">
        <f>ROUND(E101*T101,2)</f>
        <v>0</v>
      </c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 t="s">
        <v>251</v>
      </c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>
      <c r="A102" s="213">
        <v>83</v>
      </c>
      <c r="B102" s="219" t="s">
        <v>284</v>
      </c>
      <c r="C102" s="262" t="s">
        <v>285</v>
      </c>
      <c r="D102" s="221" t="s">
        <v>146</v>
      </c>
      <c r="E102" s="227">
        <v>12.00966</v>
      </c>
      <c r="F102" s="229"/>
      <c r="G102" s="230">
        <f>ROUND(E102*F102,2)</f>
        <v>0</v>
      </c>
      <c r="H102" s="229"/>
      <c r="I102" s="230">
        <f>ROUND(E102*H102,2)</f>
        <v>0</v>
      </c>
      <c r="J102" s="229"/>
      <c r="K102" s="230">
        <f>ROUND(E102*J102,2)</f>
        <v>0</v>
      </c>
      <c r="L102" s="230">
        <v>15</v>
      </c>
      <c r="M102" s="230">
        <f>G102*(1+L102/100)</f>
        <v>0</v>
      </c>
      <c r="N102" s="222">
        <v>0</v>
      </c>
      <c r="O102" s="222">
        <f>ROUND(E102*N102,5)</f>
        <v>0</v>
      </c>
      <c r="P102" s="222">
        <v>0</v>
      </c>
      <c r="Q102" s="222">
        <f>ROUND(E102*P102,5)</f>
        <v>0</v>
      </c>
      <c r="R102" s="222"/>
      <c r="S102" s="222"/>
      <c r="T102" s="223">
        <v>2.3290000000000002</v>
      </c>
      <c r="U102" s="222">
        <f>ROUND(E102*T102,2)</f>
        <v>27.97</v>
      </c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 t="s">
        <v>113</v>
      </c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>
      <c r="A103" s="214" t="s">
        <v>108</v>
      </c>
      <c r="B103" s="220" t="s">
        <v>79</v>
      </c>
      <c r="C103" s="263" t="s">
        <v>80</v>
      </c>
      <c r="D103" s="224"/>
      <c r="E103" s="228"/>
      <c r="F103" s="231"/>
      <c r="G103" s="231">
        <f>SUMIF(AE104:AE105,"&lt;&gt;NOR",G104:G105)</f>
        <v>0</v>
      </c>
      <c r="H103" s="231"/>
      <c r="I103" s="231">
        <f>SUM(I104:I105)</f>
        <v>0</v>
      </c>
      <c r="J103" s="231"/>
      <c r="K103" s="231">
        <f>SUM(K104:K105)</f>
        <v>0</v>
      </c>
      <c r="L103" s="231"/>
      <c r="M103" s="231">
        <f>SUM(M104:M105)</f>
        <v>0</v>
      </c>
      <c r="N103" s="225"/>
      <c r="O103" s="225">
        <f>SUM(O104:O105)</f>
        <v>7.8619999999999995E-2</v>
      </c>
      <c r="P103" s="225"/>
      <c r="Q103" s="225">
        <f>SUM(Q104:Q105)</f>
        <v>0</v>
      </c>
      <c r="R103" s="225"/>
      <c r="S103" s="225"/>
      <c r="T103" s="226"/>
      <c r="U103" s="225">
        <f>SUM(U104:U105)</f>
        <v>10.66</v>
      </c>
      <c r="AE103" t="s">
        <v>109</v>
      </c>
    </row>
    <row r="104" spans="1:60" ht="22.5" outlineLevel="1">
      <c r="A104" s="213">
        <v>84</v>
      </c>
      <c r="B104" s="219" t="s">
        <v>286</v>
      </c>
      <c r="C104" s="262" t="s">
        <v>287</v>
      </c>
      <c r="D104" s="221" t="s">
        <v>186</v>
      </c>
      <c r="E104" s="227">
        <v>63.5</v>
      </c>
      <c r="F104" s="229"/>
      <c r="G104" s="230">
        <f>ROUND(E104*F104,2)</f>
        <v>0</v>
      </c>
      <c r="H104" s="229"/>
      <c r="I104" s="230">
        <f>ROUND(E104*H104,2)</f>
        <v>0</v>
      </c>
      <c r="J104" s="229"/>
      <c r="K104" s="230">
        <f>ROUND(E104*J104,2)</f>
        <v>0</v>
      </c>
      <c r="L104" s="230">
        <v>15</v>
      </c>
      <c r="M104" s="230">
        <f>G104*(1+L104/100)</f>
        <v>0</v>
      </c>
      <c r="N104" s="222">
        <v>9.8999999999999999E-4</v>
      </c>
      <c r="O104" s="222">
        <f>ROUND(E104*N104,5)</f>
        <v>6.2869999999999995E-2</v>
      </c>
      <c r="P104" s="222">
        <v>0</v>
      </c>
      <c r="Q104" s="222">
        <f>ROUND(E104*P104,5)</f>
        <v>0</v>
      </c>
      <c r="R104" s="222"/>
      <c r="S104" s="222"/>
      <c r="T104" s="223">
        <v>0.13</v>
      </c>
      <c r="U104" s="222">
        <f>ROUND(E104*T104,2)</f>
        <v>8.26</v>
      </c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 t="s">
        <v>113</v>
      </c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ht="22.5" outlineLevel="1">
      <c r="A105" s="240">
        <v>85</v>
      </c>
      <c r="B105" s="241" t="s">
        <v>288</v>
      </c>
      <c r="C105" s="264" t="s">
        <v>289</v>
      </c>
      <c r="D105" s="242" t="s">
        <v>186</v>
      </c>
      <c r="E105" s="243">
        <v>15</v>
      </c>
      <c r="F105" s="244"/>
      <c r="G105" s="245">
        <f>ROUND(E105*F105,2)</f>
        <v>0</v>
      </c>
      <c r="H105" s="244"/>
      <c r="I105" s="245">
        <f>ROUND(E105*H105,2)</f>
        <v>0</v>
      </c>
      <c r="J105" s="244"/>
      <c r="K105" s="245">
        <f>ROUND(E105*J105,2)</f>
        <v>0</v>
      </c>
      <c r="L105" s="245">
        <v>15</v>
      </c>
      <c r="M105" s="245">
        <f>G105*(1+L105/100)</f>
        <v>0</v>
      </c>
      <c r="N105" s="246">
        <v>1.0499999999999999E-3</v>
      </c>
      <c r="O105" s="246">
        <f>ROUND(E105*N105,5)</f>
        <v>1.575E-2</v>
      </c>
      <c r="P105" s="246">
        <v>0</v>
      </c>
      <c r="Q105" s="246">
        <f>ROUND(E105*P105,5)</f>
        <v>0</v>
      </c>
      <c r="R105" s="246"/>
      <c r="S105" s="246"/>
      <c r="T105" s="247">
        <v>0.16</v>
      </c>
      <c r="U105" s="246">
        <f>ROUND(E105*T105,2)</f>
        <v>2.4</v>
      </c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 t="s">
        <v>113</v>
      </c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>
      <c r="A106" s="6"/>
      <c r="B106" s="7" t="s">
        <v>290</v>
      </c>
      <c r="C106" s="265" t="s">
        <v>290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AC106">
        <v>15</v>
      </c>
      <c r="AD106">
        <v>21</v>
      </c>
    </row>
    <row r="107" spans="1:60">
      <c r="A107" s="248"/>
      <c r="B107" s="249">
        <v>26</v>
      </c>
      <c r="C107" s="266" t="s">
        <v>290</v>
      </c>
      <c r="D107" s="250"/>
      <c r="E107" s="250"/>
      <c r="F107" s="250"/>
      <c r="G107" s="261">
        <f>G8+G18+G32+G49+G64+G66+G68+G70+G74+G77+G86+G91+G103</f>
        <v>0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AC107">
        <f>SUMIF(L7:L105,AC106,G7:G105)</f>
        <v>0</v>
      </c>
      <c r="AD107">
        <f>SUMIF(L7:L105,AD106,G7:G105)</f>
        <v>0</v>
      </c>
      <c r="AE107" t="s">
        <v>291</v>
      </c>
    </row>
    <row r="108" spans="1:60">
      <c r="A108" s="6"/>
      <c r="B108" s="7" t="s">
        <v>290</v>
      </c>
      <c r="C108" s="265" t="s">
        <v>290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60">
      <c r="A109" s="6"/>
      <c r="B109" s="7" t="s">
        <v>290</v>
      </c>
      <c r="C109" s="265" t="s">
        <v>290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60">
      <c r="A110" s="251">
        <v>33</v>
      </c>
      <c r="B110" s="251"/>
      <c r="C110" s="267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60">
      <c r="A111" s="252"/>
      <c r="B111" s="253"/>
      <c r="C111" s="268"/>
      <c r="D111" s="253"/>
      <c r="E111" s="253"/>
      <c r="F111" s="253"/>
      <c r="G111" s="254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AE111" t="s">
        <v>292</v>
      </c>
    </row>
    <row r="112" spans="1:60">
      <c r="A112" s="255"/>
      <c r="B112" s="256"/>
      <c r="C112" s="269"/>
      <c r="D112" s="256"/>
      <c r="E112" s="256"/>
      <c r="F112" s="256"/>
      <c r="G112" s="257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31">
      <c r="A113" s="255"/>
      <c r="B113" s="256"/>
      <c r="C113" s="269"/>
      <c r="D113" s="256"/>
      <c r="E113" s="256"/>
      <c r="F113" s="256"/>
      <c r="G113" s="257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31">
      <c r="A114" s="255"/>
      <c r="B114" s="256"/>
      <c r="C114" s="269"/>
      <c r="D114" s="256"/>
      <c r="E114" s="256"/>
      <c r="F114" s="256"/>
      <c r="G114" s="257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31">
      <c r="A115" s="258"/>
      <c r="B115" s="259"/>
      <c r="C115" s="270"/>
      <c r="D115" s="259"/>
      <c r="E115" s="259"/>
      <c r="F115" s="259"/>
      <c r="G115" s="260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31">
      <c r="A116" s="6"/>
      <c r="B116" s="7" t="s">
        <v>290</v>
      </c>
      <c r="C116" s="265" t="s">
        <v>290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31">
      <c r="C117" s="271"/>
      <c r="AE117" t="s">
        <v>293</v>
      </c>
    </row>
  </sheetData>
  <mergeCells count="6">
    <mergeCell ref="A1:G1"/>
    <mergeCell ref="C2:G2"/>
    <mergeCell ref="C3:G3"/>
    <mergeCell ref="C4:G4"/>
    <mergeCell ref="A110:C110"/>
    <mergeCell ref="A111:G115"/>
  </mergeCells>
  <pageMargins left="0.59055118110236204" right="0.39370078740157499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pracovní</dc:creator>
  <cp:lastModifiedBy>pracovní</cp:lastModifiedBy>
  <cp:lastPrinted>2014-02-28T09:52:57Z</cp:lastPrinted>
  <dcterms:created xsi:type="dcterms:W3CDTF">2009-04-08T07:15:50Z</dcterms:created>
  <dcterms:modified xsi:type="dcterms:W3CDTF">2021-06-10T12:41:20Z</dcterms:modified>
</cp:coreProperties>
</file>