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nfo\OneDrive\Plocha\"/>
    </mc:Choice>
  </mc:AlternateContent>
  <bookViews>
    <workbookView xWindow="0" yWindow="0" windowWidth="0" windowHeight="0"/>
  </bookViews>
  <sheets>
    <sheet name="Rekapitulace stavby" sheetId="1" r:id="rId1"/>
    <sheet name="94042021 -  Praha 6 - opr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'94042021 -  Praha 6 - opr...'!$C$120:$K$167</definedName>
    <definedName name="_xlnm.Print_Area" localSheetId="1">'94042021 -  Praha 6 - opr...'!$C$4:$J$37,'94042021 -  Praha 6 - opr...'!$C$50:$J$76,'94042021 -  Praha 6 - opr...'!$C$82:$J$104,'94042021 -  Praha 6 - opr...'!$C$110:$J$167</definedName>
    <definedName name="_xlnm.Print_Titles" localSheetId="1">'94042021 -  Praha 6 - opr...'!$120:$120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67"/>
  <c r="BH167"/>
  <c r="BG167"/>
  <c r="BE167"/>
  <c r="BK167"/>
  <c r="J167"/>
  <c r="BF167"/>
  <c r="BI166"/>
  <c r="BH166"/>
  <c r="BG166"/>
  <c r="BE166"/>
  <c r="BK166"/>
  <c r="J166"/>
  <c r="BF166"/>
  <c r="BI165"/>
  <c r="BH165"/>
  <c r="BG165"/>
  <c r="BE165"/>
  <c r="BK165"/>
  <c r="J165"/>
  <c r="BF165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5"/>
  <c r="BH125"/>
  <c r="BG125"/>
  <c r="BE125"/>
  <c r="T125"/>
  <c r="R125"/>
  <c r="P125"/>
  <c r="BI124"/>
  <c r="BH124"/>
  <c r="BG124"/>
  <c r="BE124"/>
  <c r="T124"/>
  <c r="R124"/>
  <c r="P124"/>
  <c r="F115"/>
  <c r="E113"/>
  <c r="F87"/>
  <c r="E85"/>
  <c r="J22"/>
  <c r="E22"/>
  <c r="J90"/>
  <c r="J21"/>
  <c r="J19"/>
  <c r="E19"/>
  <c r="J117"/>
  <c r="J18"/>
  <c r="J16"/>
  <c r="E16"/>
  <c r="F90"/>
  <c r="J15"/>
  <c r="J13"/>
  <c r="E13"/>
  <c r="F117"/>
  <c r="J12"/>
  <c r="J10"/>
  <c r="J87"/>
  <c i="1" r="L90"/>
  <c r="AM90"/>
  <c r="AM89"/>
  <c r="L89"/>
  <c r="AM87"/>
  <c r="L87"/>
  <c r="L85"/>
  <c r="L84"/>
  <c i="2" r="J146"/>
  <c r="J145"/>
  <c r="J143"/>
  <c r="J141"/>
  <c r="BK140"/>
  <c r="J138"/>
  <c r="BK124"/>
  <c r="J151"/>
  <c r="BK150"/>
  <c r="BK149"/>
  <c r="J148"/>
  <c r="BK147"/>
  <c r="BK141"/>
  <c r="BK139"/>
  <c r="BK130"/>
  <c r="BK129"/>
  <c r="J163"/>
  <c r="BK160"/>
  <c r="J128"/>
  <c r="BK127"/>
  <c r="BK137"/>
  <c r="J134"/>
  <c r="J133"/>
  <c r="J129"/>
  <c r="BK125"/>
  <c r="J160"/>
  <c r="BK159"/>
  <c r="BK158"/>
  <c r="J157"/>
  <c r="BK156"/>
  <c r="BK155"/>
  <c r="J154"/>
  <c r="BK152"/>
  <c r="J150"/>
  <c r="BK145"/>
  <c r="BK133"/>
  <c r="J125"/>
  <c r="BK163"/>
  <c r="J162"/>
  <c r="BK135"/>
  <c r="BK138"/>
  <c r="J137"/>
  <c i="1" r="AS94"/>
  <c i="2" r="J144"/>
  <c r="BK143"/>
  <c r="J139"/>
  <c r="BK136"/>
  <c r="BK134"/>
  <c r="J130"/>
  <c r="J124"/>
  <c r="BK162"/>
  <c r="J159"/>
  <c r="J158"/>
  <c r="BK157"/>
  <c r="J156"/>
  <c r="J155"/>
  <c r="J149"/>
  <c r="BK148"/>
  <c r="J147"/>
  <c r="BK146"/>
  <c r="BK144"/>
  <c r="J136"/>
  <c r="J127"/>
  <c r="BK154"/>
  <c r="J152"/>
  <c r="BK151"/>
  <c r="J140"/>
  <c r="J135"/>
  <c r="BK128"/>
  <c l="1" r="P161"/>
  <c r="R153"/>
  <c r="T142"/>
  <c r="R161"/>
  <c r="T153"/>
  <c r="BK153"/>
  <c r="J153"/>
  <c r="J101"/>
  <c r="P142"/>
  <c r="BK142"/>
  <c r="J142"/>
  <c r="J100"/>
  <c r="P153"/>
  <c r="BK164"/>
  <c r="J164"/>
  <c r="J103"/>
  <c r="T161"/>
  <c r="BK161"/>
  <c r="J161"/>
  <c r="J102"/>
  <c r="BK123"/>
  <c r="J123"/>
  <c r="J96"/>
  <c r="P123"/>
  <c r="R123"/>
  <c r="T123"/>
  <c r="BK126"/>
  <c r="J126"/>
  <c r="J97"/>
  <c r="P126"/>
  <c r="R126"/>
  <c r="T126"/>
  <c r="BK132"/>
  <c r="J132"/>
  <c r="J99"/>
  <c r="P132"/>
  <c r="R132"/>
  <c r="T132"/>
  <c r="R142"/>
  <c r="F89"/>
  <c r="BF124"/>
  <c r="BF136"/>
  <c r="BF143"/>
  <c r="J89"/>
  <c r="F118"/>
  <c r="BF134"/>
  <c r="BF139"/>
  <c r="BF145"/>
  <c r="BF147"/>
  <c r="BF149"/>
  <c r="BF154"/>
  <c r="BF155"/>
  <c r="BF156"/>
  <c r="BF159"/>
  <c r="BF138"/>
  <c r="BF141"/>
  <c r="BF129"/>
  <c r="J115"/>
  <c r="BF130"/>
  <c r="BF163"/>
  <c r="BF148"/>
  <c r="BF151"/>
  <c r="BF152"/>
  <c r="BF157"/>
  <c r="BF127"/>
  <c r="BF135"/>
  <c r="BF158"/>
  <c r="BF160"/>
  <c r="BF162"/>
  <c r="J118"/>
  <c r="BF125"/>
  <c r="BF137"/>
  <c r="BF150"/>
  <c r="BF128"/>
  <c r="BF133"/>
  <c r="BF140"/>
  <c r="BF144"/>
  <c r="BF146"/>
  <c r="J31"/>
  <c i="1" r="AV95"/>
  <c i="2" r="F34"/>
  <c i="1" r="BC95"/>
  <c r="BC94"/>
  <c r="AY94"/>
  <c i="2" r="F35"/>
  <c i="1" r="BD95"/>
  <c r="BD94"/>
  <c r="W33"/>
  <c i="2" r="F33"/>
  <c i="1" r="BB95"/>
  <c r="BB94"/>
  <c r="W31"/>
  <c i="2" r="F31"/>
  <c i="1" r="AZ95"/>
  <c r="AZ94"/>
  <c r="AV94"/>
  <c r="AK29"/>
  <c i="2" l="1" r="T131"/>
  <c r="T122"/>
  <c r="T121"/>
  <c r="P131"/>
  <c r="P122"/>
  <c r="P121"/>
  <c i="1" r="AU95"/>
  <c i="2" r="R131"/>
  <c r="R122"/>
  <c r="R121"/>
  <c r="BK122"/>
  <c r="J122"/>
  <c r="J95"/>
  <c r="BK131"/>
  <c r="J131"/>
  <c r="J98"/>
  <c i="1" r="AU94"/>
  <c r="AX94"/>
  <c r="W29"/>
  <c i="2" r="J32"/>
  <c i="1" r="AW95"/>
  <c r="AT95"/>
  <c r="W32"/>
  <c i="2" r="F32"/>
  <c i="1" r="BA95"/>
  <c r="BA94"/>
  <c r="AW94"/>
  <c r="AK30"/>
  <c i="2" l="1" r="BK121"/>
  <c r="J121"/>
  <c r="J94"/>
  <c i="1" r="W30"/>
  <c r="AT94"/>
  <c i="2" l="1" r="J28"/>
  <c i="1" r="AG95"/>
  <c r="AG94"/>
  <c r="AK26"/>
  <c r="AK35"/>
  <c l="1" r="AN95"/>
  <c r="AN94"/>
  <c i="2" r="J37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<sst xmlns="http://schemas.openxmlformats.org/spreadsheetml/2006/main">
  <si>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</si>
  <si>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</si>
  <si>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</si>
  <si>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</si>
  <si>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</si>
  <si>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{5118ab95-476c-4b60-bf66-ab5680045916}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</si>
  <si>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</si>
  <si>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</si>
  <si>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</si>
  <si>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</si>
  <si>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</si>
  <si>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</si>
  <si>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</si>
  <si>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</si>
  <si>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94042021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</si>
  <si>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</si>
  <si>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</si>
  <si>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 Praha 6 - oprava teras - Terasa jih 1.NP - zadání</t>
  </si>
  <si>
    <t>KSO:</t>
  </si>
  <si>
    <t>CC-CZ:</t>
  </si>
  <si>
    <t>Místo:</t>
  </si>
  <si>
    <t xml:space="preserve"> </t>
  </si>
  <si>
    <t>Datum:</t>
  </si>
  <si>
    <t>16. 4. 2021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</si>
  <si>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</si>
  <si>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</si>
  <si>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</si>
  <si>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</si>
  <si>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</si>
  <si>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</si>
  <si>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</si>
  <si>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</si>
  <si>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</si>
  <si>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</si>
  <si>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</si>
  <si>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</si>
  <si>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</si>
  <si>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</si>
  <si>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</si>
  <si>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</si>
  <si>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</si>
  <si>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</si>
  <si>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</si>
  <si>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</si>
  <si>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</si>
  <si>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</si>
  <si>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</si>
  <si>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</si>
  <si>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</si>
  <si>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</si>
  <si>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</si>
  <si>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</si>
  <si>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</si>
  <si>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</si>
  <si>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</si>
  <si>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</si>
  <si>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</si>
  <si>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</si>
  <si>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</si>
  <si>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</si>
  <si>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</si>
  <si>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</si>
  <si>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</si>
  <si>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</si>
  <si>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</si>
  <si>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</si>
  <si>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</si>
  <si>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</si>
  <si>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</si>
  <si>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</si>
  <si>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</si>
  <si>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</si>
  <si>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</si>
  <si>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</si>
  <si>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</si>
  <si>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</si>
  <si>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</si>
  <si>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</si>
  <si>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</si>
  <si>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</si>
  <si>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</si>
  <si>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</si>
  <si>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</si>
  <si>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</si>
  <si>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</si>
  <si>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</si>
  <si>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</si>
  <si>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</si>
  <si>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</si>
  <si>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</si>
  <si>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</si>
  <si>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</si>
  <si>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</si>
  <si>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</si>
  <si>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</si>
  <si>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</si>
  <si>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</si>
  <si>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</si>
  <si>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</si>
  <si>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</si>
  <si>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</si>
  <si>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</si>
  <si>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</si>
  <si>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</si>
  <si>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</si>
  <si>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</si>
  <si>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</si>
  <si>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</si>
  <si>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</si>
  <si>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</si>
  <si>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</si>
  <si>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</si>
  <si>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</si>
  <si>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</si>
  <si>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952901111</t>
  </si>
  <si>
    <t xml:space="preserve">Vyčištění budov nebo objektů před předáním do užívání  budov bytové nebo občanské výstavby, světlé výšky podlaží do 4 m</t>
  </si>
  <si>
    <t>m2</t>
  </si>
  <si>
    <t>4</t>
  </si>
  <si>
    <t>2</t>
  </si>
  <si>
    <t>629851334</t>
  </si>
  <si>
    <t>965046111</t>
  </si>
  <si>
    <t xml:space="preserve"> Broušení stávajících betonových podlah úběr do 3 mm</t>
  </si>
  <si>
    <t>313107282</t>
  </si>
  <si>
    <t>997</t>
  </si>
  <si>
    <t>Přesun sutě</t>
  </si>
  <si>
    <t>3</t>
  </si>
  <si>
    <t>997013213</t>
  </si>
  <si>
    <t>Vnitrostaveništní doprava suti a vybouraných hmot pro budovy v do 12 m ručně</t>
  </si>
  <si>
    <t>t</t>
  </si>
  <si>
    <t>-1429720446</t>
  </si>
  <si>
    <t>997013509</t>
  </si>
  <si>
    <t>Příplatek k odvozu suti a vybouraných hmot na skládku ZKD 1 km přes 1 km</t>
  </si>
  <si>
    <t>-568275565</t>
  </si>
  <si>
    <t>5</t>
  </si>
  <si>
    <t>997013511</t>
  </si>
  <si>
    <t>Odvoz suti a vybouraných hmot z meziskládky na skládku do 1 km s naložením a se složením</t>
  </si>
  <si>
    <t>-227513500</t>
  </si>
  <si>
    <t>6</t>
  </si>
  <si>
    <t>997013631</t>
  </si>
  <si>
    <t>Poplatek za uložení na skládce (skládkovné) stavebního odpadu směsného kód odpadu 17 09 04</t>
  </si>
  <si>
    <t>563196931</t>
  </si>
  <si>
    <t>PSV</t>
  </si>
  <si>
    <t>Práce a dodávky PSV</t>
  </si>
  <si>
    <t>711</t>
  </si>
  <si>
    <t>Izolace proti vodě, vlhkosti a plynům</t>
  </si>
  <si>
    <t>7</t>
  </si>
  <si>
    <t>711111001</t>
  </si>
  <si>
    <t>Provedení izolace proti zemní vlhkosti vodorovné za studena nátěrem penetračním</t>
  </si>
  <si>
    <t>16</t>
  </si>
  <si>
    <t>753905572</t>
  </si>
  <si>
    <t>8</t>
  </si>
  <si>
    <t>M</t>
  </si>
  <si>
    <t>11163150</t>
  </si>
  <si>
    <t>lak penetrační asfaltový</t>
  </si>
  <si>
    <t>32</t>
  </si>
  <si>
    <t>1519134276</t>
  </si>
  <si>
    <t>711112001</t>
  </si>
  <si>
    <t>Provedení izolace proti zemní vlhkosti svislé za studena nátěrem penetračním</t>
  </si>
  <si>
    <t>44325762</t>
  </si>
  <si>
    <t>10</t>
  </si>
  <si>
    <t>-1103983535</t>
  </si>
  <si>
    <t>11</t>
  </si>
  <si>
    <t>711141559</t>
  </si>
  <si>
    <t>Provedení izolace proti zemní vlhkosti pásy přitavením vodorovné NAIP</t>
  </si>
  <si>
    <t>1899150894</t>
  </si>
  <si>
    <t>12</t>
  </si>
  <si>
    <t>62853004</t>
  </si>
  <si>
    <t>pás asfaltový natavitelný modifikovaný SBS tl 4,0mm s vložkou ze skleněné tkaniny a spalitelnou PE fólií nebo jemnozrnným minerálním posypem na horním povrchu</t>
  </si>
  <si>
    <t>-1433257474</t>
  </si>
  <si>
    <t>13</t>
  </si>
  <si>
    <t>711142559</t>
  </si>
  <si>
    <t>Provedení izolace proti zemní vlhkosti pásy přitavením svislé NAIP</t>
  </si>
  <si>
    <t>-1135936494</t>
  </si>
  <si>
    <t>14</t>
  </si>
  <si>
    <t>-1914119548</t>
  </si>
  <si>
    <t>998711202</t>
  </si>
  <si>
    <t>Přesun hmot procentní pro izolace proti vodě, vlhkosti a plynům v objektech v do 12 m</t>
  </si>
  <si>
    <t>%</t>
  </si>
  <si>
    <t>-917416952</t>
  </si>
  <si>
    <t>712</t>
  </si>
  <si>
    <t>Povlakové krytiny</t>
  </si>
  <si>
    <t>712300832</t>
  </si>
  <si>
    <t>Odstranění povlakové krytiny střech do 10° dvouvrstvé</t>
  </si>
  <si>
    <t>457063429</t>
  </si>
  <si>
    <t>17</t>
  </si>
  <si>
    <t>712361703</t>
  </si>
  <si>
    <t>Provedení povlakové krytiny střech do 10° fólií přilepenou v plné ploše</t>
  </si>
  <si>
    <t>735363937</t>
  </si>
  <si>
    <t>18</t>
  </si>
  <si>
    <t>28343012</t>
  </si>
  <si>
    <t>fólie hydroizolační střešní mPVC určená ke stabilizaci přitížením a do vegetačních střech tl 1,5mm</t>
  </si>
  <si>
    <t>896119620</t>
  </si>
  <si>
    <t>19</t>
  </si>
  <si>
    <t>712363352</t>
  </si>
  <si>
    <t>Povlakové krytiny střech do 10° z tvarovaných poplastovaných lišt délky 2 m koutová lišta vnitřní rš 100 mm</t>
  </si>
  <si>
    <t>m</t>
  </si>
  <si>
    <t>-1792598473</t>
  </si>
  <si>
    <t>20</t>
  </si>
  <si>
    <t>712363354</t>
  </si>
  <si>
    <t>Povlakové krytiny střech do 10° z tvarovaných poplastovaných lišt délky 2 m stěnová lišta vyhnutá rš 70 mm</t>
  </si>
  <si>
    <t>932868894</t>
  </si>
  <si>
    <t>712771001</t>
  </si>
  <si>
    <t>Provedení separační nebo kluzné vrstvy z fólií vegetační střechy sklon do 5°</t>
  </si>
  <si>
    <t>817971554</t>
  </si>
  <si>
    <t>22</t>
  </si>
  <si>
    <t>69334002</t>
  </si>
  <si>
    <t xml:space="preserve">textilie ochranná  střech 300g/m2</t>
  </si>
  <si>
    <t>1155072864</t>
  </si>
  <si>
    <t>23</t>
  </si>
  <si>
    <t>R01POVL</t>
  </si>
  <si>
    <t xml:space="preserve">Provedení detailů, napojení apod. </t>
  </si>
  <si>
    <t>soubor</t>
  </si>
  <si>
    <t>133758449</t>
  </si>
  <si>
    <t>24</t>
  </si>
  <si>
    <t>56231129</t>
  </si>
  <si>
    <t xml:space="preserve">pojistný přepad ploché střechy s manžetou pro asfaltovou hydroizolaci  DN 50, DN 75, DN 110, DN 125</t>
  </si>
  <si>
    <t>kus</t>
  </si>
  <si>
    <t>-105661756</t>
  </si>
  <si>
    <t>25</t>
  </si>
  <si>
    <t>998712202</t>
  </si>
  <si>
    <t>Přesun hmot procentní pro krytiny povlakové v objektech v do 12 m</t>
  </si>
  <si>
    <t>1756491839</t>
  </si>
  <si>
    <t>713</t>
  </si>
  <si>
    <t>Izolace tepelné</t>
  </si>
  <si>
    <t>26</t>
  </si>
  <si>
    <t>713140823</t>
  </si>
  <si>
    <t>Odstranění tepelné izolace střech nadstřešní volně kladené z polystyrenu suchého tl přes 100 mm</t>
  </si>
  <si>
    <t>-747697465</t>
  </si>
  <si>
    <t>27</t>
  </si>
  <si>
    <t>713141131</t>
  </si>
  <si>
    <t>Montáž izolace tepelné střech plochých lepené za studena plně 1 vrstva rohoží, pásů, dílců, desek</t>
  </si>
  <si>
    <t>1611513003</t>
  </si>
  <si>
    <t>28</t>
  </si>
  <si>
    <t>28372309</t>
  </si>
  <si>
    <t>deska EPS 100 do plochých střech a podlah λ=0,037 tl 100mm</t>
  </si>
  <si>
    <t>95007671</t>
  </si>
  <si>
    <t>29</t>
  </si>
  <si>
    <t>28375927</t>
  </si>
  <si>
    <t>deska EPS 200 do plochých střech a podlah λ=0,034 tl 120mm</t>
  </si>
  <si>
    <t>-1370377538</t>
  </si>
  <si>
    <t>30</t>
  </si>
  <si>
    <t>713141331</t>
  </si>
  <si>
    <t>Montáž izolace tepelné střech plochých lepené za studena zplna, spádová vrstva</t>
  </si>
  <si>
    <t>-149753559</t>
  </si>
  <si>
    <t>31</t>
  </si>
  <si>
    <t>28376143</t>
  </si>
  <si>
    <t>klín izolační z pěnového polystyrenu EPS 200 spádový</t>
  </si>
  <si>
    <t>m3</t>
  </si>
  <si>
    <t>560692903</t>
  </si>
  <si>
    <t>998713202</t>
  </si>
  <si>
    <t>Přesun hmot procentní pro izolace tepelné v objektech v do 12 m</t>
  </si>
  <si>
    <t>263251709</t>
  </si>
  <si>
    <t>762</t>
  </si>
  <si>
    <t>Konstrukce tesařské</t>
  </si>
  <si>
    <t>33</t>
  </si>
  <si>
    <t>762953801</t>
  </si>
  <si>
    <t>Demontáž nášlapné vrstvy teras dřevěných nebo dřevoplastových připevněných vruty</t>
  </si>
  <si>
    <t>772390551</t>
  </si>
  <si>
    <t>34</t>
  </si>
  <si>
    <t>762953811</t>
  </si>
  <si>
    <t>Demontáž podkladního roštu teras dřevěných nebo dřevoplastových</t>
  </si>
  <si>
    <t>-695584504</t>
  </si>
  <si>
    <t>VP</t>
  </si>
  <si>
    <t xml:space="preserve"> 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</si>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</sst>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8" fillId="2" borderId="22" xfId="0" applyFont="1" applyFill="1" applyBorder="1" applyAlignment="1" applyProtection="1">
      <alignment horizontal="left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94042021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 xml:space="preserve"> Praha 6 - oprava teras - Terasa jih 1.NP - zadání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16. 4. 2021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="7" customFormat="1" ht="24.75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'94042021 -  Praha 6 - opr...'!J28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'94042021 -  Praha 6 - opr...'!P121</f>
        <v>0</v>
      </c>
      <c r="AV95" s="124">
        <f>'94042021 -  Praha 6 - opr...'!J31</f>
        <v>0</v>
      </c>
      <c r="AW95" s="124">
        <f>'94042021 -  Praha 6 - opr...'!J32</f>
        <v>0</v>
      </c>
      <c r="AX95" s="124">
        <f>'94042021 -  Praha 6 - opr...'!J33</f>
        <v>0</v>
      </c>
      <c r="AY95" s="124">
        <f>'94042021 -  Praha 6 - opr...'!J34</f>
        <v>0</v>
      </c>
      <c r="AZ95" s="124">
        <f>'94042021 -  Praha 6 - opr...'!F31</f>
        <v>0</v>
      </c>
      <c r="BA95" s="124">
        <f>'94042021 -  Praha 6 - opr...'!F32</f>
        <v>0</v>
      </c>
      <c r="BB95" s="124">
        <f>'94042021 -  Praha 6 - opr...'!F33</f>
        <v>0</v>
      </c>
      <c r="BC95" s="124">
        <f>'94042021 -  Praha 6 - opr...'!F34</f>
        <v>0</v>
      </c>
      <c r="BD95" s="126">
        <f>'94042021 -  Praha 6 - opr...'!F35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4UZGJAFC92eWGyqoTedcuWQb1UfCibQVoYTvZQ1y/F6VLL5+G3bjfwbXCiC4nzFChW7+SPlFLzCjg2Xp3yDLqw==" hashValue="vyXl0E5xLSV2pbvDhjaijpJ/5LHBNtQRbmsBsUbcrJhAhtevqne/oayIXMMDmQiPJJ0wMBNprFNVR+yU8uqVwg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94042021 -  Praha 6 - opr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78</v>
      </c>
    </row>
    <row r="4" s="1" customFormat="1" ht="24.96" customHeight="1">
      <c r="B4" s="17"/>
      <c r="D4" s="130" t="s">
        <v>80</v>
      </c>
      <c r="L4" s="17"/>
      <c r="M4" s="131" t="s">
        <v>10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16. 4. 2021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26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26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26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2" t="s">
        <v>32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1" t="s">
        <v>33</v>
      </c>
      <c r="E28" s="35"/>
      <c r="F28" s="35"/>
      <c r="G28" s="35"/>
      <c r="H28" s="35"/>
      <c r="I28" s="35"/>
      <c r="J28" s="142">
        <f>ROUND(J121,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3" t="s">
        <v>35</v>
      </c>
      <c r="G30" s="35"/>
      <c r="H30" s="35"/>
      <c r="I30" s="143" t="s">
        <v>34</v>
      </c>
      <c r="J30" s="143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44" t="s">
        <v>37</v>
      </c>
      <c r="E31" s="132" t="s">
        <v>38</v>
      </c>
      <c r="F31" s="145">
        <f>ROUND((ROUND((SUM(BE121:BE163)),  2) + SUM(BE165:BE167)), 2)</f>
        <v>0</v>
      </c>
      <c r="G31" s="35"/>
      <c r="H31" s="35"/>
      <c r="I31" s="146">
        <v>0.20999999999999999</v>
      </c>
      <c r="J31" s="145">
        <f>ROUND((ROUND(((SUM(BE121:BE163))*I31),  2) + (SUM(BE165:BE167)*I31)),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2" t="s">
        <v>39</v>
      </c>
      <c r="F32" s="145">
        <f>ROUND((ROUND((SUM(BF121:BF163)),  2) + SUM(BF165:BF167)), 2)</f>
        <v>0</v>
      </c>
      <c r="G32" s="35"/>
      <c r="H32" s="35"/>
      <c r="I32" s="146">
        <v>0.14999999999999999</v>
      </c>
      <c r="J32" s="145">
        <f>ROUND((ROUND(((SUM(BF121:BF163))*I32),  2) + (SUM(BF165:BF167)*I32)),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2" t="s">
        <v>40</v>
      </c>
      <c r="F33" s="145">
        <f>ROUND((ROUND((SUM(BG121:BG163)),  2) + SUM(BG165:BG167)), 2)</f>
        <v>0</v>
      </c>
      <c r="G33" s="35"/>
      <c r="H33" s="35"/>
      <c r="I33" s="146">
        <v>0.20999999999999999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2" t="s">
        <v>41</v>
      </c>
      <c r="F34" s="145">
        <f>ROUND((ROUND((SUM(BH121:BH163)),  2) + SUM(BH165:BH167)), 2)</f>
        <v>0</v>
      </c>
      <c r="G34" s="35"/>
      <c r="H34" s="35"/>
      <c r="I34" s="146">
        <v>0.14999999999999999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2" t="s">
        <v>42</v>
      </c>
      <c r="F35" s="145">
        <f>ROUND((ROUND((SUM(BI121:BI163)),  2) + SUM(BI165:BI167)), 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47"/>
      <c r="D37" s="148" t="s">
        <v>43</v>
      </c>
      <c r="E37" s="149"/>
      <c r="F37" s="149"/>
      <c r="G37" s="150" t="s">
        <v>44</v>
      </c>
      <c r="H37" s="151" t="s">
        <v>45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4" t="s">
        <v>50</v>
      </c>
      <c r="E65" s="160"/>
      <c r="F65" s="160"/>
      <c r="G65" s="154" t="s">
        <v>51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3" t="str">
        <f>E7</f>
        <v xml:space="preserve"> Praha 6 - oprava teras - Terasa jih 1.NP - zadání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16. 4. 2021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65" t="s">
        <v>82</v>
      </c>
      <c r="D92" s="166"/>
      <c r="E92" s="166"/>
      <c r="F92" s="166"/>
      <c r="G92" s="166"/>
      <c r="H92" s="166"/>
      <c r="I92" s="166"/>
      <c r="J92" s="167" t="s">
        <v>83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68" t="s">
        <v>84</v>
      </c>
      <c r="D94" s="37"/>
      <c r="E94" s="37"/>
      <c r="F94" s="37"/>
      <c r="G94" s="37"/>
      <c r="H94" s="37"/>
      <c r="I94" s="37"/>
      <c r="J94" s="107">
        <f>J121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85</v>
      </c>
    </row>
    <row r="95" s="9" customFormat="1" ht="24.96" customHeight="1">
      <c r="A95" s="9"/>
      <c r="B95" s="169"/>
      <c r="C95" s="170"/>
      <c r="D95" s="171" t="s">
        <v>86</v>
      </c>
      <c r="E95" s="172"/>
      <c r="F95" s="172"/>
      <c r="G95" s="172"/>
      <c r="H95" s="172"/>
      <c r="I95" s="172"/>
      <c r="J95" s="173">
        <f>J122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5"/>
      <c r="C96" s="176"/>
      <c r="D96" s="177" t="s">
        <v>87</v>
      </c>
      <c r="E96" s="178"/>
      <c r="F96" s="178"/>
      <c r="G96" s="178"/>
      <c r="H96" s="178"/>
      <c r="I96" s="178"/>
      <c r="J96" s="179">
        <f>J123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5"/>
      <c r="C97" s="176"/>
      <c r="D97" s="177" t="s">
        <v>88</v>
      </c>
      <c r="E97" s="178"/>
      <c r="F97" s="178"/>
      <c r="G97" s="178"/>
      <c r="H97" s="178"/>
      <c r="I97" s="178"/>
      <c r="J97" s="179">
        <f>J126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9" customFormat="1" ht="24.96" customHeight="1">
      <c r="A98" s="9"/>
      <c r="B98" s="169"/>
      <c r="C98" s="170"/>
      <c r="D98" s="171" t="s">
        <v>89</v>
      </c>
      <c r="E98" s="172"/>
      <c r="F98" s="172"/>
      <c r="G98" s="172"/>
      <c r="H98" s="172"/>
      <c r="I98" s="172"/>
      <c r="J98" s="173">
        <f>J131</f>
        <v>0</v>
      </c>
      <c r="K98" s="170"/>
      <c r="L98" s="17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75"/>
      <c r="C99" s="176"/>
      <c r="D99" s="177" t="s">
        <v>90</v>
      </c>
      <c r="E99" s="178"/>
      <c r="F99" s="178"/>
      <c r="G99" s="178"/>
      <c r="H99" s="178"/>
      <c r="I99" s="178"/>
      <c r="J99" s="179">
        <f>J132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5"/>
      <c r="C100" s="176"/>
      <c r="D100" s="177" t="s">
        <v>91</v>
      </c>
      <c r="E100" s="178"/>
      <c r="F100" s="178"/>
      <c r="G100" s="178"/>
      <c r="H100" s="178"/>
      <c r="I100" s="178"/>
      <c r="J100" s="179">
        <f>J142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5"/>
      <c r="C101" s="176"/>
      <c r="D101" s="177" t="s">
        <v>92</v>
      </c>
      <c r="E101" s="178"/>
      <c r="F101" s="178"/>
      <c r="G101" s="178"/>
      <c r="H101" s="178"/>
      <c r="I101" s="178"/>
      <c r="J101" s="179">
        <f>J153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5"/>
      <c r="C102" s="176"/>
      <c r="D102" s="177" t="s">
        <v>93</v>
      </c>
      <c r="E102" s="178"/>
      <c r="F102" s="178"/>
      <c r="G102" s="178"/>
      <c r="H102" s="178"/>
      <c r="I102" s="178"/>
      <c r="J102" s="179">
        <f>J161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1.84" customHeight="1">
      <c r="A103" s="9"/>
      <c r="B103" s="169"/>
      <c r="C103" s="170"/>
      <c r="D103" s="181" t="s">
        <v>94</v>
      </c>
      <c r="E103" s="170"/>
      <c r="F103" s="170"/>
      <c r="G103" s="170"/>
      <c r="H103" s="170"/>
      <c r="I103" s="170"/>
      <c r="J103" s="182">
        <f>J164</f>
        <v>0</v>
      </c>
      <c r="K103" s="170"/>
      <c r="L103" s="17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95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3" t="str">
        <f>E7</f>
        <v xml:space="preserve"> Praha 6 - oprava teras - Terasa jih 1.NP - zadání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20</v>
      </c>
      <c r="D115" s="37"/>
      <c r="E115" s="37"/>
      <c r="F115" s="24" t="str">
        <f>F10</f>
        <v xml:space="preserve"> </v>
      </c>
      <c r="G115" s="37"/>
      <c r="H115" s="37"/>
      <c r="I115" s="29" t="s">
        <v>22</v>
      </c>
      <c r="J115" s="76" t="str">
        <f>IF(J10="","",J10)</f>
        <v>16. 4. 2021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24</v>
      </c>
      <c r="D117" s="37"/>
      <c r="E117" s="37"/>
      <c r="F117" s="24" t="str">
        <f>E13</f>
        <v xml:space="preserve"> </v>
      </c>
      <c r="G117" s="37"/>
      <c r="H117" s="37"/>
      <c r="I117" s="29" t="s">
        <v>29</v>
      </c>
      <c r="J117" s="33" t="str">
        <f>E19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27</v>
      </c>
      <c r="D118" s="37"/>
      <c r="E118" s="37"/>
      <c r="F118" s="24" t="str">
        <f>IF(E16="","",E16)</f>
        <v>Vyplň údaj</v>
      </c>
      <c r="G118" s="37"/>
      <c r="H118" s="37"/>
      <c r="I118" s="29" t="s">
        <v>31</v>
      </c>
      <c r="J118" s="33" t="str">
        <f>E22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83"/>
      <c r="B120" s="184"/>
      <c r="C120" s="185" t="s">
        <v>96</v>
      </c>
      <c r="D120" s="186" t="s">
        <v>58</v>
      </c>
      <c r="E120" s="186" t="s">
        <v>54</v>
      </c>
      <c r="F120" s="186" t="s">
        <v>55</v>
      </c>
      <c r="G120" s="186" t="s">
        <v>97</v>
      </c>
      <c r="H120" s="186" t="s">
        <v>98</v>
      </c>
      <c r="I120" s="186" t="s">
        <v>99</v>
      </c>
      <c r="J120" s="187" t="s">
        <v>83</v>
      </c>
      <c r="K120" s="188" t="s">
        <v>100</v>
      </c>
      <c r="L120" s="189"/>
      <c r="M120" s="97" t="s">
        <v>1</v>
      </c>
      <c r="N120" s="98" t="s">
        <v>37</v>
      </c>
      <c r="O120" s="98" t="s">
        <v>101</v>
      </c>
      <c r="P120" s="98" t="s">
        <v>102</v>
      </c>
      <c r="Q120" s="98" t="s">
        <v>103</v>
      </c>
      <c r="R120" s="98" t="s">
        <v>104</v>
      </c>
      <c r="S120" s="98" t="s">
        <v>105</v>
      </c>
      <c r="T120" s="99" t="s">
        <v>106</v>
      </c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</row>
    <row r="121" s="2" customFormat="1" ht="22.8" customHeight="1">
      <c r="A121" s="35"/>
      <c r="B121" s="36"/>
      <c r="C121" s="104" t="s">
        <v>107</v>
      </c>
      <c r="D121" s="37"/>
      <c r="E121" s="37"/>
      <c r="F121" s="37"/>
      <c r="G121" s="37"/>
      <c r="H121" s="37"/>
      <c r="I121" s="37"/>
      <c r="J121" s="190">
        <f>BK121</f>
        <v>0</v>
      </c>
      <c r="K121" s="37"/>
      <c r="L121" s="41"/>
      <c r="M121" s="100"/>
      <c r="N121" s="191"/>
      <c r="O121" s="101"/>
      <c r="P121" s="192">
        <f>P122+P131+P164</f>
        <v>0</v>
      </c>
      <c r="Q121" s="101"/>
      <c r="R121" s="192">
        <f>R122+R131+R164</f>
        <v>0.73640860000000008</v>
      </c>
      <c r="S121" s="101"/>
      <c r="T121" s="193">
        <f>T122+T131+T164</f>
        <v>1.0626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72</v>
      </c>
      <c r="AU121" s="14" t="s">
        <v>85</v>
      </c>
      <c r="BK121" s="194">
        <f>BK122+BK131+BK164</f>
        <v>0</v>
      </c>
    </row>
    <row r="122" s="12" customFormat="1" ht="25.92" customHeight="1">
      <c r="A122" s="12"/>
      <c r="B122" s="195"/>
      <c r="C122" s="196"/>
      <c r="D122" s="197" t="s">
        <v>72</v>
      </c>
      <c r="E122" s="198" t="s">
        <v>108</v>
      </c>
      <c r="F122" s="198" t="s">
        <v>109</v>
      </c>
      <c r="G122" s="196"/>
      <c r="H122" s="196"/>
      <c r="I122" s="199"/>
      <c r="J122" s="182">
        <f>BK122</f>
        <v>0</v>
      </c>
      <c r="K122" s="196"/>
      <c r="L122" s="200"/>
      <c r="M122" s="201"/>
      <c r="N122" s="202"/>
      <c r="O122" s="202"/>
      <c r="P122" s="203">
        <f>P123+P126</f>
        <v>0</v>
      </c>
      <c r="Q122" s="202"/>
      <c r="R122" s="203">
        <f>R123+R126</f>
        <v>0.0018000000000000002</v>
      </c>
      <c r="S122" s="202"/>
      <c r="T122" s="204">
        <f>T123+T126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5" t="s">
        <v>78</v>
      </c>
      <c r="AT122" s="206" t="s">
        <v>72</v>
      </c>
      <c r="AU122" s="206" t="s">
        <v>73</v>
      </c>
      <c r="AY122" s="205" t="s">
        <v>110</v>
      </c>
      <c r="BK122" s="207">
        <f>BK123+BK126</f>
        <v>0</v>
      </c>
    </row>
    <row r="123" s="12" customFormat="1" ht="22.8" customHeight="1">
      <c r="A123" s="12"/>
      <c r="B123" s="195"/>
      <c r="C123" s="196"/>
      <c r="D123" s="197" t="s">
        <v>72</v>
      </c>
      <c r="E123" s="208" t="s">
        <v>111</v>
      </c>
      <c r="F123" s="208" t="s">
        <v>112</v>
      </c>
      <c r="G123" s="196"/>
      <c r="H123" s="196"/>
      <c r="I123" s="199"/>
      <c r="J123" s="209">
        <f>BK123</f>
        <v>0</v>
      </c>
      <c r="K123" s="196"/>
      <c r="L123" s="200"/>
      <c r="M123" s="201"/>
      <c r="N123" s="202"/>
      <c r="O123" s="202"/>
      <c r="P123" s="203">
        <f>SUM(P124:P125)</f>
        <v>0</v>
      </c>
      <c r="Q123" s="202"/>
      <c r="R123" s="203">
        <f>SUM(R124:R125)</f>
        <v>0.0018000000000000002</v>
      </c>
      <c r="S123" s="202"/>
      <c r="T123" s="204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5" t="s">
        <v>78</v>
      </c>
      <c r="AT123" s="206" t="s">
        <v>72</v>
      </c>
      <c r="AU123" s="206" t="s">
        <v>78</v>
      </c>
      <c r="AY123" s="205" t="s">
        <v>110</v>
      </c>
      <c r="BK123" s="207">
        <f>SUM(BK124:BK125)</f>
        <v>0</v>
      </c>
    </row>
    <row r="124" s="2" customFormat="1" ht="21.75" customHeight="1">
      <c r="A124" s="35"/>
      <c r="B124" s="36"/>
      <c r="C124" s="210" t="s">
        <v>78</v>
      </c>
      <c r="D124" s="210" t="s">
        <v>113</v>
      </c>
      <c r="E124" s="211" t="s">
        <v>114</v>
      </c>
      <c r="F124" s="212" t="s">
        <v>115</v>
      </c>
      <c r="G124" s="213" t="s">
        <v>116</v>
      </c>
      <c r="H124" s="214">
        <v>45</v>
      </c>
      <c r="I124" s="215"/>
      <c r="J124" s="216">
        <f>ROUND(I124*H124,2)</f>
        <v>0</v>
      </c>
      <c r="K124" s="217"/>
      <c r="L124" s="41"/>
      <c r="M124" s="218" t="s">
        <v>1</v>
      </c>
      <c r="N124" s="219" t="s">
        <v>39</v>
      </c>
      <c r="O124" s="88"/>
      <c r="P124" s="220">
        <f>O124*H124</f>
        <v>0</v>
      </c>
      <c r="Q124" s="220">
        <v>4.0000000000000003E-05</v>
      </c>
      <c r="R124" s="220">
        <f>Q124*H124</f>
        <v>0.0018000000000000002</v>
      </c>
      <c r="S124" s="220">
        <v>0</v>
      </c>
      <c r="T124" s="22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2" t="s">
        <v>117</v>
      </c>
      <c r="AT124" s="222" t="s">
        <v>113</v>
      </c>
      <c r="AU124" s="222" t="s">
        <v>118</v>
      </c>
      <c r="AY124" s="14" t="s">
        <v>110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4" t="s">
        <v>118</v>
      </c>
      <c r="BK124" s="223">
        <f>ROUND(I124*H124,2)</f>
        <v>0</v>
      </c>
      <c r="BL124" s="14" t="s">
        <v>117</v>
      </c>
      <c r="BM124" s="222" t="s">
        <v>119</v>
      </c>
    </row>
    <row r="125" s="2" customFormat="1" ht="16.5" customHeight="1">
      <c r="A125" s="35"/>
      <c r="B125" s="36"/>
      <c r="C125" s="210" t="s">
        <v>118</v>
      </c>
      <c r="D125" s="210" t="s">
        <v>113</v>
      </c>
      <c r="E125" s="211" t="s">
        <v>120</v>
      </c>
      <c r="F125" s="212" t="s">
        <v>121</v>
      </c>
      <c r="G125" s="213" t="s">
        <v>116</v>
      </c>
      <c r="H125" s="214">
        <v>21</v>
      </c>
      <c r="I125" s="215"/>
      <c r="J125" s="216">
        <f>ROUND(I125*H125,2)</f>
        <v>0</v>
      </c>
      <c r="K125" s="217"/>
      <c r="L125" s="41"/>
      <c r="M125" s="218" t="s">
        <v>1</v>
      </c>
      <c r="N125" s="219" t="s">
        <v>39</v>
      </c>
      <c r="O125" s="88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2" t="s">
        <v>117</v>
      </c>
      <c r="AT125" s="222" t="s">
        <v>113</v>
      </c>
      <c r="AU125" s="222" t="s">
        <v>118</v>
      </c>
      <c r="AY125" s="14" t="s">
        <v>110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4" t="s">
        <v>118</v>
      </c>
      <c r="BK125" s="223">
        <f>ROUND(I125*H125,2)</f>
        <v>0</v>
      </c>
      <c r="BL125" s="14" t="s">
        <v>117</v>
      </c>
      <c r="BM125" s="222" t="s">
        <v>122</v>
      </c>
    </row>
    <row r="126" s="12" customFormat="1" ht="22.8" customHeight="1">
      <c r="A126" s="12"/>
      <c r="B126" s="195"/>
      <c r="C126" s="196"/>
      <c r="D126" s="197" t="s">
        <v>72</v>
      </c>
      <c r="E126" s="208" t="s">
        <v>123</v>
      </c>
      <c r="F126" s="208" t="s">
        <v>124</v>
      </c>
      <c r="G126" s="196"/>
      <c r="H126" s="196"/>
      <c r="I126" s="199"/>
      <c r="J126" s="209">
        <f>BK126</f>
        <v>0</v>
      </c>
      <c r="K126" s="196"/>
      <c r="L126" s="200"/>
      <c r="M126" s="201"/>
      <c r="N126" s="202"/>
      <c r="O126" s="202"/>
      <c r="P126" s="203">
        <f>SUM(P127:P130)</f>
        <v>0</v>
      </c>
      <c r="Q126" s="202"/>
      <c r="R126" s="203">
        <f>SUM(R127:R130)</f>
        <v>0</v>
      </c>
      <c r="S126" s="202"/>
      <c r="T126" s="204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5" t="s">
        <v>78</v>
      </c>
      <c r="AT126" s="206" t="s">
        <v>72</v>
      </c>
      <c r="AU126" s="206" t="s">
        <v>78</v>
      </c>
      <c r="AY126" s="205" t="s">
        <v>110</v>
      </c>
      <c r="BK126" s="207">
        <f>SUM(BK127:BK130)</f>
        <v>0</v>
      </c>
    </row>
    <row r="127" s="2" customFormat="1" ht="16.5" customHeight="1">
      <c r="A127" s="35"/>
      <c r="B127" s="36"/>
      <c r="C127" s="210" t="s">
        <v>125</v>
      </c>
      <c r="D127" s="210" t="s">
        <v>113</v>
      </c>
      <c r="E127" s="211" t="s">
        <v>126</v>
      </c>
      <c r="F127" s="212" t="s">
        <v>127</v>
      </c>
      <c r="G127" s="213" t="s">
        <v>128</v>
      </c>
      <c r="H127" s="214">
        <v>1.0629999999999999</v>
      </c>
      <c r="I127" s="215"/>
      <c r="J127" s="216">
        <f>ROUND(I127*H127,2)</f>
        <v>0</v>
      </c>
      <c r="K127" s="217"/>
      <c r="L127" s="41"/>
      <c r="M127" s="218" t="s">
        <v>1</v>
      </c>
      <c r="N127" s="219" t="s">
        <v>39</v>
      </c>
      <c r="O127" s="88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2" t="s">
        <v>117</v>
      </c>
      <c r="AT127" s="222" t="s">
        <v>113</v>
      </c>
      <c r="AU127" s="222" t="s">
        <v>118</v>
      </c>
      <c r="AY127" s="14" t="s">
        <v>110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4" t="s">
        <v>118</v>
      </c>
      <c r="BK127" s="223">
        <f>ROUND(I127*H127,2)</f>
        <v>0</v>
      </c>
      <c r="BL127" s="14" t="s">
        <v>117</v>
      </c>
      <c r="BM127" s="222" t="s">
        <v>129</v>
      </c>
    </row>
    <row r="128" s="2" customFormat="1" ht="16.5" customHeight="1">
      <c r="A128" s="35"/>
      <c r="B128" s="36"/>
      <c r="C128" s="210" t="s">
        <v>117</v>
      </c>
      <c r="D128" s="210" t="s">
        <v>113</v>
      </c>
      <c r="E128" s="211" t="s">
        <v>130</v>
      </c>
      <c r="F128" s="212" t="s">
        <v>131</v>
      </c>
      <c r="G128" s="213" t="s">
        <v>128</v>
      </c>
      <c r="H128" s="214">
        <v>15.945</v>
      </c>
      <c r="I128" s="215"/>
      <c r="J128" s="216">
        <f>ROUND(I128*H128,2)</f>
        <v>0</v>
      </c>
      <c r="K128" s="217"/>
      <c r="L128" s="41"/>
      <c r="M128" s="218" t="s">
        <v>1</v>
      </c>
      <c r="N128" s="219" t="s">
        <v>39</v>
      </c>
      <c r="O128" s="88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2" t="s">
        <v>117</v>
      </c>
      <c r="AT128" s="222" t="s">
        <v>113</v>
      </c>
      <c r="AU128" s="222" t="s">
        <v>118</v>
      </c>
      <c r="AY128" s="14" t="s">
        <v>110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4" t="s">
        <v>118</v>
      </c>
      <c r="BK128" s="223">
        <f>ROUND(I128*H128,2)</f>
        <v>0</v>
      </c>
      <c r="BL128" s="14" t="s">
        <v>117</v>
      </c>
      <c r="BM128" s="222" t="s">
        <v>132</v>
      </c>
    </row>
    <row r="129" s="2" customFormat="1" ht="16.5" customHeight="1">
      <c r="A129" s="35"/>
      <c r="B129" s="36"/>
      <c r="C129" s="210" t="s">
        <v>133</v>
      </c>
      <c r="D129" s="210" t="s">
        <v>113</v>
      </c>
      <c r="E129" s="211" t="s">
        <v>134</v>
      </c>
      <c r="F129" s="212" t="s">
        <v>135</v>
      </c>
      <c r="G129" s="213" t="s">
        <v>128</v>
      </c>
      <c r="H129" s="214">
        <v>1.0629999999999999</v>
      </c>
      <c r="I129" s="215"/>
      <c r="J129" s="216">
        <f>ROUND(I129*H129,2)</f>
        <v>0</v>
      </c>
      <c r="K129" s="217"/>
      <c r="L129" s="41"/>
      <c r="M129" s="218" t="s">
        <v>1</v>
      </c>
      <c r="N129" s="219" t="s">
        <v>39</v>
      </c>
      <c r="O129" s="88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2" t="s">
        <v>117</v>
      </c>
      <c r="AT129" s="222" t="s">
        <v>113</v>
      </c>
      <c r="AU129" s="222" t="s">
        <v>118</v>
      </c>
      <c r="AY129" s="14" t="s">
        <v>110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4" t="s">
        <v>118</v>
      </c>
      <c r="BK129" s="223">
        <f>ROUND(I129*H129,2)</f>
        <v>0</v>
      </c>
      <c r="BL129" s="14" t="s">
        <v>117</v>
      </c>
      <c r="BM129" s="222" t="s">
        <v>136</v>
      </c>
    </row>
    <row r="130" s="2" customFormat="1" ht="21.75" customHeight="1">
      <c r="A130" s="35"/>
      <c r="B130" s="36"/>
      <c r="C130" s="210" t="s">
        <v>137</v>
      </c>
      <c r="D130" s="210" t="s">
        <v>113</v>
      </c>
      <c r="E130" s="211" t="s">
        <v>138</v>
      </c>
      <c r="F130" s="212" t="s">
        <v>139</v>
      </c>
      <c r="G130" s="213" t="s">
        <v>128</v>
      </c>
      <c r="H130" s="214">
        <v>1.0629999999999999</v>
      </c>
      <c r="I130" s="215"/>
      <c r="J130" s="216">
        <f>ROUND(I130*H130,2)</f>
        <v>0</v>
      </c>
      <c r="K130" s="217"/>
      <c r="L130" s="41"/>
      <c r="M130" s="218" t="s">
        <v>1</v>
      </c>
      <c r="N130" s="219" t="s">
        <v>39</v>
      </c>
      <c r="O130" s="88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2" t="s">
        <v>117</v>
      </c>
      <c r="AT130" s="222" t="s">
        <v>113</v>
      </c>
      <c r="AU130" s="222" t="s">
        <v>118</v>
      </c>
      <c r="AY130" s="14" t="s">
        <v>110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4" t="s">
        <v>118</v>
      </c>
      <c r="BK130" s="223">
        <f>ROUND(I130*H130,2)</f>
        <v>0</v>
      </c>
      <c r="BL130" s="14" t="s">
        <v>117</v>
      </c>
      <c r="BM130" s="222" t="s">
        <v>140</v>
      </c>
    </row>
    <row r="131" s="12" customFormat="1" ht="25.92" customHeight="1">
      <c r="A131" s="12"/>
      <c r="B131" s="195"/>
      <c r="C131" s="196"/>
      <c r="D131" s="197" t="s">
        <v>72</v>
      </c>
      <c r="E131" s="198" t="s">
        <v>141</v>
      </c>
      <c r="F131" s="198" t="s">
        <v>142</v>
      </c>
      <c r="G131" s="196"/>
      <c r="H131" s="196"/>
      <c r="I131" s="199"/>
      <c r="J131" s="182">
        <f>BK131</f>
        <v>0</v>
      </c>
      <c r="K131" s="196"/>
      <c r="L131" s="200"/>
      <c r="M131" s="201"/>
      <c r="N131" s="202"/>
      <c r="O131" s="202"/>
      <c r="P131" s="203">
        <f>P132+P142+P153+P161</f>
        <v>0</v>
      </c>
      <c r="Q131" s="202"/>
      <c r="R131" s="203">
        <f>R132+R142+R153+R161</f>
        <v>0.73460860000000006</v>
      </c>
      <c r="S131" s="202"/>
      <c r="T131" s="204">
        <f>T132+T142+T153+T161</f>
        <v>1.0626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5" t="s">
        <v>118</v>
      </c>
      <c r="AT131" s="206" t="s">
        <v>72</v>
      </c>
      <c r="AU131" s="206" t="s">
        <v>73</v>
      </c>
      <c r="AY131" s="205" t="s">
        <v>110</v>
      </c>
      <c r="BK131" s="207">
        <f>BK132+BK142+BK153+BK161</f>
        <v>0</v>
      </c>
    </row>
    <row r="132" s="12" customFormat="1" ht="22.8" customHeight="1">
      <c r="A132" s="12"/>
      <c r="B132" s="195"/>
      <c r="C132" s="196"/>
      <c r="D132" s="197" t="s">
        <v>72</v>
      </c>
      <c r="E132" s="208" t="s">
        <v>143</v>
      </c>
      <c r="F132" s="208" t="s">
        <v>144</v>
      </c>
      <c r="G132" s="196"/>
      <c r="H132" s="196"/>
      <c r="I132" s="199"/>
      <c r="J132" s="209">
        <f>BK132</f>
        <v>0</v>
      </c>
      <c r="K132" s="196"/>
      <c r="L132" s="200"/>
      <c r="M132" s="201"/>
      <c r="N132" s="202"/>
      <c r="O132" s="202"/>
      <c r="P132" s="203">
        <f>SUM(P133:P141)</f>
        <v>0</v>
      </c>
      <c r="Q132" s="202"/>
      <c r="R132" s="203">
        <f>SUM(R133:R141)</f>
        <v>0.27945819999999999</v>
      </c>
      <c r="S132" s="202"/>
      <c r="T132" s="204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5" t="s">
        <v>118</v>
      </c>
      <c r="AT132" s="206" t="s">
        <v>72</v>
      </c>
      <c r="AU132" s="206" t="s">
        <v>78</v>
      </c>
      <c r="AY132" s="205" t="s">
        <v>110</v>
      </c>
      <c r="BK132" s="207">
        <f>SUM(BK133:BK141)</f>
        <v>0</v>
      </c>
    </row>
    <row r="133" s="2" customFormat="1" ht="16.5" customHeight="1">
      <c r="A133" s="35"/>
      <c r="B133" s="36"/>
      <c r="C133" s="210" t="s">
        <v>145</v>
      </c>
      <c r="D133" s="210" t="s">
        <v>113</v>
      </c>
      <c r="E133" s="211" t="s">
        <v>146</v>
      </c>
      <c r="F133" s="212" t="s">
        <v>147</v>
      </c>
      <c r="G133" s="213" t="s">
        <v>116</v>
      </c>
      <c r="H133" s="214">
        <v>21</v>
      </c>
      <c r="I133" s="215"/>
      <c r="J133" s="216">
        <f>ROUND(I133*H133,2)</f>
        <v>0</v>
      </c>
      <c r="K133" s="217"/>
      <c r="L133" s="41"/>
      <c r="M133" s="218" t="s">
        <v>1</v>
      </c>
      <c r="N133" s="219" t="s">
        <v>39</v>
      </c>
      <c r="O133" s="88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2" t="s">
        <v>148</v>
      </c>
      <c r="AT133" s="222" t="s">
        <v>113</v>
      </c>
      <c r="AU133" s="222" t="s">
        <v>118</v>
      </c>
      <c r="AY133" s="14" t="s">
        <v>110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4" t="s">
        <v>118</v>
      </c>
      <c r="BK133" s="223">
        <f>ROUND(I133*H133,2)</f>
        <v>0</v>
      </c>
      <c r="BL133" s="14" t="s">
        <v>148</v>
      </c>
      <c r="BM133" s="222" t="s">
        <v>149</v>
      </c>
    </row>
    <row r="134" s="2" customFormat="1" ht="16.5" customHeight="1">
      <c r="A134" s="35"/>
      <c r="B134" s="36"/>
      <c r="C134" s="224" t="s">
        <v>150</v>
      </c>
      <c r="D134" s="224" t="s">
        <v>151</v>
      </c>
      <c r="E134" s="225" t="s">
        <v>152</v>
      </c>
      <c r="F134" s="226" t="s">
        <v>153</v>
      </c>
      <c r="G134" s="227" t="s">
        <v>128</v>
      </c>
      <c r="H134" s="228">
        <v>0.010999999999999999</v>
      </c>
      <c r="I134" s="229"/>
      <c r="J134" s="230">
        <f>ROUND(I134*H134,2)</f>
        <v>0</v>
      </c>
      <c r="K134" s="231"/>
      <c r="L134" s="232"/>
      <c r="M134" s="233" t="s">
        <v>1</v>
      </c>
      <c r="N134" s="234" t="s">
        <v>39</v>
      </c>
      <c r="O134" s="88"/>
      <c r="P134" s="220">
        <f>O134*H134</f>
        <v>0</v>
      </c>
      <c r="Q134" s="220">
        <v>1</v>
      </c>
      <c r="R134" s="220">
        <f>Q134*H134</f>
        <v>0.010999999999999999</v>
      </c>
      <c r="S134" s="220">
        <v>0</v>
      </c>
      <c r="T134" s="22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2" t="s">
        <v>154</v>
      </c>
      <c r="AT134" s="222" t="s">
        <v>151</v>
      </c>
      <c r="AU134" s="222" t="s">
        <v>118</v>
      </c>
      <c r="AY134" s="14" t="s">
        <v>110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4" t="s">
        <v>118</v>
      </c>
      <c r="BK134" s="223">
        <f>ROUND(I134*H134,2)</f>
        <v>0</v>
      </c>
      <c r="BL134" s="14" t="s">
        <v>148</v>
      </c>
      <c r="BM134" s="222" t="s">
        <v>155</v>
      </c>
    </row>
    <row r="135" s="2" customFormat="1" ht="16.5" customHeight="1">
      <c r="A135" s="35"/>
      <c r="B135" s="36"/>
      <c r="C135" s="210" t="s">
        <v>111</v>
      </c>
      <c r="D135" s="210" t="s">
        <v>113</v>
      </c>
      <c r="E135" s="211" t="s">
        <v>156</v>
      </c>
      <c r="F135" s="212" t="s">
        <v>157</v>
      </c>
      <c r="G135" s="213" t="s">
        <v>116</v>
      </c>
      <c r="H135" s="214">
        <v>17</v>
      </c>
      <c r="I135" s="215"/>
      <c r="J135" s="216">
        <f>ROUND(I135*H135,2)</f>
        <v>0</v>
      </c>
      <c r="K135" s="217"/>
      <c r="L135" s="41"/>
      <c r="M135" s="218" t="s">
        <v>1</v>
      </c>
      <c r="N135" s="219" t="s">
        <v>39</v>
      </c>
      <c r="O135" s="88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2" t="s">
        <v>148</v>
      </c>
      <c r="AT135" s="222" t="s">
        <v>113</v>
      </c>
      <c r="AU135" s="222" t="s">
        <v>118</v>
      </c>
      <c r="AY135" s="14" t="s">
        <v>110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4" t="s">
        <v>118</v>
      </c>
      <c r="BK135" s="223">
        <f>ROUND(I135*H135,2)</f>
        <v>0</v>
      </c>
      <c r="BL135" s="14" t="s">
        <v>148</v>
      </c>
      <c r="BM135" s="222" t="s">
        <v>158</v>
      </c>
    </row>
    <row r="136" s="2" customFormat="1" ht="16.5" customHeight="1">
      <c r="A136" s="35"/>
      <c r="B136" s="36"/>
      <c r="C136" s="224" t="s">
        <v>159</v>
      </c>
      <c r="D136" s="224" t="s">
        <v>151</v>
      </c>
      <c r="E136" s="225" t="s">
        <v>152</v>
      </c>
      <c r="F136" s="226" t="s">
        <v>153</v>
      </c>
      <c r="G136" s="227" t="s">
        <v>128</v>
      </c>
      <c r="H136" s="228">
        <v>0.0089999999999999993</v>
      </c>
      <c r="I136" s="229"/>
      <c r="J136" s="230">
        <f>ROUND(I136*H136,2)</f>
        <v>0</v>
      </c>
      <c r="K136" s="231"/>
      <c r="L136" s="232"/>
      <c r="M136" s="233" t="s">
        <v>1</v>
      </c>
      <c r="N136" s="234" t="s">
        <v>39</v>
      </c>
      <c r="O136" s="88"/>
      <c r="P136" s="220">
        <f>O136*H136</f>
        <v>0</v>
      </c>
      <c r="Q136" s="220">
        <v>1</v>
      </c>
      <c r="R136" s="220">
        <f>Q136*H136</f>
        <v>0.0089999999999999993</v>
      </c>
      <c r="S136" s="220">
        <v>0</v>
      </c>
      <c r="T136" s="22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2" t="s">
        <v>154</v>
      </c>
      <c r="AT136" s="222" t="s">
        <v>151</v>
      </c>
      <c r="AU136" s="222" t="s">
        <v>118</v>
      </c>
      <c r="AY136" s="14" t="s">
        <v>110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4" t="s">
        <v>118</v>
      </c>
      <c r="BK136" s="223">
        <f>ROUND(I136*H136,2)</f>
        <v>0</v>
      </c>
      <c r="BL136" s="14" t="s">
        <v>148</v>
      </c>
      <c r="BM136" s="222" t="s">
        <v>160</v>
      </c>
    </row>
    <row r="137" s="2" customFormat="1" ht="16.5" customHeight="1">
      <c r="A137" s="35"/>
      <c r="B137" s="36"/>
      <c r="C137" s="210" t="s">
        <v>161</v>
      </c>
      <c r="D137" s="210" t="s">
        <v>113</v>
      </c>
      <c r="E137" s="211" t="s">
        <v>162</v>
      </c>
      <c r="F137" s="212" t="s">
        <v>163</v>
      </c>
      <c r="G137" s="213" t="s">
        <v>116</v>
      </c>
      <c r="H137" s="214">
        <v>21</v>
      </c>
      <c r="I137" s="215"/>
      <c r="J137" s="216">
        <f>ROUND(I137*H137,2)</f>
        <v>0</v>
      </c>
      <c r="K137" s="217"/>
      <c r="L137" s="41"/>
      <c r="M137" s="218" t="s">
        <v>1</v>
      </c>
      <c r="N137" s="219" t="s">
        <v>39</v>
      </c>
      <c r="O137" s="88"/>
      <c r="P137" s="220">
        <f>O137*H137</f>
        <v>0</v>
      </c>
      <c r="Q137" s="220">
        <v>0.00040000000000000002</v>
      </c>
      <c r="R137" s="220">
        <f>Q137*H137</f>
        <v>0.0084000000000000012</v>
      </c>
      <c r="S137" s="220">
        <v>0</v>
      </c>
      <c r="T137" s="22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2" t="s">
        <v>148</v>
      </c>
      <c r="AT137" s="222" t="s">
        <v>113</v>
      </c>
      <c r="AU137" s="222" t="s">
        <v>118</v>
      </c>
      <c r="AY137" s="14" t="s">
        <v>110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4" t="s">
        <v>118</v>
      </c>
      <c r="BK137" s="223">
        <f>ROUND(I137*H137,2)</f>
        <v>0</v>
      </c>
      <c r="BL137" s="14" t="s">
        <v>148</v>
      </c>
      <c r="BM137" s="222" t="s">
        <v>164</v>
      </c>
    </row>
    <row r="138" s="2" customFormat="1" ht="21.75" customHeight="1">
      <c r="A138" s="35"/>
      <c r="B138" s="36"/>
      <c r="C138" s="224" t="s">
        <v>165</v>
      </c>
      <c r="D138" s="224" t="s">
        <v>151</v>
      </c>
      <c r="E138" s="225" t="s">
        <v>166</v>
      </c>
      <c r="F138" s="226" t="s">
        <v>167</v>
      </c>
      <c r="G138" s="227" t="s">
        <v>116</v>
      </c>
      <c r="H138" s="228">
        <v>24.475999999999999</v>
      </c>
      <c r="I138" s="229"/>
      <c r="J138" s="230">
        <f>ROUND(I138*H138,2)</f>
        <v>0</v>
      </c>
      <c r="K138" s="231"/>
      <c r="L138" s="232"/>
      <c r="M138" s="233" t="s">
        <v>1</v>
      </c>
      <c r="N138" s="234" t="s">
        <v>39</v>
      </c>
      <c r="O138" s="88"/>
      <c r="P138" s="220">
        <f>O138*H138</f>
        <v>0</v>
      </c>
      <c r="Q138" s="220">
        <v>0.0054000000000000003</v>
      </c>
      <c r="R138" s="220">
        <f>Q138*H138</f>
        <v>0.13217039999999999</v>
      </c>
      <c r="S138" s="220">
        <v>0</v>
      </c>
      <c r="T138" s="22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2" t="s">
        <v>154</v>
      </c>
      <c r="AT138" s="222" t="s">
        <v>151</v>
      </c>
      <c r="AU138" s="222" t="s">
        <v>118</v>
      </c>
      <c r="AY138" s="14" t="s">
        <v>110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4" t="s">
        <v>118</v>
      </c>
      <c r="BK138" s="223">
        <f>ROUND(I138*H138,2)</f>
        <v>0</v>
      </c>
      <c r="BL138" s="14" t="s">
        <v>148</v>
      </c>
      <c r="BM138" s="222" t="s">
        <v>168</v>
      </c>
    </row>
    <row r="139" s="2" customFormat="1" ht="16.5" customHeight="1">
      <c r="A139" s="35"/>
      <c r="B139" s="36"/>
      <c r="C139" s="210" t="s">
        <v>169</v>
      </c>
      <c r="D139" s="210" t="s">
        <v>113</v>
      </c>
      <c r="E139" s="211" t="s">
        <v>170</v>
      </c>
      <c r="F139" s="212" t="s">
        <v>171</v>
      </c>
      <c r="G139" s="213" t="s">
        <v>116</v>
      </c>
      <c r="H139" s="214">
        <v>17</v>
      </c>
      <c r="I139" s="215"/>
      <c r="J139" s="216">
        <f>ROUND(I139*H139,2)</f>
        <v>0</v>
      </c>
      <c r="K139" s="217"/>
      <c r="L139" s="41"/>
      <c r="M139" s="218" t="s">
        <v>1</v>
      </c>
      <c r="N139" s="219" t="s">
        <v>39</v>
      </c>
      <c r="O139" s="88"/>
      <c r="P139" s="220">
        <f>O139*H139</f>
        <v>0</v>
      </c>
      <c r="Q139" s="220">
        <v>0.00040000000000000002</v>
      </c>
      <c r="R139" s="220">
        <f>Q139*H139</f>
        <v>0.0068000000000000005</v>
      </c>
      <c r="S139" s="220">
        <v>0</v>
      </c>
      <c r="T139" s="22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2" t="s">
        <v>148</v>
      </c>
      <c r="AT139" s="222" t="s">
        <v>113</v>
      </c>
      <c r="AU139" s="222" t="s">
        <v>118</v>
      </c>
      <c r="AY139" s="14" t="s">
        <v>110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4" t="s">
        <v>118</v>
      </c>
      <c r="BK139" s="223">
        <f>ROUND(I139*H139,2)</f>
        <v>0</v>
      </c>
      <c r="BL139" s="14" t="s">
        <v>148</v>
      </c>
      <c r="BM139" s="222" t="s">
        <v>172</v>
      </c>
    </row>
    <row r="140" s="2" customFormat="1" ht="21.75" customHeight="1">
      <c r="A140" s="35"/>
      <c r="B140" s="36"/>
      <c r="C140" s="224" t="s">
        <v>173</v>
      </c>
      <c r="D140" s="224" t="s">
        <v>151</v>
      </c>
      <c r="E140" s="225" t="s">
        <v>166</v>
      </c>
      <c r="F140" s="226" t="s">
        <v>167</v>
      </c>
      <c r="G140" s="227" t="s">
        <v>116</v>
      </c>
      <c r="H140" s="228">
        <v>20.757000000000001</v>
      </c>
      <c r="I140" s="229"/>
      <c r="J140" s="230">
        <f>ROUND(I140*H140,2)</f>
        <v>0</v>
      </c>
      <c r="K140" s="231"/>
      <c r="L140" s="232"/>
      <c r="M140" s="233" t="s">
        <v>1</v>
      </c>
      <c r="N140" s="234" t="s">
        <v>39</v>
      </c>
      <c r="O140" s="88"/>
      <c r="P140" s="220">
        <f>O140*H140</f>
        <v>0</v>
      </c>
      <c r="Q140" s="220">
        <v>0.0054000000000000003</v>
      </c>
      <c r="R140" s="220">
        <f>Q140*H140</f>
        <v>0.11208780000000002</v>
      </c>
      <c r="S140" s="220">
        <v>0</v>
      </c>
      <c r="T140" s="22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2" t="s">
        <v>154</v>
      </c>
      <c r="AT140" s="222" t="s">
        <v>151</v>
      </c>
      <c r="AU140" s="222" t="s">
        <v>118</v>
      </c>
      <c r="AY140" s="14" t="s">
        <v>110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4" t="s">
        <v>118</v>
      </c>
      <c r="BK140" s="223">
        <f>ROUND(I140*H140,2)</f>
        <v>0</v>
      </c>
      <c r="BL140" s="14" t="s">
        <v>148</v>
      </c>
      <c r="BM140" s="222" t="s">
        <v>174</v>
      </c>
    </row>
    <row r="141" s="2" customFormat="1" ht="16.5" customHeight="1">
      <c r="A141" s="35"/>
      <c r="B141" s="36"/>
      <c r="C141" s="210" t="s">
        <v>8</v>
      </c>
      <c r="D141" s="210" t="s">
        <v>113</v>
      </c>
      <c r="E141" s="211" t="s">
        <v>175</v>
      </c>
      <c r="F141" s="212" t="s">
        <v>176</v>
      </c>
      <c r="G141" s="213" t="s">
        <v>177</v>
      </c>
      <c r="H141" s="235"/>
      <c r="I141" s="215"/>
      <c r="J141" s="216">
        <f>ROUND(I141*H141,2)</f>
        <v>0</v>
      </c>
      <c r="K141" s="217"/>
      <c r="L141" s="41"/>
      <c r="M141" s="218" t="s">
        <v>1</v>
      </c>
      <c r="N141" s="219" t="s">
        <v>39</v>
      </c>
      <c r="O141" s="88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2" t="s">
        <v>148</v>
      </c>
      <c r="AT141" s="222" t="s">
        <v>113</v>
      </c>
      <c r="AU141" s="222" t="s">
        <v>118</v>
      </c>
      <c r="AY141" s="14" t="s">
        <v>110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4" t="s">
        <v>118</v>
      </c>
      <c r="BK141" s="223">
        <f>ROUND(I141*H141,2)</f>
        <v>0</v>
      </c>
      <c r="BL141" s="14" t="s">
        <v>148</v>
      </c>
      <c r="BM141" s="222" t="s">
        <v>178</v>
      </c>
    </row>
    <row r="142" s="12" customFormat="1" ht="22.8" customHeight="1">
      <c r="A142" s="12"/>
      <c r="B142" s="195"/>
      <c r="C142" s="196"/>
      <c r="D142" s="197" t="s">
        <v>72</v>
      </c>
      <c r="E142" s="208" t="s">
        <v>179</v>
      </c>
      <c r="F142" s="208" t="s">
        <v>180</v>
      </c>
      <c r="G142" s="196"/>
      <c r="H142" s="196"/>
      <c r="I142" s="199"/>
      <c r="J142" s="209">
        <f>BK142</f>
        <v>0</v>
      </c>
      <c r="K142" s="196"/>
      <c r="L142" s="200"/>
      <c r="M142" s="201"/>
      <c r="N142" s="202"/>
      <c r="O142" s="202"/>
      <c r="P142" s="203">
        <f>SUM(P143:P152)</f>
        <v>0</v>
      </c>
      <c r="Q142" s="202"/>
      <c r="R142" s="203">
        <f>SUM(R143:R152)</f>
        <v>0.13280040000000001</v>
      </c>
      <c r="S142" s="202"/>
      <c r="T142" s="204">
        <f>SUM(T143:T152)</f>
        <v>0.20999999999999999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5" t="s">
        <v>118</v>
      </c>
      <c r="AT142" s="206" t="s">
        <v>72</v>
      </c>
      <c r="AU142" s="206" t="s">
        <v>78</v>
      </c>
      <c r="AY142" s="205" t="s">
        <v>110</v>
      </c>
      <c r="BK142" s="207">
        <f>SUM(BK143:BK152)</f>
        <v>0</v>
      </c>
    </row>
    <row r="143" s="2" customFormat="1" ht="16.5" customHeight="1">
      <c r="A143" s="35"/>
      <c r="B143" s="36"/>
      <c r="C143" s="210" t="s">
        <v>148</v>
      </c>
      <c r="D143" s="210" t="s">
        <v>113</v>
      </c>
      <c r="E143" s="211" t="s">
        <v>181</v>
      </c>
      <c r="F143" s="212" t="s">
        <v>182</v>
      </c>
      <c r="G143" s="213" t="s">
        <v>116</v>
      </c>
      <c r="H143" s="214">
        <v>21</v>
      </c>
      <c r="I143" s="215"/>
      <c r="J143" s="216">
        <f>ROUND(I143*H143,2)</f>
        <v>0</v>
      </c>
      <c r="K143" s="217"/>
      <c r="L143" s="41"/>
      <c r="M143" s="218" t="s">
        <v>1</v>
      </c>
      <c r="N143" s="219" t="s">
        <v>39</v>
      </c>
      <c r="O143" s="88"/>
      <c r="P143" s="220">
        <f>O143*H143</f>
        <v>0</v>
      </c>
      <c r="Q143" s="220">
        <v>0</v>
      </c>
      <c r="R143" s="220">
        <f>Q143*H143</f>
        <v>0</v>
      </c>
      <c r="S143" s="220">
        <v>0.01</v>
      </c>
      <c r="T143" s="221">
        <f>S143*H143</f>
        <v>0.20999999999999999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2" t="s">
        <v>148</v>
      </c>
      <c r="AT143" s="222" t="s">
        <v>113</v>
      </c>
      <c r="AU143" s="222" t="s">
        <v>118</v>
      </c>
      <c r="AY143" s="14" t="s">
        <v>110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4" t="s">
        <v>118</v>
      </c>
      <c r="BK143" s="223">
        <f>ROUND(I143*H143,2)</f>
        <v>0</v>
      </c>
      <c r="BL143" s="14" t="s">
        <v>148</v>
      </c>
      <c r="BM143" s="222" t="s">
        <v>183</v>
      </c>
    </row>
    <row r="144" s="2" customFormat="1" ht="16.5" customHeight="1">
      <c r="A144" s="35"/>
      <c r="B144" s="36"/>
      <c r="C144" s="210" t="s">
        <v>184</v>
      </c>
      <c r="D144" s="210" t="s">
        <v>113</v>
      </c>
      <c r="E144" s="211" t="s">
        <v>185</v>
      </c>
      <c r="F144" s="212" t="s">
        <v>186</v>
      </c>
      <c r="G144" s="213" t="s">
        <v>116</v>
      </c>
      <c r="H144" s="214">
        <v>31</v>
      </c>
      <c r="I144" s="215"/>
      <c r="J144" s="216">
        <f>ROUND(I144*H144,2)</f>
        <v>0</v>
      </c>
      <c r="K144" s="217"/>
      <c r="L144" s="41"/>
      <c r="M144" s="218" t="s">
        <v>1</v>
      </c>
      <c r="N144" s="219" t="s">
        <v>39</v>
      </c>
      <c r="O144" s="88"/>
      <c r="P144" s="220">
        <f>O144*H144</f>
        <v>0</v>
      </c>
      <c r="Q144" s="220">
        <v>0.00072000000000000005</v>
      </c>
      <c r="R144" s="220">
        <f>Q144*H144</f>
        <v>0.022320000000000003</v>
      </c>
      <c r="S144" s="220">
        <v>0</v>
      </c>
      <c r="T144" s="22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2" t="s">
        <v>148</v>
      </c>
      <c r="AT144" s="222" t="s">
        <v>113</v>
      </c>
      <c r="AU144" s="222" t="s">
        <v>118</v>
      </c>
      <c r="AY144" s="14" t="s">
        <v>110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4" t="s">
        <v>118</v>
      </c>
      <c r="BK144" s="223">
        <f>ROUND(I144*H144,2)</f>
        <v>0</v>
      </c>
      <c r="BL144" s="14" t="s">
        <v>148</v>
      </c>
      <c r="BM144" s="222" t="s">
        <v>187</v>
      </c>
    </row>
    <row r="145" s="2" customFormat="1" ht="21.75" customHeight="1">
      <c r="A145" s="35"/>
      <c r="B145" s="36"/>
      <c r="C145" s="224" t="s">
        <v>188</v>
      </c>
      <c r="D145" s="224" t="s">
        <v>151</v>
      </c>
      <c r="E145" s="225" t="s">
        <v>189</v>
      </c>
      <c r="F145" s="226" t="s">
        <v>190</v>
      </c>
      <c r="G145" s="227" t="s">
        <v>116</v>
      </c>
      <c r="H145" s="228">
        <v>36.131</v>
      </c>
      <c r="I145" s="229"/>
      <c r="J145" s="230">
        <f>ROUND(I145*H145,2)</f>
        <v>0</v>
      </c>
      <c r="K145" s="231"/>
      <c r="L145" s="232"/>
      <c r="M145" s="233" t="s">
        <v>1</v>
      </c>
      <c r="N145" s="234" t="s">
        <v>39</v>
      </c>
      <c r="O145" s="88"/>
      <c r="P145" s="220">
        <f>O145*H145</f>
        <v>0</v>
      </c>
      <c r="Q145" s="220">
        <v>0.0019</v>
      </c>
      <c r="R145" s="220">
        <f>Q145*H145</f>
        <v>0.068648899999999999</v>
      </c>
      <c r="S145" s="220">
        <v>0</v>
      </c>
      <c r="T145" s="22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2" t="s">
        <v>154</v>
      </c>
      <c r="AT145" s="222" t="s">
        <v>151</v>
      </c>
      <c r="AU145" s="222" t="s">
        <v>118</v>
      </c>
      <c r="AY145" s="14" t="s">
        <v>110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4" t="s">
        <v>118</v>
      </c>
      <c r="BK145" s="223">
        <f>ROUND(I145*H145,2)</f>
        <v>0</v>
      </c>
      <c r="BL145" s="14" t="s">
        <v>148</v>
      </c>
      <c r="BM145" s="222" t="s">
        <v>191</v>
      </c>
    </row>
    <row r="146" s="2" customFormat="1" ht="21.75" customHeight="1">
      <c r="A146" s="35"/>
      <c r="B146" s="36"/>
      <c r="C146" s="210" t="s">
        <v>192</v>
      </c>
      <c r="D146" s="210" t="s">
        <v>113</v>
      </c>
      <c r="E146" s="211" t="s">
        <v>193</v>
      </c>
      <c r="F146" s="212" t="s">
        <v>194</v>
      </c>
      <c r="G146" s="213" t="s">
        <v>195</v>
      </c>
      <c r="H146" s="214">
        <v>27</v>
      </c>
      <c r="I146" s="215"/>
      <c r="J146" s="216">
        <f>ROUND(I146*H146,2)</f>
        <v>0</v>
      </c>
      <c r="K146" s="217"/>
      <c r="L146" s="41"/>
      <c r="M146" s="218" t="s">
        <v>1</v>
      </c>
      <c r="N146" s="219" t="s">
        <v>39</v>
      </c>
      <c r="O146" s="88"/>
      <c r="P146" s="220">
        <f>O146*H146</f>
        <v>0</v>
      </c>
      <c r="Q146" s="220">
        <v>0.00059999999999999995</v>
      </c>
      <c r="R146" s="220">
        <f>Q146*H146</f>
        <v>0.016199999999999999</v>
      </c>
      <c r="S146" s="220">
        <v>0</v>
      </c>
      <c r="T146" s="22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2" t="s">
        <v>148</v>
      </c>
      <c r="AT146" s="222" t="s">
        <v>113</v>
      </c>
      <c r="AU146" s="222" t="s">
        <v>118</v>
      </c>
      <c r="AY146" s="14" t="s">
        <v>110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4" t="s">
        <v>118</v>
      </c>
      <c r="BK146" s="223">
        <f>ROUND(I146*H146,2)</f>
        <v>0</v>
      </c>
      <c r="BL146" s="14" t="s">
        <v>148</v>
      </c>
      <c r="BM146" s="222" t="s">
        <v>196</v>
      </c>
    </row>
    <row r="147" s="2" customFormat="1" ht="21.75" customHeight="1">
      <c r="A147" s="35"/>
      <c r="B147" s="36"/>
      <c r="C147" s="210" t="s">
        <v>197</v>
      </c>
      <c r="D147" s="210" t="s">
        <v>113</v>
      </c>
      <c r="E147" s="211" t="s">
        <v>198</v>
      </c>
      <c r="F147" s="212" t="s">
        <v>199</v>
      </c>
      <c r="G147" s="213" t="s">
        <v>195</v>
      </c>
      <c r="H147" s="214">
        <v>27</v>
      </c>
      <c r="I147" s="215"/>
      <c r="J147" s="216">
        <f>ROUND(I147*H147,2)</f>
        <v>0</v>
      </c>
      <c r="K147" s="217"/>
      <c r="L147" s="41"/>
      <c r="M147" s="218" t="s">
        <v>1</v>
      </c>
      <c r="N147" s="219" t="s">
        <v>39</v>
      </c>
      <c r="O147" s="88"/>
      <c r="P147" s="220">
        <f>O147*H147</f>
        <v>0</v>
      </c>
      <c r="Q147" s="220">
        <v>0.00042999999999999999</v>
      </c>
      <c r="R147" s="220">
        <f>Q147*H147</f>
        <v>0.011610000000000001</v>
      </c>
      <c r="S147" s="220">
        <v>0</v>
      </c>
      <c r="T147" s="22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2" t="s">
        <v>148</v>
      </c>
      <c r="AT147" s="222" t="s">
        <v>113</v>
      </c>
      <c r="AU147" s="222" t="s">
        <v>118</v>
      </c>
      <c r="AY147" s="14" t="s">
        <v>110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4" t="s">
        <v>118</v>
      </c>
      <c r="BK147" s="223">
        <f>ROUND(I147*H147,2)</f>
        <v>0</v>
      </c>
      <c r="BL147" s="14" t="s">
        <v>148</v>
      </c>
      <c r="BM147" s="222" t="s">
        <v>200</v>
      </c>
    </row>
    <row r="148" s="2" customFormat="1" ht="16.5" customHeight="1">
      <c r="A148" s="35"/>
      <c r="B148" s="36"/>
      <c r="C148" s="210" t="s">
        <v>7</v>
      </c>
      <c r="D148" s="210" t="s">
        <v>113</v>
      </c>
      <c r="E148" s="211" t="s">
        <v>201</v>
      </c>
      <c r="F148" s="212" t="s">
        <v>202</v>
      </c>
      <c r="G148" s="213" t="s">
        <v>116</v>
      </c>
      <c r="H148" s="214">
        <v>31</v>
      </c>
      <c r="I148" s="215"/>
      <c r="J148" s="216">
        <f>ROUND(I148*H148,2)</f>
        <v>0</v>
      </c>
      <c r="K148" s="217"/>
      <c r="L148" s="41"/>
      <c r="M148" s="218" t="s">
        <v>1</v>
      </c>
      <c r="N148" s="219" t="s">
        <v>39</v>
      </c>
      <c r="O148" s="88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2" t="s">
        <v>148</v>
      </c>
      <c r="AT148" s="222" t="s">
        <v>113</v>
      </c>
      <c r="AU148" s="222" t="s">
        <v>118</v>
      </c>
      <c r="AY148" s="14" t="s">
        <v>110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4" t="s">
        <v>118</v>
      </c>
      <c r="BK148" s="223">
        <f>ROUND(I148*H148,2)</f>
        <v>0</v>
      </c>
      <c r="BL148" s="14" t="s">
        <v>148</v>
      </c>
      <c r="BM148" s="222" t="s">
        <v>203</v>
      </c>
    </row>
    <row r="149" s="2" customFormat="1" ht="16.5" customHeight="1">
      <c r="A149" s="35"/>
      <c r="B149" s="36"/>
      <c r="C149" s="224" t="s">
        <v>204</v>
      </c>
      <c r="D149" s="224" t="s">
        <v>151</v>
      </c>
      <c r="E149" s="225" t="s">
        <v>205</v>
      </c>
      <c r="F149" s="226" t="s">
        <v>206</v>
      </c>
      <c r="G149" s="227" t="s">
        <v>116</v>
      </c>
      <c r="H149" s="228">
        <v>35.805</v>
      </c>
      <c r="I149" s="229"/>
      <c r="J149" s="230">
        <f>ROUND(I149*H149,2)</f>
        <v>0</v>
      </c>
      <c r="K149" s="231"/>
      <c r="L149" s="232"/>
      <c r="M149" s="233" t="s">
        <v>1</v>
      </c>
      <c r="N149" s="234" t="s">
        <v>39</v>
      </c>
      <c r="O149" s="88"/>
      <c r="P149" s="220">
        <f>O149*H149</f>
        <v>0</v>
      </c>
      <c r="Q149" s="220">
        <v>0.00029999999999999997</v>
      </c>
      <c r="R149" s="220">
        <f>Q149*H149</f>
        <v>0.010741499999999999</v>
      </c>
      <c r="S149" s="220">
        <v>0</v>
      </c>
      <c r="T149" s="22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2" t="s">
        <v>154</v>
      </c>
      <c r="AT149" s="222" t="s">
        <v>151</v>
      </c>
      <c r="AU149" s="222" t="s">
        <v>118</v>
      </c>
      <c r="AY149" s="14" t="s">
        <v>110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118</v>
      </c>
      <c r="BK149" s="223">
        <f>ROUND(I149*H149,2)</f>
        <v>0</v>
      </c>
      <c r="BL149" s="14" t="s">
        <v>148</v>
      </c>
      <c r="BM149" s="222" t="s">
        <v>207</v>
      </c>
    </row>
    <row r="150" s="2" customFormat="1" ht="16.5" customHeight="1">
      <c r="A150" s="35"/>
      <c r="B150" s="36"/>
      <c r="C150" s="210" t="s">
        <v>208</v>
      </c>
      <c r="D150" s="210" t="s">
        <v>113</v>
      </c>
      <c r="E150" s="211" t="s">
        <v>209</v>
      </c>
      <c r="F150" s="212" t="s">
        <v>210</v>
      </c>
      <c r="G150" s="213" t="s">
        <v>211</v>
      </c>
      <c r="H150" s="214">
        <v>1</v>
      </c>
      <c r="I150" s="215"/>
      <c r="J150" s="216">
        <f>ROUND(I150*H150,2)</f>
        <v>0</v>
      </c>
      <c r="K150" s="217"/>
      <c r="L150" s="41"/>
      <c r="M150" s="218" t="s">
        <v>1</v>
      </c>
      <c r="N150" s="219" t="s">
        <v>39</v>
      </c>
      <c r="O150" s="88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2" t="s">
        <v>148</v>
      </c>
      <c r="AT150" s="222" t="s">
        <v>113</v>
      </c>
      <c r="AU150" s="222" t="s">
        <v>118</v>
      </c>
      <c r="AY150" s="14" t="s">
        <v>110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4" t="s">
        <v>118</v>
      </c>
      <c r="BK150" s="223">
        <f>ROUND(I150*H150,2)</f>
        <v>0</v>
      </c>
      <c r="BL150" s="14" t="s">
        <v>148</v>
      </c>
      <c r="BM150" s="222" t="s">
        <v>212</v>
      </c>
    </row>
    <row r="151" s="2" customFormat="1" ht="21.75" customHeight="1">
      <c r="A151" s="35"/>
      <c r="B151" s="36"/>
      <c r="C151" s="224" t="s">
        <v>213</v>
      </c>
      <c r="D151" s="224" t="s">
        <v>151</v>
      </c>
      <c r="E151" s="225" t="s">
        <v>214</v>
      </c>
      <c r="F151" s="226" t="s">
        <v>215</v>
      </c>
      <c r="G151" s="227" t="s">
        <v>216</v>
      </c>
      <c r="H151" s="228">
        <v>2</v>
      </c>
      <c r="I151" s="229"/>
      <c r="J151" s="230">
        <f>ROUND(I151*H151,2)</f>
        <v>0</v>
      </c>
      <c r="K151" s="231"/>
      <c r="L151" s="232"/>
      <c r="M151" s="233" t="s">
        <v>1</v>
      </c>
      <c r="N151" s="234" t="s">
        <v>39</v>
      </c>
      <c r="O151" s="88"/>
      <c r="P151" s="220">
        <f>O151*H151</f>
        <v>0</v>
      </c>
      <c r="Q151" s="220">
        <v>0.00164</v>
      </c>
      <c r="R151" s="220">
        <f>Q151*H151</f>
        <v>0.0032799999999999999</v>
      </c>
      <c r="S151" s="220">
        <v>0</v>
      </c>
      <c r="T151" s="22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2" t="s">
        <v>154</v>
      </c>
      <c r="AT151" s="222" t="s">
        <v>151</v>
      </c>
      <c r="AU151" s="222" t="s">
        <v>118</v>
      </c>
      <c r="AY151" s="14" t="s">
        <v>110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4" t="s">
        <v>118</v>
      </c>
      <c r="BK151" s="223">
        <f>ROUND(I151*H151,2)</f>
        <v>0</v>
      </c>
      <c r="BL151" s="14" t="s">
        <v>148</v>
      </c>
      <c r="BM151" s="222" t="s">
        <v>217</v>
      </c>
    </row>
    <row r="152" s="2" customFormat="1" ht="16.5" customHeight="1">
      <c r="A152" s="35"/>
      <c r="B152" s="36"/>
      <c r="C152" s="210" t="s">
        <v>218</v>
      </c>
      <c r="D152" s="210" t="s">
        <v>113</v>
      </c>
      <c r="E152" s="211" t="s">
        <v>219</v>
      </c>
      <c r="F152" s="212" t="s">
        <v>220</v>
      </c>
      <c r="G152" s="213" t="s">
        <v>177</v>
      </c>
      <c r="H152" s="235"/>
      <c r="I152" s="215"/>
      <c r="J152" s="216">
        <f>ROUND(I152*H152,2)</f>
        <v>0</v>
      </c>
      <c r="K152" s="217"/>
      <c r="L152" s="41"/>
      <c r="M152" s="218" t="s">
        <v>1</v>
      </c>
      <c r="N152" s="219" t="s">
        <v>39</v>
      </c>
      <c r="O152" s="88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2" t="s">
        <v>148</v>
      </c>
      <c r="AT152" s="222" t="s">
        <v>113</v>
      </c>
      <c r="AU152" s="222" t="s">
        <v>118</v>
      </c>
      <c r="AY152" s="14" t="s">
        <v>110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118</v>
      </c>
      <c r="BK152" s="223">
        <f>ROUND(I152*H152,2)</f>
        <v>0</v>
      </c>
      <c r="BL152" s="14" t="s">
        <v>148</v>
      </c>
      <c r="BM152" s="222" t="s">
        <v>221</v>
      </c>
    </row>
    <row r="153" s="12" customFormat="1" ht="22.8" customHeight="1">
      <c r="A153" s="12"/>
      <c r="B153" s="195"/>
      <c r="C153" s="196"/>
      <c r="D153" s="197" t="s">
        <v>72</v>
      </c>
      <c r="E153" s="208" t="s">
        <v>222</v>
      </c>
      <c r="F153" s="208" t="s">
        <v>223</v>
      </c>
      <c r="G153" s="196"/>
      <c r="H153" s="196"/>
      <c r="I153" s="199"/>
      <c r="J153" s="209">
        <f>BK153</f>
        <v>0</v>
      </c>
      <c r="K153" s="196"/>
      <c r="L153" s="200"/>
      <c r="M153" s="201"/>
      <c r="N153" s="202"/>
      <c r="O153" s="202"/>
      <c r="P153" s="203">
        <f>SUM(P154:P160)</f>
        <v>0</v>
      </c>
      <c r="Q153" s="202"/>
      <c r="R153" s="203">
        <f>SUM(R154:R160)</f>
        <v>0.32235000000000003</v>
      </c>
      <c r="S153" s="202"/>
      <c r="T153" s="204">
        <f>SUM(T154:T160)</f>
        <v>0.22259999999999999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5" t="s">
        <v>118</v>
      </c>
      <c r="AT153" s="206" t="s">
        <v>72</v>
      </c>
      <c r="AU153" s="206" t="s">
        <v>78</v>
      </c>
      <c r="AY153" s="205" t="s">
        <v>110</v>
      </c>
      <c r="BK153" s="207">
        <f>SUM(BK154:BK160)</f>
        <v>0</v>
      </c>
    </row>
    <row r="154" s="2" customFormat="1" ht="21.75" customHeight="1">
      <c r="A154" s="35"/>
      <c r="B154" s="36"/>
      <c r="C154" s="210" t="s">
        <v>224</v>
      </c>
      <c r="D154" s="210" t="s">
        <v>113</v>
      </c>
      <c r="E154" s="211" t="s">
        <v>225</v>
      </c>
      <c r="F154" s="212" t="s">
        <v>226</v>
      </c>
      <c r="G154" s="213" t="s">
        <v>116</v>
      </c>
      <c r="H154" s="214">
        <v>42</v>
      </c>
      <c r="I154" s="215"/>
      <c r="J154" s="216">
        <f>ROUND(I154*H154,2)</f>
        <v>0</v>
      </c>
      <c r="K154" s="217"/>
      <c r="L154" s="41"/>
      <c r="M154" s="218" t="s">
        <v>1</v>
      </c>
      <c r="N154" s="219" t="s">
        <v>39</v>
      </c>
      <c r="O154" s="88"/>
      <c r="P154" s="220">
        <f>O154*H154</f>
        <v>0</v>
      </c>
      <c r="Q154" s="220">
        <v>0</v>
      </c>
      <c r="R154" s="220">
        <f>Q154*H154</f>
        <v>0</v>
      </c>
      <c r="S154" s="220">
        <v>0.0053</v>
      </c>
      <c r="T154" s="221">
        <f>S154*H154</f>
        <v>0.22259999999999999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2" t="s">
        <v>148</v>
      </c>
      <c r="AT154" s="222" t="s">
        <v>113</v>
      </c>
      <c r="AU154" s="222" t="s">
        <v>118</v>
      </c>
      <c r="AY154" s="14" t="s">
        <v>110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118</v>
      </c>
      <c r="BK154" s="223">
        <f>ROUND(I154*H154,2)</f>
        <v>0</v>
      </c>
      <c r="BL154" s="14" t="s">
        <v>148</v>
      </c>
      <c r="BM154" s="222" t="s">
        <v>227</v>
      </c>
    </row>
    <row r="155" s="2" customFormat="1" ht="21.75" customHeight="1">
      <c r="A155" s="35"/>
      <c r="B155" s="36"/>
      <c r="C155" s="210" t="s">
        <v>228</v>
      </c>
      <c r="D155" s="210" t="s">
        <v>113</v>
      </c>
      <c r="E155" s="211" t="s">
        <v>229</v>
      </c>
      <c r="F155" s="212" t="s">
        <v>230</v>
      </c>
      <c r="G155" s="213" t="s">
        <v>116</v>
      </c>
      <c r="H155" s="214">
        <v>42</v>
      </c>
      <c r="I155" s="215"/>
      <c r="J155" s="216">
        <f>ROUND(I155*H155,2)</f>
        <v>0</v>
      </c>
      <c r="K155" s="217"/>
      <c r="L155" s="41"/>
      <c r="M155" s="218" t="s">
        <v>1</v>
      </c>
      <c r="N155" s="219" t="s">
        <v>39</v>
      </c>
      <c r="O155" s="88"/>
      <c r="P155" s="220">
        <f>O155*H155</f>
        <v>0</v>
      </c>
      <c r="Q155" s="220">
        <v>0.00116</v>
      </c>
      <c r="R155" s="220">
        <f>Q155*H155</f>
        <v>0.048719999999999999</v>
      </c>
      <c r="S155" s="220">
        <v>0</v>
      </c>
      <c r="T155" s="22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2" t="s">
        <v>148</v>
      </c>
      <c r="AT155" s="222" t="s">
        <v>113</v>
      </c>
      <c r="AU155" s="222" t="s">
        <v>118</v>
      </c>
      <c r="AY155" s="14" t="s">
        <v>110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4" t="s">
        <v>118</v>
      </c>
      <c r="BK155" s="223">
        <f>ROUND(I155*H155,2)</f>
        <v>0</v>
      </c>
      <c r="BL155" s="14" t="s">
        <v>148</v>
      </c>
      <c r="BM155" s="222" t="s">
        <v>231</v>
      </c>
    </row>
    <row r="156" s="2" customFormat="1" ht="16.5" customHeight="1">
      <c r="A156" s="35"/>
      <c r="B156" s="36"/>
      <c r="C156" s="224" t="s">
        <v>232</v>
      </c>
      <c r="D156" s="224" t="s">
        <v>151</v>
      </c>
      <c r="E156" s="225" t="s">
        <v>233</v>
      </c>
      <c r="F156" s="226" t="s">
        <v>234</v>
      </c>
      <c r="G156" s="227" t="s">
        <v>116</v>
      </c>
      <c r="H156" s="228">
        <v>23.100000000000001</v>
      </c>
      <c r="I156" s="229"/>
      <c r="J156" s="230">
        <f>ROUND(I156*H156,2)</f>
        <v>0</v>
      </c>
      <c r="K156" s="231"/>
      <c r="L156" s="232"/>
      <c r="M156" s="233" t="s">
        <v>1</v>
      </c>
      <c r="N156" s="234" t="s">
        <v>39</v>
      </c>
      <c r="O156" s="88"/>
      <c r="P156" s="220">
        <f>O156*H156</f>
        <v>0</v>
      </c>
      <c r="Q156" s="220">
        <v>0.0025000000000000001</v>
      </c>
      <c r="R156" s="220">
        <f>Q156*H156</f>
        <v>0.057750000000000003</v>
      </c>
      <c r="S156" s="220">
        <v>0</v>
      </c>
      <c r="T156" s="22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2" t="s">
        <v>154</v>
      </c>
      <c r="AT156" s="222" t="s">
        <v>151</v>
      </c>
      <c r="AU156" s="222" t="s">
        <v>118</v>
      </c>
      <c r="AY156" s="14" t="s">
        <v>110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118</v>
      </c>
      <c r="BK156" s="223">
        <f>ROUND(I156*H156,2)</f>
        <v>0</v>
      </c>
      <c r="BL156" s="14" t="s">
        <v>148</v>
      </c>
      <c r="BM156" s="222" t="s">
        <v>235</v>
      </c>
    </row>
    <row r="157" s="2" customFormat="1" ht="16.5" customHeight="1">
      <c r="A157" s="35"/>
      <c r="B157" s="36"/>
      <c r="C157" s="224" t="s">
        <v>236</v>
      </c>
      <c r="D157" s="224" t="s">
        <v>151</v>
      </c>
      <c r="E157" s="225" t="s">
        <v>237</v>
      </c>
      <c r="F157" s="226" t="s">
        <v>238</v>
      </c>
      <c r="G157" s="227" t="s">
        <v>116</v>
      </c>
      <c r="H157" s="228">
        <v>23.100000000000001</v>
      </c>
      <c r="I157" s="229"/>
      <c r="J157" s="230">
        <f>ROUND(I157*H157,2)</f>
        <v>0</v>
      </c>
      <c r="K157" s="231"/>
      <c r="L157" s="232"/>
      <c r="M157" s="233" t="s">
        <v>1</v>
      </c>
      <c r="N157" s="234" t="s">
        <v>39</v>
      </c>
      <c r="O157" s="88"/>
      <c r="P157" s="220">
        <f>O157*H157</f>
        <v>0</v>
      </c>
      <c r="Q157" s="220">
        <v>0.0041999999999999997</v>
      </c>
      <c r="R157" s="220">
        <f>Q157*H157</f>
        <v>0.097019999999999995</v>
      </c>
      <c r="S157" s="220">
        <v>0</v>
      </c>
      <c r="T157" s="22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2" t="s">
        <v>154</v>
      </c>
      <c r="AT157" s="222" t="s">
        <v>151</v>
      </c>
      <c r="AU157" s="222" t="s">
        <v>118</v>
      </c>
      <c r="AY157" s="14" t="s">
        <v>110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118</v>
      </c>
      <c r="BK157" s="223">
        <f>ROUND(I157*H157,2)</f>
        <v>0</v>
      </c>
      <c r="BL157" s="14" t="s">
        <v>148</v>
      </c>
      <c r="BM157" s="222" t="s">
        <v>239</v>
      </c>
    </row>
    <row r="158" s="2" customFormat="1" ht="16.5" customHeight="1">
      <c r="A158" s="35"/>
      <c r="B158" s="36"/>
      <c r="C158" s="210" t="s">
        <v>240</v>
      </c>
      <c r="D158" s="210" t="s">
        <v>113</v>
      </c>
      <c r="E158" s="211" t="s">
        <v>241</v>
      </c>
      <c r="F158" s="212" t="s">
        <v>242</v>
      </c>
      <c r="G158" s="213" t="s">
        <v>116</v>
      </c>
      <c r="H158" s="214">
        <v>21</v>
      </c>
      <c r="I158" s="215"/>
      <c r="J158" s="216">
        <f>ROUND(I158*H158,2)</f>
        <v>0</v>
      </c>
      <c r="K158" s="217"/>
      <c r="L158" s="41"/>
      <c r="M158" s="218" t="s">
        <v>1</v>
      </c>
      <c r="N158" s="219" t="s">
        <v>39</v>
      </c>
      <c r="O158" s="88"/>
      <c r="P158" s="220">
        <f>O158*H158</f>
        <v>0</v>
      </c>
      <c r="Q158" s="220">
        <v>0.00116</v>
      </c>
      <c r="R158" s="220">
        <f>Q158*H158</f>
        <v>0.02436</v>
      </c>
      <c r="S158" s="220">
        <v>0</v>
      </c>
      <c r="T158" s="22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2" t="s">
        <v>148</v>
      </c>
      <c r="AT158" s="222" t="s">
        <v>113</v>
      </c>
      <c r="AU158" s="222" t="s">
        <v>118</v>
      </c>
      <c r="AY158" s="14" t="s">
        <v>110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4" t="s">
        <v>118</v>
      </c>
      <c r="BK158" s="223">
        <f>ROUND(I158*H158,2)</f>
        <v>0</v>
      </c>
      <c r="BL158" s="14" t="s">
        <v>148</v>
      </c>
      <c r="BM158" s="222" t="s">
        <v>243</v>
      </c>
    </row>
    <row r="159" s="2" customFormat="1" ht="16.5" customHeight="1">
      <c r="A159" s="35"/>
      <c r="B159" s="36"/>
      <c r="C159" s="224" t="s">
        <v>244</v>
      </c>
      <c r="D159" s="224" t="s">
        <v>151</v>
      </c>
      <c r="E159" s="225" t="s">
        <v>245</v>
      </c>
      <c r="F159" s="226" t="s">
        <v>246</v>
      </c>
      <c r="G159" s="227" t="s">
        <v>247</v>
      </c>
      <c r="H159" s="228">
        <v>3.1499999999999999</v>
      </c>
      <c r="I159" s="229"/>
      <c r="J159" s="230">
        <f>ROUND(I159*H159,2)</f>
        <v>0</v>
      </c>
      <c r="K159" s="231"/>
      <c r="L159" s="232"/>
      <c r="M159" s="233" t="s">
        <v>1</v>
      </c>
      <c r="N159" s="234" t="s">
        <v>39</v>
      </c>
      <c r="O159" s="88"/>
      <c r="P159" s="220">
        <f>O159*H159</f>
        <v>0</v>
      </c>
      <c r="Q159" s="220">
        <v>0.029999999999999999</v>
      </c>
      <c r="R159" s="220">
        <f>Q159*H159</f>
        <v>0.094500000000000001</v>
      </c>
      <c r="S159" s="220">
        <v>0</v>
      </c>
      <c r="T159" s="22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2" t="s">
        <v>154</v>
      </c>
      <c r="AT159" s="222" t="s">
        <v>151</v>
      </c>
      <c r="AU159" s="222" t="s">
        <v>118</v>
      </c>
      <c r="AY159" s="14" t="s">
        <v>110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118</v>
      </c>
      <c r="BK159" s="223">
        <f>ROUND(I159*H159,2)</f>
        <v>0</v>
      </c>
      <c r="BL159" s="14" t="s">
        <v>148</v>
      </c>
      <c r="BM159" s="222" t="s">
        <v>248</v>
      </c>
    </row>
    <row r="160" s="2" customFormat="1" ht="16.5" customHeight="1">
      <c r="A160" s="35"/>
      <c r="B160" s="36"/>
      <c r="C160" s="210" t="s">
        <v>154</v>
      </c>
      <c r="D160" s="210" t="s">
        <v>113</v>
      </c>
      <c r="E160" s="211" t="s">
        <v>249</v>
      </c>
      <c r="F160" s="212" t="s">
        <v>250</v>
      </c>
      <c r="G160" s="213" t="s">
        <v>177</v>
      </c>
      <c r="H160" s="235"/>
      <c r="I160" s="215"/>
      <c r="J160" s="216">
        <f>ROUND(I160*H160,2)</f>
        <v>0</v>
      </c>
      <c r="K160" s="217"/>
      <c r="L160" s="41"/>
      <c r="M160" s="218" t="s">
        <v>1</v>
      </c>
      <c r="N160" s="219" t="s">
        <v>39</v>
      </c>
      <c r="O160" s="88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2" t="s">
        <v>148</v>
      </c>
      <c r="AT160" s="222" t="s">
        <v>113</v>
      </c>
      <c r="AU160" s="222" t="s">
        <v>118</v>
      </c>
      <c r="AY160" s="14" t="s">
        <v>110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118</v>
      </c>
      <c r="BK160" s="223">
        <f>ROUND(I160*H160,2)</f>
        <v>0</v>
      </c>
      <c r="BL160" s="14" t="s">
        <v>148</v>
      </c>
      <c r="BM160" s="222" t="s">
        <v>251</v>
      </c>
    </row>
    <row r="161" s="12" customFormat="1" ht="22.8" customHeight="1">
      <c r="A161" s="12"/>
      <c r="B161" s="195"/>
      <c r="C161" s="196"/>
      <c r="D161" s="197" t="s">
        <v>72</v>
      </c>
      <c r="E161" s="208" t="s">
        <v>252</v>
      </c>
      <c r="F161" s="208" t="s">
        <v>253</v>
      </c>
      <c r="G161" s="196"/>
      <c r="H161" s="196"/>
      <c r="I161" s="199"/>
      <c r="J161" s="209">
        <f>BK161</f>
        <v>0</v>
      </c>
      <c r="K161" s="196"/>
      <c r="L161" s="200"/>
      <c r="M161" s="201"/>
      <c r="N161" s="202"/>
      <c r="O161" s="202"/>
      <c r="P161" s="203">
        <f>SUM(P162:P163)</f>
        <v>0</v>
      </c>
      <c r="Q161" s="202"/>
      <c r="R161" s="203">
        <f>SUM(R162:R163)</f>
        <v>0</v>
      </c>
      <c r="S161" s="202"/>
      <c r="T161" s="204">
        <f>SUM(T162:T163)</f>
        <v>0.63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5" t="s">
        <v>118</v>
      </c>
      <c r="AT161" s="206" t="s">
        <v>72</v>
      </c>
      <c r="AU161" s="206" t="s">
        <v>78</v>
      </c>
      <c r="AY161" s="205" t="s">
        <v>110</v>
      </c>
      <c r="BK161" s="207">
        <f>SUM(BK162:BK163)</f>
        <v>0</v>
      </c>
    </row>
    <row r="162" s="2" customFormat="1" ht="16.5" customHeight="1">
      <c r="A162" s="35"/>
      <c r="B162" s="36"/>
      <c r="C162" s="210" t="s">
        <v>254</v>
      </c>
      <c r="D162" s="210" t="s">
        <v>113</v>
      </c>
      <c r="E162" s="211" t="s">
        <v>255</v>
      </c>
      <c r="F162" s="212" t="s">
        <v>256</v>
      </c>
      <c r="G162" s="213" t="s">
        <v>116</v>
      </c>
      <c r="H162" s="214">
        <v>21</v>
      </c>
      <c r="I162" s="215"/>
      <c r="J162" s="216">
        <f>ROUND(I162*H162,2)</f>
        <v>0</v>
      </c>
      <c r="K162" s="217"/>
      <c r="L162" s="41"/>
      <c r="M162" s="218" t="s">
        <v>1</v>
      </c>
      <c r="N162" s="219" t="s">
        <v>39</v>
      </c>
      <c r="O162" s="88"/>
      <c r="P162" s="220">
        <f>O162*H162</f>
        <v>0</v>
      </c>
      <c r="Q162" s="220">
        <v>0</v>
      </c>
      <c r="R162" s="220">
        <f>Q162*H162</f>
        <v>0</v>
      </c>
      <c r="S162" s="220">
        <v>0.025000000000000001</v>
      </c>
      <c r="T162" s="221">
        <f>S162*H162</f>
        <v>0.52500000000000002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2" t="s">
        <v>148</v>
      </c>
      <c r="AT162" s="222" t="s">
        <v>113</v>
      </c>
      <c r="AU162" s="222" t="s">
        <v>118</v>
      </c>
      <c r="AY162" s="14" t="s">
        <v>110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4" t="s">
        <v>118</v>
      </c>
      <c r="BK162" s="223">
        <f>ROUND(I162*H162,2)</f>
        <v>0</v>
      </c>
      <c r="BL162" s="14" t="s">
        <v>148</v>
      </c>
      <c r="BM162" s="222" t="s">
        <v>257</v>
      </c>
    </row>
    <row r="163" s="2" customFormat="1" ht="16.5" customHeight="1">
      <c r="A163" s="35"/>
      <c r="B163" s="36"/>
      <c r="C163" s="210" t="s">
        <v>258</v>
      </c>
      <c r="D163" s="210" t="s">
        <v>113</v>
      </c>
      <c r="E163" s="211" t="s">
        <v>259</v>
      </c>
      <c r="F163" s="212" t="s">
        <v>260</v>
      </c>
      <c r="G163" s="213" t="s">
        <v>116</v>
      </c>
      <c r="H163" s="214">
        <v>21</v>
      </c>
      <c r="I163" s="215"/>
      <c r="J163" s="216">
        <f>ROUND(I163*H163,2)</f>
        <v>0</v>
      </c>
      <c r="K163" s="217"/>
      <c r="L163" s="41"/>
      <c r="M163" s="218" t="s">
        <v>1</v>
      </c>
      <c r="N163" s="219" t="s">
        <v>39</v>
      </c>
      <c r="O163" s="88"/>
      <c r="P163" s="220">
        <f>O163*H163</f>
        <v>0</v>
      </c>
      <c r="Q163" s="220">
        <v>0</v>
      </c>
      <c r="R163" s="220">
        <f>Q163*H163</f>
        <v>0</v>
      </c>
      <c r="S163" s="220">
        <v>0.0050000000000000001</v>
      </c>
      <c r="T163" s="221">
        <f>S163*H163</f>
        <v>0.105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2" t="s">
        <v>148</v>
      </c>
      <c r="AT163" s="222" t="s">
        <v>113</v>
      </c>
      <c r="AU163" s="222" t="s">
        <v>118</v>
      </c>
      <c r="AY163" s="14" t="s">
        <v>110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4" t="s">
        <v>118</v>
      </c>
      <c r="BK163" s="223">
        <f>ROUND(I163*H163,2)</f>
        <v>0</v>
      </c>
      <c r="BL163" s="14" t="s">
        <v>148</v>
      </c>
      <c r="BM163" s="222" t="s">
        <v>261</v>
      </c>
    </row>
    <row r="164" s="2" customFormat="1" ht="49.92" customHeight="1">
      <c r="A164" s="35"/>
      <c r="B164" s="36"/>
      <c r="C164" s="37"/>
      <c r="D164" s="37"/>
      <c r="E164" s="198" t="s">
        <v>262</v>
      </c>
      <c r="F164" s="198" t="s">
        <v>263</v>
      </c>
      <c r="G164" s="37"/>
      <c r="H164" s="37"/>
      <c r="I164" s="37"/>
      <c r="J164" s="182">
        <f>BK164</f>
        <v>0</v>
      </c>
      <c r="K164" s="37"/>
      <c r="L164" s="41"/>
      <c r="M164" s="236"/>
      <c r="N164" s="237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72</v>
      </c>
      <c r="AU164" s="14" t="s">
        <v>73</v>
      </c>
      <c r="AY164" s="14" t="s">
        <v>264</v>
      </c>
      <c r="BK164" s="223">
        <f>SUM(BK165:BK167)</f>
        <v>0</v>
      </c>
    </row>
    <row r="165" s="2" customFormat="1" ht="16.32" customHeight="1">
      <c r="A165" s="35"/>
      <c r="B165" s="36"/>
      <c r="C165" s="238" t="s">
        <v>1</v>
      </c>
      <c r="D165" s="238" t="s">
        <v>113</v>
      </c>
      <c r="E165" s="239" t="s">
        <v>1</v>
      </c>
      <c r="F165" s="240" t="s">
        <v>1</v>
      </c>
      <c r="G165" s="241" t="s">
        <v>1</v>
      </c>
      <c r="H165" s="242"/>
      <c r="I165" s="243"/>
      <c r="J165" s="244">
        <f>BK165</f>
        <v>0</v>
      </c>
      <c r="K165" s="217"/>
      <c r="L165" s="41"/>
      <c r="M165" s="245" t="s">
        <v>1</v>
      </c>
      <c r="N165" s="246" t="s">
        <v>39</v>
      </c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264</v>
      </c>
      <c r="AU165" s="14" t="s">
        <v>78</v>
      </c>
      <c r="AY165" s="14" t="s">
        <v>264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118</v>
      </c>
      <c r="BK165" s="223">
        <f>I165*H165</f>
        <v>0</v>
      </c>
    </row>
    <row r="166" s="2" customFormat="1" ht="16.32" customHeight="1">
      <c r="A166" s="35"/>
      <c r="B166" s="36"/>
      <c r="C166" s="238" t="s">
        <v>1</v>
      </c>
      <c r="D166" s="238" t="s">
        <v>113</v>
      </c>
      <c r="E166" s="239" t="s">
        <v>1</v>
      </c>
      <c r="F166" s="240" t="s">
        <v>1</v>
      </c>
      <c r="G166" s="241" t="s">
        <v>1</v>
      </c>
      <c r="H166" s="242"/>
      <c r="I166" s="243"/>
      <c r="J166" s="244">
        <f>BK166</f>
        <v>0</v>
      </c>
      <c r="K166" s="217"/>
      <c r="L166" s="41"/>
      <c r="M166" s="245" t="s">
        <v>1</v>
      </c>
      <c r="N166" s="246" t="s">
        <v>39</v>
      </c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264</v>
      </c>
      <c r="AU166" s="14" t="s">
        <v>78</v>
      </c>
      <c r="AY166" s="14" t="s">
        <v>264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4" t="s">
        <v>118</v>
      </c>
      <c r="BK166" s="223">
        <f>I166*H166</f>
        <v>0</v>
      </c>
    </row>
    <row r="167" s="2" customFormat="1" ht="16.32" customHeight="1">
      <c r="A167" s="35"/>
      <c r="B167" s="36"/>
      <c r="C167" s="238" t="s">
        <v>1</v>
      </c>
      <c r="D167" s="238" t="s">
        <v>113</v>
      </c>
      <c r="E167" s="239" t="s">
        <v>1</v>
      </c>
      <c r="F167" s="240" t="s">
        <v>1</v>
      </c>
      <c r="G167" s="241" t="s">
        <v>1</v>
      </c>
      <c r="H167" s="242"/>
      <c r="I167" s="243"/>
      <c r="J167" s="244">
        <f>BK167</f>
        <v>0</v>
      </c>
      <c r="K167" s="217"/>
      <c r="L167" s="41"/>
      <c r="M167" s="245" t="s">
        <v>1</v>
      </c>
      <c r="N167" s="246" t="s">
        <v>39</v>
      </c>
      <c r="O167" s="247"/>
      <c r="P167" s="247"/>
      <c r="Q167" s="247"/>
      <c r="R167" s="247"/>
      <c r="S167" s="247"/>
      <c r="T167" s="248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264</v>
      </c>
      <c r="AU167" s="14" t="s">
        <v>78</v>
      </c>
      <c r="AY167" s="14" t="s">
        <v>264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4" t="s">
        <v>118</v>
      </c>
      <c r="BK167" s="223">
        <f>I167*H167</f>
        <v>0</v>
      </c>
    </row>
    <row r="168" s="2" customFormat="1" ht="6.96" customHeight="1">
      <c r="A168" s="35"/>
      <c r="B168" s="63"/>
      <c r="C168" s="64"/>
      <c r="D168" s="64"/>
      <c r="E168" s="64"/>
      <c r="F168" s="64"/>
      <c r="G168" s="64"/>
      <c r="H168" s="64"/>
      <c r="I168" s="64"/>
      <c r="J168" s="64"/>
      <c r="K168" s="64"/>
      <c r="L168" s="41"/>
      <c r="M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</row>
  </sheetData>
  <sheetProtection sheet="1" autoFilter="0" formatColumns="0" formatRows="0" objects="1" scenarios="1" spinCount="100000" saltValue="3IuQencRXf5r31jne2ShrO1R+nNbJsFN3a+cDa9EetBUkM2PMkuYLnjA5OzUJmzOL6uRCPmk7njhXDgUEfTqxw==" hashValue="+TKX8cSt7hi+8bB4eZUeAEYWcbudyOmuOpxQIPf56p4WIF+DlVnlqGtWBmHbailybJMGIq3X2gboxiSgGEBIog==" algorithmName="SHA-512" password="CC35"/>
  <autoFilter ref="C120:K167"/>
  <mergeCells count="6">
    <mergeCell ref="E7:H7"/>
    <mergeCell ref="E16:H16"/>
    <mergeCell ref="E25:H25"/>
    <mergeCell ref="E85:H85"/>
    <mergeCell ref="E113:H113"/>
    <mergeCell ref="L2:V2"/>
  </mergeCells>
  <dataValidations count="2">
    <dataValidation type="list" allowBlank="1" showInputMessage="1" showErrorMessage="1" error="Povoleny jsou hodnoty K, M." sqref="D165:D168">
      <formula1>"K, M"</formula1>
    </dataValidation>
    <dataValidation type="list" allowBlank="1" showInputMessage="1" showErrorMessage="1" error="Povoleny jsou hodnoty základní, snížená, zákl. přenesená, sníž. přenesená, nulová." sqref="N165:N168">
      <formula1>"základní, snížená, zákl. přenesená, sníž. přenesená, nulová"</formula1>
    </dataValidation>
  </dataValidation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MK KM</dc:creator>
  <cp:lastModifiedBy>MK KM</cp:lastModifiedBy>
  <dcterms:created xsi:type="dcterms:W3CDTF">2021-04-20T11:13:58Z</dcterms:created>
  <dcterms:modified xsi:type="dcterms:W3CDTF">2021-04-20T11:14:01Z</dcterms:modified>
</cp:coreProperties>
</file>