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kapitulace stavby" sheetId="1" r:id="rId4"/>
    <sheet state="visible" name="00 - RD - VRN" sheetId="2" r:id="rId5"/>
    <sheet state="visible" name="01 - RD - Stavební a stat..." sheetId="3" r:id="rId6"/>
    <sheet state="visible" name="02 - RD - Vnitřní kanaliz..." sheetId="4" r:id="rId7"/>
    <sheet state="visible" name="03 - RD - Elektroinstalace" sheetId="5" r:id="rId8"/>
    <sheet state="visible" name="04 - RD - Systém s podlah..." sheetId="6" r:id="rId9"/>
    <sheet state="visible" name="Seznam figur" sheetId="7" r:id="rId10"/>
  </sheets>
  <definedNames>
    <definedName hidden="1" localSheetId="1" name="_xlnm._FilterDatabase">'00 - RD - VRN'!$C$121:$K$138</definedName>
    <definedName hidden="1" localSheetId="2" name="_xlnm._FilterDatabase">'01 - RD - Stavební a stat...'!$C$139:$K$1285</definedName>
    <definedName hidden="1" localSheetId="3" name="_xlnm._FilterDatabase">'02 - RD - Vnitřní kanaliz...'!$C$121:$K$280</definedName>
    <definedName hidden="1" localSheetId="4" name="_xlnm._FilterDatabase">'03 - RD - Elektroinstalace'!$C$118:$K$243</definedName>
    <definedName hidden="1" localSheetId="5" name="_xlnm._FilterDatabase">'04 - RD - Systém s podlah...'!$C$120:$K$220</definedName>
  </definedNames>
  <calcPr/>
  <extLst>
    <ext uri="GoogleSheetsCustomDataVersion2">
      <go:sheetsCustomData xmlns:go="http://customooxmlschemas.google.com/" r:id="rId11" roundtripDataChecksum="lFK3rznAsudQ8bErYBe4KPkZskS3fSaOKGkh5GOXcUs="/>
    </ext>
  </extLst>
</workbook>
</file>

<file path=xl/sharedStrings.xml><?xml version="1.0" encoding="utf-8"?>
<sst xmlns="http://schemas.openxmlformats.org/spreadsheetml/2006/main" count="18269" uniqueCount="2792">
  <si>
    <t>Export Komplet</t>
  </si>
  <si>
    <t/>
  </si>
  <si>
    <t>2.0</t>
  </si>
  <si>
    <t>ZAMOK</t>
  </si>
  <si>
    <t>False</t>
  </si>
  <si>
    <t>{79f903be-cd1e-4e6c-bba6-65a10ddf54da}</t>
  </si>
  <si>
    <t>0,01</t>
  </si>
  <si>
    <t>21</t>
  </si>
  <si>
    <t>15</t>
  </si>
  <si>
    <t>REKAPITULACE STAVBY</t>
  </si>
  <si>
    <t>v ---  níže se nacházejí doplnkové a pomocné údaje k sestavám  --- v</t>
  </si>
  <si>
    <t>0,001</t>
  </si>
  <si>
    <t>Kód:</t>
  </si>
  <si>
    <t>20231219</t>
  </si>
  <si>
    <t>Stavba:</t>
  </si>
  <si>
    <t>RD - RUBÍN - PTH</t>
  </si>
  <si>
    <t>KSO:</t>
  </si>
  <si>
    <t>CC-CZ:</t>
  </si>
  <si>
    <t>Místo:</t>
  </si>
  <si>
    <t xml:space="preserve"> </t>
  </si>
  <si>
    <t>Datum:</t>
  </si>
  <si>
    <t>19. 12. 2023</t>
  </si>
  <si>
    <t>Zadavatel:</t>
  </si>
  <si>
    <t>IČ:</t>
  </si>
  <si>
    <t>DIČ:</t>
  </si>
  <si>
    <t>Zhotovitel:</t>
  </si>
  <si>
    <t>Projektant:</t>
  </si>
  <si>
    <t>Ing. Ota Štork</t>
  </si>
  <si>
    <t>True</t>
  </si>
  <si>
    <t>Zpracovatel:</t>
  </si>
  <si>
    <t>26226367</t>
  </si>
  <si>
    <t>G SERVIS CZ, s.r.o.</t>
  </si>
  <si>
    <t>CZ699000797</t>
  </si>
  <si>
    <t>Poznámka:</t>
  </si>
  <si>
    <t>Jedná se o projekční rozpočet. Výkaz výměr a rozpočet je zpracován na základě dokumentace pro stavební povolení dle vyhlášky č. 499/2006 Sb. upravené vyhláškou č. 405/2017 Sb. o dokumentaci staveb. Rozpočet slouží pro výběr zhotovitele, porovnání nabídek.
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</si>
  <si>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</si>
  <si>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</si>
  <si>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</si>
  <si>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</si>
  <si>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</si>
  <si>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</si>
  <si>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</si>
  <si>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</si>
  <si>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</si>
  <si>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</si>
  <si>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</si>
  <si>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</si>
  <si>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</si>
  <si>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</si>
  <si>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</si>
  <si>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</si>
  <si>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</si>
  <si>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</si>
  <si>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Zhotovitel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</si>
  <si>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</si>
  <si>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</si>
  <si>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</si>
  <si>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</si>
  <si>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</si>
  <si>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</si>
  <si>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</si>
  <si>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
náklady [CZK]</t>
  </si>
  <si>
    <t>DPH [CZK]</t>
  </si>
  <si>
    <t>Normohodiny [h]</t>
  </si>
  <si>
    <t>DPH základní [CZK]</t>
  </si>
  <si>
    <t>DPH snížená [CZK]</t>
  </si>
  <si>
    <t>DPH základní přenesená
[CZK]</t>
  </si>
  <si>
    <t>DPH snížená přenesená
[CZK]</t>
  </si>
  <si>
    <t>Základna
DPH základní</t>
  </si>
  <si>
    <t>Základna
DPH snížená</t>
  </si>
  <si>
    <t>Základna
DPH zákl. přenesená</t>
  </si>
  <si>
    <t>Základna
DPH sníž. přenesená</t>
  </si>
  <si>
    <t>Základna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</si>
  <si>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</si>
  <si>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</si>
  <si>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</si>
  <si>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</si>
  <si>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</si>
  <si>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</si>
  <si>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</si>
  <si>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00</t>
  </si>
  <si>
    <t>RD - VRN</t>
  </si>
  <si>
    <t>STA</t>
  </si>
  <si>
    <t>1</t>
  </si>
  <si>
    <t>{1eb887ff-042c-4777-bf8a-c4b61604e05e}</t>
  </si>
  <si>
    <t>01</t>
  </si>
  <si>
    <t>RD - Stavební a statická část</t>
  </si>
  <si>
    <t>{04d86485-7a01-4a36-a4a2-c2488eacb451}</t>
  </si>
  <si>
    <t>02</t>
  </si>
  <si>
    <t>RD - Vnitřní kanalizace a vodovod</t>
  </si>
  <si>
    <t>{3610197b-2269-405a-9515-7a7dbcab52c6}</t>
  </si>
  <si>
    <t>03</t>
  </si>
  <si>
    <t>RD - Elektroinstalace</t>
  </si>
  <si>
    <t>{1d74245d-9ed7-44ba-9183-46a3abbc480b}</t>
  </si>
  <si>
    <t>04</t>
  </si>
  <si>
    <t>RD - Systém s podlahovým vytápěním</t>
  </si>
  <si>
    <t>{4fc5df88-c5b2-4cd3-9dd0-78624b44cff0}</t>
  </si>
  <si>
    <t>KRYCÍ LIST SOUPISU PRACÍ</t>
  </si>
  <si>
    <t>Objekt:</t>
  </si>
  <si>
    <t>00 - RD - VRN</t>
  </si>
  <si>
    <t>Jedná se o projekční rozpočet. Výkaz výměr a rozpočet je zpracován na základě dokumentace pro stavební povolení dle vyhlášky č. 499/2006 Sb. upravené vyhláškou č. 405/2017 Sb. o dokumentaci staveb. Rozpočet slouží pro výběr zhotovitele, porovnání nabídek. 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</si>
  <si>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REKAPITULACE ČLENĚNÍ SOUPISU PRACÍ</t>
  </si>
  <si>
    <t>Kód dílu - Popis</t>
  </si>
  <si>
    <t>Cena celkem [CZK]</t>
  </si>
  <si>
    <t>Náklady ze soupisu prací</t>
  </si>
  <si>
    <t>-1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</si>
  <si>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</si>
  <si>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</si>
  <si>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</si>
  <si>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</si>
  <si>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VRN5 - Finanční náklady</t>
  </si>
  <si>
    <t xml:space="preserve">    VRN6 - Územní vlivy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</si>
  <si>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</si>
  <si>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</si>
  <si>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</si>
  <si>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</si>
  <si>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</si>
  <si>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</si>
  <si>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</si>
  <si>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</si>
  <si>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</si>
  <si>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</si>
  <si>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</si>
  <si>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</si>
  <si>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</si>
  <si>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VRN</t>
  </si>
  <si>
    <t>Vedlejší rozpočtové náklady</t>
  </si>
  <si>
    <t>5</t>
  </si>
  <si>
    <t>ROZPOCET</t>
  </si>
  <si>
    <t>VRN1</t>
  </si>
  <si>
    <t>Průzkumné, geodetické a projektové práce</t>
  </si>
  <si>
    <t>K</t>
  </si>
  <si>
    <t>010001000</t>
  </si>
  <si>
    <t>…</t>
  </si>
  <si>
    <t>CS ÚRS 2023 02</t>
  </si>
  <si>
    <t>1024</t>
  </si>
  <si>
    <t>2</t>
  </si>
  <si>
    <t>-654535828</t>
  </si>
  <si>
    <t>Online PSC</t>
  </si>
  <si>
    <t>https://podminky.urs.cz/item/CS_URS_2023_02/010001000</t>
  </si>
  <si>
    <t>VRN3</t>
  </si>
  <si>
    <t>Zařízení staveniště</t>
  </si>
  <si>
    <t>030001000</t>
  </si>
  <si>
    <t>1868267272</t>
  </si>
  <si>
    <t>https://podminky.urs.cz/item/CS_URS_2023_02/030001000</t>
  </si>
  <si>
    <t>VRN4</t>
  </si>
  <si>
    <t>Inženýrská činnost</t>
  </si>
  <si>
    <t>3</t>
  </si>
  <si>
    <t>040001000</t>
  </si>
  <si>
    <t>-130021565</t>
  </si>
  <si>
    <t>https://podminky.urs.cz/item/CS_URS_2023_02/040001000</t>
  </si>
  <si>
    <t>VRN5</t>
  </si>
  <si>
    <t>Finanční náklady</t>
  </si>
  <si>
    <t>4</t>
  </si>
  <si>
    <t>050001000</t>
  </si>
  <si>
    <t>-771663559</t>
  </si>
  <si>
    <t>https://podminky.urs.cz/item/CS_URS_2023_02/050001000</t>
  </si>
  <si>
    <t>VRN6</t>
  </si>
  <si>
    <t>Územní vlivy</t>
  </si>
  <si>
    <t>060001000</t>
  </si>
  <si>
    <t>226695211</t>
  </si>
  <si>
    <t>https://podminky.urs.cz/item/CS_URS_2023_02/060001000</t>
  </si>
  <si>
    <t>ZP_OKP</t>
  </si>
  <si>
    <t>okapový chdoník dlažby BEST</t>
  </si>
  <si>
    <t>m2</t>
  </si>
  <si>
    <t>17,709</t>
  </si>
  <si>
    <t>ZP_TER</t>
  </si>
  <si>
    <t>zpevněná plocha terasy</t>
  </si>
  <si>
    <t>19,178</t>
  </si>
  <si>
    <t>ZP_VST</t>
  </si>
  <si>
    <t>zpevněná plocha vstupu</t>
  </si>
  <si>
    <t>7,811</t>
  </si>
  <si>
    <t>RYHY_K</t>
  </si>
  <si>
    <t>rýhy pro kanalizace</t>
  </si>
  <si>
    <t>m3</t>
  </si>
  <si>
    <t>4,416</t>
  </si>
  <si>
    <t>OBV_pas_700</t>
  </si>
  <si>
    <t>obvodové pasy</t>
  </si>
  <si>
    <t>28,861</t>
  </si>
  <si>
    <t>VN_pas_700</t>
  </si>
  <si>
    <t>vnitřní pas</t>
  </si>
  <si>
    <t>3,152</t>
  </si>
  <si>
    <t>VN_pas_550</t>
  </si>
  <si>
    <t>vnitřní pasy</t>
  </si>
  <si>
    <t>0,47</t>
  </si>
  <si>
    <t>01 - RD - Stavební a statická část</t>
  </si>
  <si>
    <t>RYHY_ZÁKL</t>
  </si>
  <si>
    <t>RYHY základů</t>
  </si>
  <si>
    <t>32,608</t>
  </si>
  <si>
    <t>OBS_K</t>
  </si>
  <si>
    <t>obsyp kanalizačního potrubí</t>
  </si>
  <si>
    <t>3,312</t>
  </si>
  <si>
    <t>Podsyp_objem</t>
  </si>
  <si>
    <t>podsyp objem</t>
  </si>
  <si>
    <t>20,866</t>
  </si>
  <si>
    <t>ZDESKA_D</t>
  </si>
  <si>
    <t>základová deska domu tl. 150 mm</t>
  </si>
  <si>
    <t>15,587</t>
  </si>
  <si>
    <t>ZB400_pas</t>
  </si>
  <si>
    <t>ztracené bednění vnitřních pasů</t>
  </si>
  <si>
    <t>20,12</t>
  </si>
  <si>
    <t>ZB300_pas_250</t>
  </si>
  <si>
    <t>ztracené bednění</t>
  </si>
  <si>
    <t>2,551</t>
  </si>
  <si>
    <t>BED_DESKA</t>
  </si>
  <si>
    <t>bednění základové desky</t>
  </si>
  <si>
    <t>8,368</t>
  </si>
  <si>
    <t>prvnířadaPTH38</t>
  </si>
  <si>
    <t>prní řada PTH 38</t>
  </si>
  <si>
    <t>m</t>
  </si>
  <si>
    <t>35,06</t>
  </si>
  <si>
    <t>P1</t>
  </si>
  <si>
    <t>keramická dlažba na terénu</t>
  </si>
  <si>
    <t>20,15</t>
  </si>
  <si>
    <t>P2</t>
  </si>
  <si>
    <t>keramická podlaha na terénu s hydroizolační stěrkou</t>
  </si>
  <si>
    <t>4,27</t>
  </si>
  <si>
    <t>P3</t>
  </si>
  <si>
    <t>laminátová podlaha</t>
  </si>
  <si>
    <t>59,48</t>
  </si>
  <si>
    <t>IN_OM_STR</t>
  </si>
  <si>
    <t>stropy 1NP</t>
  </si>
  <si>
    <t>83,9</t>
  </si>
  <si>
    <t>IN_OM_STĚ</t>
  </si>
  <si>
    <t>vnitřní omítka</t>
  </si>
  <si>
    <t>339,521</t>
  </si>
  <si>
    <t>OM_EX1</t>
  </si>
  <si>
    <t>porvchová úprava fasády č. 1</t>
  </si>
  <si>
    <t>149,382</t>
  </si>
  <si>
    <t>OM_EX3</t>
  </si>
  <si>
    <t>povrchová úprava fasády č. 3</t>
  </si>
  <si>
    <t>21,036</t>
  </si>
  <si>
    <t>P4</t>
  </si>
  <si>
    <t>laminát 2NP</t>
  </si>
  <si>
    <t>60,12</t>
  </si>
  <si>
    <t>P6</t>
  </si>
  <si>
    <t>keramická dlažba 2NP</t>
  </si>
  <si>
    <t>8,19</t>
  </si>
  <si>
    <t>lešení</t>
  </si>
  <si>
    <t>170,418</t>
  </si>
  <si>
    <t>STR_izol</t>
  </si>
  <si>
    <t>izolace stropu</t>
  </si>
  <si>
    <t>77,506</t>
  </si>
  <si>
    <t>SDK_podkroví</t>
  </si>
  <si>
    <t>sdk podkroví</t>
  </si>
  <si>
    <t>66,527</t>
  </si>
  <si>
    <t>SDK_podkroví_HI</t>
  </si>
  <si>
    <t>podkroví ze sdk HI</t>
  </si>
  <si>
    <t>10,035</t>
  </si>
  <si>
    <t>K01</t>
  </si>
  <si>
    <t>řezivo do 120cm2 do 6m</t>
  </si>
  <si>
    <t>0,699</t>
  </si>
  <si>
    <t>K21</t>
  </si>
  <si>
    <t>řezivo do 224cm2</t>
  </si>
  <si>
    <t>0,396</t>
  </si>
  <si>
    <t>K33</t>
  </si>
  <si>
    <t>řezivo do 288cm2 do 6m</t>
  </si>
  <si>
    <t>0,25</t>
  </si>
  <si>
    <t>K41</t>
  </si>
  <si>
    <t>řezivo do 450 cm2 dl. přes 8 m</t>
  </si>
  <si>
    <t>0,306</t>
  </si>
  <si>
    <t>K7</t>
  </si>
  <si>
    <t>prkenne bednení</t>
  </si>
  <si>
    <t>3,4</t>
  </si>
  <si>
    <t>K8</t>
  </si>
  <si>
    <t>vodorovné latování</t>
  </si>
  <si>
    <t>1,344</t>
  </si>
  <si>
    <t>K9</t>
  </si>
  <si>
    <t>kontralatě</t>
  </si>
  <si>
    <t>0,516</t>
  </si>
  <si>
    <t>STŘplocha</t>
  </si>
  <si>
    <t>keramická krytina</t>
  </si>
  <si>
    <t>159,736</t>
  </si>
  <si>
    <t>KER_obvod</t>
  </si>
  <si>
    <t>obvod místností keramického obkladu bez otvorů</t>
  </si>
  <si>
    <t>51,61</t>
  </si>
  <si>
    <t>IN_OBK_KER</t>
  </si>
  <si>
    <t>keramické obklady stěn</t>
  </si>
  <si>
    <t>35,849</t>
  </si>
  <si>
    <t>OBK_roh</t>
  </si>
  <si>
    <t>rohy keramických obkladů</t>
  </si>
  <si>
    <t>16,6</t>
  </si>
  <si>
    <t>IN_MALBA</t>
  </si>
  <si>
    <t>vnitřní výmalba</t>
  </si>
  <si>
    <t>464,134</t>
  </si>
  <si>
    <t>VN_pas_660</t>
  </si>
  <si>
    <t>0,125</t>
  </si>
  <si>
    <t>patka_900</t>
  </si>
  <si>
    <t>patka</t>
  </si>
  <si>
    <t>1,701</t>
  </si>
  <si>
    <t>ZB300_pas_500</t>
  </si>
  <si>
    <t>2,15</t>
  </si>
  <si>
    <t>K001</t>
  </si>
  <si>
    <t>řezivo do 50 cm2</t>
  </si>
  <si>
    <t>0,143</t>
  </si>
  <si>
    <t>K22</t>
  </si>
  <si>
    <t>řezivo do 224 cm2 6-8 m</t>
  </si>
  <si>
    <t>1,898</t>
  </si>
  <si>
    <t>K23</t>
  </si>
  <si>
    <t>řezivo do 224 cm2 přes 8m</t>
  </si>
  <si>
    <t>1,908</t>
  </si>
  <si>
    <t>K31</t>
  </si>
  <si>
    <t xml:space="preserve">řezivo do 288 cm2 do 6 m </t>
  </si>
  <si>
    <t>0,417</t>
  </si>
  <si>
    <t>K53</t>
  </si>
  <si>
    <t>řezivo přes 450 cm2 přes 8m</t>
  </si>
  <si>
    <t>1,066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</si>
  <si>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</si>
  <si>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</si>
  <si>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</si>
  <si>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</si>
  <si>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</si>
  <si>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</si>
  <si>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</si>
  <si>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</si>
  <si>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</si>
  <si>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</si>
  <si>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</si>
  <si>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</si>
  <si>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</si>
  <si>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735 - Ústřední vytápění - otopná tělesa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</si>
  <si>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</si>
  <si>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</si>
  <si>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</si>
  <si>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</si>
  <si>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</si>
  <si>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</si>
  <si>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</si>
  <si>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</si>
  <si>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781 - Dokončovací práce - obklady</t>
  </si>
  <si>
    <t xml:space="preserve">    784 - Dokončovací práce - malby a tapety</t>
  </si>
  <si>
    <t>HSV</t>
  </si>
  <si>
    <t>Práce a dodávky HSV</t>
  </si>
  <si>
    <t>Zemní práce</t>
  </si>
  <si>
    <t>121151113</t>
  </si>
  <si>
    <t>Sejmutí ornice plochy do 500 m2 tl vrstvy do 200 mm strojně</t>
  </si>
  <si>
    <t>2145724278</t>
  </si>
  <si>
    <t>https://podminky.urs.cz/item/CS_URS_2023_02/121151113</t>
  </si>
  <si>
    <t>VV</t>
  </si>
  <si>
    <t>plocha domu</t>
  </si>
  <si>
    <t>11,08*10,08+4,83*1,0</t>
  </si>
  <si>
    <t>Mezisoučet</t>
  </si>
  <si>
    <t>okapový chodník</t>
  </si>
  <si>
    <t>0,6*(10,08+4,215+1,515+10,08+2,625+1,0)</t>
  </si>
  <si>
    <t>terasa</t>
  </si>
  <si>
    <t>4,83*3,0+3,125*1,5</t>
  </si>
  <si>
    <t>plocha před vstupem</t>
  </si>
  <si>
    <t>5,35*1,46</t>
  </si>
  <si>
    <t>plocha vjezdu</t>
  </si>
  <si>
    <t>ZP_VJZ</t>
  </si>
  <si>
    <t>Ornice</t>
  </si>
  <si>
    <t>Součet</t>
  </si>
  <si>
    <t>132212131</t>
  </si>
  <si>
    <t>Hloubení nezapažených rýh šířky do 800 mm v soudržných horninách třídy těžitelnosti I skupiny 3 ručně</t>
  </si>
  <si>
    <t>-979685068</t>
  </si>
  <si>
    <t>kanalizace</t>
  </si>
  <si>
    <t>(20,3+16,5)*(0,3*0,4)"kanalizace šedá+černá</t>
  </si>
  <si>
    <t>132251102</t>
  </si>
  <si>
    <t>Hloubení rýh nezapažených š do 800 mm v hornině třídy těžitelnosti I skupiny 3 objem do 50 m3 strojně</t>
  </si>
  <si>
    <t>-1681376885</t>
  </si>
  <si>
    <t>https://podminky.urs.cz/item/CS_URS_2023_02/132251102</t>
  </si>
  <si>
    <t>obvodové pasy domu š. 700 mm, výkop v.  950 mm</t>
  </si>
  <si>
    <t>0,7*0,95*(2,625+1,0+5,05+1,0+2,625+8,9+10,3+8,9+3*1,0)</t>
  </si>
  <si>
    <t xml:space="preserve">vnitřní pasy domu š. 700 mm, výkop v. 450 mm </t>
  </si>
  <si>
    <t>0,7*0,45*(8,9+4,105-3*1,0)</t>
  </si>
  <si>
    <t>vnitřní pasy domu š. 550 mm, výkop.v. 950 mm</t>
  </si>
  <si>
    <t>0,55*0,95*(0,9)</t>
  </si>
  <si>
    <t>vnitřní pasy domu š. 660 mm, výkop.v. 450 mm</t>
  </si>
  <si>
    <t>0,66*0,45*0,42</t>
  </si>
  <si>
    <t>132251251</t>
  </si>
  <si>
    <t>Hloubení rýh nezapažených š do 2000 mm v hornině třídy těžitelnosti I skupiny 3 objem do 20 m3 strojně</t>
  </si>
  <si>
    <t>1899680937</t>
  </si>
  <si>
    <t>https://podminky.urs.cz/item/CS_URS_2023_02/132251251</t>
  </si>
  <si>
    <t>patky š. 900 mm, výkop 1050 mm</t>
  </si>
  <si>
    <t>2*0,9*0,9*1,05</t>
  </si>
  <si>
    <t>162211311</t>
  </si>
  <si>
    <t>Vodorovné přemístění výkopku z horniny třídy těžitelnosti I skupiny 1 až 3 stavebním kolečkem do 10 m</t>
  </si>
  <si>
    <t>-1553122805</t>
  </si>
  <si>
    <t>6</t>
  </si>
  <si>
    <t>162251102</t>
  </si>
  <si>
    <t>Vodorovné přemístění přes 20 do 50 m výkopku/sypaniny z horniny třídy těžitelnosti I skupiny 1 až 3</t>
  </si>
  <si>
    <t>-1964412013</t>
  </si>
  <si>
    <t>RYHY_ZÁKL+patka_900</t>
  </si>
  <si>
    <t>7</t>
  </si>
  <si>
    <t>167111101</t>
  </si>
  <si>
    <t>Nakládání výkopku z hornin třídy těžitelnosti I skupiny 1 až 3 ručně</t>
  </si>
  <si>
    <t>-1702671202</t>
  </si>
  <si>
    <t>8</t>
  </si>
  <si>
    <t>167151101</t>
  </si>
  <si>
    <t>Nakládání výkopku z hornin třídy těžitelnosti I skupiny 1 až 3 do 100 m3</t>
  </si>
  <si>
    <t>1836111130</t>
  </si>
  <si>
    <t>9</t>
  </si>
  <si>
    <t>174111101</t>
  </si>
  <si>
    <t>Zásyp jam, šachet rýh nebo kolem objektů sypaninou se zhutněním ručně</t>
  </si>
  <si>
    <t>-2082299136</t>
  </si>
  <si>
    <t>obvodové pasy domu - vnější zásyp</t>
  </si>
  <si>
    <t>(((0,35*0,17)/2)+(0,11*0,35))*(2,625+1,0+5,05+1,0+2,625+10,3+10,3+10,3)</t>
  </si>
  <si>
    <t>obvodové pasy domu - vnitřní zásyp</t>
  </si>
  <si>
    <t>(((0,25*0,23)/2)+(0,13*0,25))*(2,625+1,0+3,65+1,0+2,625+4,425+4,435+3,08+5,52+2*0,9+4,435+4,425)</t>
  </si>
  <si>
    <t>(((0,25*0,23)/2)+(0,2*0,25))*(6*1,0)</t>
  </si>
  <si>
    <t>OBS_Z</t>
  </si>
  <si>
    <t>10</t>
  </si>
  <si>
    <t>175111101</t>
  </si>
  <si>
    <t>Obsypání potrubí ručně sypaninou bez prohození, uloženou do 3 m</t>
  </si>
  <si>
    <t>1762406471</t>
  </si>
  <si>
    <t>(RYHY_K/0,4)*0,3</t>
  </si>
  <si>
    <t>11</t>
  </si>
  <si>
    <t>M</t>
  </si>
  <si>
    <t>58337303</t>
  </si>
  <si>
    <t>štěrkopísek frakce 0/8</t>
  </si>
  <si>
    <t>t</t>
  </si>
  <si>
    <t>703817508</t>
  </si>
  <si>
    <t>OBS_K*1,7</t>
  </si>
  <si>
    <t>Zakládání</t>
  </si>
  <si>
    <t>12</t>
  </si>
  <si>
    <t>213141112</t>
  </si>
  <si>
    <t>Zřízení vrstvy z geotextilie v rovině nebo ve sklonu do 1:5 š přes 3 do 6 m</t>
  </si>
  <si>
    <t>-719524067</t>
  </si>
  <si>
    <t>https://podminky.urs.cz/item/CS_URS_2023_02/213141112</t>
  </si>
  <si>
    <t>Podsyp_objem/0,25</t>
  </si>
  <si>
    <t>13</t>
  </si>
  <si>
    <t>69311080</t>
  </si>
  <si>
    <t>geotextilie netkaná separační, ochranná, filtrační, drenážní PES 200g/m2</t>
  </si>
  <si>
    <t>-790176204</t>
  </si>
  <si>
    <t>83,464*1,1845 'Přepočtené koeficientem množství</t>
  </si>
  <si>
    <t>14</t>
  </si>
  <si>
    <t>69311088</t>
  </si>
  <si>
    <t>geotextilie netkaná separační, ochranná, filtrační, drenážní PES 500g/m2</t>
  </si>
  <si>
    <t>121702953</t>
  </si>
  <si>
    <t>218111112</t>
  </si>
  <si>
    <t>Odvětrání radonu vodorovné drenážní kladené do štěrkového podsypu z plastových perforovaných trubek DN přes 60 do 80 mm</t>
  </si>
  <si>
    <t>850082020</t>
  </si>
  <si>
    <t>https://podminky.urs.cz/item/CS_URS_2023_02/218111112</t>
  </si>
  <si>
    <t>4*7,08+8,08</t>
  </si>
  <si>
    <t>16</t>
  </si>
  <si>
    <t>218111121</t>
  </si>
  <si>
    <t>Odvětrání radonu vodorovné sběrné kladené do štěrkového podsypu z plastových trubek DN přes 80 do 110 mm</t>
  </si>
  <si>
    <t>1812623288</t>
  </si>
  <si>
    <t>https://podminky.urs.cz/item/CS_URS_2023_02/218111121</t>
  </si>
  <si>
    <t>8,08</t>
  </si>
  <si>
    <t>17</t>
  </si>
  <si>
    <t>218121111</t>
  </si>
  <si>
    <t>Odvětrání radonu svislé z plastových trubek DN přes 80 do 110 mm</t>
  </si>
  <si>
    <t>-338342282</t>
  </si>
  <si>
    <t>https://podminky.urs.cz/item/CS_URS_2023_02/218121111</t>
  </si>
  <si>
    <t>0,25+0,15+6,2</t>
  </si>
  <si>
    <t>18</t>
  </si>
  <si>
    <t>271922223</t>
  </si>
  <si>
    <t>Podsyp pod základové konstrukce se zhutněním ze skleněného recyklátu (pěnového skla) 32 až 63 mm</t>
  </si>
  <si>
    <t>1021098918</t>
  </si>
  <si>
    <t>https://podminky.urs.cz/item/CS_URS_2023_02/271922223</t>
  </si>
  <si>
    <t>podsyp desky</t>
  </si>
  <si>
    <t>0,25*(ZDESKA_D/0,15)</t>
  </si>
  <si>
    <t>odečet pasů</t>
  </si>
  <si>
    <t>-0,25*(0,4*(ZB400_pas/0,5)+0,3*(ZB300_pas_500/0,5)+0,3*(ZB300_pas_250/0,25))</t>
  </si>
  <si>
    <t>19</t>
  </si>
  <si>
    <t>273313611</t>
  </si>
  <si>
    <t>Základové desky z betonu tř. C 16/20</t>
  </si>
  <si>
    <t>-2009593834</t>
  </si>
  <si>
    <t>https://podminky.urs.cz/item/CS_URS_2023_02/273313611</t>
  </si>
  <si>
    <t>podkladní beton dům</t>
  </si>
  <si>
    <t>0,15*(9,96*9,96+4,71*1,0)</t>
  </si>
  <si>
    <t>20</t>
  </si>
  <si>
    <t>273351121</t>
  </si>
  <si>
    <t>Zřízení bednění základových desek</t>
  </si>
  <si>
    <t>-1725910462</t>
  </si>
  <si>
    <t>0,2*(4*9,96+2*1,0)</t>
  </si>
  <si>
    <t>273351122</t>
  </si>
  <si>
    <t>Odstranění bednění základových desek</t>
  </si>
  <si>
    <t>312705230</t>
  </si>
  <si>
    <t>22</t>
  </si>
  <si>
    <t>273362021</t>
  </si>
  <si>
    <t>Výztuž základových desek svařovanými sítěmi Kari</t>
  </si>
  <si>
    <t>-1997642946</t>
  </si>
  <si>
    <t>kari síť 150/150/6</t>
  </si>
  <si>
    <t>(ZDESKA_D)*3,033/1000</t>
  </si>
  <si>
    <t>23</t>
  </si>
  <si>
    <t>274313611</t>
  </si>
  <si>
    <t>Základové pásy z betonu tř. C 16/20</t>
  </si>
  <si>
    <t>-513671286</t>
  </si>
  <si>
    <t>https://podminky.urs.cz/item/CS_URS_2023_02/274313611</t>
  </si>
  <si>
    <t>(OBV_pas_700/0,95)*0,7</t>
  </si>
  <si>
    <t>(VN_pas_550/0,95)*0,7</t>
  </si>
  <si>
    <t>24</t>
  </si>
  <si>
    <t>274353131</t>
  </si>
  <si>
    <t>Bednění kotevních otvorů v základových pásech průřezu přes 0,05 do 0,10 m2 hl do 1 m</t>
  </si>
  <si>
    <t>kus</t>
  </si>
  <si>
    <t>-191597643</t>
  </si>
  <si>
    <t>2"kanalizace šedých vod</t>
  </si>
  <si>
    <t>2"kanalizace splašková</t>
  </si>
  <si>
    <t>3"vodovod</t>
  </si>
  <si>
    <t>25</t>
  </si>
  <si>
    <t>275313611</t>
  </si>
  <si>
    <t>Základové patky z betonu tř. C 16/20</t>
  </si>
  <si>
    <t>-1292166380</t>
  </si>
  <si>
    <t>https://podminky.urs.cz/item/CS_URS_2023_02/275313611</t>
  </si>
  <si>
    <t>26</t>
  </si>
  <si>
    <t>279113134</t>
  </si>
  <si>
    <t>Základová zeď tl přes 250 do 300 mm z tvárnic ztraceného bednění včetně výplně z betonu tř. C 16/20</t>
  </si>
  <si>
    <t>-167171780</t>
  </si>
  <si>
    <t>https://podminky.urs.cz/item/CS_URS_2023_02/279113134</t>
  </si>
  <si>
    <t>vnitřní</t>
  </si>
  <si>
    <t>0,25*(9,16+4,435-3*1,13)</t>
  </si>
  <si>
    <t>0,5*(0,91+3*1,13)</t>
  </si>
  <si>
    <t>27</t>
  </si>
  <si>
    <t>279113135</t>
  </si>
  <si>
    <t>Základová zeď tl přes 300 do 400 mm z tvárnic ztraceného bednění včetně výplně z betonu tř. C 16/20</t>
  </si>
  <si>
    <t>-902965572</t>
  </si>
  <si>
    <t>https://podminky.urs.cz/item/CS_URS_2023_02/279113135</t>
  </si>
  <si>
    <t>obvodové stěny</t>
  </si>
  <si>
    <t>0,5*(2,625+1,0+4,71+1,0+2,625+9,16+9,96+9,16)</t>
  </si>
  <si>
    <t>28</t>
  </si>
  <si>
    <t>279361821</t>
  </si>
  <si>
    <t>Výztuž základových zdí nosných betonářskou ocelí 10 505</t>
  </si>
  <si>
    <t>1286850013</t>
  </si>
  <si>
    <t>pro tvárnice 300 mm</t>
  </si>
  <si>
    <t>((ZB300_pas_250+ZB300_pas_500)*0,3)*(40/1000)"spočítáno směrným množstvím</t>
  </si>
  <si>
    <t>pro tvárnice 400 mm</t>
  </si>
  <si>
    <t>(ZB400_pas*0,4)*(40/1000)"spočítáno směrným množstvím</t>
  </si>
  <si>
    <t>Svislé a kompletní konstrukce</t>
  </si>
  <si>
    <t>29</t>
  </si>
  <si>
    <t>311235141.WNR</t>
  </si>
  <si>
    <t>Zdivo jednovrstvé z cihel Porotherm 24 Profi P15 na tenkovrstvou maltu tl 240 mm</t>
  </si>
  <si>
    <t>945742546</t>
  </si>
  <si>
    <t>1NP</t>
  </si>
  <si>
    <t>2,75*(9,2+4,485)</t>
  </si>
  <si>
    <t>odečet otvorů</t>
  </si>
  <si>
    <t>-0,74*(2,04+0,2)</t>
  </si>
  <si>
    <t>-2,0*(2,1+0,2)</t>
  </si>
  <si>
    <t>-0,94*(2,04+0,2)</t>
  </si>
  <si>
    <t>2NP</t>
  </si>
  <si>
    <t>2,75*(1,75+0,715+0,545)</t>
  </si>
  <si>
    <t>0,5*2,695</t>
  </si>
  <si>
    <t>0,5*2,695*2,25</t>
  </si>
  <si>
    <t>30</t>
  </si>
  <si>
    <t>311238654.WNR</t>
  </si>
  <si>
    <t>Zdivo jednovrstvé tepelně izolační z cihel broušených Porotherm 44 T Profi na tenkovrstvou maltu tl 440 mm</t>
  </si>
  <si>
    <t>-1036021886</t>
  </si>
  <si>
    <t>obvodové zdivo 1NP</t>
  </si>
  <si>
    <t>2,5*2*(10,08+9,2+1,0)</t>
  </si>
  <si>
    <t>-6*1,0*1,375</t>
  </si>
  <si>
    <t>-3,0*2,25</t>
  </si>
  <si>
    <t>-2,5*2,25</t>
  </si>
  <si>
    <t>-1,0*0,5</t>
  </si>
  <si>
    <t>-2*0,75*0,5</t>
  </si>
  <si>
    <t>obvodové zdivo 2NP</t>
  </si>
  <si>
    <t>0,5*2*(10,08+9,02)</t>
  </si>
  <si>
    <t>2*0,5*11,08*3,95</t>
  </si>
  <si>
    <t>-2*1,0*2,1</t>
  </si>
  <si>
    <t>-2,0*2,1</t>
  </si>
  <si>
    <t>31</t>
  </si>
  <si>
    <t>311238969.WNR.001</t>
  </si>
  <si>
    <t>Zakládací vrstva zdiva z cihel POROTHERM 38 TBS Profi loušťky 380 mm</t>
  </si>
  <si>
    <t>-1350929865</t>
  </si>
  <si>
    <t>(2*(10,08+9,2+1,0))</t>
  </si>
  <si>
    <t>-(3,0+2,5)"odečet otvorů</t>
  </si>
  <si>
    <t>32</t>
  </si>
  <si>
    <t>314272405.SID</t>
  </si>
  <si>
    <t>Komínové těleso jednoprůduchové s větrací šachtou SCHIEDEL ABSOLUT 160 mm v 3 m</t>
  </si>
  <si>
    <t>soubor</t>
  </si>
  <si>
    <t>280128585</t>
  </si>
  <si>
    <t>33</t>
  </si>
  <si>
    <t>314272415.SID</t>
  </si>
  <si>
    <t>Příplatek k jednoprůduchovému komínovému tělesu s větrací šachtou SCHIEDEL ABSOLUT 160 mm ZKD 1 m výšky</t>
  </si>
  <si>
    <t>720642608</t>
  </si>
  <si>
    <t>34</t>
  </si>
  <si>
    <t>314272445.SID</t>
  </si>
  <si>
    <t>Komínový jednoprůduchový plášť s větrací šachtou omítkové struktury SCHIEDEL ABSOLUT 140,160,180 mm v 1,50 m</t>
  </si>
  <si>
    <t>-2136004435</t>
  </si>
  <si>
    <t>35</t>
  </si>
  <si>
    <t>317168012.WNR</t>
  </si>
  <si>
    <t>Překlad plochý Porotherm KP 11,5 dl 1250 mm</t>
  </si>
  <si>
    <t>169947477</t>
  </si>
  <si>
    <t>0+3"dveře 3</t>
  </si>
  <si>
    <t>1+1"dveře 4</t>
  </si>
  <si>
    <t>36</t>
  </si>
  <si>
    <t>317168014.WNR</t>
  </si>
  <si>
    <t>Překlad plochý Porotherm KP 11,5 dl 1750 mm</t>
  </si>
  <si>
    <t>148851977</t>
  </si>
  <si>
    <t>0+1"dveře 5</t>
  </si>
  <si>
    <t>37</t>
  </si>
  <si>
    <t>317168016.WNR</t>
  </si>
  <si>
    <t>Překlad plochý Porotherm KP 11,5 dl 2250 mm</t>
  </si>
  <si>
    <t>1389072903</t>
  </si>
  <si>
    <t>1+0"dveře 2</t>
  </si>
  <si>
    <t>38</t>
  </si>
  <si>
    <t>317168051.WNR</t>
  </si>
  <si>
    <t>Překlad vysoký Porotherm KP 7 dl 1000 mm</t>
  </si>
  <si>
    <t>95360158</t>
  </si>
  <si>
    <t>4*2"překlad P7</t>
  </si>
  <si>
    <t>39</t>
  </si>
  <si>
    <t>317168052.WNR</t>
  </si>
  <si>
    <t>Překlad vysoký Porotherm KP 7 dl 1250 mm</t>
  </si>
  <si>
    <t>173467961</t>
  </si>
  <si>
    <t xml:space="preserve">4*8"překlad P1 </t>
  </si>
  <si>
    <t>3*2"překlad P4</t>
  </si>
  <si>
    <t>40</t>
  </si>
  <si>
    <t>317168057.WNR</t>
  </si>
  <si>
    <t>Překlad vysoký Porotherm KP 7 dl 2500 mm</t>
  </si>
  <si>
    <t>955080830</t>
  </si>
  <si>
    <t>4*1"překlad P6</t>
  </si>
  <si>
    <t>41</t>
  </si>
  <si>
    <t>317321511</t>
  </si>
  <si>
    <t>Překlad ze ŽB tř. C 20/25</t>
  </si>
  <si>
    <t>-1013798387</t>
  </si>
  <si>
    <t>https://podminky.urs.cz/item/CS_URS_2023_02/317321511</t>
  </si>
  <si>
    <t>0,32*0,2*4,5"překlad P2</t>
  </si>
  <si>
    <t>0,32*0,2*3,5"překlad P3</t>
  </si>
  <si>
    <t>0,24*0,25*2,5"překlad P5</t>
  </si>
  <si>
    <t>0,21*0,25*5,9"trám T1</t>
  </si>
  <si>
    <t>0,21*0,25*5,0"trám T2</t>
  </si>
  <si>
    <t>42</t>
  </si>
  <si>
    <t>317351107</t>
  </si>
  <si>
    <t>Zřízení bednění překladů v do 4 m</t>
  </si>
  <si>
    <t>-252205028</t>
  </si>
  <si>
    <t>https://podminky.urs.cz/item/CS_URS_2023_02/317351107</t>
  </si>
  <si>
    <t>2*0,2*4,5+0,32*(2,5+1,0)"překlad P2</t>
  </si>
  <si>
    <t>2*0,2*3,5+0,32*3,0"překlad P3</t>
  </si>
  <si>
    <t>0,25*2,5+0,24*2,0"překlad P5</t>
  </si>
  <si>
    <t>43</t>
  </si>
  <si>
    <t>317351108</t>
  </si>
  <si>
    <t>Odstranění bednění překladů v do 4 m</t>
  </si>
  <si>
    <t>183358718</t>
  </si>
  <si>
    <t>https://podminky.urs.cz/item/CS_URS_2023_02/317351108</t>
  </si>
  <si>
    <t>44</t>
  </si>
  <si>
    <t>317941123</t>
  </si>
  <si>
    <t>Osazování ocelových válcovaných nosníků na zdivu I, IE, U, UE nebo L přes č. 14 do č. 22 nebo výšky do 220 mm</t>
  </si>
  <si>
    <t>-684502043</t>
  </si>
  <si>
    <t>https://podminky.urs.cz/item/CS_URS_2023_02/317941123</t>
  </si>
  <si>
    <t>45</t>
  </si>
  <si>
    <t>13010720</t>
  </si>
  <si>
    <t>ocel profilová jakost S235JR (11 375) průřez I (IPN) 180</t>
  </si>
  <si>
    <t>1558016829</t>
  </si>
  <si>
    <t>2*4,5*21,9/1000"překlad P2</t>
  </si>
  <si>
    <t>2*3,5*21,9/1000"překlad P3</t>
  </si>
  <si>
    <t>46</t>
  </si>
  <si>
    <t>13010722</t>
  </si>
  <si>
    <t>ocel profilová jakost S235JR (11 375) průřez I (IPN) 200</t>
  </si>
  <si>
    <t>-1181712706</t>
  </si>
  <si>
    <t>2*2,5*26,3/1000"překlad P5</t>
  </si>
  <si>
    <t>2*5,0*26,3/1000"trám T2</t>
  </si>
  <si>
    <t>47</t>
  </si>
  <si>
    <t>13010726</t>
  </si>
  <si>
    <t>ocel profilová jakost S235JR (11 375) průřez I (IPN) 240</t>
  </si>
  <si>
    <t>1876578392</t>
  </si>
  <si>
    <t>2*5,9*36,2/1000"trám T1</t>
  </si>
  <si>
    <t>48</t>
  </si>
  <si>
    <t>317998133</t>
  </si>
  <si>
    <t>Tepelná izolace mezi překlady v 24 cm z XPS tl 80 mm</t>
  </si>
  <si>
    <t>1245819037</t>
  </si>
  <si>
    <t>Překlad P1 tl. 160 mm</t>
  </si>
  <si>
    <t>2*8*1,25</t>
  </si>
  <si>
    <t>Překlad P6 tl. 160 mm</t>
  </si>
  <si>
    <t>2*1*2,5</t>
  </si>
  <si>
    <t>Překlad P7 tl. 160 mm -</t>
  </si>
  <si>
    <t>2*2*1,0</t>
  </si>
  <si>
    <t>49</t>
  </si>
  <si>
    <t>342244211.WNR</t>
  </si>
  <si>
    <t>Příčka z cihel Porotherm 11,5 Profi P10 na tenkovrstvou maltu tloušťky 115 mm</t>
  </si>
  <si>
    <t>745371657</t>
  </si>
  <si>
    <t>příčky 1NP</t>
  </si>
  <si>
    <t>2,75*(2*2,51+4,485+0,6)</t>
  </si>
  <si>
    <t>-1,785*(2,055+0,2)</t>
  </si>
  <si>
    <t>-0,84*(2,04+0,2)</t>
  </si>
  <si>
    <t>příčky 2NP</t>
  </si>
  <si>
    <t>2,75*(9,2+1,37+1,035+2,875)</t>
  </si>
  <si>
    <t>1,25*(9,2+2,125+3,0+3,26)</t>
  </si>
  <si>
    <t>0,5*2,86*2,75</t>
  </si>
  <si>
    <t>0,5*2,125*1,5</t>
  </si>
  <si>
    <t>-3*0,94*(2,04+0,15)</t>
  </si>
  <si>
    <t>-0,84*(2,04+0,15)</t>
  </si>
  <si>
    <t>-1,385*(2,055+0,15)</t>
  </si>
  <si>
    <t>50</t>
  </si>
  <si>
    <t>342291121</t>
  </si>
  <si>
    <t>Ukotvení příček k cihelným konstrukcím plochými kotvami</t>
  </si>
  <si>
    <t>920507122</t>
  </si>
  <si>
    <t>5*2,75+5*1,25+6*2,75</t>
  </si>
  <si>
    <t>51</t>
  </si>
  <si>
    <t>346244352</t>
  </si>
  <si>
    <t>Obezdívka koupelnových van ploch rovných tl 50 mm z pórobetonových přesných tvárnic</t>
  </si>
  <si>
    <t>-2032746492</t>
  </si>
  <si>
    <t>vana koupelny 2.01</t>
  </si>
  <si>
    <t>0,7*2,43</t>
  </si>
  <si>
    <t>Vodorovné konstrukce</t>
  </si>
  <si>
    <t>52</t>
  </si>
  <si>
    <t>411161214</t>
  </si>
  <si>
    <t>Osazení stropních keramobetonových nosníků délky přes 4 do 5 m</t>
  </si>
  <si>
    <t>86963618</t>
  </si>
  <si>
    <t>https://podminky.urs.cz/item/CS_URS_2023_02/411161214</t>
  </si>
  <si>
    <t>53</t>
  </si>
  <si>
    <t>WNR.64169247</t>
  </si>
  <si>
    <t>POT 475/902 v 17,5cm</t>
  </si>
  <si>
    <t>-809929487</t>
  </si>
  <si>
    <t>54</t>
  </si>
  <si>
    <t>411161215</t>
  </si>
  <si>
    <t>Osazení stropních keramobetonových nosníků délky přes 5 do 6 m</t>
  </si>
  <si>
    <t>513333448</t>
  </si>
  <si>
    <t>https://podminky.urs.cz/item/CS_URS_2023_02/411161215</t>
  </si>
  <si>
    <t>55</t>
  </si>
  <si>
    <t>WNR.64169257</t>
  </si>
  <si>
    <t>POT 575/902 v 17,5cm</t>
  </si>
  <si>
    <t>-1033590386</t>
  </si>
  <si>
    <t>56</t>
  </si>
  <si>
    <t>411168363.WNR</t>
  </si>
  <si>
    <t>Strop keramický tl 25 cm z vložek MIAKO PTH a keramobetonových nosníků dl přes 3 do 4 m OVN 62,5 cm</t>
  </si>
  <si>
    <t>1536779238</t>
  </si>
  <si>
    <t>7*3,5*0,625</t>
  </si>
  <si>
    <t>57</t>
  </si>
  <si>
    <t>411168364.WNR</t>
  </si>
  <si>
    <t>Strop keramický tl 25 cm z vložek MIAKO PTH a keramobetonových nosníků dl přes 4 do 5 m OVN 62,5 cm</t>
  </si>
  <si>
    <t>1015324157</t>
  </si>
  <si>
    <t>13*4,725*0,625</t>
  </si>
  <si>
    <t>4,725*(0,285+0,28)</t>
  </si>
  <si>
    <t>58</t>
  </si>
  <si>
    <t>411168365.WNR</t>
  </si>
  <si>
    <t>Strop keramický tl 25 cm z vložek MIAKO PTH a keramobetonových nosníků dl přes 5 do 6 m OVN 62,5 cm</t>
  </si>
  <si>
    <t>-1259087298</t>
  </si>
  <si>
    <t>5*5,725*0,625</t>
  </si>
  <si>
    <t>59</t>
  </si>
  <si>
    <t>411321515</t>
  </si>
  <si>
    <t>Stropy deskové ze ŽB tř. C 20/25</t>
  </si>
  <si>
    <t>-2049914302</t>
  </si>
  <si>
    <t>https://podminky.urs.cz/item/CS_URS_2023_02/411321515</t>
  </si>
  <si>
    <t>dobetonávka D101</t>
  </si>
  <si>
    <t>0,25*1,42*1,24</t>
  </si>
  <si>
    <t>60</t>
  </si>
  <si>
    <t>411351011</t>
  </si>
  <si>
    <t>Zřízení bednění stropů deskových tl přes 5 do 25 cm bez podpěrné kce</t>
  </si>
  <si>
    <t>-233782763</t>
  </si>
  <si>
    <t>https://podminky.urs.cz/item/CS_URS_2023_02/411351011</t>
  </si>
  <si>
    <t>0,25*(3,24+1,42)"schodiště</t>
  </si>
  <si>
    <t>61</t>
  </si>
  <si>
    <t>411351012</t>
  </si>
  <si>
    <t>Odstranění bednění stropů deskových tl přes 5 do 25 cm bez podpěrné kce</t>
  </si>
  <si>
    <t>1203121979</t>
  </si>
  <si>
    <t>https://podminky.urs.cz/item/CS_URS_2023_02/411351012</t>
  </si>
  <si>
    <t>62</t>
  </si>
  <si>
    <t>411361821</t>
  </si>
  <si>
    <t>Výztuž stropů betonářskou ocelí 10 505</t>
  </si>
  <si>
    <t>-123880926</t>
  </si>
  <si>
    <t>https://podminky.urs.cz/item/CS_URS_2023_02/411361821</t>
  </si>
  <si>
    <t>deska D101</t>
  </si>
  <si>
    <t>R14</t>
  </si>
  <si>
    <t>21,2*1,208/1000</t>
  </si>
  <si>
    <t>R6</t>
  </si>
  <si>
    <t>20*0,222/1000</t>
  </si>
  <si>
    <t>63</t>
  </si>
  <si>
    <t>417238233.WNR</t>
  </si>
  <si>
    <t>Obezdívka věnce jednostranná věncovkou POROTHERM v přes 210 do 250 mm bez tepelné izolace</t>
  </si>
  <si>
    <t>-388203144</t>
  </si>
  <si>
    <t>2*(10,08+10,08+1,0)-(4,5+3,5)"věnec V101</t>
  </si>
  <si>
    <t>OBV_věnce</t>
  </si>
  <si>
    <t>64</t>
  </si>
  <si>
    <t>417321414</t>
  </si>
  <si>
    <t>Ztužující pásy a věnce ze ŽB tř. C 20/25</t>
  </si>
  <si>
    <t>-318130952</t>
  </si>
  <si>
    <t>https://podminky.urs.cz/item/CS_URS_2023_02/417321414</t>
  </si>
  <si>
    <t>věnec V101</t>
  </si>
  <si>
    <t>0,24*0,25*(2*(10,08+10,08+1,0)-(4,5+3,5))</t>
  </si>
  <si>
    <t>věnec V102</t>
  </si>
  <si>
    <t>0,25*0,25*(9,2)</t>
  </si>
  <si>
    <t>věnec V103</t>
  </si>
  <si>
    <t>0,25*0,25*(4,485+1,25)</t>
  </si>
  <si>
    <t>věnec V104</t>
  </si>
  <si>
    <t>0,32*0,3*(3,5)</t>
  </si>
  <si>
    <t>věnec V105</t>
  </si>
  <si>
    <t>0,25*0,25*1,25</t>
  </si>
  <si>
    <t>věnec V106</t>
  </si>
  <si>
    <t>0,32*0,25*4,5</t>
  </si>
  <si>
    <t>věnec V201</t>
  </si>
  <si>
    <t>0,32*0,25*(2*3,06+2*10,08+2*2,915)</t>
  </si>
  <si>
    <t>věnec V202</t>
  </si>
  <si>
    <t>0,25*0,25*(3,24+1,865+0,715)</t>
  </si>
  <si>
    <t>65</t>
  </si>
  <si>
    <t>417351115</t>
  </si>
  <si>
    <t>Zřízení bednění ztužujících věnců</t>
  </si>
  <si>
    <t>-277183566</t>
  </si>
  <si>
    <t>1*0,25*(4,485+1,25)</t>
  </si>
  <si>
    <t>1*0,3*(3,5)</t>
  </si>
  <si>
    <t>1*0,25*4,5</t>
  </si>
  <si>
    <t>2*0,25*(2*3,06+2*10,08+2*2,915)</t>
  </si>
  <si>
    <t>2*0,25*(3,24+1,865+0,715)</t>
  </si>
  <si>
    <t>66</t>
  </si>
  <si>
    <t>417351116</t>
  </si>
  <si>
    <t>Odstranění bednění ztužujících věnců</t>
  </si>
  <si>
    <t>-1262751190</t>
  </si>
  <si>
    <t>67</t>
  </si>
  <si>
    <t>417361821</t>
  </si>
  <si>
    <t>Výztuž ztužujících pásů a věnců betonářskou ocelí 10 505</t>
  </si>
  <si>
    <t>1027002493</t>
  </si>
  <si>
    <t>výztuž věnců a překladů</t>
  </si>
  <si>
    <t>R10</t>
  </si>
  <si>
    <t>789,25*0,617/1000</t>
  </si>
  <si>
    <t>380,7*0,222/1000</t>
  </si>
  <si>
    <t>68</t>
  </si>
  <si>
    <t>430321414</t>
  </si>
  <si>
    <t>Schodišťová konstrukce a rampa ze ŽB tř. C 25/30</t>
  </si>
  <si>
    <t>406536127</t>
  </si>
  <si>
    <t>deska</t>
  </si>
  <si>
    <t>0,15*4,78*0,9</t>
  </si>
  <si>
    <t>stupně</t>
  </si>
  <si>
    <t>7*((0,26*0,9)*0,1813/2)</t>
  </si>
  <si>
    <t>2*(((0,28+0,13)/2*0,9)*0,1813/2)</t>
  </si>
  <si>
    <t>2*(((0,305+0,13)/2*0,9)*0,1813/2)</t>
  </si>
  <si>
    <t>2*(((0,36+0,13)/2*0,9)*0,1813/2)</t>
  </si>
  <si>
    <t>2*(((0,475+0,13)/2*0,9)*0,1813/2)</t>
  </si>
  <si>
    <t>BET_SCH</t>
  </si>
  <si>
    <t>69</t>
  </si>
  <si>
    <t>430361821</t>
  </si>
  <si>
    <t>Výztuž schodišťové konstrukce a rampy betonářskou ocelí 10 505</t>
  </si>
  <si>
    <t>-988450657</t>
  </si>
  <si>
    <t>výztuž schodiště</t>
  </si>
  <si>
    <t>61,75*1,208/1000</t>
  </si>
  <si>
    <t>35*0,222/1000</t>
  </si>
  <si>
    <t>70</t>
  </si>
  <si>
    <t>431351125</t>
  </si>
  <si>
    <t>Zřízení bednění podest schodišť a ramp křivočarých v do 4 m</t>
  </si>
  <si>
    <t>CS ÚRS 2023 01</t>
  </si>
  <si>
    <t>1683502727</t>
  </si>
  <si>
    <t>https://podminky.urs.cz/item/CS_URS_2023_01/431351125</t>
  </si>
  <si>
    <t>0,9*4,78</t>
  </si>
  <si>
    <t>71</t>
  </si>
  <si>
    <t>431351126</t>
  </si>
  <si>
    <t>Odstranění bednění podest schodišť a ramp křivočarých v do 4 m</t>
  </si>
  <si>
    <t>-1548879155</t>
  </si>
  <si>
    <t>https://podminky.urs.cz/item/CS_URS_2023_01/431351126</t>
  </si>
  <si>
    <t>72</t>
  </si>
  <si>
    <t>433121121</t>
  </si>
  <si>
    <t>Osazení ŽB schodnic</t>
  </si>
  <si>
    <t>1796364344</t>
  </si>
  <si>
    <t>https://podminky.urs.cz/item/CS_URS_2023_02/433121121</t>
  </si>
  <si>
    <t>vstupní dveře</t>
  </si>
  <si>
    <t>2*2,5</t>
  </si>
  <si>
    <t>2*3,0</t>
  </si>
  <si>
    <t>73</t>
  </si>
  <si>
    <t>BET.FALM19</t>
  </si>
  <si>
    <t>BETONOVÝ SCHOD BEST-FALDO, VÝŠKA 15CM, DÉLKA 100CM, COLORMIX BRILANT</t>
  </si>
  <si>
    <t>161644099</t>
  </si>
  <si>
    <t>74</t>
  </si>
  <si>
    <t>434351145</t>
  </si>
  <si>
    <t>Zřízení bednění stupňů křivočarých schodišť</t>
  </si>
  <si>
    <t>530623945</t>
  </si>
  <si>
    <t>https://podminky.urs.cz/item/CS_URS_2023_01/434351145</t>
  </si>
  <si>
    <t>0,19*(9*0,9+2*(0,912+0,956+1,056)+1,27)</t>
  </si>
  <si>
    <t>75</t>
  </si>
  <si>
    <t>434351146</t>
  </si>
  <si>
    <t>Odstranění bednění stupňů křivočarých schodišť</t>
  </si>
  <si>
    <t>-4891912</t>
  </si>
  <si>
    <t>https://podminky.urs.cz/item/CS_URS_2023_01/434351146</t>
  </si>
  <si>
    <t>Komunikace pozemní</t>
  </si>
  <si>
    <t>76</t>
  </si>
  <si>
    <t>564221012</t>
  </si>
  <si>
    <t>Podklad nebo podsyp ze štěrkopísku ŠP plochy do 100 m2 tl 90 mm</t>
  </si>
  <si>
    <t>110160788</t>
  </si>
  <si>
    <t>https://podminky.urs.cz/item/CS_URS_2023_02/564221012</t>
  </si>
  <si>
    <t>ZP_OKP+ZP_TER+ZP_VST</t>
  </si>
  <si>
    <t>77</t>
  </si>
  <si>
    <t>564851011</t>
  </si>
  <si>
    <t>Podklad ze štěrkodrtě ŠD plochy do 100 m2 tl 150 mm</t>
  </si>
  <si>
    <t>2063814655</t>
  </si>
  <si>
    <t>78</t>
  </si>
  <si>
    <t>596811311</t>
  </si>
  <si>
    <t>Kladení velkoformátové betonové dlažby tl do 100 mm velikosti do 0,5 m2 pl do 300 m2</t>
  </si>
  <si>
    <t>1045308882</t>
  </si>
  <si>
    <t>79</t>
  </si>
  <si>
    <t>59245008</t>
  </si>
  <si>
    <t>dlažba tvar obdélník betonová 200x100x60mm barevná</t>
  </si>
  <si>
    <t>-157334649</t>
  </si>
  <si>
    <t>44,698*1,03 'Přepočtené koeficientem množství</t>
  </si>
  <si>
    <t>Úpravy povrchů, podlahy a osazování výplní</t>
  </si>
  <si>
    <t>80</t>
  </si>
  <si>
    <t>611142001</t>
  </si>
  <si>
    <t>Potažení vnitřních stropů sklovláknitým pletivem vtlačeným do tenkovrstvé hmoty</t>
  </si>
  <si>
    <t>903637553</t>
  </si>
  <si>
    <t>P1+P2+P3</t>
  </si>
  <si>
    <t>81</t>
  </si>
  <si>
    <t>611321111</t>
  </si>
  <si>
    <t>Vápenocementová omítka hrubá jednovrstvá zatřená vnitřních stropů rovných nanášená ručně</t>
  </si>
  <si>
    <t>470935067</t>
  </si>
  <si>
    <t>https://podminky.urs.cz/item/CS_URS_2023_02/611321111</t>
  </si>
  <si>
    <t>82</t>
  </si>
  <si>
    <t>611321131</t>
  </si>
  <si>
    <t>Potažení vnitřních rovných stropů vápenocementovým štukem tloušťky do 3 mm</t>
  </si>
  <si>
    <t>-1975839758</t>
  </si>
  <si>
    <t>https://podminky.urs.cz/item/CS_URS_2023_01/611321131</t>
  </si>
  <si>
    <t>83</t>
  </si>
  <si>
    <t>611321145</t>
  </si>
  <si>
    <t>Vápenocementová omítka štuková dvouvrstvá vnitřních schodišťových konstrukcí nanášená ručně</t>
  </si>
  <si>
    <t>1850938750</t>
  </si>
  <si>
    <t>https://podminky.urs.cz/item/CS_URS_2023_02/611321145</t>
  </si>
  <si>
    <t>84</t>
  </si>
  <si>
    <t>612321111</t>
  </si>
  <si>
    <t>Vápenocementová omítka hrubá jednovrstvá zatřená vnitřních stěn nanášená ručně</t>
  </si>
  <si>
    <t>1409155913</t>
  </si>
  <si>
    <t>místnost 1.01</t>
  </si>
  <si>
    <t>2,75*2*(2,51+1,7)</t>
  </si>
  <si>
    <t>místnost 1.02</t>
  </si>
  <si>
    <t>2,75*2*(3,075+4,485+0,6)</t>
  </si>
  <si>
    <t>-2,5*(2,3+0,2)</t>
  </si>
  <si>
    <t>-0,8*(2,055+0,2)</t>
  </si>
  <si>
    <t>místnost 1.03</t>
  </si>
  <si>
    <t>2,75*2*(3,26+4,485)</t>
  </si>
  <si>
    <t>-2*1,0*1,375</t>
  </si>
  <si>
    <t>místnost 1.04, 1.05</t>
  </si>
  <si>
    <t>2,75*2*(9,2+5,475)</t>
  </si>
  <si>
    <t>-4*1,0*1,375</t>
  </si>
  <si>
    <t>-3,0*(2,3+0,2)</t>
  </si>
  <si>
    <t>místnost 1.06</t>
  </si>
  <si>
    <t>2,75*2*(2,51+0,91)</t>
  </si>
  <si>
    <t>-0,75*0,5</t>
  </si>
  <si>
    <t>místnost 1.07</t>
  </si>
  <si>
    <t>2,75*2*(2,51+1,645)</t>
  </si>
  <si>
    <t>místnost 2.01</t>
  </si>
  <si>
    <t>2,75*(2*0,765+3,0)+1,25*(2*2,095+3,0)+2*0,5*2,095*1,5</t>
  </si>
  <si>
    <t>místnost 2.02</t>
  </si>
  <si>
    <t>2,75*(2*1,915+3,41+0,7+0,125)+0,75*(2*2,695+2,585)+2*0,5*2,585*2,0</t>
  </si>
  <si>
    <t>místnost 2.03</t>
  </si>
  <si>
    <t>2,75*(2*1,915+3,26)+1,25*(2*2,095+3,26)+2*0,5*2,095*1,5</t>
  </si>
  <si>
    <t>-1,0*2,1</t>
  </si>
  <si>
    <t>-0,94*(2,04+0,15)</t>
  </si>
  <si>
    <t>místnost 2.04</t>
  </si>
  <si>
    <t>2,75*(2*1,78+4,935)+1,25*(2*2,095+4,935)+2*0,5*2,095*1,5</t>
  </si>
  <si>
    <t>-0,94*(2,04+0,1)</t>
  </si>
  <si>
    <t>místnost 2.05</t>
  </si>
  <si>
    <t>2,75*(2*1,78+4,15)+1,25*(2*2,095+4,15)+2*0,5*2,095*1,5</t>
  </si>
  <si>
    <t>-0,6*(2,055+0,15)</t>
  </si>
  <si>
    <t>místnost 2.06</t>
  </si>
  <si>
    <t>2,75*2*(2,3+1,035)</t>
  </si>
  <si>
    <t>85</t>
  </si>
  <si>
    <t>612321131</t>
  </si>
  <si>
    <t>Potažení vnitřních stěn vápenocementovým štukem tloušťky do 3 mm</t>
  </si>
  <si>
    <t>382570562</t>
  </si>
  <si>
    <t>86</t>
  </si>
  <si>
    <t>619991011</t>
  </si>
  <si>
    <t>Obalení konstrukcí a prvků fólií přilepenou lepící páskou</t>
  </si>
  <si>
    <t>630313366</t>
  </si>
  <si>
    <t>6*1,0*1,375+1,0*0,5+2*0,75*0,5+3,0*2,3+2,5*2,3</t>
  </si>
  <si>
    <t>2*(0,94*2,04+0,84*2,04+0,74*2,04+2,0*2,1+0,9*2,055)</t>
  </si>
  <si>
    <t>2*1,0*2,1+2,0*2,1</t>
  </si>
  <si>
    <t>2*(3*0,94*2,04+0,84*2,04+0,6*2,055)</t>
  </si>
  <si>
    <t>87</t>
  </si>
  <si>
    <t>622131101</t>
  </si>
  <si>
    <t>Cementový postřik vnějších stěn nanášený celoplošně ručně</t>
  </si>
  <si>
    <t>-245963243</t>
  </si>
  <si>
    <t>Povrchová úprava fasády č. 1</t>
  </si>
  <si>
    <t>3,25*(3*10,08+2*2,825)</t>
  </si>
  <si>
    <t>2,55*(2*1,0+4,83)</t>
  </si>
  <si>
    <t>2*0,5*10,08*3,529</t>
  </si>
  <si>
    <t>2*(0,5*0,5*0,35+0,5*0,35)</t>
  </si>
  <si>
    <t>odečet</t>
  </si>
  <si>
    <t>-3,0*2,05</t>
  </si>
  <si>
    <t>-2,5*2,05</t>
  </si>
  <si>
    <t>Povrchová úprava fasády č. 3</t>
  </si>
  <si>
    <t>0,6*prvnířadaPTH38</t>
  </si>
  <si>
    <t>88</t>
  </si>
  <si>
    <t>622142001</t>
  </si>
  <si>
    <t>Potažení vnějších stěn sklovláknitým pletivem vtlačeným do tenkovrstvé hmoty</t>
  </si>
  <si>
    <t>1986563962</t>
  </si>
  <si>
    <t>OM_EX1+OM_EX3</t>
  </si>
  <si>
    <t>89</t>
  </si>
  <si>
    <t>622143003</t>
  </si>
  <si>
    <t>Montáž omítkových plastových nebo pozinkovaných rohových profilů</t>
  </si>
  <si>
    <t>-51519009</t>
  </si>
  <si>
    <t>90</t>
  </si>
  <si>
    <t>55343025</t>
  </si>
  <si>
    <t>profil rohový Pz+PVC pro vnější omítky tl 7mm</t>
  </si>
  <si>
    <t>109616639</t>
  </si>
  <si>
    <t>2*2,75+3*2,75"rohy stěn</t>
  </si>
  <si>
    <t>2*(6*1,375+2*2,3+3*0,5+3*2,1)"ostění oken</t>
  </si>
  <si>
    <t>7*1,0+3,0+2,5+2*0,75+2*1,0+2,0"nadpraží otvorů</t>
  </si>
  <si>
    <t>vnější omítky</t>
  </si>
  <si>
    <t>4*3,25+2*2,55"rohy domu</t>
  </si>
  <si>
    <t>150,45*1,05 'Přepočtené koeficientem množství</t>
  </si>
  <si>
    <t>91</t>
  </si>
  <si>
    <t>622143004</t>
  </si>
  <si>
    <t>Montáž omítkových samolepících začišťovacích profilů pro spojení s okenním rámem</t>
  </si>
  <si>
    <t>-1115820493</t>
  </si>
  <si>
    <t>92</t>
  </si>
  <si>
    <t>28342205</t>
  </si>
  <si>
    <t>profil začišťovací PVC 6mm s výztužnou tkaninou pro ostění ETICS</t>
  </si>
  <si>
    <t>1969679835</t>
  </si>
  <si>
    <t>41,3*1,05 'Přepočtené koeficientem množství</t>
  </si>
  <si>
    <t>93</t>
  </si>
  <si>
    <t>622151001.WBR.001</t>
  </si>
  <si>
    <t>Penetrační nátěr Weberpas podklad UNI vnějších pastovitých tenkovrstvých omítek stěn</t>
  </si>
  <si>
    <t>144832383</t>
  </si>
  <si>
    <t>94</t>
  </si>
  <si>
    <t>622211011</t>
  </si>
  <si>
    <t>Montáž kontaktního zateplení vnějších stěn lepením a mechanickým kotvením polystyrénových desek do betonu a zdiva tl přes 40 do 80 mm</t>
  </si>
  <si>
    <t>-1807491072</t>
  </si>
  <si>
    <t>0,9*prvnířadaPTH38+0,86*(3,0+2,5)</t>
  </si>
  <si>
    <t>95</t>
  </si>
  <si>
    <t>ISV.8591057303111</t>
  </si>
  <si>
    <t>Isover EPS SOKL 3000  - 60mm, λD = 0,035 (W·m-1·K-1),1250x600x60mm, soklové desky s nízkou nasákavostí a vysokou odolností proti průrazu pro tepelné izolace stěn v místech se zvýšeným namáháním vlhkostí.</t>
  </si>
  <si>
    <t>1074825533</t>
  </si>
  <si>
    <t>36,284*1,05 'Přepočtené koeficientem množství</t>
  </si>
  <si>
    <t>96</t>
  </si>
  <si>
    <t>622541012.WBR.001</t>
  </si>
  <si>
    <t>Tenkovrstvá silikonsilikátová omítka weberpas extraClean - zrnitý 1,5 mm vnějších stěn</t>
  </si>
  <si>
    <t>308166045</t>
  </si>
  <si>
    <t>97</t>
  </si>
  <si>
    <t>629991011</t>
  </si>
  <si>
    <t>Zakrytí výplní otvorů a svislých ploch fólií přilepenou lepící páskou</t>
  </si>
  <si>
    <t>1803410125</t>
  </si>
  <si>
    <t>98</t>
  </si>
  <si>
    <t>632441215.CMX</t>
  </si>
  <si>
    <t>Potěr anhydritový samonivelační litý CEMEX AnhyLevel C20 tl přes 45 do 50 mm</t>
  </si>
  <si>
    <t>-628857977</t>
  </si>
  <si>
    <t>podlaha P1</t>
  </si>
  <si>
    <t>13,76+2,26+4,13</t>
  </si>
  <si>
    <t>podlaha P2</t>
  </si>
  <si>
    <t>podlaha P3</t>
  </si>
  <si>
    <t>14,54+33,2+11,74</t>
  </si>
  <si>
    <t>podlaha P4</t>
  </si>
  <si>
    <t>9,91+13,02+18,97+15,84+2,38</t>
  </si>
  <si>
    <t>podlaha P6</t>
  </si>
  <si>
    <t>99</t>
  </si>
  <si>
    <t>632441291.CMX</t>
  </si>
  <si>
    <t>Příplatek k anhydritovému samonivelačnímu litému potěru CEMEX AnhyLevel C20 ZKD 5 mm tl</t>
  </si>
  <si>
    <t>329474227</t>
  </si>
  <si>
    <t>4*(P1+P3)+3*P2</t>
  </si>
  <si>
    <t>100</t>
  </si>
  <si>
    <t>634112113</t>
  </si>
  <si>
    <t>Obvodová dilatace podlahovým páskem z pěnového PE mezi stěnou a mazaninou nebo potěrem v 80 mm</t>
  </si>
  <si>
    <t>728427160</t>
  </si>
  <si>
    <t>2*(2,51+1,7)</t>
  </si>
  <si>
    <t>2*(3,075+4,485+0,6)</t>
  </si>
  <si>
    <t>2*(3,26+4,485)</t>
  </si>
  <si>
    <t>2*(9,2+5,475)</t>
  </si>
  <si>
    <t>2*(2,51+0,91)</t>
  </si>
  <si>
    <t>2*(2,51+1,645)</t>
  </si>
  <si>
    <t>2*(3,0+2,86)</t>
  </si>
  <si>
    <t>2*(3,41+4,61)</t>
  </si>
  <si>
    <t>2*(3,26+4,01)</t>
  </si>
  <si>
    <t>2*(4,935+3,875)</t>
  </si>
  <si>
    <t>2*(4,15+3,875)</t>
  </si>
  <si>
    <t>2*(2,3+1,035)</t>
  </si>
  <si>
    <t>101</t>
  </si>
  <si>
    <t>637311122</t>
  </si>
  <si>
    <t>Okapový chodník z betonových chodníkových obrubníků stojatých lože beton</t>
  </si>
  <si>
    <t>-1016404875</t>
  </si>
  <si>
    <t>((4*11,28)+2*3,0+2*1,5+2*1,0)</t>
  </si>
  <si>
    <t>102</t>
  </si>
  <si>
    <t>642942221</t>
  </si>
  <si>
    <t>Osazování zárubní nebo rámů dveřních kovových přes 2,5 do 4,5 m2 na MC</t>
  </si>
  <si>
    <t>1716814666</t>
  </si>
  <si>
    <t>https://podminky.urs.cz/item/CS_URS_2023_02/642942221</t>
  </si>
  <si>
    <t>1"dveře D7</t>
  </si>
  <si>
    <t>103</t>
  </si>
  <si>
    <t>55331754</t>
  </si>
  <si>
    <t>zárubeň dvoukřídlá ocelová pro zdění tl stěny 210-250mm rozměru 2000/1970, 2100mm</t>
  </si>
  <si>
    <t>1097499074</t>
  </si>
  <si>
    <t>104</t>
  </si>
  <si>
    <t>642942951</t>
  </si>
  <si>
    <t>Osazování zárubní dveřních skrytých do 2,5 m2</t>
  </si>
  <si>
    <t>1701879744</t>
  </si>
  <si>
    <t>105</t>
  </si>
  <si>
    <t>JAP.38197</t>
  </si>
  <si>
    <t>JAP 915 SKRYTÁ ZÁRUBEŇ AKTIVE 25/15-600mm</t>
  </si>
  <si>
    <t>578674583</t>
  </si>
  <si>
    <t>1"dveře D1</t>
  </si>
  <si>
    <t>106</t>
  </si>
  <si>
    <t>JAP.41197</t>
  </si>
  <si>
    <t>JAP 915 SKRYTÁ ZÁRUBEŇ AKTIVE 25/15-700mm</t>
  </si>
  <si>
    <t>-1907262890</t>
  </si>
  <si>
    <t>1+1"dveře D4</t>
  </si>
  <si>
    <t>107</t>
  </si>
  <si>
    <t>JAP.44197</t>
  </si>
  <si>
    <t>JAP 915 SKRYTÁ ZÁRUBEŇ AKTIVE 25/15-800mm</t>
  </si>
  <si>
    <t>1720884566</t>
  </si>
  <si>
    <t>1+3"dveře D3</t>
  </si>
  <si>
    <t>108</t>
  </si>
  <si>
    <t>781734112</t>
  </si>
  <si>
    <t>Montáž obkladů vnějších z obkladaček nebo obkladových pásků cihelných přes 50 do 85 ks/m2 lepené flexibilním lepidlem</t>
  </si>
  <si>
    <t>1278412118</t>
  </si>
  <si>
    <t>https://podminky.urs.cz/item/CS_URS_2023_01/781734112</t>
  </si>
  <si>
    <t>109</t>
  </si>
  <si>
    <t>59521230</t>
  </si>
  <si>
    <t>pásek obkladový vápenopískový 240x71x16mm nebarvený</t>
  </si>
  <si>
    <t>452117259</t>
  </si>
  <si>
    <t>110</t>
  </si>
  <si>
    <t>642946111</t>
  </si>
  <si>
    <t>Osazování pouzdra posuvných dveří s jednou kapsou pro jedno křídlo š do 800 mm do zděné příčky</t>
  </si>
  <si>
    <t>1547928708</t>
  </si>
  <si>
    <t>https://podminky.urs.cz/item/CS_URS_2023_02/642946111</t>
  </si>
  <si>
    <t>111</t>
  </si>
  <si>
    <t>JAP.S700060</t>
  </si>
  <si>
    <t>pouzdro stavební STANDARD S700-060 600mm</t>
  </si>
  <si>
    <t>-606732006</t>
  </si>
  <si>
    <t>1"dveře D5</t>
  </si>
  <si>
    <t>112</t>
  </si>
  <si>
    <t>JAP.S700080</t>
  </si>
  <si>
    <t>pouzdro stavební STANDARD S700-080 800mm</t>
  </si>
  <si>
    <t>2042190055</t>
  </si>
  <si>
    <t>1"dveře D2</t>
  </si>
  <si>
    <t>113</t>
  </si>
  <si>
    <t>644941111</t>
  </si>
  <si>
    <t>Osazování ventilačních mřížek velikosti do 150 x 200 mm</t>
  </si>
  <si>
    <t>1887875791</t>
  </si>
  <si>
    <t>https://podminky.urs.cz/item/CS_URS_2023_02/644941111</t>
  </si>
  <si>
    <t>114</t>
  </si>
  <si>
    <t>55341410</t>
  </si>
  <si>
    <t>průvětrník mřížový s klapkami 150x150mm</t>
  </si>
  <si>
    <t>-1224099815</t>
  </si>
  <si>
    <t>Ostatní konstrukce a práce, bourání</t>
  </si>
  <si>
    <t>115</t>
  </si>
  <si>
    <t>941111131</t>
  </si>
  <si>
    <t>Montáž lešení řadového trubkového lehkého s podlahami zatížení do 200 kg/m2 š od 1,2 do 1,5 m v do 10 m</t>
  </si>
  <si>
    <t>-1900281705</t>
  </si>
  <si>
    <t>116</t>
  </si>
  <si>
    <t>941111231</t>
  </si>
  <si>
    <t>Příplatek k lešení řadovému trubkovému lehkému s podlahami do 200 kg/m2 š od 1,2 do 1,5 m v do 10 m za každý den použití</t>
  </si>
  <si>
    <t>-857890713</t>
  </si>
  <si>
    <t>90*lešení</t>
  </si>
  <si>
    <t>117</t>
  </si>
  <si>
    <t>941111831</t>
  </si>
  <si>
    <t>Demontáž lešení řadového trubkového lehkého s podlahami zatížení do 200 kg/m2 š od 1,2 do 1,5 m v do 10 m</t>
  </si>
  <si>
    <t>1497411852</t>
  </si>
  <si>
    <t>118</t>
  </si>
  <si>
    <t>949101111</t>
  </si>
  <si>
    <t>Lešení pomocné pro objekty pozemních staveb s lešeňovou podlahou v do 1,9 m zatížení do 150 kg/m2</t>
  </si>
  <si>
    <t>1724053471</t>
  </si>
  <si>
    <t>119</t>
  </si>
  <si>
    <t>952901111</t>
  </si>
  <si>
    <t>Vyčištění budov bytové a občanské výstavby při výšce podlaží do 4 m</t>
  </si>
  <si>
    <t>1121182436</t>
  </si>
  <si>
    <t>P1+P2+P3+P4+P6</t>
  </si>
  <si>
    <t>120</t>
  </si>
  <si>
    <t>953943211</t>
  </si>
  <si>
    <t>Osazování hasicího přístroje</t>
  </si>
  <si>
    <t>-1423061867</t>
  </si>
  <si>
    <t>https://podminky.urs.cz/item/CS_URS_2023_02/953943211</t>
  </si>
  <si>
    <t>121</t>
  </si>
  <si>
    <t>44932410</t>
  </si>
  <si>
    <t>přístroj hasicí ruční pěnový PP 6 LE</t>
  </si>
  <si>
    <t>-127308205</t>
  </si>
  <si>
    <t>997</t>
  </si>
  <si>
    <t>Přesun sutě</t>
  </si>
  <si>
    <t>122</t>
  </si>
  <si>
    <t>997013212</t>
  </si>
  <si>
    <t>Vnitrostaveništní doprava suti a vybouraných hmot pro budovy v přes 6 do 9 m ručně</t>
  </si>
  <si>
    <t>1065093950</t>
  </si>
  <si>
    <t>https://podminky.urs.cz/item/CS_URS_2023_02/997013212</t>
  </si>
  <si>
    <t>123</t>
  </si>
  <si>
    <t>997013501</t>
  </si>
  <si>
    <t>Odvoz suti a vybouraných hmot na skládku nebo meziskládku do 1 km se složením</t>
  </si>
  <si>
    <t>-1216680742</t>
  </si>
  <si>
    <t>https://podminky.urs.cz/item/CS_URS_2023_02/997013501</t>
  </si>
  <si>
    <t>998</t>
  </si>
  <si>
    <t>Přesun hmot</t>
  </si>
  <si>
    <t>124</t>
  </si>
  <si>
    <t>998011002</t>
  </si>
  <si>
    <t>Přesun hmot pro budovy zděné v přes 6 do 12 m</t>
  </si>
  <si>
    <t>-1035704538</t>
  </si>
  <si>
    <t>https://podminky.urs.cz/item/CS_URS_2023_02/998011002</t>
  </si>
  <si>
    <t>PSV</t>
  </si>
  <si>
    <t>Práce a dodávky PSV</t>
  </si>
  <si>
    <t>711</t>
  </si>
  <si>
    <t>Izolace proti vodě, vlhkosti a plynům</t>
  </si>
  <si>
    <t>125</t>
  </si>
  <si>
    <t>711111001</t>
  </si>
  <si>
    <t>Provedení izolace proti zemní vlhkosti vodorovné za studena nátěrem penetračním</t>
  </si>
  <si>
    <t>-887061557</t>
  </si>
  <si>
    <t>(ZDESKA_D/0,15)"izolace základové desky</t>
  </si>
  <si>
    <t>0,2*(11,1+5,65+2*3,575+4,77+4,5)"pod pozednicí</t>
  </si>
  <si>
    <t>126</t>
  </si>
  <si>
    <t>11163153</t>
  </si>
  <si>
    <t>emulze asfaltová penetrační</t>
  </si>
  <si>
    <t>litr</t>
  </si>
  <si>
    <t>-1015166448</t>
  </si>
  <si>
    <t>110,547*0,2 'Přepočtené koeficientem množství</t>
  </si>
  <si>
    <t>127</t>
  </si>
  <si>
    <t>711112001</t>
  </si>
  <si>
    <t>Provedení izolace proti zemní vlhkosti svislé za studena nátěrem penetračním</t>
  </si>
  <si>
    <t>1689550318</t>
  </si>
  <si>
    <t>https://podminky.urs.cz/item/CS_URS_2023_02/711112001</t>
  </si>
  <si>
    <t>zatažení izolace desky</t>
  </si>
  <si>
    <t>128</t>
  </si>
  <si>
    <t>177973980</t>
  </si>
  <si>
    <t>8,368*0,3 'Přepočtené koeficientem množství</t>
  </si>
  <si>
    <t>129</t>
  </si>
  <si>
    <t>711141559</t>
  </si>
  <si>
    <t>Provedení izolace proti zemní vlhkosti pásy přitavením vodorovné NAIP</t>
  </si>
  <si>
    <t>-1916589199</t>
  </si>
  <si>
    <t>130</t>
  </si>
  <si>
    <t>DEK.1010151880</t>
  </si>
  <si>
    <t>GLASTEK 40 SPECIAL MINERAL (role/7,5m2)</t>
  </si>
  <si>
    <t>1474887476</t>
  </si>
  <si>
    <t>110,547*1,1655 'Přepočtené koeficientem množství</t>
  </si>
  <si>
    <t>131</t>
  </si>
  <si>
    <t>711142559</t>
  </si>
  <si>
    <t>Provedení izolace proti zemní vlhkosti pásy přitavením svislé NAIP</t>
  </si>
  <si>
    <t>707683322</t>
  </si>
  <si>
    <t>https://podminky.urs.cz/item/CS_URS_2023_02/711142559</t>
  </si>
  <si>
    <t>132</t>
  </si>
  <si>
    <t>1693337248</t>
  </si>
  <si>
    <t>8,368*1,221 'Přepočtené koeficientem množství</t>
  </si>
  <si>
    <t>133</t>
  </si>
  <si>
    <t>711747067</t>
  </si>
  <si>
    <t>Izolace proti vodě opracování trubních prostupu pod objímkou do 300 mm přitavením NAIP</t>
  </si>
  <si>
    <t>453838940</t>
  </si>
  <si>
    <t>134</t>
  </si>
  <si>
    <t>62832001</t>
  </si>
  <si>
    <t>pás asfaltový natavitelný oxidovaný s vložkou ze skleněné rohože typu V60 s jemnozrnným minerálním posypem tl 3,5mm</t>
  </si>
  <si>
    <t>283469999</t>
  </si>
  <si>
    <t>10*0,735 'Přepočtené koeficientem množství</t>
  </si>
  <si>
    <t>135</t>
  </si>
  <si>
    <t>998711102</t>
  </si>
  <si>
    <t>Přesun hmot tonážní pro izolace proti vodě, vlhkosti a plynům v objektech v přes 6 do 12 m</t>
  </si>
  <si>
    <t>-1507864021</t>
  </si>
  <si>
    <t>https://podminky.urs.cz/item/CS_URS_2023_02/998711102</t>
  </si>
  <si>
    <t>713</t>
  </si>
  <si>
    <t>Izolace tepelné</t>
  </si>
  <si>
    <t>136</t>
  </si>
  <si>
    <t>713111111</t>
  </si>
  <si>
    <t>Montáž izolace tepelné vrchem stropů volně kladenými rohožemi, pásy, dílci, deskami</t>
  </si>
  <si>
    <t>31660490</t>
  </si>
  <si>
    <t>https://podminky.urs.cz/item/CS_URS_2023_02/713111111</t>
  </si>
  <si>
    <t>9,2*(2,5+3,94)+(9,2-2,585)*2,5+2,585*3,2</t>
  </si>
  <si>
    <t>-6*0,78*1,4</t>
  </si>
  <si>
    <t>(2*9,2+2,585)*2,45</t>
  </si>
  <si>
    <t>137</t>
  </si>
  <si>
    <t>ISV.5901644632013</t>
  </si>
  <si>
    <t>Isover MULTIMAX 30 - 100mm,  λD = 0,030 (W·m-1·K-1), 1200x600x100mm, univerzální izolace do šikmých střech, stropů, provětrávaných fasád apod.</t>
  </si>
  <si>
    <t>1951513958</t>
  </si>
  <si>
    <t>128,919*1,05 'Přepočtené koeficientem množství</t>
  </si>
  <si>
    <t>138</t>
  </si>
  <si>
    <t>ISV.5901644632259</t>
  </si>
  <si>
    <t>Isover MULTIMAX 30 - 50mm,  λD = 0,030 (W·m-1·K-1), 1200x600x50mm, univerzální izolace do šikmých střech, stropů, provětrávaných fasád apod.</t>
  </si>
  <si>
    <t>-77512431</t>
  </si>
  <si>
    <t>139</t>
  </si>
  <si>
    <t>ISV.5901644632242</t>
  </si>
  <si>
    <t>Isover MULTIMAX 30 - 30mm,  λD= 0,030 (W·m-1·K-1), 1200x600x30mm, univerzální izolace do šikmých střech, stropů, provětrávaných fasád apod.</t>
  </si>
  <si>
    <t>293068630</t>
  </si>
  <si>
    <t>140</t>
  </si>
  <si>
    <t>713121111.1</t>
  </si>
  <si>
    <t>Montáž izolace tepelné podlah volně kladenými rohožemi, pásy, dílci, deskami 1 vrstva</t>
  </si>
  <si>
    <t>869625457</t>
  </si>
  <si>
    <t>P4+P6</t>
  </si>
  <si>
    <t>141</t>
  </si>
  <si>
    <t>ISV.8591057210402</t>
  </si>
  <si>
    <t>Isover EPS RigiFloor 4000 - 40mm, λD = 0,044 (W·m-1·K-1),1000x500x40mm, elastifikovaný polystyren pro kročejový útlum těžkých plovoucích podlah (beton, anhydrit) s užitným zatížením max. 4 kN/m2.</t>
  </si>
  <si>
    <t>1886962769</t>
  </si>
  <si>
    <t>142</t>
  </si>
  <si>
    <t>713121111</t>
  </si>
  <si>
    <t>1970071562</t>
  </si>
  <si>
    <t>https://podminky.urs.cz/item/CS_URS_2023_02/713121111</t>
  </si>
  <si>
    <t>143</t>
  </si>
  <si>
    <t>ISV.8591057520099</t>
  </si>
  <si>
    <t>Isover EPS 100 - 120mm, λD = 0,037 (W·m-1·K-1),1000x500x120mm, stabilizované desky pro tepelné izolace konstrukcí s běžnými požadavky na zatížení, např. ploché střechy, podlahy apod. Trvalá zatížitelnost v tlaku max. 2000kg/m2 při def. &lt; 2%.</t>
  </si>
  <si>
    <t>-383719174</t>
  </si>
  <si>
    <t>83,9*1,05 'Přepočtené koeficientem množství</t>
  </si>
  <si>
    <t>144</t>
  </si>
  <si>
    <t>713131141</t>
  </si>
  <si>
    <t>Montáž izolace tepelné stěn lepením celoplošně rohoží, pásů, dílců, desek</t>
  </si>
  <si>
    <t>416083424</t>
  </si>
  <si>
    <t>https://podminky.urs.cz/item/CS_URS_2023_02/713131141</t>
  </si>
  <si>
    <t>145</t>
  </si>
  <si>
    <t>28376423</t>
  </si>
  <si>
    <t>deska XPS hrana polodrážková a hladký povrch 300kPA λ=0,035 tl 120mm</t>
  </si>
  <si>
    <t>1704465595</t>
  </si>
  <si>
    <t>0,3*(3,5)</t>
  </si>
  <si>
    <t>0,25*4,5</t>
  </si>
  <si>
    <t>0,25*(2*3,06+2*10,08+2*2,915)</t>
  </si>
  <si>
    <t>překlad P2</t>
  </si>
  <si>
    <t>překlad P3</t>
  </si>
  <si>
    <t>0,25*3,5</t>
  </si>
  <si>
    <t>12,203*1,05 'Přepočtené koeficientem množství</t>
  </si>
  <si>
    <t>146</t>
  </si>
  <si>
    <t>713131141.1</t>
  </si>
  <si>
    <t>-1248025026</t>
  </si>
  <si>
    <t>https://podminky.urs.cz/item/CS_URS_2023_02/713131141.1</t>
  </si>
  <si>
    <t>0,32*(2,5+1,0)"překlad P2</t>
  </si>
  <si>
    <t>0,32*3,0"překlad P3</t>
  </si>
  <si>
    <t>147</t>
  </si>
  <si>
    <t>28376417</t>
  </si>
  <si>
    <t>deska XPS hrana polodrážková a hladký povrch 300kPA λ=0,035 tl 50mm</t>
  </si>
  <si>
    <t>1232187268</t>
  </si>
  <si>
    <t>148</t>
  </si>
  <si>
    <t>713131151</t>
  </si>
  <si>
    <t>Montáž izolace tepelné stěn volně vloženými rohožemi, pásy, dílci, deskami 1 vrstva</t>
  </si>
  <si>
    <t>-396835463</t>
  </si>
  <si>
    <t>https://podminky.urs.cz/item/CS_URS_2023_02/713131151</t>
  </si>
  <si>
    <t>149</t>
  </si>
  <si>
    <t>602215537</t>
  </si>
  <si>
    <t>0,25*(2*(10,08+10,08+1,0)-(4,5+3,5))</t>
  </si>
  <si>
    <t>8,58*1,05 'Přepočtené koeficientem množství</t>
  </si>
  <si>
    <t>150</t>
  </si>
  <si>
    <t>713151121</t>
  </si>
  <si>
    <t>Montáž izolace tepelné střech šikmých kladené volně pod krokve rohoží, pásů, desek</t>
  </si>
  <si>
    <t>-449674738</t>
  </si>
  <si>
    <t>https://podminky.urs.cz/item/CS_URS_2023_02/713151121</t>
  </si>
  <si>
    <t>151</t>
  </si>
  <si>
    <t>DEK.1421010530</t>
  </si>
  <si>
    <t>TOPDEK 022 PIR FD 100mm (8,64m2/bal)1200x2400</t>
  </si>
  <si>
    <t>1739942214</t>
  </si>
  <si>
    <t>77,506*1,05 'Přepočtené koeficientem množství</t>
  </si>
  <si>
    <t>152</t>
  </si>
  <si>
    <t>713191133</t>
  </si>
  <si>
    <t>Montáž izolace tepelné podlah, stropů vrchem nebo střech překrytí fólií s přelepeným spojem</t>
  </si>
  <si>
    <t>896357146</t>
  </si>
  <si>
    <t>https://podminky.urs.cz/item/CS_URS_2023_02/713191133</t>
  </si>
  <si>
    <t>153</t>
  </si>
  <si>
    <t>DEK.2600601080.1</t>
  </si>
  <si>
    <t>DEKFOL N AL 170 SPECIÁL (75m2/bal.)</t>
  </si>
  <si>
    <t>1090699605</t>
  </si>
  <si>
    <t>77,506*1,1655 'Přepočtené koeficientem množství</t>
  </si>
  <si>
    <t>154</t>
  </si>
  <si>
    <t>713191411</t>
  </si>
  <si>
    <t>Montáž izolace tepelné střech šikmých provedení podkladového roštu pod krokve</t>
  </si>
  <si>
    <t>527118934</t>
  </si>
  <si>
    <t>https://podminky.urs.cz/item/CS_URS_2023_02/713191411</t>
  </si>
  <si>
    <t>(SDK_podkroví+SDK_podkroví_HI)/0,5</t>
  </si>
  <si>
    <t>155</t>
  </si>
  <si>
    <t>60514106</t>
  </si>
  <si>
    <t>řezivo jehličnaté lať pevnostní třída S10-13 průřez 40x60mm</t>
  </si>
  <si>
    <t>-933358061</t>
  </si>
  <si>
    <t>153,124*0,06*0,04</t>
  </si>
  <si>
    <t>0,367*1,04 'Přepočtené koeficientem množství</t>
  </si>
  <si>
    <t>156</t>
  </si>
  <si>
    <t>998713102</t>
  </si>
  <si>
    <t>Přesun hmot tonážní pro izolace tepelné v objektech v přes 6 do 12 m</t>
  </si>
  <si>
    <t>1552967157</t>
  </si>
  <si>
    <t>https://podminky.urs.cz/item/CS_URS_2023_02/998713102</t>
  </si>
  <si>
    <t>735</t>
  </si>
  <si>
    <t>Ústřední vytápění - otopná tělesa</t>
  </si>
  <si>
    <t>157</t>
  </si>
  <si>
    <t>735511009</t>
  </si>
  <si>
    <t>Podlahové vytápění - systémová deska bez izolace výšky 20 až 24 mm</t>
  </si>
  <si>
    <t>-1036071130</t>
  </si>
  <si>
    <t>158</t>
  </si>
  <si>
    <t>998735102</t>
  </si>
  <si>
    <t>Přesun hmot tonážní pro otopná tělesa v objektech v přes 6 do 12 m</t>
  </si>
  <si>
    <t>643876412</t>
  </si>
  <si>
    <t>https://podminky.urs.cz/item/CS_URS_2023_02/998735102</t>
  </si>
  <si>
    <t>762</t>
  </si>
  <si>
    <t>Konstrukce tesařské</t>
  </si>
  <si>
    <t>159</t>
  </si>
  <si>
    <t>762083111</t>
  </si>
  <si>
    <t>Impregnace řeziva proti dřevokaznému hmyzu a houbám máčením třída ohrožení 1 a 2</t>
  </si>
  <si>
    <t>697115786</t>
  </si>
  <si>
    <t>0,15*0,15*(11,1+5,65+2*3,575)+0,15*0,22*(4,77+4,5)</t>
  </si>
  <si>
    <t>160</t>
  </si>
  <si>
    <t>762332130</t>
  </si>
  <si>
    <t>Montáž vázaných kcí krovů pravidelných z hraněného řeziva průřezové pl do 50 cm2</t>
  </si>
  <si>
    <t>1520564109</t>
  </si>
  <si>
    <t>https://podminky.urs.cz/item/CS_URS_2023_02/762332130</t>
  </si>
  <si>
    <t>příložky 25x150 mm</t>
  </si>
  <si>
    <t>40*0,45</t>
  </si>
  <si>
    <t>16*1,25</t>
  </si>
  <si>
    <t>161</t>
  </si>
  <si>
    <t>60512125</t>
  </si>
  <si>
    <t>hranol stavební řezivo průřezu do 120cm2 do dl 6m</t>
  </si>
  <si>
    <t>1755795740</t>
  </si>
  <si>
    <t>40*0,45*0,025*0,15</t>
  </si>
  <si>
    <t>16*1,25*0,025*0,15</t>
  </si>
  <si>
    <t>162</t>
  </si>
  <si>
    <t>762332131</t>
  </si>
  <si>
    <t>Montáž vázaných kcí krovů pravidelných z hraněného řeziva průřezové pl přes 50 do 120 cm2</t>
  </si>
  <si>
    <t>-30058159</t>
  </si>
  <si>
    <t>https://podminky.urs.cz/item/CS_URS_2023_02/762332131</t>
  </si>
  <si>
    <t>Kleština 50x180 mm</t>
  </si>
  <si>
    <t>17*4,57</t>
  </si>
  <si>
    <t>163</t>
  </si>
  <si>
    <t>1395083115</t>
  </si>
  <si>
    <t>17*4,57*0,05*0,18</t>
  </si>
  <si>
    <t>164</t>
  </si>
  <si>
    <t>762332132</t>
  </si>
  <si>
    <t>Montáž vázaných kcí krovů pravidelných z hraněného řeziva průřezové pl přes 120 do 224 cm2</t>
  </si>
  <si>
    <t>-543522402</t>
  </si>
  <si>
    <t>https://podminky.urs.cz/item/CS_URS_2023_02/762332132</t>
  </si>
  <si>
    <t>Krokev 100x180 mm</t>
  </si>
  <si>
    <t>13*8,155</t>
  </si>
  <si>
    <t>15*7,03</t>
  </si>
  <si>
    <t>Prvek římsy 100x180 mm</t>
  </si>
  <si>
    <t>20*0,5</t>
  </si>
  <si>
    <t>8*1,5</t>
  </si>
  <si>
    <t>165</t>
  </si>
  <si>
    <t>60512130</t>
  </si>
  <si>
    <t>hranol stavební řezivo průřezu do 224cm2 do dl 6m</t>
  </si>
  <si>
    <t>-1015311643</t>
  </si>
  <si>
    <t>20*0,5*0,1*0,18</t>
  </si>
  <si>
    <t>8*1,5*0,1*0,18</t>
  </si>
  <si>
    <t>166</t>
  </si>
  <si>
    <t>60512131</t>
  </si>
  <si>
    <t>hranol stavební řezivo průřezu do 224cm2 dl 6-8m</t>
  </si>
  <si>
    <t>-1721185111</t>
  </si>
  <si>
    <t>15*7,03*0,1*0,18</t>
  </si>
  <si>
    <t>167</t>
  </si>
  <si>
    <t>60512132</t>
  </si>
  <si>
    <t>hranol stavební řezivo průřezu do 224cm2 přes dl 8m</t>
  </si>
  <si>
    <t>-412603348</t>
  </si>
  <si>
    <t>13*8,155*0,1*0,18</t>
  </si>
  <si>
    <t>168</t>
  </si>
  <si>
    <t>762332133</t>
  </si>
  <si>
    <t>Montáž vázaných kcí krovů pravidelných z hraněného řeziva průřezové pl přes 224 do 288 cm2</t>
  </si>
  <si>
    <t>-2034676618</t>
  </si>
  <si>
    <t>https://podminky.urs.cz/item/CS_URS_2023_02/762332133</t>
  </si>
  <si>
    <t>Pozednice 150x150 mm</t>
  </si>
  <si>
    <t>11,1</t>
  </si>
  <si>
    <t>5,65</t>
  </si>
  <si>
    <t>2*3,575</t>
  </si>
  <si>
    <t>Sloupek 150x150 mm</t>
  </si>
  <si>
    <t>2*2,86</t>
  </si>
  <si>
    <t>169</t>
  </si>
  <si>
    <t>60512137</t>
  </si>
  <si>
    <t>hranol stavební řezivo průřezu do 288cm2 přes dl 8m</t>
  </si>
  <si>
    <t>197360311</t>
  </si>
  <si>
    <t>11,1*0,15*0,15</t>
  </si>
  <si>
    <t>170</t>
  </si>
  <si>
    <t>60512135</t>
  </si>
  <si>
    <t>hranol stavební řezivo průřezu do 288cm2 do dl 6m</t>
  </si>
  <si>
    <t>1422794625</t>
  </si>
  <si>
    <t>5,65*0,15*0,15</t>
  </si>
  <si>
    <t>2*3,575*0,15*0,15</t>
  </si>
  <si>
    <t>2*2,86*0,15*0,15</t>
  </si>
  <si>
    <t>171</t>
  </si>
  <si>
    <t>762332134</t>
  </si>
  <si>
    <t>Montáž vázaných kcí krovů pravidelných z hraněného řeziva průřezové pl přes 288 do 450 cm2</t>
  </si>
  <si>
    <t>304181402</t>
  </si>
  <si>
    <t>https://podminky.urs.cz/item/CS_URS_2023_02/762332134</t>
  </si>
  <si>
    <t>Pozednice 150x220 mm</t>
  </si>
  <si>
    <t>4,77</t>
  </si>
  <si>
    <t>4,5</t>
  </si>
  <si>
    <t>172</t>
  </si>
  <si>
    <t>60512140</t>
  </si>
  <si>
    <t>hranol stavební řezivo průřezu do 450cm2 do dl 6m</t>
  </si>
  <si>
    <t>-339309472</t>
  </si>
  <si>
    <t>4,77*0,15*0,22</t>
  </si>
  <si>
    <t>4,5*0,15*0,22</t>
  </si>
  <si>
    <t>173</t>
  </si>
  <si>
    <t>762332135</t>
  </si>
  <si>
    <t>Montáž vázaných kcí krovů pravidelných z hraněného řeziva průřezové pl přes 450 cm2</t>
  </si>
  <si>
    <t>-1257537264</t>
  </si>
  <si>
    <t>https://podminky.urs.cz/item/CS_URS_2023_02/762332135</t>
  </si>
  <si>
    <t>Středová vaznice 200x240 mm</t>
  </si>
  <si>
    <t>2*11,1</t>
  </si>
  <si>
    <t>174</t>
  </si>
  <si>
    <t>60512147</t>
  </si>
  <si>
    <t>hranol stavební řezivo průřezu nad 450cm2 přes dl 8m</t>
  </si>
  <si>
    <t>775186305</t>
  </si>
  <si>
    <t>2*11,1*0,2*0,24</t>
  </si>
  <si>
    <t>175</t>
  </si>
  <si>
    <t>762341210</t>
  </si>
  <si>
    <t>Montáž bednění střech rovných a šikmých sklonu do 60° z hrubých prken na sraz tl do 32 mm</t>
  </si>
  <si>
    <t>99686732</t>
  </si>
  <si>
    <t>176</t>
  </si>
  <si>
    <t>60515111</t>
  </si>
  <si>
    <t>řezivo jehličnaté boční prkno 20-30mm</t>
  </si>
  <si>
    <t>-246991243</t>
  </si>
  <si>
    <t>170,0*0,02</t>
  </si>
  <si>
    <t>177</t>
  </si>
  <si>
    <t>762342214</t>
  </si>
  <si>
    <t>Montáž laťování na střechách jednoduchých sklonu do 60° osové vzdálenosti přes 150 do 360 mm</t>
  </si>
  <si>
    <t>-863188274</t>
  </si>
  <si>
    <t>https://podminky.urs.cz/item/CS_URS_2023_02/762342214</t>
  </si>
  <si>
    <t>178</t>
  </si>
  <si>
    <t>60514101</t>
  </si>
  <si>
    <t>řezivo jehličnaté lať 10-25cm2</t>
  </si>
  <si>
    <t>1589713748</t>
  </si>
  <si>
    <t>vodorovné laťování 60x40 mm</t>
  </si>
  <si>
    <t>560,0*0,06*0,04</t>
  </si>
  <si>
    <t>179</t>
  </si>
  <si>
    <t>762342511</t>
  </si>
  <si>
    <t>Montáž kontralatí na podklad bez tepelné izolace</t>
  </si>
  <si>
    <t>636368841</t>
  </si>
  <si>
    <t>https://podminky.urs.cz/item/CS_URS_2023_02/762342511</t>
  </si>
  <si>
    <t>180</t>
  </si>
  <si>
    <t>1889599069</t>
  </si>
  <si>
    <t>svislé laťování 60x40 mm</t>
  </si>
  <si>
    <t>215,0*0,06*0,04</t>
  </si>
  <si>
    <t>181</t>
  </si>
  <si>
    <t>762395000</t>
  </si>
  <si>
    <t>Spojovací prostředky krovů, bednění, laťování, nadstřešních konstrukcí</t>
  </si>
  <si>
    <t>378851888</t>
  </si>
  <si>
    <t>K001+K01+K21+K22+K23+K31+K33+K41+K53+K7+K8+K9</t>
  </si>
  <si>
    <t>182</t>
  </si>
  <si>
    <t>762811210</t>
  </si>
  <si>
    <t>Montáž vrchního záklopu z hrubých prken na sraz spáry zakryté</t>
  </si>
  <si>
    <t>-1048101427</t>
  </si>
  <si>
    <t>https://podminky.urs.cz/item/CS_URS_2023_02/762811210</t>
  </si>
  <si>
    <t>183</t>
  </si>
  <si>
    <t>60511120</t>
  </si>
  <si>
    <t>řezivo stavební prkna prismovaná středová tl 25(32)mm dl 2-5m</t>
  </si>
  <si>
    <t>506455245</t>
  </si>
  <si>
    <t>prkenný záklop</t>
  </si>
  <si>
    <t>46,0*0,032</t>
  </si>
  <si>
    <t>184</t>
  </si>
  <si>
    <t>762842131</t>
  </si>
  <si>
    <t>Montáž podbíjení střech šikmých vnějšího přesahu š do 0,8 m z palubek</t>
  </si>
  <si>
    <t>1559660471</t>
  </si>
  <si>
    <t>https://podminky.urs.cz/item/CS_URS_2023_02/762842131</t>
  </si>
  <si>
    <t>1,725+4,425+2,725+5,75+2,725+4*8,155</t>
  </si>
  <si>
    <t>185</t>
  </si>
  <si>
    <t>762842231</t>
  </si>
  <si>
    <t>Montáž podbíjení střech šikmých vnějšího přesahu š přes 0,8 m z palubek</t>
  </si>
  <si>
    <t>-1009829921</t>
  </si>
  <si>
    <t>https://podminky.urs.cz/item/CS_URS_2023_02/762842231</t>
  </si>
  <si>
    <t>5,05*1,56</t>
  </si>
  <si>
    <t>186</t>
  </si>
  <si>
    <t>61191120</t>
  </si>
  <si>
    <t>palubky obkladové smrk profil klasický 12,5x96mm jakost A/B</t>
  </si>
  <si>
    <t>-1283880989</t>
  </si>
  <si>
    <t>35*1,1 'Přepočtené koeficientem množství</t>
  </si>
  <si>
    <t>187</t>
  </si>
  <si>
    <t>762895000</t>
  </si>
  <si>
    <t>Spojovací prostředky pro montáž záklopu, stropnice a podbíjení</t>
  </si>
  <si>
    <t>-1970970014</t>
  </si>
  <si>
    <t>venkovní podbití</t>
  </si>
  <si>
    <t>35,0*0,015</t>
  </si>
  <si>
    <t>188</t>
  </si>
  <si>
    <t>998762102</t>
  </si>
  <si>
    <t>Přesun hmot tonážní pro kce tesařské v objektech v přes 6 do 12 m</t>
  </si>
  <si>
    <t>577164082</t>
  </si>
  <si>
    <t>https://podminky.urs.cz/item/CS_URS_2023_02/998762102</t>
  </si>
  <si>
    <t>763</t>
  </si>
  <si>
    <t>Konstrukce suché výstavby</t>
  </si>
  <si>
    <t>189</t>
  </si>
  <si>
    <t>763121426</t>
  </si>
  <si>
    <t>SDK stěna předsazená tl 112,5 mm profil CW+UW 100 deska 1xH2 12,5 bez izolace EI 15</t>
  </si>
  <si>
    <t>-1729001253</t>
  </si>
  <si>
    <t>https://podminky.urs.cz/item/CS_URS_2023_02/763121426</t>
  </si>
  <si>
    <t>1,3*0,85"místnost 1.01</t>
  </si>
  <si>
    <t>1,0*1,45"místnost 2.01</t>
  </si>
  <si>
    <t>190</t>
  </si>
  <si>
    <t>763121714</t>
  </si>
  <si>
    <t>SDK stěna předsazená základní penetrační nátěr</t>
  </si>
  <si>
    <t>1221895483</t>
  </si>
  <si>
    <t>https://podminky.urs.cz/item/CS_URS_2023_02/763121714</t>
  </si>
  <si>
    <t>191</t>
  </si>
  <si>
    <t>763161510</t>
  </si>
  <si>
    <t>SDK podkroví deska 1xA 12,5 bez TI dvouvrstvá spodní kce profil CD+UD na krokvových nástavcích</t>
  </si>
  <si>
    <t>-152732091</t>
  </si>
  <si>
    <t>https://podminky.urs.cz/item/CS_URS_2023_02/763161510</t>
  </si>
  <si>
    <t>9,2*(2,58+3,81)+(9,2-2,585)*2,58+2,585*3,29</t>
  </si>
  <si>
    <t>-4*0,78*1,4"odečet střešních oken</t>
  </si>
  <si>
    <t>-0,115*(2*2,58+9,2+1,035+1,37+2,875)"zdivo tl. 115 mm</t>
  </si>
  <si>
    <t>-0,24*(1,75+2,58+0,545)"zdivo tl. 240 mm</t>
  </si>
  <si>
    <t>-SDK_podkroví_HI"odečet mokrého provozu</t>
  </si>
  <si>
    <t>192</t>
  </si>
  <si>
    <t>763161529</t>
  </si>
  <si>
    <t>SDK podkroví deska 1xH2 12,5 bezTI dvouvrstvá spodní kce profil CD+UD na krokvových nástavcích</t>
  </si>
  <si>
    <t>1340205411</t>
  </si>
  <si>
    <t>https://podminky.urs.cz/item/CS_URS_2023_02/763161529</t>
  </si>
  <si>
    <t>3,0*(2,58+0,765)"místnost 2.01</t>
  </si>
  <si>
    <t>193</t>
  </si>
  <si>
    <t>998763101</t>
  </si>
  <si>
    <t>Přesun hmot tonážní pro dřevostavby v objektech v přes 6 do 12 m</t>
  </si>
  <si>
    <t>-1107592509</t>
  </si>
  <si>
    <t>https://podminky.urs.cz/item/CS_URS_2023_02/998763101</t>
  </si>
  <si>
    <t>764</t>
  </si>
  <si>
    <t>Konstrukce klempířské</t>
  </si>
  <si>
    <t>194</t>
  </si>
  <si>
    <t>764212665</t>
  </si>
  <si>
    <t>Oplechování rovné okapové hrany z Pz s povrchovou úpravou rš 400 mm</t>
  </si>
  <si>
    <t>1899604871</t>
  </si>
  <si>
    <t>https://podminky.urs.cz/item/CS_URS_2023_02/764212665</t>
  </si>
  <si>
    <t>23,0</t>
  </si>
  <si>
    <t>195</t>
  </si>
  <si>
    <t>764216444</t>
  </si>
  <si>
    <t>Oplechování rovných parapetů celoplošně lepené z Pz plechu rš 330 mm</t>
  </si>
  <si>
    <t>-2008434250</t>
  </si>
  <si>
    <t>2*0,85</t>
  </si>
  <si>
    <t>9*1,1</t>
  </si>
  <si>
    <t>2,1</t>
  </si>
  <si>
    <t>196</t>
  </si>
  <si>
    <t>764511602</t>
  </si>
  <si>
    <t>Žlab podokapní půlkruhový z Pz s povrchovou úpravou rš 330 mm</t>
  </si>
  <si>
    <t>1414665969</t>
  </si>
  <si>
    <t>https://podminky.urs.cz/item/CS_URS_2023_02/764511602</t>
  </si>
  <si>
    <t>18,4</t>
  </si>
  <si>
    <t>197</t>
  </si>
  <si>
    <t>764511642</t>
  </si>
  <si>
    <t>Kotlík oválný (trychtýřový) pro podokapní žlaby z Pz s povrchovou úpravou 330/100 mm</t>
  </si>
  <si>
    <t>83423039</t>
  </si>
  <si>
    <t>https://podminky.urs.cz/item/CS_URS_2023_02/764511642</t>
  </si>
  <si>
    <t>198</t>
  </si>
  <si>
    <t>764518422</t>
  </si>
  <si>
    <t>Svody kruhové včetně objímek, kolen, odskoků z Pz plechu průměru 100 mm</t>
  </si>
  <si>
    <t>-95799155</t>
  </si>
  <si>
    <t>10,0</t>
  </si>
  <si>
    <t>199</t>
  </si>
  <si>
    <t>764518432</t>
  </si>
  <si>
    <t>Sklápěcí výpust vody z Pz plechu kruhového svodu průměru 100 mm</t>
  </si>
  <si>
    <t>-1313306111</t>
  </si>
  <si>
    <t>200</t>
  </si>
  <si>
    <t>998764102</t>
  </si>
  <si>
    <t>Přesun hmot tonážní pro konstrukce klempířské v objektech v přes 6 do 12 m</t>
  </si>
  <si>
    <t>-819822832</t>
  </si>
  <si>
    <t>https://podminky.urs.cz/item/CS_URS_2023_02/998764102</t>
  </si>
  <si>
    <t>765</t>
  </si>
  <si>
    <t>Krytina skládaná</t>
  </si>
  <si>
    <t>201</t>
  </si>
  <si>
    <t>765113012</t>
  </si>
  <si>
    <t>Krytina keramická drážková velkoformátová (do 12 ks/m2) engobovaná sklonu do 30° na sucho</t>
  </si>
  <si>
    <t>-468513309</t>
  </si>
  <si>
    <t>https://podminky.urs.cz/item/CS_URS_2023_02/765113012</t>
  </si>
  <si>
    <t>((11,2*11,2+5,75*1,0+5,05*0,995)/Cos(35))-6*0,78*1,4</t>
  </si>
  <si>
    <t>202</t>
  </si>
  <si>
    <t>765113121</t>
  </si>
  <si>
    <t>Krytina keramická okapová hrana s větrací mřížkou jednoduchou</t>
  </si>
  <si>
    <t>-811296206</t>
  </si>
  <si>
    <t>https://podminky.urs.cz/item/CS_URS_2023_02/765113121</t>
  </si>
  <si>
    <t>2*11,2</t>
  </si>
  <si>
    <t>203</t>
  </si>
  <si>
    <t>765113332</t>
  </si>
  <si>
    <t>Krytina keramická drážková hřeben z hřebenáčů engobovaných s podhřebenovými velkoformátovými (do 9 ks/m oboustranně) větracími taškami</t>
  </si>
  <si>
    <t>1892580830</t>
  </si>
  <si>
    <t>https://podminky.urs.cz/item/CS_URS_2023_02/765113332</t>
  </si>
  <si>
    <t>11,2</t>
  </si>
  <si>
    <t>204</t>
  </si>
  <si>
    <t>765113512</t>
  </si>
  <si>
    <t>Krytina keramická drážková štítová hrana z velkoformátových (do 3 ks/m) okrajových tašek engobovaných do malty</t>
  </si>
  <si>
    <t>-713218198</t>
  </si>
  <si>
    <t>https://podminky.urs.cz/item/CS_URS_2023_02/765113512</t>
  </si>
  <si>
    <t>4*8,155</t>
  </si>
  <si>
    <t>205</t>
  </si>
  <si>
    <t>765115201</t>
  </si>
  <si>
    <t>Montáž nástavce pro anténu pro keramickou krytinu</t>
  </si>
  <si>
    <t>95233309</t>
  </si>
  <si>
    <t>https://podminky.urs.cz/item/CS_URS_2023_02/765115201</t>
  </si>
  <si>
    <t>206</t>
  </si>
  <si>
    <t>59660254</t>
  </si>
  <si>
    <t>nástavec pro anténu kovový D 28-74mm</t>
  </si>
  <si>
    <t>381184173</t>
  </si>
  <si>
    <t>207</t>
  </si>
  <si>
    <t>765115202</t>
  </si>
  <si>
    <t>Montáž nástavce pro odvětrání kanalizace pro keramickou krytinu</t>
  </si>
  <si>
    <t>817318980</t>
  </si>
  <si>
    <t>https://podminky.urs.cz/item/CS_URS_2023_02/765115202</t>
  </si>
  <si>
    <t>208</t>
  </si>
  <si>
    <t>59660212</t>
  </si>
  <si>
    <t>nástavec pro odvětrání kanalizace</t>
  </si>
  <si>
    <t>237463457</t>
  </si>
  <si>
    <t>209</t>
  </si>
  <si>
    <t>765115302</t>
  </si>
  <si>
    <t>Montáž střešního výlezu pl jednotlivě přes 0,25 m2 pro keramickou krytinu</t>
  </si>
  <si>
    <t>1439736458</t>
  </si>
  <si>
    <t>https://podminky.urs.cz/item/CS_URS_2023_02/765115302</t>
  </si>
  <si>
    <t>210</t>
  </si>
  <si>
    <t>61140606</t>
  </si>
  <si>
    <t xml:space="preserve">výlez střešní pro sklon střechy 20-65° </t>
  </si>
  <si>
    <t>2033400553</t>
  </si>
  <si>
    <t>211</t>
  </si>
  <si>
    <t>765115401</t>
  </si>
  <si>
    <t>Montáž protisněhového háku pro keramickou krytinu</t>
  </si>
  <si>
    <t>-1972687066</t>
  </si>
  <si>
    <t>https://podminky.urs.cz/item/CS_URS_2023_02/765115401</t>
  </si>
  <si>
    <t>STŘplocha*1,8</t>
  </si>
  <si>
    <t>212</t>
  </si>
  <si>
    <t>59660249</t>
  </si>
  <si>
    <t>hák protisněhový keramické drážkové velkoformátové krytiny</t>
  </si>
  <si>
    <t>140822217</t>
  </si>
  <si>
    <t>213</t>
  </si>
  <si>
    <t>765191023</t>
  </si>
  <si>
    <t>Montáž pojistné hydroizolační nebo parotěsné kladené ve sklonu přes 20° s lepenými spoji na bednění</t>
  </si>
  <si>
    <t>1116014336</t>
  </si>
  <si>
    <t>https://podminky.urs.cz/item/CS_URS_2023_02/765191023</t>
  </si>
  <si>
    <t>214</t>
  </si>
  <si>
    <t>DEK.2600201105</t>
  </si>
  <si>
    <t>DEKTEN MULTI-PRO II (75m2/bal.)</t>
  </si>
  <si>
    <t>-1398921596</t>
  </si>
  <si>
    <t>159,736*1,1 'Přepočtené koeficientem množství</t>
  </si>
  <si>
    <t>215</t>
  </si>
  <si>
    <t>998765102</t>
  </si>
  <si>
    <t>Přesun hmot tonážní pro krytiny skládané v objektech v přes 6 do 12 m</t>
  </si>
  <si>
    <t>1149052370</t>
  </si>
  <si>
    <t>https://podminky.urs.cz/item/CS_URS_2023_02/998765102</t>
  </si>
  <si>
    <t>766</t>
  </si>
  <si>
    <t>Konstrukce truhlářské</t>
  </si>
  <si>
    <t>216</t>
  </si>
  <si>
    <t>766231113</t>
  </si>
  <si>
    <t>Montáž sklápěcích půdních schodů</t>
  </si>
  <si>
    <t>1986236019</t>
  </si>
  <si>
    <t>https://podminky.urs.cz/item/CS_URS_2023_02/766231113</t>
  </si>
  <si>
    <t>217</t>
  </si>
  <si>
    <t>JAP0011294X</t>
  </si>
  <si>
    <t>schody stahovací KOMBO PP; dolní víko-plech s vnitřní protipožární,protihlukovou a zateplovací vložkou; horní víko-překližka s vnitřní zateplovací vložkou;sestava schodnic-harmonika - 110x70cm</t>
  </si>
  <si>
    <t>1181421875</t>
  </si>
  <si>
    <t>218</t>
  </si>
  <si>
    <t>766438112</t>
  </si>
  <si>
    <t>Montáž dřevěného obložení betonových stupňů bez podstupnic</t>
  </si>
  <si>
    <t>-715707544</t>
  </si>
  <si>
    <t>(9*0,9+2*(0,912+0,956+1,056)+1,27)</t>
  </si>
  <si>
    <t>219</t>
  </si>
  <si>
    <t>60556101</t>
  </si>
  <si>
    <t>řezivo dubové sušené tl 50mm</t>
  </si>
  <si>
    <t>-62720375</t>
  </si>
  <si>
    <t>3,38*0,05</t>
  </si>
  <si>
    <t>220</t>
  </si>
  <si>
    <t>61155350.1</t>
  </si>
  <si>
    <t>podložka izolační z pěnového PE 2mm</t>
  </si>
  <si>
    <t>1615098040</t>
  </si>
  <si>
    <t>3,38</t>
  </si>
  <si>
    <t>221</t>
  </si>
  <si>
    <t>766622131</t>
  </si>
  <si>
    <t>Montáž plastových oken plochy přes 1 m2 otevíravých v do 1,5 m s rámem do zdiva</t>
  </si>
  <si>
    <t>-1845814792</t>
  </si>
  <si>
    <t>https://podminky.urs.cz/item/CS_URS_2023_02/766622131</t>
  </si>
  <si>
    <t>6*1,0*1,375"okno ozn. 1</t>
  </si>
  <si>
    <t>222</t>
  </si>
  <si>
    <t>61140052</t>
  </si>
  <si>
    <t>okno plastové otevíravé/sklopné trojsklo přes plochu 1m2 do v 1,5m</t>
  </si>
  <si>
    <t>-1460118388</t>
  </si>
  <si>
    <t>223</t>
  </si>
  <si>
    <t>766622216</t>
  </si>
  <si>
    <t>Montáž plastových oken plochy do 1 m2 otevíravých s rámem do zdiva</t>
  </si>
  <si>
    <t>-491648602</t>
  </si>
  <si>
    <t>https://podminky.urs.cz/item/CS_URS_2023_02/766622216</t>
  </si>
  <si>
    <t>224</t>
  </si>
  <si>
    <t>61140050</t>
  </si>
  <si>
    <t>okno plastové otevíravé/sklopné trojsklo do plochy 1m2</t>
  </si>
  <si>
    <t>1922551201</t>
  </si>
  <si>
    <t>1,0*0,5"okno ozn. 6</t>
  </si>
  <si>
    <t>2*0,75*0,5"okno ozn. 7</t>
  </si>
  <si>
    <t>225</t>
  </si>
  <si>
    <t>766629213</t>
  </si>
  <si>
    <t>Příplatek k montáži oken za izolaci pro rovné ostění připojovací spára do 15 mm - folie</t>
  </si>
  <si>
    <t>-563448098</t>
  </si>
  <si>
    <t>6*2*(1,0+1,375)</t>
  </si>
  <si>
    <t>2*2*(1,0+2,1)</t>
  </si>
  <si>
    <t>2*(2,0+2,1)</t>
  </si>
  <si>
    <t>2*(3,0+2,35)</t>
  </si>
  <si>
    <t>2*(2,5+2,35)</t>
  </si>
  <si>
    <t>2*(1,0+0,5)</t>
  </si>
  <si>
    <t>2*2*(0,75+0,5)</t>
  </si>
  <si>
    <t>226</t>
  </si>
  <si>
    <t>766641131</t>
  </si>
  <si>
    <t>Montáž balkónových dveří zdvojených jednokřídlových bez nadsvětlíku včetně rámu do zdiva</t>
  </si>
  <si>
    <t>-422275123</t>
  </si>
  <si>
    <t>https://podminky.urs.cz/item/CS_URS_2023_02/766641131</t>
  </si>
  <si>
    <t>227</t>
  </si>
  <si>
    <t>61140058</t>
  </si>
  <si>
    <t>dveře plastové balkonové jednokřídlové trojsklo</t>
  </si>
  <si>
    <t>673541775</t>
  </si>
  <si>
    <t>2*1,0*2,1"balkonové dveře ozn. 2</t>
  </si>
  <si>
    <t xml:space="preserve">2,0*2,1"balkonové dveře ozn. 3 </t>
  </si>
  <si>
    <t>228</t>
  </si>
  <si>
    <t>766641161</t>
  </si>
  <si>
    <t>Montáž balkónových dveří zdvojených dvoukřídlových bez nadsvětlíku včetně rámu do zdiva</t>
  </si>
  <si>
    <t>-2060612062</t>
  </si>
  <si>
    <t>https://podminky.urs.cz/item/CS_URS_2023_02/766641161</t>
  </si>
  <si>
    <t>229</t>
  </si>
  <si>
    <t>61140066</t>
  </si>
  <si>
    <t>dveře plastové balkonové dvoukřídlové trojsklo</t>
  </si>
  <si>
    <t>-377908525</t>
  </si>
  <si>
    <t>3,0*2,35"terasové dveře ozn. 4</t>
  </si>
  <si>
    <t>230</t>
  </si>
  <si>
    <t>766660001</t>
  </si>
  <si>
    <t>Montáž dveřních křídel otvíravých jednokřídlových š do 0,8 m do ocelové zárubně</t>
  </si>
  <si>
    <t>230173432</t>
  </si>
  <si>
    <t>231</t>
  </si>
  <si>
    <t>MSN.0027274.URS</t>
  </si>
  <si>
    <t>dveře interiérové jednokřídlé zasklené 2/3, voština, CPL standard, 80x197</t>
  </si>
  <si>
    <t>1152002539</t>
  </si>
  <si>
    <t>232</t>
  </si>
  <si>
    <t>MSN.0027323.URS</t>
  </si>
  <si>
    <t>dveře interiérové jednokřídlé plné, voština, CPL premium, 70x197</t>
  </si>
  <si>
    <t>507421024</t>
  </si>
  <si>
    <t>233</t>
  </si>
  <si>
    <t>MSN.0027322.URS</t>
  </si>
  <si>
    <t>dveře interiérové jednokřídlé plné, voština, CPL premium, 60x197</t>
  </si>
  <si>
    <t>-841881406</t>
  </si>
  <si>
    <t>1+0"dveře D1</t>
  </si>
  <si>
    <t>234</t>
  </si>
  <si>
    <t>766660012</t>
  </si>
  <si>
    <t>Montáž dveřních křídel otvíravých dvoukřídlových š přes 1,45 m do ocelové zárubně</t>
  </si>
  <si>
    <t>-1859929507</t>
  </si>
  <si>
    <t>https://podminky.urs.cz/item/CS_URS_2023_02/766660012</t>
  </si>
  <si>
    <t>235</t>
  </si>
  <si>
    <t>61162125</t>
  </si>
  <si>
    <t>dveře dvoukřídlé dřevotřískové povrch laminátový částečně prosklené 2000x1970-2100mm</t>
  </si>
  <si>
    <t>-888295208</t>
  </si>
  <si>
    <t>2,0*2,1"dveře D7</t>
  </si>
  <si>
    <t>236</t>
  </si>
  <si>
    <t>766660311</t>
  </si>
  <si>
    <t>Montáž posuvných dveří jednokřídlových průchozí š do 800 mm do pouzdra s jednou kapsou</t>
  </si>
  <si>
    <t>276176610</t>
  </si>
  <si>
    <t>https://podminky.urs.cz/item/CS_URS_2023_02/766660311</t>
  </si>
  <si>
    <t>237</t>
  </si>
  <si>
    <t>-1967713102</t>
  </si>
  <si>
    <t>238</t>
  </si>
  <si>
    <t>MSN.0027324.URS</t>
  </si>
  <si>
    <t>dveře interiérové jednokřídlé plné, voština, CPL premium, 80x197</t>
  </si>
  <si>
    <t>-1417406185</t>
  </si>
  <si>
    <t>239</t>
  </si>
  <si>
    <t>766660431</t>
  </si>
  <si>
    <t>Montáž vchodových dveří jednokřídlových s pevnými bočními díly do zdiva</t>
  </si>
  <si>
    <t>1468666542</t>
  </si>
  <si>
    <t>https://podminky.urs.cz/item/CS_URS_2023_02/766660431</t>
  </si>
  <si>
    <t>240</t>
  </si>
  <si>
    <t>61140522</t>
  </si>
  <si>
    <t>dveře jednokřídlé plastové bílé prosklené s vitráží max rozměru otvoru 4,14m2 bezpečnostní třídy RC2</t>
  </si>
  <si>
    <t>-2070012804</t>
  </si>
  <si>
    <t>2,5*2,35"vstupní dveře ozn. č. 5</t>
  </si>
  <si>
    <t>241</t>
  </si>
  <si>
    <t>766660728</t>
  </si>
  <si>
    <t>Montáž dveřního interiérového kování - zámku</t>
  </si>
  <si>
    <t>730013471</t>
  </si>
  <si>
    <t>242</t>
  </si>
  <si>
    <t>54924004</t>
  </si>
  <si>
    <t>zámek zadlabací mezipokojový levý pro cylindrickou vložku rozteč 72x55mm</t>
  </si>
  <si>
    <t>1589486046</t>
  </si>
  <si>
    <t>243</t>
  </si>
  <si>
    <t>54924006</t>
  </si>
  <si>
    <t>zámek zadlabací mezipokojový pravý pro cylindrickou vložku rozteč 72x55mm</t>
  </si>
  <si>
    <t>632014781</t>
  </si>
  <si>
    <t>244</t>
  </si>
  <si>
    <t>54924005</t>
  </si>
  <si>
    <t>zámek zadlabací mezipokojový levý pro WC kování rozteč 72x55mm</t>
  </si>
  <si>
    <t>119576291</t>
  </si>
  <si>
    <t>245</t>
  </si>
  <si>
    <t>54924003</t>
  </si>
  <si>
    <t>zámek zadlabací mezipokojový pravý pro WC kování 72x55mm</t>
  </si>
  <si>
    <t>2104580654</t>
  </si>
  <si>
    <t>246</t>
  </si>
  <si>
    <t>766660729</t>
  </si>
  <si>
    <t>Montáž dveřního interiérového kování - štítku s klikou</t>
  </si>
  <si>
    <t>364542104</t>
  </si>
  <si>
    <t>247</t>
  </si>
  <si>
    <t>54914620</t>
  </si>
  <si>
    <t>kování rozetové spodní pro cylindrickou vložku</t>
  </si>
  <si>
    <t>-1509113368</t>
  </si>
  <si>
    <t>248</t>
  </si>
  <si>
    <t>54914137</t>
  </si>
  <si>
    <t>kování k posuvným dveřím mušle</t>
  </si>
  <si>
    <t>-55591136</t>
  </si>
  <si>
    <t>249</t>
  </si>
  <si>
    <t>766660731</t>
  </si>
  <si>
    <t>Montáž dveřního bezpečnostního kování - zámku</t>
  </si>
  <si>
    <t>-201608292</t>
  </si>
  <si>
    <t>250</t>
  </si>
  <si>
    <t>54914102</t>
  </si>
  <si>
    <t>kování bezpečnostní koule/klika RC3</t>
  </si>
  <si>
    <t>1383323806</t>
  </si>
  <si>
    <t>251</t>
  </si>
  <si>
    <t>766671025</t>
  </si>
  <si>
    <t>Montáž střešního okna do krytiny tvarované 78 x 140 cm</t>
  </si>
  <si>
    <t>-1973043116</t>
  </si>
  <si>
    <t>https://podminky.urs.cz/item/CS_URS_2023_02/766671025</t>
  </si>
  <si>
    <t>252</t>
  </si>
  <si>
    <t>VEL.GGUMK080066</t>
  </si>
  <si>
    <t>STŘEŠNÍ OKNO BEZÚDRŽBOVÉ KYVNÉ GGU MK08 0066</t>
  </si>
  <si>
    <t>829746750</t>
  </si>
  <si>
    <t>253</t>
  </si>
  <si>
    <t>VEL.BBXMK080000</t>
  </si>
  <si>
    <t>PAROTĚSNÁ FÓLIE BBX MK08 0000</t>
  </si>
  <si>
    <t>735671351</t>
  </si>
  <si>
    <t>254</t>
  </si>
  <si>
    <t>VEL.BDXMK082000</t>
  </si>
  <si>
    <t>IZOLAČNÍ RÁM+PLIS. MANŽETA BDX MK08 2000</t>
  </si>
  <si>
    <t>-975880555</t>
  </si>
  <si>
    <t>255</t>
  </si>
  <si>
    <t>61124154</t>
  </si>
  <si>
    <t>lemování střešních oken na profilované krytiny 78x140cm</t>
  </si>
  <si>
    <t>-841149751</t>
  </si>
  <si>
    <t>256</t>
  </si>
  <si>
    <t>766694116</t>
  </si>
  <si>
    <t>Montáž parapetních desek dřevěných nebo plastových š do 30 cm</t>
  </si>
  <si>
    <t>313358565</t>
  </si>
  <si>
    <t>https://podminky.urs.cz/item/CS_URS_2023_02/766694116</t>
  </si>
  <si>
    <t>2*0,7</t>
  </si>
  <si>
    <t>7*1,0</t>
  </si>
  <si>
    <t>257</t>
  </si>
  <si>
    <t>60794102</t>
  </si>
  <si>
    <t>parapet dřevotřískový vnitřní povrch laminátový š 260mm</t>
  </si>
  <si>
    <t>1276344499</t>
  </si>
  <si>
    <t>258</t>
  </si>
  <si>
    <t>998766102</t>
  </si>
  <si>
    <t>Přesun hmot tonážní pro kce truhlářské v objektech v přes 6 do 12 m</t>
  </si>
  <si>
    <t>450917958</t>
  </si>
  <si>
    <t>https://podminky.urs.cz/item/CS_URS_2023_02/998766102</t>
  </si>
  <si>
    <t>767</t>
  </si>
  <si>
    <t>Konstrukce zámečnické</t>
  </si>
  <si>
    <t>259</t>
  </si>
  <si>
    <t>767162112</t>
  </si>
  <si>
    <t>Montáž hliníkového zábradlí balkónového nebo lodžiového rovného s výplní včetně dodávky kotevních prvků délky přes 1 do 2 m</t>
  </si>
  <si>
    <t>1591826343</t>
  </si>
  <si>
    <t>https://podminky.urs.cz/item/CS_URS_2023_02/767162112</t>
  </si>
  <si>
    <t>260</t>
  </si>
  <si>
    <t>55342100</t>
  </si>
  <si>
    <t>zábradlí hliníkové 2x1,1m, výplň 2x bezpečnostní lepené sklo connex 33.1 - mléčná nebo čirá folie, povrchová úprava komaxit</t>
  </si>
  <si>
    <t>-76275818</t>
  </si>
  <si>
    <t>261</t>
  </si>
  <si>
    <t>767163221</t>
  </si>
  <si>
    <t>Montáž přímého kovového zábradlí z dílců do betonu konstrukce na schodišti</t>
  </si>
  <si>
    <t>-1954688497</t>
  </si>
  <si>
    <t>https://podminky.urs.cz/item/CS_URS_2023_02/767163221</t>
  </si>
  <si>
    <t>4,11+0,52+3,24"G</t>
  </si>
  <si>
    <t>262</t>
  </si>
  <si>
    <t>55342286</t>
  </si>
  <si>
    <t>zábradlí celoskleněné s nerezovým madlem kotvené na puky</t>
  </si>
  <si>
    <t>116315167</t>
  </si>
  <si>
    <t>263</t>
  </si>
  <si>
    <t>998767102</t>
  </si>
  <si>
    <t>Přesun hmot tonážní pro zámečnické konstrukce v objektech v přes 6 do 12 m</t>
  </si>
  <si>
    <t>597079126</t>
  </si>
  <si>
    <t>https://podminky.urs.cz/item/CS_URS_2023_02/998767102</t>
  </si>
  <si>
    <t>771</t>
  </si>
  <si>
    <t>Podlahy z dlaždic</t>
  </si>
  <si>
    <t>264</t>
  </si>
  <si>
    <t>771121011</t>
  </si>
  <si>
    <t>Nátěr penetrační na podlahu</t>
  </si>
  <si>
    <t>-161739542</t>
  </si>
  <si>
    <t>P1+P2+P6</t>
  </si>
  <si>
    <t>265</t>
  </si>
  <si>
    <t>771161021</t>
  </si>
  <si>
    <t>Montáž profilu ukončujícího pro plynulý přechod (dlažby s kobercem apod.)</t>
  </si>
  <si>
    <t>-1836712874</t>
  </si>
  <si>
    <t>0,74+2,0+0,94+0,84</t>
  </si>
  <si>
    <t>266</t>
  </si>
  <si>
    <t>59054100</t>
  </si>
  <si>
    <t>profil přechodový Al s pohyblivým ramenem 8x20mm</t>
  </si>
  <si>
    <t>1092628508</t>
  </si>
  <si>
    <t>4,52*1,1 'Přepočtené koeficientem množství</t>
  </si>
  <si>
    <t>267</t>
  </si>
  <si>
    <t>771474112</t>
  </si>
  <si>
    <t>Montáž soklů z dlaždic keramických rovných lepených cementovým flexibilním lepidlem v přes 65 do 90 mm</t>
  </si>
  <si>
    <t>-611960779</t>
  </si>
  <si>
    <t>2*(3,075+4,485+0,6)-(2,5+2,0+0,8+0,84+0,94)</t>
  </si>
  <si>
    <t>2*(2,51+0,91)-0,74</t>
  </si>
  <si>
    <t>2*(2,51+1,645)-0,8</t>
  </si>
  <si>
    <t>SOKL_kera</t>
  </si>
  <si>
    <t>268</t>
  </si>
  <si>
    <t>59761184</t>
  </si>
  <si>
    <t>sokl keramický mrazuvzdorný povrch hladký/matný tl do 10mm výšky přes 65 do 90mm</t>
  </si>
  <si>
    <t>1798216194</t>
  </si>
  <si>
    <t>22,85*1,1 'Přepočtené koeficientem množství</t>
  </si>
  <si>
    <t>269</t>
  </si>
  <si>
    <t>771574115</t>
  </si>
  <si>
    <t>Montáž podlah keramických hladkých lepených cementovým flexibilním lepidlem přes 22 do 25 ks/m2</t>
  </si>
  <si>
    <t>693059449</t>
  </si>
  <si>
    <t>270</t>
  </si>
  <si>
    <t>59761611</t>
  </si>
  <si>
    <t>dlažba keramická slinutá hladká do interiéru i exteriéru přes 22 do 25ks/m2</t>
  </si>
  <si>
    <t>27627382</t>
  </si>
  <si>
    <t>32,61*1,1 'Přepočtené koeficientem množství</t>
  </si>
  <si>
    <t>271</t>
  </si>
  <si>
    <t>771577154</t>
  </si>
  <si>
    <t>Příplatek k montáži podlah keramických do malty za spárování tmelem dvousložkovým</t>
  </si>
  <si>
    <t>-244035367</t>
  </si>
  <si>
    <t>272</t>
  </si>
  <si>
    <t>771591112</t>
  </si>
  <si>
    <t>Izolace pod dlažbu nátěrem nebo stěrkou ve dvou vrstvách</t>
  </si>
  <si>
    <t>-1303975243</t>
  </si>
  <si>
    <t>P2+P6</t>
  </si>
  <si>
    <t>273</t>
  </si>
  <si>
    <t>771591115</t>
  </si>
  <si>
    <t>Podlahy spárování silikonem</t>
  </si>
  <si>
    <t>-1276218607</t>
  </si>
  <si>
    <t>274</t>
  </si>
  <si>
    <t>771591241</t>
  </si>
  <si>
    <t>Izolace těsnícími pásy vnitřní kout</t>
  </si>
  <si>
    <t>-1590351883</t>
  </si>
  <si>
    <t>4*4+5</t>
  </si>
  <si>
    <t>275</t>
  </si>
  <si>
    <t>771591264</t>
  </si>
  <si>
    <t>Izolace těsnícími pásy mezi podlahou a stěnou</t>
  </si>
  <si>
    <t>-1875544929</t>
  </si>
  <si>
    <t>276</t>
  </si>
  <si>
    <t>998771102</t>
  </si>
  <si>
    <t>Přesun hmot tonážní pro podlahy z dlaždic v objektech v přes 6 do 12 m</t>
  </si>
  <si>
    <t>-1491365828</t>
  </si>
  <si>
    <t>https://podminky.urs.cz/item/CS_URS_2023_02/998771102</t>
  </si>
  <si>
    <t>775</t>
  </si>
  <si>
    <t>Podlahy skládané</t>
  </si>
  <si>
    <t>277</t>
  </si>
  <si>
    <t>775413115</t>
  </si>
  <si>
    <t>Montáž podlahové lišty ze dřeva tvrdého nebo měkkého lepené</t>
  </si>
  <si>
    <t>-1469303534</t>
  </si>
  <si>
    <t>2*(3,26+4,485)-0,94</t>
  </si>
  <si>
    <t>2*(9,2+5,475)-(2,0+3,0+0,74)</t>
  </si>
  <si>
    <t>2*(3,41+4,61)-(3,24+0,9+0,52+0,84+3*0,94)</t>
  </si>
  <si>
    <t>2*(3,26+4,01)-(0,94+1,0)</t>
  </si>
  <si>
    <t>2*(4,935+3,875)-(0,94+2,0)</t>
  </si>
  <si>
    <t>2*(4,15+3,875)-(0,94+1,0+0,6)</t>
  </si>
  <si>
    <t>2*(2,3+1,035)-0,6</t>
  </si>
  <si>
    <t>278</t>
  </si>
  <si>
    <t>61418113</t>
  </si>
  <si>
    <t>lišta podlahová dřevěná dub 7x43mm</t>
  </si>
  <si>
    <t>-1770149707</t>
  </si>
  <si>
    <t>92,74*1,08 'Přepočtené koeficientem množství</t>
  </si>
  <si>
    <t>279</t>
  </si>
  <si>
    <t>775541151</t>
  </si>
  <si>
    <t>Montáž podlah plovoucích z lamel laminátových</t>
  </si>
  <si>
    <t>82612234</t>
  </si>
  <si>
    <t>P3+P4</t>
  </si>
  <si>
    <t>280</t>
  </si>
  <si>
    <t>61198007</t>
  </si>
  <si>
    <t>podlaha plovoucí laminátová spoj zaklapnutím tř 32 tl 8mm</t>
  </si>
  <si>
    <t>1948619671</t>
  </si>
  <si>
    <t>119,6*1,08 'Přepočtené koeficientem množství</t>
  </si>
  <si>
    <t>281</t>
  </si>
  <si>
    <t>775591191</t>
  </si>
  <si>
    <t>Montáž podložky vyrovnávací a tlumící pro plovoucí podlahy</t>
  </si>
  <si>
    <t>-858613284</t>
  </si>
  <si>
    <t>282</t>
  </si>
  <si>
    <t>61155350</t>
  </si>
  <si>
    <t>1151928093</t>
  </si>
  <si>
    <t>283</t>
  </si>
  <si>
    <t>998775102</t>
  </si>
  <si>
    <t>Přesun hmot tonážní pro podlahy dřevěné v objektech v přes 6 do 12 m</t>
  </si>
  <si>
    <t>1547121161</t>
  </si>
  <si>
    <t>https://podminky.urs.cz/item/CS_URS_2023_02/998775102</t>
  </si>
  <si>
    <t>781</t>
  </si>
  <si>
    <t>Dokončovací práce - obklady</t>
  </si>
  <si>
    <t>284</t>
  </si>
  <si>
    <t>781121011</t>
  </si>
  <si>
    <t>Nátěr penetrační na stěnu</t>
  </si>
  <si>
    <t>1559569925</t>
  </si>
  <si>
    <t>2,0*2*(2,51+1,7)-(1,0*0,2+0,84*2,0)</t>
  </si>
  <si>
    <t>místnost 1.05</t>
  </si>
  <si>
    <t>0,6*(3,875+2,625)-(2*1,0*0,475)</t>
  </si>
  <si>
    <t>2,0*(2*0,765+3,0)+1,25*(2*2,095+3,0)+2*0,5*2,095*0,75-(0,84*2,0)</t>
  </si>
  <si>
    <t>285</t>
  </si>
  <si>
    <t>781131112</t>
  </si>
  <si>
    <t>Izolace pod obklad nátěrem nebo stěrkou ve dvou vrstvách</t>
  </si>
  <si>
    <t>-355923738</t>
  </si>
  <si>
    <t>286</t>
  </si>
  <si>
    <t>781131232</t>
  </si>
  <si>
    <t>Izolace pod obklad těsnícími pásy pro styčné nebo dilatační spáry</t>
  </si>
  <si>
    <t>-1278964358</t>
  </si>
  <si>
    <t>4*2,0"místnost 1.01</t>
  </si>
  <si>
    <t>0,6"místnost 1.05</t>
  </si>
  <si>
    <t>3*2,0+2*1,0"místnost 2.01</t>
  </si>
  <si>
    <t>287</t>
  </si>
  <si>
    <t>781474115</t>
  </si>
  <si>
    <t>Montáž obkladů vnitřních keramických hladkých přes 22 do 25 ks/m2 lepených flexibilním lepidlem</t>
  </si>
  <si>
    <t>870261426</t>
  </si>
  <si>
    <t>288</t>
  </si>
  <si>
    <t>59761039</t>
  </si>
  <si>
    <t>obklad keramický hladký přes 22 do 25ks/m2</t>
  </si>
  <si>
    <t>503093733</t>
  </si>
  <si>
    <t>35,849*1,1 'Přepočtené koeficientem množství</t>
  </si>
  <si>
    <t>289</t>
  </si>
  <si>
    <t>781477114</t>
  </si>
  <si>
    <t>Příplatek k montáži obkladů vnitřních keramických hladkých za spárování tmelem dvousložkovým</t>
  </si>
  <si>
    <t>1947480248</t>
  </si>
  <si>
    <t>290</t>
  </si>
  <si>
    <t>781494111</t>
  </si>
  <si>
    <t>Plastové profily rohové lepené flexibilním lepidlem</t>
  </si>
  <si>
    <t>-254077172</t>
  </si>
  <si>
    <t>1,3+2*0,2+4*0,475++2*0,6+1,25+2,0</t>
  </si>
  <si>
    <t>291</t>
  </si>
  <si>
    <t>781494511</t>
  </si>
  <si>
    <t>Plastové profily ukončovací lepené flexibilním lepidlem</t>
  </si>
  <si>
    <t>-2076574248</t>
  </si>
  <si>
    <t>2*(2,51+1,7)-(1,0+0,84)</t>
  </si>
  <si>
    <t>(3,875+2,625)-(2*1,0)</t>
  </si>
  <si>
    <t>(2*0,765+3,0)-0,84</t>
  </si>
  <si>
    <t>292</t>
  </si>
  <si>
    <t>781495115</t>
  </si>
  <si>
    <t>Spárování vnitřních obkladů silikonem</t>
  </si>
  <si>
    <t>506927610</t>
  </si>
  <si>
    <t>293</t>
  </si>
  <si>
    <t>781495141</t>
  </si>
  <si>
    <t>Průnik obkladem kruhový do DN 30</t>
  </si>
  <si>
    <t>335191513</t>
  </si>
  <si>
    <t>2+2+1+1</t>
  </si>
  <si>
    <t>2+2+1+2+2</t>
  </si>
  <si>
    <t>294</t>
  </si>
  <si>
    <t>781495142</t>
  </si>
  <si>
    <t>Průnik obkladem kruhový přes DN 30 do DN 90</t>
  </si>
  <si>
    <t>987540291</t>
  </si>
  <si>
    <t>https://podminky.urs.cz/item/CS_URS_2023_02/781495142</t>
  </si>
  <si>
    <t>1+1</t>
  </si>
  <si>
    <t>1+1+1</t>
  </si>
  <si>
    <t>295</t>
  </si>
  <si>
    <t>781495143</t>
  </si>
  <si>
    <t>Průnik obkladem kruhový přes DN 90</t>
  </si>
  <si>
    <t>-2028354238</t>
  </si>
  <si>
    <t>296</t>
  </si>
  <si>
    <t>998781102</t>
  </si>
  <si>
    <t>Přesun hmot tonážní pro obklady keramické v objektech v přes 6 do 12 m</t>
  </si>
  <si>
    <t>61974307</t>
  </si>
  <si>
    <t>https://podminky.urs.cz/item/CS_URS_2023_02/998781102</t>
  </si>
  <si>
    <t>784</t>
  </si>
  <si>
    <t>Dokončovací práce - malby a tapety</t>
  </si>
  <si>
    <t>297</t>
  </si>
  <si>
    <t>784111011</t>
  </si>
  <si>
    <t>Obroušení podkladu omítnutého v místnostech v do 3,80 m</t>
  </si>
  <si>
    <t>829044018</t>
  </si>
  <si>
    <t>IN_OM_STĚ+IN_OM_STR</t>
  </si>
  <si>
    <t>298</t>
  </si>
  <si>
    <t>784181121</t>
  </si>
  <si>
    <t>Hloubková jednonásobná bezbarvá penetrace podkladu v místnostech v do 3,80 m</t>
  </si>
  <si>
    <t>-1062041240</t>
  </si>
  <si>
    <t>IN_OM_STĚ+IN_OM_STR-IN_OBK_KER+SDK_podkroví+SDK_podkroví_HI</t>
  </si>
  <si>
    <t>299</t>
  </si>
  <si>
    <t>784221101</t>
  </si>
  <si>
    <t>Dvojnásobné bílé malby ze směsí za sucha dobře otěruvzdorných v místnostech do 3,80 m</t>
  </si>
  <si>
    <t>-1395215397</t>
  </si>
  <si>
    <t>DN20</t>
  </si>
  <si>
    <t>potrubí dn 20</t>
  </si>
  <si>
    <t>58,7</t>
  </si>
  <si>
    <t>DN25</t>
  </si>
  <si>
    <t>potrubí dn 25</t>
  </si>
  <si>
    <t>13,4</t>
  </si>
  <si>
    <t>DN32</t>
  </si>
  <si>
    <t>potrubí dn 32</t>
  </si>
  <si>
    <t>02 - RD - Vnitřní kanalizace a vodovod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</si>
  <si>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</si>
  <si>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</si>
  <si>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</si>
  <si>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726 - Zdravotechnika - předstěnové instalace</t>
  </si>
  <si>
    <t xml:space="preserve">    795 - Lokální vytápění</t>
  </si>
  <si>
    <t>721</t>
  </si>
  <si>
    <t>Zdravotechnika - vnitřní kanalizace</t>
  </si>
  <si>
    <t>721173401.WVN</t>
  </si>
  <si>
    <t>Potrubí kanalizační Wavin KG SN 4 svodné DN 110</t>
  </si>
  <si>
    <t>-1010673032</t>
  </si>
  <si>
    <t>21,3"kanalizace šedá</t>
  </si>
  <si>
    <t>4,5"kanalizace černá</t>
  </si>
  <si>
    <t>721173402.WVN</t>
  </si>
  <si>
    <t>Potrubí kanalizační Wavin KG SN 4 svodné DN 125</t>
  </si>
  <si>
    <t>-382159450</t>
  </si>
  <si>
    <t>12,0"kanalizace černá</t>
  </si>
  <si>
    <t>721175204</t>
  </si>
  <si>
    <t>Potrubí kanalizační z PP připojovací odhlučněné třívrstvé DN 75</t>
  </si>
  <si>
    <t>352544353</t>
  </si>
  <si>
    <t>https://podminky.urs.cz/item/CS_URS_2023_02/721175204</t>
  </si>
  <si>
    <t>kanalizace šedá</t>
  </si>
  <si>
    <t>0,75"místnost 2.01</t>
  </si>
  <si>
    <t>721175211</t>
  </si>
  <si>
    <t>Potrubí kanalizační z PP odpadní odhlučněné třívrstvé DN 75</t>
  </si>
  <si>
    <t>-131768927</t>
  </si>
  <si>
    <t>https://podminky.urs.cz/item/CS_URS_2023_02/721175211</t>
  </si>
  <si>
    <t>2*3,0"místnost 1.01, 1.07, 2.01</t>
  </si>
  <si>
    <t>721175212</t>
  </si>
  <si>
    <t>Potrubí kanalizační z PP odpadní odhlučněné třívrstvé DN 110</t>
  </si>
  <si>
    <t>-1865055569</t>
  </si>
  <si>
    <t>https://podminky.urs.cz/item/CS_URS_2023_02/721175212</t>
  </si>
  <si>
    <t>kanalizace šedá+splašková</t>
  </si>
  <si>
    <t>(4+2)*(1,0+0,15)"od svodného potrubí k desce</t>
  </si>
  <si>
    <t>splašková kanalizace</t>
  </si>
  <si>
    <t>3,0"místnost 1.01, 2.01</t>
  </si>
  <si>
    <t>721175203</t>
  </si>
  <si>
    <t>Potrubí kanalizační z PP připojovací odhlučněné třívrstvé DN 50</t>
  </si>
  <si>
    <t>1786307552</t>
  </si>
  <si>
    <t>https://podminky.urs.cz/item/CS_URS_2023_02/721175203</t>
  </si>
  <si>
    <t>šedé vody</t>
  </si>
  <si>
    <t>0,3+0,8+1,9+0,8"místnost 1.01</t>
  </si>
  <si>
    <t>0,8"místnost 1.05</t>
  </si>
  <si>
    <t>0,8+0,8"místnost 1.07</t>
  </si>
  <si>
    <t>0,6+1,65+2*0,8"místnost 2.01</t>
  </si>
  <si>
    <t>721175205</t>
  </si>
  <si>
    <t>Potrubí kanalizační z PP připojovací odhlučněné třívrstvé DN 110</t>
  </si>
  <si>
    <t>-1353423652</t>
  </si>
  <si>
    <t>https://podminky.urs.cz/item/CS_URS_2023_02/721175205</t>
  </si>
  <si>
    <t>0,7+0,6"místnost 1.01</t>
  </si>
  <si>
    <t>1,9+0,6"místnost 2.01</t>
  </si>
  <si>
    <t>721175241</t>
  </si>
  <si>
    <t>Potrubí kanalizační z PP větrací odhlučněné třívrstvé DN 75</t>
  </si>
  <si>
    <t>-1975095733</t>
  </si>
  <si>
    <t>https://podminky.urs.cz/item/CS_URS_2023_02/721175241</t>
  </si>
  <si>
    <t>3,65"odvětrání kanalizace šedé vody místnost 2.01</t>
  </si>
  <si>
    <t>721175242</t>
  </si>
  <si>
    <t>Potrubí kanalizační z PP větrací odhlučněné třívrstvé DN 110</t>
  </si>
  <si>
    <t>-1342283159</t>
  </si>
  <si>
    <t>https://podminky.urs.cz/item/CS_URS_2023_02/721175242</t>
  </si>
  <si>
    <t>1,4"odvětrání splaškové kanalizace místnost 2.01</t>
  </si>
  <si>
    <t>721226512</t>
  </si>
  <si>
    <t>Zápachová uzávěrka podomítková pro pračku a myčku DN 50</t>
  </si>
  <si>
    <t>-1381222348</t>
  </si>
  <si>
    <t>https://podminky.urs.cz/item/CS_URS_2023_02/721226512</t>
  </si>
  <si>
    <t>721274103.HLE</t>
  </si>
  <si>
    <t>Přivzdušňovací ventil HL 900N venkovní odpadních potrubí DN 110</t>
  </si>
  <si>
    <t>1684281834</t>
  </si>
  <si>
    <t>721274121</t>
  </si>
  <si>
    <t>Přivzdušňovací ventil vnitřní odpadních potrubí DN od 32 do 50</t>
  </si>
  <si>
    <t>-1936844235</t>
  </si>
  <si>
    <t>https://podminky.urs.cz/item/CS_URS_2023_02/721274121</t>
  </si>
  <si>
    <t>721290111</t>
  </si>
  <si>
    <t>Zkouška těsnosti potrubí kanalizace vodou DN do 125</t>
  </si>
  <si>
    <t>91818868</t>
  </si>
  <si>
    <t>https://podminky.urs.cz/item/CS_URS_2023_02/721290111</t>
  </si>
  <si>
    <t>998721102</t>
  </si>
  <si>
    <t>Přesun hmot tonážní pro vnitřní kanalizace v objektech v přes 6 do 12 m</t>
  </si>
  <si>
    <t>1778673764</t>
  </si>
  <si>
    <t>https://podminky.urs.cz/item/CS_URS_2023_02/998721102</t>
  </si>
  <si>
    <t>722</t>
  </si>
  <si>
    <t>Zdravotechnika - vnitřní vodovod</t>
  </si>
  <si>
    <t>722173115</t>
  </si>
  <si>
    <t>Potrubí vodovodní plastové PE-Xa spoj násuvnou objímkou plastovou D 32x4,4 mm</t>
  </si>
  <si>
    <t>-1480454289</t>
  </si>
  <si>
    <t>https://podminky.urs.cz/item/CS_URS_2023_02/722173115</t>
  </si>
  <si>
    <t>přívod studené vody</t>
  </si>
  <si>
    <t>1,0+0,15+0,8</t>
  </si>
  <si>
    <t>přívod k rekuperátoru</t>
  </si>
  <si>
    <t>0,15+0,8</t>
  </si>
  <si>
    <t>přívod od rekuperátoru</t>
  </si>
  <si>
    <t>722173402</t>
  </si>
  <si>
    <t>Potrubí vodovodní plastové vícevrstvé PE-Xc spoj lisováním PN 16 do 70°C D 20x2,3 mm</t>
  </si>
  <si>
    <t>-688724958</t>
  </si>
  <si>
    <t>https://podminky.urs.cz/item/CS_URS_2023_02/722173402</t>
  </si>
  <si>
    <t>studená voda</t>
  </si>
  <si>
    <t>10,4+1,2+0,8+2*1,0+2,2+2*0,8+2,0+3*1,0</t>
  </si>
  <si>
    <t>teplá voda</t>
  </si>
  <si>
    <t>7,0+2*1,0+1,0+3,3+3*1,0+0,8</t>
  </si>
  <si>
    <t>cirkulace</t>
  </si>
  <si>
    <t>9,6+3,0+5,8</t>
  </si>
  <si>
    <t>722173403</t>
  </si>
  <si>
    <t>Potrubí vodovodní plastové vícevrstvé PE-Xc spoj lisováním PN 16 do 70°C D 25x2,8 mm</t>
  </si>
  <si>
    <t>1117031895</t>
  </si>
  <si>
    <t>https://podminky.urs.cz/item/CS_URS_2023_02/722173403</t>
  </si>
  <si>
    <t>3,0+2,9+0,8</t>
  </si>
  <si>
    <t>722173404</t>
  </si>
  <si>
    <t>Potrubí vodovodní plastové vícevrstvé PE-Xc spoj lisováním PN 16 do 70°C D 32x3,2 mm</t>
  </si>
  <si>
    <t>-1702707052</t>
  </si>
  <si>
    <t>https://podminky.urs.cz/item/CS_URS_2023_02/722173404</t>
  </si>
  <si>
    <t>4,1</t>
  </si>
  <si>
    <t>5,9+1,2</t>
  </si>
  <si>
    <t>722181231</t>
  </si>
  <si>
    <t>Ochrana vodovodního potrubí přilepenými termoizolačními trubicemi z PE tl přes 9 do 13 mm DN do 22 mm</t>
  </si>
  <si>
    <t>1461667794</t>
  </si>
  <si>
    <t>https://podminky.urs.cz/item/CS_URS_2023_02/722181231</t>
  </si>
  <si>
    <t>722181232</t>
  </si>
  <si>
    <t>Ochrana vodovodního potrubí přilepenými termoizolačními trubicemi z PE tl přes 9 do 13 mm DN přes 22 do 45 mm</t>
  </si>
  <si>
    <t>-1420230860</t>
  </si>
  <si>
    <t>https://podminky.urs.cz/item/CS_URS_2023_02/722181232</t>
  </si>
  <si>
    <t>722224115</t>
  </si>
  <si>
    <t>Kohout plnicí nebo vypouštěcí G 1/2" PN 10 s jedním závitem</t>
  </si>
  <si>
    <t>2031638515</t>
  </si>
  <si>
    <t>https://podminky.urs.cz/item/CS_URS_2023_02/722224115</t>
  </si>
  <si>
    <t>722231141</t>
  </si>
  <si>
    <t>Ventil závitový pojistný rohový G 1/2"</t>
  </si>
  <si>
    <t>1089811365</t>
  </si>
  <si>
    <t>https://podminky.urs.cz/item/CS_URS_2023_02/722231141</t>
  </si>
  <si>
    <t>722231142</t>
  </si>
  <si>
    <t>Ventil závitový pojistný rohový G 3/4"</t>
  </si>
  <si>
    <t>-719773521</t>
  </si>
  <si>
    <t>https://podminky.urs.cz/item/CS_URS_2023_02/722231142</t>
  </si>
  <si>
    <t>722232062</t>
  </si>
  <si>
    <t>Kohout kulový přímý G 3/4" PN 42 do 185°C vnitřní závit s vypouštěním</t>
  </si>
  <si>
    <t>-705856671</t>
  </si>
  <si>
    <t>https://podminky.urs.cz/item/CS_URS_2023_02/722232062</t>
  </si>
  <si>
    <t>722232063</t>
  </si>
  <si>
    <t>Kohout kulový přímý G 1" PN 42 do 185°C vnitřní závit s vypouštěním</t>
  </si>
  <si>
    <t>-174057432</t>
  </si>
  <si>
    <t>https://podminky.urs.cz/item/CS_URS_2023_02/722232063</t>
  </si>
  <si>
    <t>722234265</t>
  </si>
  <si>
    <t>Filtr mosazný G 1" PN 20 do 80°C s 2x vnitřním závitem</t>
  </si>
  <si>
    <t>422733476</t>
  </si>
  <si>
    <t>https://podminky.urs.cz/item/CS_URS_2023_02/722234265</t>
  </si>
  <si>
    <t>722263207</t>
  </si>
  <si>
    <t>Vodoměr závitový jednovtokový suchoběžný do 100°C G 3/4"x 130 mm Qn 1,5 m3/h horizontální</t>
  </si>
  <si>
    <t>776944297</t>
  </si>
  <si>
    <t>https://podminky.urs.cz/item/CS_URS_2023_02/722263207</t>
  </si>
  <si>
    <t>722270102</t>
  </si>
  <si>
    <t>Sestava vodoměrová závitová G 1"</t>
  </si>
  <si>
    <t>-1799361770</t>
  </si>
  <si>
    <t>https://podminky.urs.cz/item/CS_URS_2023_02/722270102</t>
  </si>
  <si>
    <t>722290226</t>
  </si>
  <si>
    <t>Zkouška těsnosti vodovodního potrubí závitového DN do 50</t>
  </si>
  <si>
    <t>1267577215</t>
  </si>
  <si>
    <t>https://podminky.urs.cz/item/CS_URS_2023_02/722290226</t>
  </si>
  <si>
    <t>DN20+DN25+DN32</t>
  </si>
  <si>
    <t>722290234</t>
  </si>
  <si>
    <t>Proplach a dezinfekce vodovodního potrubí DN do 80</t>
  </si>
  <si>
    <t>203972691</t>
  </si>
  <si>
    <t>https://podminky.urs.cz/item/CS_URS_2023_02/722290234</t>
  </si>
  <si>
    <t>998722102</t>
  </si>
  <si>
    <t>Přesun hmot tonážní pro vnitřní vodovod v objektech v přes 6 do 12 m</t>
  </si>
  <si>
    <t>836122715</t>
  </si>
  <si>
    <t>https://podminky.urs.cz/item/CS_URS_2023_02/998722102</t>
  </si>
  <si>
    <t>725</t>
  </si>
  <si>
    <t>Zdravotechnika - zařizovací předměty</t>
  </si>
  <si>
    <t>725112022</t>
  </si>
  <si>
    <t>Klozet keramický závěsný na nosné stěny s hlubokým splachováním odpad vodorovný</t>
  </si>
  <si>
    <t>1695852930</t>
  </si>
  <si>
    <t>https://podminky.urs.cz/item/CS_URS_2023_02/725112022</t>
  </si>
  <si>
    <t>725211602</t>
  </si>
  <si>
    <t>Umyvadlo keramické bílé šířky 550 mm bez krytu na sifon připevněné na stěnu šrouby</t>
  </si>
  <si>
    <t>856314372</t>
  </si>
  <si>
    <t>https://podminky.urs.cz/item/CS_URS_2023_02/725211602</t>
  </si>
  <si>
    <t>725223152</t>
  </si>
  <si>
    <t>Vana bez armatur výtokových z litého polymermramoru se zápachovou uzávěrkou rohová 1500x1500 mm</t>
  </si>
  <si>
    <t>-1434574320</t>
  </si>
  <si>
    <t>https://podminky.urs.cz/item/CS_URS_2023_02/725223152</t>
  </si>
  <si>
    <t>725241222</t>
  </si>
  <si>
    <t>Vanička sprchová z litého polymermramoru čtvrtkruhová 800x800 mm</t>
  </si>
  <si>
    <t>-1918160268</t>
  </si>
  <si>
    <t>https://podminky.urs.cz/item/CS_URS_2023_02/725241222</t>
  </si>
  <si>
    <t>725241223</t>
  </si>
  <si>
    <t>Vanička sprchová z litého polymermramoru čtvrtkruhová 900x900 mm</t>
  </si>
  <si>
    <t>162995565</t>
  </si>
  <si>
    <t>https://podminky.urs.cz/item/CS_URS_2023_02/725241223</t>
  </si>
  <si>
    <t>725244812</t>
  </si>
  <si>
    <t>Zástěna sprchová rohová rámová se skleněnou výplní tl. 4 a 5 mm dveře posuvné dvoudílné na čtvrtkruhovou vaničku 800x800 mm</t>
  </si>
  <si>
    <t>-249251306</t>
  </si>
  <si>
    <t>https://podminky.urs.cz/item/CS_URS_2023_02/725244812</t>
  </si>
  <si>
    <t>725244813</t>
  </si>
  <si>
    <t>Zástěna sprchová rohová rámová se skleněnou výplní tl. 4 a 5 mm dveře posuvné dvoudílné na čtvrtkruhovou vaničku 900x900 mm</t>
  </si>
  <si>
    <t>-1532278742</t>
  </si>
  <si>
    <t>https://podminky.urs.cz/item/CS_URS_2023_02/725244813</t>
  </si>
  <si>
    <t>725311131</t>
  </si>
  <si>
    <t>Dřez dvojitý nerezový se zápachovou uzávěrkou nástavný 900x600 mm</t>
  </si>
  <si>
    <t>131073477</t>
  </si>
  <si>
    <t>https://podminky.urs.cz/item/CS_URS_2023_02/725311131</t>
  </si>
  <si>
    <t>725813112</t>
  </si>
  <si>
    <t>Ventil rohový pračkový G 3/4"</t>
  </si>
  <si>
    <t>-388039136</t>
  </si>
  <si>
    <t>https://podminky.urs.cz/item/CS_URS_2023_02/725813112</t>
  </si>
  <si>
    <t>725821329</t>
  </si>
  <si>
    <t>Baterie dřezová stojánková páková s vytahovací sprškou</t>
  </si>
  <si>
    <t>1690064409</t>
  </si>
  <si>
    <t>https://podminky.urs.cz/item/CS_URS_2023_02/725821329</t>
  </si>
  <si>
    <t>725822613</t>
  </si>
  <si>
    <t>Baterie umyvadlová stojánková páková s výpustí</t>
  </si>
  <si>
    <t>1548101015</t>
  </si>
  <si>
    <t>https://podminky.urs.cz/item/CS_URS_2023_02/725822613</t>
  </si>
  <si>
    <t>725831312</t>
  </si>
  <si>
    <t>Baterie vanová nástěnná páková s příslušenstvím a pevným držákem</t>
  </si>
  <si>
    <t>-624265435</t>
  </si>
  <si>
    <t>https://podminky.urs.cz/item/CS_URS_2023_02/725831312</t>
  </si>
  <si>
    <t>725841312</t>
  </si>
  <si>
    <t>Baterie sprchová nástěnná páková</t>
  </si>
  <si>
    <t>-802729975</t>
  </si>
  <si>
    <t>https://podminky.urs.cz/item/CS_URS_2023_02/725841312</t>
  </si>
  <si>
    <t>725980122</t>
  </si>
  <si>
    <t>Dvířka 15/20</t>
  </si>
  <si>
    <t>146606338</t>
  </si>
  <si>
    <t>https://podminky.urs.cz/item/CS_URS_2023_02/725980122</t>
  </si>
  <si>
    <t>998725102</t>
  </si>
  <si>
    <t>Přesun hmot tonážní pro zařizovací předměty v objektech v přes 6 do 12 m</t>
  </si>
  <si>
    <t>-1478376954</t>
  </si>
  <si>
    <t>https://podminky.urs.cz/item/CS_URS_2023_02/998725102</t>
  </si>
  <si>
    <t>726</t>
  </si>
  <si>
    <t>Zdravotechnika - předstěnové instalace</t>
  </si>
  <si>
    <t>726131041</t>
  </si>
  <si>
    <t>Instalační předstěna pro klozet závěsný v 1120 mm s ovládáním zepředu do lehkých stěn s kovovou kcí</t>
  </si>
  <si>
    <t>-570155664</t>
  </si>
  <si>
    <t>https://podminky.urs.cz/item/CS_URS_2023_02/726131041</t>
  </si>
  <si>
    <t>726191011</t>
  </si>
  <si>
    <t>Ovládací tlačítko WC pro montáž do předstěnových konstrukcí</t>
  </si>
  <si>
    <t>393513257</t>
  </si>
  <si>
    <t>https://podminky.urs.cz/item/CS_URS_2023_02/726191011</t>
  </si>
  <si>
    <t>55281794</t>
  </si>
  <si>
    <t>tlačítko pro ovládání WC zepředu plast dvě množství vody 246x164mm</t>
  </si>
  <si>
    <t>CS ÚRS 2020 01</t>
  </si>
  <si>
    <t>-371133830</t>
  </si>
  <si>
    <t>998726112</t>
  </si>
  <si>
    <t>Přesun hmot tonážní pro instalační prefabrikáty v objektech v přes 6 do 12 m</t>
  </si>
  <si>
    <t>1833880427</t>
  </si>
  <si>
    <t>https://podminky.urs.cz/item/CS_URS_2023_02/998726112</t>
  </si>
  <si>
    <t>795</t>
  </si>
  <si>
    <t>Lokální vytápění</t>
  </si>
  <si>
    <t>795942202.1</t>
  </si>
  <si>
    <t>Montáž výměníku teplovodního</t>
  </si>
  <si>
    <t>-1390864956</t>
  </si>
  <si>
    <t>GS01</t>
  </si>
  <si>
    <t>Pasivní rekuperátor teplé vody AKIRETHERM</t>
  </si>
  <si>
    <t>1310019211</t>
  </si>
  <si>
    <t>998795102.1</t>
  </si>
  <si>
    <t>Přesun hmot tonážní pro lokální vytápění v objektech v přes 6 do 12 m</t>
  </si>
  <si>
    <t>-1601777505</t>
  </si>
  <si>
    <t>03 - RD - Elektroinstalace</t>
  </si>
  <si>
    <t xml:space="preserve">    741 - Elektroinstalace - silnoproud</t>
  </si>
  <si>
    <t xml:space="preserve">    742 - Elektroinstalace - slaboproud</t>
  </si>
  <si>
    <t>741</t>
  </si>
  <si>
    <t>Elektroinstalace - silnoproud</t>
  </si>
  <si>
    <t>741112001</t>
  </si>
  <si>
    <t>Montáž krabice zapuštěná plastová kruhová</t>
  </si>
  <si>
    <t>-1713508190</t>
  </si>
  <si>
    <t>34571458</t>
  </si>
  <si>
    <t>krabice pod omítku PVC odbočná kruhová D 100mm s víčkem</t>
  </si>
  <si>
    <t>1079345547</t>
  </si>
  <si>
    <t>8"KO 97</t>
  </si>
  <si>
    <t>34571450</t>
  </si>
  <si>
    <t>krabice pod omítku PVC přístrojová kruhová D 70mm</t>
  </si>
  <si>
    <t>1852660525</t>
  </si>
  <si>
    <t>69"KP 68</t>
  </si>
  <si>
    <t>741112003</t>
  </si>
  <si>
    <t>Montáž krabice zapuštěná plastová čtyřhranná</t>
  </si>
  <si>
    <t>1105051626</t>
  </si>
  <si>
    <t>4"KU 125</t>
  </si>
  <si>
    <t>34571524</t>
  </si>
  <si>
    <t>krabice pod omítku PVC odbočná čtvercová 125x125mm s víčkem</t>
  </si>
  <si>
    <t>-942010384</t>
  </si>
  <si>
    <t>741112061</t>
  </si>
  <si>
    <t>Montáž krabice přístrojová zapuštěná plastová kruhová</t>
  </si>
  <si>
    <t>-867171678</t>
  </si>
  <si>
    <t>18"krabice KR 68</t>
  </si>
  <si>
    <t>34571521</t>
  </si>
  <si>
    <t>krabice pod omítku PVC odbočná kruhová D 70mm s víčkem a svorkovnicí</t>
  </si>
  <si>
    <t>899963211</t>
  </si>
  <si>
    <t>741120001</t>
  </si>
  <si>
    <t>Montáž vodič Cu izolovaný plný a laněný žíla 0,35-6 mm2 pod omítku (např. CY)</t>
  </si>
  <si>
    <t>622933907</t>
  </si>
  <si>
    <t>34141026</t>
  </si>
  <si>
    <t>vodič propojovací flexibilní jádro Cu lanované izolace PVC 450/750V (H07V-K) 1x4mm2</t>
  </si>
  <si>
    <t>-1140978619</t>
  </si>
  <si>
    <t>55"CY, 4mm2</t>
  </si>
  <si>
    <t>55*1,15 'Přepočtené koeficientem množství</t>
  </si>
  <si>
    <t>34141027</t>
  </si>
  <si>
    <t>vodič propojovací flexibilní jádro Cu lanované izolace PVC 450/750V (H07V-K) 1x6mm2</t>
  </si>
  <si>
    <t>-1888476379</t>
  </si>
  <si>
    <t>35"CY, 6 mm2</t>
  </si>
  <si>
    <t>35*1,15 'Přepočtené koeficientem množství</t>
  </si>
  <si>
    <t>741122015</t>
  </si>
  <si>
    <t>Montáž kabel Cu bez ukončení uložený pod omítku plný kulatý 3x1,5 mm2 (např. CYKY)</t>
  </si>
  <si>
    <t>-1268867671</t>
  </si>
  <si>
    <t>230"CYKY-J</t>
  </si>
  <si>
    <t>60"CYKY-O</t>
  </si>
  <si>
    <t>PKB.711018</t>
  </si>
  <si>
    <t>CYKY-J 3x1,5</t>
  </si>
  <si>
    <t>km</t>
  </si>
  <si>
    <t>927247126</t>
  </si>
  <si>
    <t>290*0,00115 'Přepočtené koeficientem množství</t>
  </si>
  <si>
    <t>741122016</t>
  </si>
  <si>
    <t>Montáž kabel Cu bez ukončení uložený pod omítku plný kulatý 3x2,5 až 6 mm2 (např. CYKY)</t>
  </si>
  <si>
    <t>823041480</t>
  </si>
  <si>
    <t>330"CYKY-J, 3×2,5</t>
  </si>
  <si>
    <t>PKB.711021</t>
  </si>
  <si>
    <t>CYKY-J 3x2,5</t>
  </si>
  <si>
    <t>1944034243</t>
  </si>
  <si>
    <t>330*0,00115 'Přepočtené koeficientem množství</t>
  </si>
  <si>
    <t>741122031</t>
  </si>
  <si>
    <t>Montáž kabel Cu bez ukončení uložený pod omítku plný kulatý 5x1,5 až 2,5 mm2 (např. CYKY)</t>
  </si>
  <si>
    <t>1050124510</t>
  </si>
  <si>
    <t>PKB.711031</t>
  </si>
  <si>
    <t>CYKY-J 5x1,5</t>
  </si>
  <si>
    <t>-1204098505</t>
  </si>
  <si>
    <t>50"CYKY-J, 5×1,5</t>
  </si>
  <si>
    <t>15"CYKY-J pro TČ</t>
  </si>
  <si>
    <t>65*0,00115 'Přepočtené koeficientem množství</t>
  </si>
  <si>
    <t>PKB.711032</t>
  </si>
  <si>
    <t>CYKY-J 5x2,5</t>
  </si>
  <si>
    <t>-1149014208</t>
  </si>
  <si>
    <t>30"CYKY-J, 5×2,5</t>
  </si>
  <si>
    <t>30*0,00115 'Přepočtené koeficientem množství</t>
  </si>
  <si>
    <t>741122032</t>
  </si>
  <si>
    <t>Montáž kabel Cu bez ukončení uložený pod omítku plný kulatý 5x4 až 6 mm2 (např. CYKY)</t>
  </si>
  <si>
    <t>-993845220</t>
  </si>
  <si>
    <t>15"CYKY-J, 5×4 pro TČ</t>
  </si>
  <si>
    <t>PKB.711035</t>
  </si>
  <si>
    <t>CYKY-J 5x4</t>
  </si>
  <si>
    <t>-1118580717</t>
  </si>
  <si>
    <t>15*0,00115 'Přepočtené koeficientem množství</t>
  </si>
  <si>
    <t>741122041</t>
  </si>
  <si>
    <t>Montáž kabel Cu bez ukončení uložený pod omítku plný kulatý 7x1,5 až 2,5 mm2 (např. CYKY)</t>
  </si>
  <si>
    <t>1411293521</t>
  </si>
  <si>
    <t>https://podminky.urs.cz/item/CS_URS_2023_02/741122041</t>
  </si>
  <si>
    <t>15"CYKY-J, 7×2,5 pro TČ</t>
  </si>
  <si>
    <t>PKB.603931</t>
  </si>
  <si>
    <t>CYKY-J 7x2,5</t>
  </si>
  <si>
    <t>1588456646</t>
  </si>
  <si>
    <t>741127011</t>
  </si>
  <si>
    <t>Montáž přípojnicový rozvod Al průmyslový díl rovný 315 A délka 1200 mm s odbočkou</t>
  </si>
  <si>
    <t>-1936863433</t>
  </si>
  <si>
    <t>35410103</t>
  </si>
  <si>
    <t>rozvod přípojnicový prachotěsný, dílec rovný s odbočkami v Al, 315A dl 1m</t>
  </si>
  <si>
    <t>-420556340</t>
  </si>
  <si>
    <t>741210001</t>
  </si>
  <si>
    <t>Montáž rozvodnice oceloplechová nebo plastová běžná do 20 kg</t>
  </si>
  <si>
    <t>736705527</t>
  </si>
  <si>
    <t>35711014</t>
  </si>
  <si>
    <t>rozvodnice nástěnná, plné dveře, IP41, 18 modulárních jednotek, vč. N/pE</t>
  </si>
  <si>
    <t>491789774</t>
  </si>
  <si>
    <t>741231012</t>
  </si>
  <si>
    <t>Montáž svorkovnice do rozvaděčů - ochranná</t>
  </si>
  <si>
    <t>-1802431876</t>
  </si>
  <si>
    <t>12*9</t>
  </si>
  <si>
    <t>34562900</t>
  </si>
  <si>
    <t>svorka ochranná 6226-30 6mm2 25A</t>
  </si>
  <si>
    <t>550551669</t>
  </si>
  <si>
    <t>741310001</t>
  </si>
  <si>
    <t>Montáž spínač nástěnný 1-jednopólový prostředí normální se zapojením vodičů</t>
  </si>
  <si>
    <t>-1465606181</t>
  </si>
  <si>
    <t>34535015</t>
  </si>
  <si>
    <t>spínač nástěnný jednopólový, řazení 1, IP44, šroubové svorky</t>
  </si>
  <si>
    <t>1863566146</t>
  </si>
  <si>
    <t>741310021</t>
  </si>
  <si>
    <t>Montáž přepínač nástěnný 5-sériový prostředí normální se zapojením vodičů</t>
  </si>
  <si>
    <t>1391913006</t>
  </si>
  <si>
    <t>34535017</t>
  </si>
  <si>
    <t>přepínač nástěnný sériový, řazení 5, IP44, šroubové svorky</t>
  </si>
  <si>
    <t>-446819189</t>
  </si>
  <si>
    <t>741310022</t>
  </si>
  <si>
    <t>Montáž přepínač nástěnný 6-střídavý prostředí normální se zapojením vodičů</t>
  </si>
  <si>
    <t>537972512</t>
  </si>
  <si>
    <t>34535018</t>
  </si>
  <si>
    <t>přepínač nástěnný střídavý, řazení 6, IP44, šroubové svorky</t>
  </si>
  <si>
    <t>621973827</t>
  </si>
  <si>
    <t>741310025</t>
  </si>
  <si>
    <t>Montáž přepínač nástěnný 7-křížový prostředí normální se zapojením vodičů</t>
  </si>
  <si>
    <t>-1187334153</t>
  </si>
  <si>
    <t>34535020</t>
  </si>
  <si>
    <t>přepínač nástěnný křížový, řazení 7, IP44, šroubové svorky</t>
  </si>
  <si>
    <t>624313892</t>
  </si>
  <si>
    <t>741311021</t>
  </si>
  <si>
    <t>Montáž přípojka sporáková s doutnavkou se zapojením vodičů</t>
  </si>
  <si>
    <t>-1173232397</t>
  </si>
  <si>
    <t>ABB.3956323</t>
  </si>
  <si>
    <t>Přípojka sporáková se signalizační doutnavkou, zapuštěná</t>
  </si>
  <si>
    <t>199754722</t>
  </si>
  <si>
    <t>741313001</t>
  </si>
  <si>
    <t>Montáž zásuvka (polo)zapuštěná bezšroubové připojení 2P+PE se zapojením vodičů</t>
  </si>
  <si>
    <t>189663945</t>
  </si>
  <si>
    <t>34555241</t>
  </si>
  <si>
    <t>přístroj zásuvky zápustné jednonásobné, krytka s clonkami, bezšroubové svorky</t>
  </si>
  <si>
    <t>1551615545</t>
  </si>
  <si>
    <t>741313003</t>
  </si>
  <si>
    <t>Montáž zásuvka (polo)zapuštěná bezšroubové připojení 2x(2P+PE) dvojnásobná se zapojením vodičů</t>
  </si>
  <si>
    <t>1008280797</t>
  </si>
  <si>
    <t>34555200</t>
  </si>
  <si>
    <t>zásuvka polozápustná dvojnásobná chráněná, šroubové svorky</t>
  </si>
  <si>
    <t>992287042</t>
  </si>
  <si>
    <t>741313081</t>
  </si>
  <si>
    <t>Montáž zásuvka chráněná v krabici šroubové připojení 2P prostředí venkovní, mokré se zapojením vodičů</t>
  </si>
  <si>
    <t>-1464565431</t>
  </si>
  <si>
    <t>34555226</t>
  </si>
  <si>
    <t>zásuvka nástěnná jednonásobná s víčkem, Al, IP55, šroubové svorky</t>
  </si>
  <si>
    <t>-447246155</t>
  </si>
  <si>
    <t>741313131</t>
  </si>
  <si>
    <t>Montáž zásuvek průmyslových spojovacích provedení IP 44 2P+PE 16 A se zapojením vodičů</t>
  </si>
  <si>
    <t>-1989026663</t>
  </si>
  <si>
    <t>35811322</t>
  </si>
  <si>
    <t>zásuvka spojovací 16A - 3pól, řazení 2P+PE IP44, šroubové svorky</t>
  </si>
  <si>
    <t>-1195579138</t>
  </si>
  <si>
    <t>741410021</t>
  </si>
  <si>
    <t>Montáž vodič uzemňovací pásek průřezu do 120 mm2 v městské zástavbě v zemi</t>
  </si>
  <si>
    <t>317583479</t>
  </si>
  <si>
    <t>https://podminky.urs.cz/item/CS_URS_2023_02/741410021</t>
  </si>
  <si>
    <t>45*1,05"prepočteno hmotností 1m</t>
  </si>
  <si>
    <t>35442062</t>
  </si>
  <si>
    <t>pás zemnící 30x4mm FeZn</t>
  </si>
  <si>
    <t>kg</t>
  </si>
  <si>
    <t>-536407328</t>
  </si>
  <si>
    <t>741420001</t>
  </si>
  <si>
    <t>Montáž drát nebo lano hromosvodné svodové D do 10 mm s podpěrou</t>
  </si>
  <si>
    <t>-1527571150</t>
  </si>
  <si>
    <t>55,0"drát AlMgSi 8 mm</t>
  </si>
  <si>
    <t>10*1,61"drát FeZn 10 mm, přepočteno hmotností 1m</t>
  </si>
  <si>
    <t>35441077</t>
  </si>
  <si>
    <t>drát D 8mm AlMgSi</t>
  </si>
  <si>
    <t>459501574</t>
  </si>
  <si>
    <t>55,0*0.135"prepočteno koeficientem hmotnosti 1m</t>
  </si>
  <si>
    <t>35441073</t>
  </si>
  <si>
    <t>drát D 10mm FeZn</t>
  </si>
  <si>
    <t>944316443</t>
  </si>
  <si>
    <t>35441470</t>
  </si>
  <si>
    <t>podpěra vedení FeZn pod taškovou krytinu 100mm</t>
  </si>
  <si>
    <t>1144343536</t>
  </si>
  <si>
    <t>741420020</t>
  </si>
  <si>
    <t>Montáž svorka hromosvodná s jedním šroubem</t>
  </si>
  <si>
    <t>-427523180</t>
  </si>
  <si>
    <t>35442026</t>
  </si>
  <si>
    <t>svorka uzemnění Cu pro zemnící pásku</t>
  </si>
  <si>
    <t>-992333570</t>
  </si>
  <si>
    <t>4"svorka páska-páska</t>
  </si>
  <si>
    <t>35442028</t>
  </si>
  <si>
    <t>svorka uzemnění Cu pro zemnící pásku a drát, 60x40mm</t>
  </si>
  <si>
    <t>264825065</t>
  </si>
  <si>
    <t>10"svorka páska-drát</t>
  </si>
  <si>
    <t>741420021</t>
  </si>
  <si>
    <t>Montáž svorka hromosvodná se 2 šrouby</t>
  </si>
  <si>
    <t>1467444908</t>
  </si>
  <si>
    <t>35431038</t>
  </si>
  <si>
    <t>svorka uzemnění FeZn na okapové žlaby, 60mm</t>
  </si>
  <si>
    <t>-549493893</t>
  </si>
  <si>
    <t>4"svorka okapová</t>
  </si>
  <si>
    <t>35441885</t>
  </si>
  <si>
    <t>svorka spojovací pro lano D 8-10mm</t>
  </si>
  <si>
    <t>-1381462098</t>
  </si>
  <si>
    <t>14"svorka SS</t>
  </si>
  <si>
    <t>741420022</t>
  </si>
  <si>
    <t>Montáž svorka hromosvodná se 3 a více šrouby</t>
  </si>
  <si>
    <t>-930241698</t>
  </si>
  <si>
    <t>https://podminky.urs.cz/item/CS_URS_2023_02/741420022</t>
  </si>
  <si>
    <t>35431015</t>
  </si>
  <si>
    <t>svorka uzemnění FeZn zkušební, spoj hromosvod/uzemnění</t>
  </si>
  <si>
    <t>1784074329</t>
  </si>
  <si>
    <t>4"zkušební svorka</t>
  </si>
  <si>
    <t>741420051</t>
  </si>
  <si>
    <t>Montáž vedení hromosvodné-úhelník nebo trubka s držáky do zdiva</t>
  </si>
  <si>
    <t>-1656885805</t>
  </si>
  <si>
    <t>35441830</t>
  </si>
  <si>
    <t>úhelník ochranný na ochranu svodu - 1700mm, FeZn</t>
  </si>
  <si>
    <t>2005063319</t>
  </si>
  <si>
    <t>35441836</t>
  </si>
  <si>
    <t>držák ochranného úhelníku do zdiva, FeZn</t>
  </si>
  <si>
    <t>1010066643</t>
  </si>
  <si>
    <t>741420083</t>
  </si>
  <si>
    <t>Montáž vedení hromosvodné-štítek k označení svodu</t>
  </si>
  <si>
    <t>-2001437890</t>
  </si>
  <si>
    <t>https://podminky.urs.cz/item/CS_URS_2023_02/741420083</t>
  </si>
  <si>
    <t>35442110</t>
  </si>
  <si>
    <t>štítek plastový - čísla svodů</t>
  </si>
  <si>
    <t>869104989</t>
  </si>
  <si>
    <t>741430004</t>
  </si>
  <si>
    <t>Montáž tyč jímací délky do 3 m na střešní hřeben</t>
  </si>
  <si>
    <t>695883085</t>
  </si>
  <si>
    <t>https://podminky.urs.cz/item/CS_URS_2023_02/741430004</t>
  </si>
  <si>
    <t>35441050</t>
  </si>
  <si>
    <t>tyč jímací s kovaným hrotem 1000mm FeZn</t>
  </si>
  <si>
    <t>-7545428</t>
  </si>
  <si>
    <t>35441061</t>
  </si>
  <si>
    <t>tyč jímací s kovaným hrotem 2000mm FeZn</t>
  </si>
  <si>
    <t>-352732066</t>
  </si>
  <si>
    <t>741810001</t>
  </si>
  <si>
    <t>Celková prohlídka elektrického rozvodu a zařízení do 100 000,- Kč</t>
  </si>
  <si>
    <t>1314641721</t>
  </si>
  <si>
    <t>https://podminky.urs.cz/item/CS_URS_2023_02/741810001</t>
  </si>
  <si>
    <t>741820011</t>
  </si>
  <si>
    <t>Měření zemnící síť dl pásku do 100 m</t>
  </si>
  <si>
    <t>1282995254</t>
  </si>
  <si>
    <t>https://podminky.urs.cz/item/CS_URS_2023_02/741820011</t>
  </si>
  <si>
    <t>998741102</t>
  </si>
  <si>
    <t>Přesun hmot tonážní pro silnoproud v objektech v přes 6 do 12 m</t>
  </si>
  <si>
    <t>1094220203</t>
  </si>
  <si>
    <t>https://podminky.urs.cz/item/CS_URS_2023_02/998741102</t>
  </si>
  <si>
    <t>742</t>
  </si>
  <si>
    <t>Elektroinstalace - slaboproud</t>
  </si>
  <si>
    <t>742210123</t>
  </si>
  <si>
    <t>Montáž kouřového hlásiče lineárního infračerveného přijímač - vysílač</t>
  </si>
  <si>
    <t>1224680409</t>
  </si>
  <si>
    <t>https://podminky.urs.cz/item/CS_URS_2023_02/742210123</t>
  </si>
  <si>
    <t>59081353</t>
  </si>
  <si>
    <t>hlásič kouřový lineární, vysílač-příjmač, dosah do 120m</t>
  </si>
  <si>
    <t>-366854846</t>
  </si>
  <si>
    <t>998742102</t>
  </si>
  <si>
    <t>Přesun hmot tonážní pro slaboproud v objektech v do 12 m</t>
  </si>
  <si>
    <t>-1053774057</t>
  </si>
  <si>
    <t>https://podminky.urs.cz/item/CS_URS_2023_02/998742102</t>
  </si>
  <si>
    <t>04 - RD - Systém s podlahovým vytápěním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</si>
  <si>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</si>
  <si>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</si>
  <si>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</si>
  <si>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>732</t>
  </si>
  <si>
    <t>Ústřední vytápění - strojovny</t>
  </si>
  <si>
    <t>732332111</t>
  </si>
  <si>
    <t>Základní expanzní nádoba PN 0,6 o obj 200 l bez řídící jednotky kompresoru</t>
  </si>
  <si>
    <t>-1034886042</t>
  </si>
  <si>
    <t>https://podminky.urs.cz/item/CS_URS_2023_02/732332111</t>
  </si>
  <si>
    <t>732522011</t>
  </si>
  <si>
    <t>Tepelné čerpadlo vzduch/voda s invertorem pro vytápění a přípravu TV venkovní jednotka topný výkon 1-10 kW</t>
  </si>
  <si>
    <t>-1578412697</t>
  </si>
  <si>
    <t>https://podminky.urs.cz/item/CS_URS_2023_02/732522011</t>
  </si>
  <si>
    <t>732522022</t>
  </si>
  <si>
    <t>Tepelné čerpadlo vzduch/voda pro vytápění a přípravu TV vnitřní jednotka s vestavným průtokovým zásobníkem topný výkon 12 kW</t>
  </si>
  <si>
    <t>224149873</t>
  </si>
  <si>
    <t>https://podminky.urs.cz/item/CS_URS_2023_02/732522022</t>
  </si>
  <si>
    <t>998732102</t>
  </si>
  <si>
    <t>Přesun hmot tonážní pro strojovny v objektech v přes 6 do 12 m</t>
  </si>
  <si>
    <t>-1990103591</t>
  </si>
  <si>
    <t>https://podminky.urs.cz/item/CS_URS_2023_02/998732102</t>
  </si>
  <si>
    <t>733</t>
  </si>
  <si>
    <t>Ústřední vytápění - rozvodné potrubí</t>
  </si>
  <si>
    <t>733223104</t>
  </si>
  <si>
    <t>Potrubí měděné tvrdé spojované měkkým pájením D 22x1 mm</t>
  </si>
  <si>
    <t>524565843</t>
  </si>
  <si>
    <t>https://podminky.urs.cz/item/CS_URS_2023_02/733223104</t>
  </si>
  <si>
    <t>733322301</t>
  </si>
  <si>
    <t>Potrubí plastové vícevrstvé PE-Xc spojované lisováním PN 16 do 80°C D 16x2,0 mm</t>
  </si>
  <si>
    <t>-728928002</t>
  </si>
  <si>
    <t>https://podminky.urs.cz/item/CS_URS_2023_02/733322301</t>
  </si>
  <si>
    <t>topné potrubí</t>
  </si>
  <si>
    <t>3,16+0,6+0,7+0,6</t>
  </si>
  <si>
    <t>vratné potrubí</t>
  </si>
  <si>
    <t>733322302</t>
  </si>
  <si>
    <t>Potrubí plastové vícevrstvé PE-Xc spojované lisováním PN 16 do 80°C D 20x2,3 mm</t>
  </si>
  <si>
    <t>-395165933</t>
  </si>
  <si>
    <t>https://podminky.urs.cz/item/CS_URS_2023_02/733322302</t>
  </si>
  <si>
    <t>0,24+3,0+0,74+1,5</t>
  </si>
  <si>
    <t>0,24*3,0+0,74+1,5</t>
  </si>
  <si>
    <t>733322303</t>
  </si>
  <si>
    <t>Potrubí plastové vícevrstvé PE-Xc spojované lisováním PN 16 do 80°C D 25x2,8 mm</t>
  </si>
  <si>
    <t>622775849</t>
  </si>
  <si>
    <t>https://podminky.urs.cz/item/CS_URS_2023_02/733322303</t>
  </si>
  <si>
    <t>4,2+1,5</t>
  </si>
  <si>
    <t>4,3+1,5</t>
  </si>
  <si>
    <t>733322304</t>
  </si>
  <si>
    <t>Potrubí plastové vícevrstvé PE-Xc spojované lisováním PN 16 do 80°C D 32x3,2 mm</t>
  </si>
  <si>
    <t>-1251361561</t>
  </si>
  <si>
    <t>https://podminky.urs.cz/item/CS_URS_2023_02/733322304</t>
  </si>
  <si>
    <t>1,3+1,2</t>
  </si>
  <si>
    <t>1,4+1,2</t>
  </si>
  <si>
    <t>733390104</t>
  </si>
  <si>
    <t>Ochrana potrubí primátrních okruhů tepelně izolačními trubicemi z kaučuku tl 13 mm D do 38 mm</t>
  </si>
  <si>
    <t>763626685</t>
  </si>
  <si>
    <t>https://podminky.urs.cz/item/CS_URS_2023_02/733390104</t>
  </si>
  <si>
    <t>733811231</t>
  </si>
  <si>
    <t>Ochrana potrubí ústředního vytápění termoizolačními trubicemi z PE tl přes 9 do 13 mm DN do 22 mm</t>
  </si>
  <si>
    <t>-2025090409</t>
  </si>
  <si>
    <t>https://podminky.urs.cz/item/CS_URS_2023_02/733811231</t>
  </si>
  <si>
    <t>733811232</t>
  </si>
  <si>
    <t>Ochrana potrubí ústředního vytápění termoizolačními trubicemi z PE tl přes 9 do 13 mm DN přes 22 do 45 mm</t>
  </si>
  <si>
    <t>-1506949016</t>
  </si>
  <si>
    <t>https://podminky.urs.cz/item/CS_URS_2023_02/733811232</t>
  </si>
  <si>
    <t>998733102</t>
  </si>
  <si>
    <t>Přesun hmot tonážní pro rozvody potrubí v objektech v přes 6 do 12 m</t>
  </si>
  <si>
    <t>748646714</t>
  </si>
  <si>
    <t>https://podminky.urs.cz/item/CS_URS_2023_02/998733102</t>
  </si>
  <si>
    <t>734</t>
  </si>
  <si>
    <t>Ústřední vytápění - armatury</t>
  </si>
  <si>
    <t>734211120</t>
  </si>
  <si>
    <t>Ventil závitový odvzdušňovací G 1/2 PN 14 do 120°C automatický</t>
  </si>
  <si>
    <t>-1614655601</t>
  </si>
  <si>
    <t>https://podminky.urs.cz/item/CS_URS_2023_02/734211120</t>
  </si>
  <si>
    <t>734221681</t>
  </si>
  <si>
    <t>Termostatická hlavice kapalinová PN 10 do 110°C s vestavěným čidlem</t>
  </si>
  <si>
    <t>-1792363174</t>
  </si>
  <si>
    <t>https://podminky.urs.cz/item/CS_URS_2023_02/734221681</t>
  </si>
  <si>
    <t>734261333</t>
  </si>
  <si>
    <t>Šroubení topenářské rohové G 1/2 PN 16 do 120°C</t>
  </si>
  <si>
    <t>781527189</t>
  </si>
  <si>
    <t>https://podminky.urs.cz/item/CS_URS_2023_02/734261333</t>
  </si>
  <si>
    <t>734291123</t>
  </si>
  <si>
    <t>Kohout plnící a vypouštěcí G 1/2 PN 10 do 90°C závitový</t>
  </si>
  <si>
    <t>-1948241803</t>
  </si>
  <si>
    <t>https://podminky.urs.cz/item/CS_URS_2023_02/734291123</t>
  </si>
  <si>
    <t>734291124</t>
  </si>
  <si>
    <t>Kohout plnící a vypouštěcí G 3/4 PN 10 do 90°C závitový</t>
  </si>
  <si>
    <t>2068516094</t>
  </si>
  <si>
    <t>https://podminky.urs.cz/item/CS_URS_2023_02/734291124</t>
  </si>
  <si>
    <t>734411117</t>
  </si>
  <si>
    <t>Teploměr technický s pevným stonkem a jímkou zadní připojení průměr 80 mm délky 100 mm</t>
  </si>
  <si>
    <t>-134981511</t>
  </si>
  <si>
    <t>https://podminky.urs.cz/item/CS_URS_2023_02/734411117</t>
  </si>
  <si>
    <t>734421101</t>
  </si>
  <si>
    <t>Tlakoměr s pevným stonkem a zpětnou klapkou tlak 0-16 bar průměr 50 mm spodní připojení</t>
  </si>
  <si>
    <t>-1509359144</t>
  </si>
  <si>
    <t>https://podminky.urs.cz/item/CS_URS_2023_02/734421101</t>
  </si>
  <si>
    <t>998734102</t>
  </si>
  <si>
    <t>Přesun hmot tonážní pro armatury v objektech v přes 6 do 12 m</t>
  </si>
  <si>
    <t>-1114219398</t>
  </si>
  <si>
    <t>https://podminky.urs.cz/item/CS_URS_2023_02/998734102</t>
  </si>
  <si>
    <t>998734181</t>
  </si>
  <si>
    <t>Příplatek k přesunu hmot tonážní 734 prováděný bez použití mechanizace</t>
  </si>
  <si>
    <t>1541220741</t>
  </si>
  <si>
    <t>https://podminky.urs.cz/item/CS_URS_2023_02/998734181</t>
  </si>
  <si>
    <t>735164272</t>
  </si>
  <si>
    <t>Otopné těleso trubkové elektrické přímotopné výška/délka 1810/600 mm</t>
  </si>
  <si>
    <t>2001120460</t>
  </si>
  <si>
    <t>https://podminky.urs.cz/item/CS_URS_2023_02/735164272</t>
  </si>
  <si>
    <t>735511061</t>
  </si>
  <si>
    <t>Podlahové vytápění - krycí a separační PE fólie</t>
  </si>
  <si>
    <t>-1851694805</t>
  </si>
  <si>
    <t>https://podminky.urs.cz/item/CS_URS_2023_02/735511061</t>
  </si>
  <si>
    <t>735511064</t>
  </si>
  <si>
    <t>Podlahové vytápění - středový (spárový) dilatační profil</t>
  </si>
  <si>
    <t>1065729414</t>
  </si>
  <si>
    <t>https://podminky.urs.cz/item/CS_URS_2023_02/735511064</t>
  </si>
  <si>
    <t>0,94+0,84+1,785+2,0+0,74+3*0,94+0,84+1,385</t>
  </si>
  <si>
    <t>735511065</t>
  </si>
  <si>
    <t>Podlahové vytápění - rozvodné potrubí polybutylen 16x2,0 mm pro vodící lištu rozteč 50 mm</t>
  </si>
  <si>
    <t>-1143991650</t>
  </si>
  <si>
    <t>https://podminky.urs.cz/item/CS_URS_2023_02/735511065</t>
  </si>
  <si>
    <t>0,5+0,7+1,0+1,2+1,4+1,6+1,9+2,1+0,7+2,2+2,4+0,4+0,6+0,8+0,2</t>
  </si>
  <si>
    <t>735511066</t>
  </si>
  <si>
    <t>Podlahové vytápění - rozvodné potrubí polybutylen 16x2,0 mm pro vodící lištu rozteč 100 mm</t>
  </si>
  <si>
    <t>-1452172723</t>
  </si>
  <si>
    <t>https://podminky.urs.cz/item/CS_URS_2023_02/735511066</t>
  </si>
  <si>
    <t>3,5+29,5+3,6+45,6+44,9+31,8</t>
  </si>
  <si>
    <t>735511067</t>
  </si>
  <si>
    <t>Podlahové vytápění - rozvodné potrubí polybutylen 16x2,0 mm pro vodící lištu rozteč 150 mm</t>
  </si>
  <si>
    <t>1971870108</t>
  </si>
  <si>
    <t>https://podminky.urs.cz/item/CS_URS_2023_02/735511067</t>
  </si>
  <si>
    <t>3,7+3,8+2,3+1,0+71,7+57,4+58,0+55,1+35,1+37,3+50,1+48,5+36,3+44,5</t>
  </si>
  <si>
    <t>735511068</t>
  </si>
  <si>
    <t>Podlahové vytápění - rozvodné potrubí polybutylen 16x2,0 mm pro vodící lištu rozteč 200 mm</t>
  </si>
  <si>
    <t>1777098819</t>
  </si>
  <si>
    <t>https://podminky.urs.cz/item/CS_URS_2023_02/735511068</t>
  </si>
  <si>
    <t>2,5+14,6+0,9+1,0+1,0+1,1+1,1+1,2+1,2+0,4+0,2+1,3+5,9+13,5+2,7+2,8+3,0+2,6+2,5+2,9</t>
  </si>
  <si>
    <t>735511069</t>
  </si>
  <si>
    <t>Podlahové vytápění - rozvodné potrubí polybutylen 16x2,0 mm pro vodící lištu rozteč 250 mm</t>
  </si>
  <si>
    <t>-564171002</t>
  </si>
  <si>
    <t>https://podminky.urs.cz/item/CS_URS_2023_02/735511069</t>
  </si>
  <si>
    <t>2,7+3,7+0,9+1,4</t>
  </si>
  <si>
    <t>735511086</t>
  </si>
  <si>
    <t>Podlahové vytápění - rozdělovač mosazný s průtokoměry sedmiokruhový</t>
  </si>
  <si>
    <t>186374736</t>
  </si>
  <si>
    <t>https://podminky.urs.cz/item/CS_URS_2023_02/735511086</t>
  </si>
  <si>
    <t>735511123</t>
  </si>
  <si>
    <t>Podlahové vytápění - skříň nástěnná pro rozdělovač s 6-9 okruhy</t>
  </si>
  <si>
    <t>701963089</t>
  </si>
  <si>
    <t>https://podminky.urs.cz/item/CS_URS_2023_02/735511123</t>
  </si>
  <si>
    <t>1653452491</t>
  </si>
  <si>
    <t>998735181</t>
  </si>
  <si>
    <t>Příplatek k přesunu hmot tonážní 735 prováděný bez použití mechanizace</t>
  </si>
  <si>
    <t>1987173269</t>
  </si>
  <si>
    <t>https://podminky.urs.cz/item/CS_URS_2023_02/998735181</t>
  </si>
  <si>
    <t>SEZNAM FIGUR</t>
  </si>
  <si>
    <t>Výměra</t>
  </si>
  <si>
    <t xml:space="preserve"> 01</t>
  </si>
  <si>
    <t>Použití figury:</t>
  </si>
  <si>
    <t>betonove schodiště</t>
  </si>
  <si>
    <t>obvodové věnce</t>
  </si>
  <si>
    <t>plocha ornice</t>
  </si>
  <si>
    <t>sokl z kermaické dlažby</t>
  </si>
  <si>
    <t xml:space="preserve"> 02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</si>
</sst>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.0"/>
      <color rgb="FF000000"/>
      <name val="Arial"/>
      <scheme val="minor"/>
    </font>
    <font>
      <sz val="8.0"/>
      <color rgb="FFFFFFFF"/>
      <name val="Arial"/>
    </font>
    <font>
      <sz val="8.0"/>
      <color theme="1"/>
      <name val="Arial"/>
    </font>
    <font>
      <b/>
      <sz val="14.0"/>
      <color theme="1"/>
      <name val="Arial"/>
    </font>
    <font>
      <sz val="8.0"/>
      <color rgb="FF3366FF"/>
      <name val="Arial"/>
    </font>
    <font>
      <sz val="10.0"/>
      <color rgb="FF969696"/>
      <name val="Arial"/>
    </font>
    <font>
      <sz val="10.0"/>
      <color theme="1"/>
      <name val="Arial"/>
    </font>
    <font>
      <b/>
      <sz val="11.0"/>
      <color theme="1"/>
      <name val="Arial"/>
    </font>
    <font>
      <b/>
      <sz val="10.0"/>
      <color theme="1"/>
      <name val="Arial"/>
    </font>
    <font/>
    <font>
      <b/>
      <sz val="10.0"/>
      <color rgb="FF969696"/>
      <name val="Arial"/>
    </font>
    <font>
      <b/>
      <sz val="12.0"/>
      <color theme="1"/>
      <name val="Arial"/>
    </font>
    <font>
      <b/>
      <sz val="10.0"/>
      <color rgb="FF464646"/>
      <name val="Arial"/>
    </font>
    <font>
      <sz val="12.0"/>
      <color rgb="FF969696"/>
      <name val="Arial"/>
    </font>
    <font>
      <sz val="9.0"/>
      <color theme="1"/>
      <name val="Arial"/>
    </font>
    <font>
      <sz val="9.0"/>
      <color rgb="FF969696"/>
      <name val="Arial"/>
    </font>
    <font>
      <b/>
      <sz val="12.0"/>
      <color rgb="FF960000"/>
      <name val="Arial"/>
    </font>
    <font>
      <sz val="12.0"/>
      <color theme="1"/>
      <name val="Arial"/>
    </font>
    <font>
      <u/>
      <sz val="18.0"/>
      <color theme="10"/>
      <name val="Noto Sans Symbols"/>
    </font>
    <font>
      <sz val="11.0"/>
      <color theme="1"/>
      <name val="Arial"/>
    </font>
    <font>
      <b/>
      <sz val="11.0"/>
      <color rgb="FF003366"/>
      <name val="Arial"/>
    </font>
    <font>
      <sz val="11.0"/>
      <color rgb="FF003366"/>
      <name val="Arial"/>
    </font>
    <font>
      <sz val="11.0"/>
      <color rgb="FF969696"/>
      <name val="Arial"/>
    </font>
    <font>
      <sz val="10.0"/>
      <color rgb="FF3366FF"/>
      <name val="Arial"/>
    </font>
    <font>
      <sz val="8.0"/>
      <color rgb="FF969696"/>
      <name val="Arial"/>
    </font>
    <font>
      <b/>
      <sz val="12.0"/>
      <color rgb="FF800000"/>
      <name val="Arial"/>
    </font>
    <font>
      <sz val="12.0"/>
      <color rgb="FF003366"/>
      <name val="Arial"/>
    </font>
    <font>
      <sz val="10.0"/>
      <color rgb="FF003366"/>
      <name val="Arial"/>
    </font>
    <font>
      <sz val="8.0"/>
      <color rgb="FF960000"/>
      <name val="Arial"/>
    </font>
    <font>
      <b/>
      <sz val="8.0"/>
      <color theme="1"/>
      <name val="Arial"/>
    </font>
    <font>
      <sz val="8.0"/>
      <color rgb="FF003366"/>
      <name val="Arial"/>
    </font>
    <font>
      <sz val="7.0"/>
      <color rgb="FF979797"/>
      <name val="Arial"/>
    </font>
    <font>
      <i/>
      <u/>
      <sz val="7.0"/>
      <color rgb="FF979797"/>
      <name val="Calibri"/>
    </font>
    <font>
      <sz val="8.0"/>
      <color rgb="FF000000"/>
      <name val="Arial"/>
    </font>
    <font>
      <sz val="8.0"/>
      <color rgb="FF800080"/>
      <name val="Arial"/>
    </font>
    <font>
      <sz val="7.0"/>
      <color rgb="FF969696"/>
      <name val="Arial"/>
    </font>
    <font>
      <sz val="8.0"/>
      <color rgb="FF505050"/>
      <name val="Arial"/>
    </font>
    <font>
      <sz val="8.0"/>
      <color rgb="FF0000A8"/>
      <name val="Arial"/>
    </font>
    <font>
      <sz val="8.0"/>
      <color rgb="FFFF0000"/>
      <name val="Arial"/>
    </font>
    <font>
      <i/>
      <sz val="9.0"/>
      <color rgb="FF0000FF"/>
      <name val="Arial"/>
    </font>
    <font>
      <i/>
      <sz val="8.0"/>
      <color rgb="FF0000FF"/>
      <name val="Arial"/>
    </font>
    <font>
      <b/>
      <sz val="9.0"/>
      <color theme="1"/>
      <name val="Arial"/>
    </font>
  </fonts>
  <fills count="4">
    <fill>
      <patternFill patternType="none"/>
    </fill>
    <fill>
      <patternFill patternType="lightGray"/>
    </fill>
    <fill>
      <patternFill patternType="solid">
        <fgColor rgb="FFBEBEBE"/>
        <bgColor rgb="FFBEBEBE"/>
      </patternFill>
    </fill>
    <fill>
      <patternFill patternType="solid">
        <fgColor rgb="FFD2D2D2"/>
        <b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1">
    <xf borderId="0" fillId="0" fontId="0" numFmtId="0" applyAlignment="1" applyFont="1"/>
  </cellStyleXfs>
  <cellXfs count="21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vertical="center"/>
    </xf>
    <xf borderId="0" fillId="0" fontId="2" numFmtId="0" xfId="0" applyFont="1"/>
    <xf borderId="0" fillId="0" fontId="2" numFmtId="0" xfId="0" applyAlignment="1" applyFont="1">
      <alignment horizontal="left" vertical="center"/>
    </xf>
    <xf borderId="1" fillId="0" fontId="2" numFmtId="0" xfId="0" applyBorder="1" applyFont="1"/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horizontal="left" vertical="center"/>
    </xf>
    <xf borderId="0" fillId="0" fontId="4" numFmtId="0" xfId="0" applyAlignment="1" applyFont="1">
      <alignment horizontal="left" vertical="center"/>
    </xf>
    <xf borderId="0" fillId="0" fontId="5" numFmtId="0" xfId="0" applyAlignment="1" applyFont="1">
      <alignment horizontal="left" vertical="top"/>
    </xf>
    <xf borderId="0" fillId="0" fontId="6" numFmtId="0" xfId="0" applyAlignment="1" applyFont="1">
      <alignment horizontal="left" vertical="center"/>
    </xf>
    <xf borderId="0" fillId="0" fontId="7" numFmtId="0" xfId="0" applyAlignment="1" applyFont="1">
      <alignment horizontal="left" vertical="top"/>
    </xf>
    <xf borderId="0" fillId="0" fontId="7" numFmtId="0" xfId="0" applyAlignment="1" applyFont="1">
      <alignment horizontal="left" shrinkToFit="0" vertical="top" wrapText="1"/>
    </xf>
    <xf borderId="0" fillId="0" fontId="5" numFmtId="0" xfId="0" applyAlignment="1" applyFont="1">
      <alignment horizontal="left" vertical="center"/>
    </xf>
    <xf borderId="0" fillId="0" fontId="6" numFmtId="0" xfId="0" applyAlignment="1" applyFont="1">
      <alignment horizontal="left" shrinkToFit="0" vertical="center" wrapText="1"/>
    </xf>
    <xf borderId="4" fillId="0" fontId="2" numFmtId="0" xfId="0" applyBorder="1" applyFont="1"/>
    <xf borderId="0" fillId="0" fontId="2" numFmtId="0" xfId="0" applyAlignment="1" applyFont="1">
      <alignment vertical="center"/>
    </xf>
    <xf borderId="3" fillId="0" fontId="2" numFmtId="0" xfId="0" applyAlignment="1" applyBorder="1" applyFont="1">
      <alignment vertical="center"/>
    </xf>
    <xf borderId="5" fillId="0" fontId="8" numFmtId="0" xfId="0" applyAlignment="1" applyBorder="1" applyFont="1">
      <alignment horizontal="left" vertical="center"/>
    </xf>
    <xf borderId="5" fillId="0" fontId="2" numFmtId="0" xfId="0" applyAlignment="1" applyBorder="1" applyFont="1">
      <alignment vertical="center"/>
    </xf>
    <xf borderId="5" fillId="0" fontId="8" numFmtId="4" xfId="0" applyAlignment="1" applyBorder="1" applyFont="1" applyNumberFormat="1">
      <alignment vertical="center"/>
    </xf>
    <xf borderId="5" fillId="0" fontId="9" numFmtId="0" xfId="0" applyBorder="1" applyFont="1"/>
    <xf borderId="0" fillId="0" fontId="5" numFmtId="0" xfId="0" applyAlignment="1" applyFont="1">
      <alignment horizontal="right" vertical="center"/>
    </xf>
    <xf borderId="0" fillId="0" fontId="5" numFmtId="0" xfId="0" applyAlignment="1" applyFont="1">
      <alignment vertical="center"/>
    </xf>
    <xf borderId="3" fillId="0" fontId="5" numFmtId="0" xfId="0" applyAlignment="1" applyBorder="1" applyFont="1">
      <alignment vertical="center"/>
    </xf>
    <xf borderId="0" fillId="0" fontId="5" numFmtId="164" xfId="0" applyAlignment="1" applyFont="1" applyNumberFormat="1">
      <alignment horizontal="left" vertical="center"/>
    </xf>
    <xf borderId="0" fillId="0" fontId="10" numFmtId="4" xfId="0" applyAlignment="1" applyFont="1" applyNumberFormat="1">
      <alignment vertical="center"/>
    </xf>
    <xf borderId="0" fillId="2" fontId="2" numFmtId="0" xfId="0" applyAlignment="1" applyFill="1" applyFont="1">
      <alignment vertical="center"/>
    </xf>
    <xf borderId="6" fillId="2" fontId="11" numFmtId="0" xfId="0" applyAlignment="1" applyBorder="1" applyFont="1">
      <alignment horizontal="left" vertical="center"/>
    </xf>
    <xf borderId="7" fillId="2" fontId="2" numFmtId="0" xfId="0" applyAlignment="1" applyBorder="1" applyFont="1">
      <alignment vertical="center"/>
    </xf>
    <xf borderId="7" fillId="2" fontId="11" numFmtId="0" xfId="0" applyAlignment="1" applyBorder="1" applyFont="1">
      <alignment horizontal="center" vertical="center"/>
    </xf>
    <xf borderId="7" fillId="2" fontId="11" numFmtId="0" xfId="0" applyAlignment="1" applyBorder="1" applyFont="1">
      <alignment horizontal="left" vertical="center"/>
    </xf>
    <xf borderId="7" fillId="0" fontId="9" numFmtId="0" xfId="0" applyBorder="1" applyFont="1"/>
    <xf borderId="7" fillId="2" fontId="11" numFmtId="4" xfId="0" applyAlignment="1" applyBorder="1" applyFont="1" applyNumberFormat="1">
      <alignment vertical="center"/>
    </xf>
    <xf borderId="8" fillId="0" fontId="9" numFmtId="0" xfId="0" applyBorder="1" applyFont="1"/>
    <xf borderId="4" fillId="0" fontId="12" numFmtId="0" xfId="0" applyAlignment="1" applyBorder="1" applyFont="1">
      <alignment horizontal="left" vertical="center"/>
    </xf>
    <xf borderId="4" fillId="0" fontId="2" numFmtId="0" xfId="0" applyAlignment="1" applyBorder="1" applyFont="1">
      <alignment vertical="center"/>
    </xf>
    <xf borderId="5" fillId="0" fontId="5" numFmtId="0" xfId="0" applyAlignment="1" applyBorder="1" applyFont="1">
      <alignment horizontal="left" vertical="center"/>
    </xf>
    <xf borderId="9" fillId="0" fontId="2" numFmtId="0" xfId="0" applyAlignment="1" applyBorder="1" applyFont="1">
      <alignment vertical="center"/>
    </xf>
    <xf borderId="10" fillId="0" fontId="2" numFmtId="0" xfId="0" applyAlignment="1" applyBorder="1" applyFont="1">
      <alignment vertical="center"/>
    </xf>
    <xf borderId="1" fillId="0" fontId="2" numFmtId="0" xfId="0" applyAlignment="1" applyBorder="1" applyFont="1">
      <alignment vertical="center"/>
    </xf>
    <xf borderId="2" fillId="0" fontId="2" numFmtId="0" xfId="0" applyAlignment="1" applyBorder="1" applyFont="1">
      <alignment vertical="center"/>
    </xf>
    <xf borderId="0" fillId="0" fontId="6" numFmtId="0" xfId="0" applyAlignment="1" applyFont="1">
      <alignment vertical="center"/>
    </xf>
    <xf borderId="3" fillId="0" fontId="6" numFmtId="0" xfId="0" applyAlignment="1" applyBorder="1" applyFont="1">
      <alignment vertical="center"/>
    </xf>
    <xf borderId="0" fillId="0" fontId="7" numFmtId="0" xfId="0" applyAlignment="1" applyFont="1">
      <alignment vertical="center"/>
    </xf>
    <xf borderId="3" fillId="0" fontId="7" numFmtId="0" xfId="0" applyAlignment="1" applyBorder="1" applyFont="1">
      <alignment vertical="center"/>
    </xf>
    <xf borderId="0" fillId="0" fontId="7" numFmtId="0" xfId="0" applyAlignment="1" applyFont="1">
      <alignment horizontal="left" vertical="center"/>
    </xf>
    <xf borderId="0" fillId="0" fontId="7" numFmtId="0" xfId="0" applyAlignment="1" applyFont="1">
      <alignment horizontal="left" shrinkToFit="0" vertical="center" wrapText="1"/>
    </xf>
    <xf borderId="0" fillId="0" fontId="8" numFmtId="0" xfId="0" applyAlignment="1" applyFont="1">
      <alignment vertical="center"/>
    </xf>
    <xf borderId="0" fillId="0" fontId="6" numFmtId="165" xfId="0" applyAlignment="1" applyFont="1" applyNumberFormat="1">
      <alignment horizontal="left" vertical="center"/>
    </xf>
    <xf borderId="0" fillId="0" fontId="6" numFmtId="0" xfId="0" applyAlignment="1" applyFont="1">
      <alignment shrinkToFit="0" vertical="center" wrapText="1"/>
    </xf>
    <xf borderId="11" fillId="0" fontId="13" numFmtId="0" xfId="0" applyAlignment="1" applyBorder="1" applyFont="1">
      <alignment horizontal="center" vertical="center"/>
    </xf>
    <xf borderId="12" fillId="0" fontId="9" numFmtId="0" xfId="0" applyBorder="1" applyFont="1"/>
    <xf borderId="12" fillId="0" fontId="2" numFmtId="0" xfId="0" applyAlignment="1" applyBorder="1" applyFont="1">
      <alignment vertical="center"/>
    </xf>
    <xf borderId="13" fillId="0" fontId="2" numFmtId="0" xfId="0" applyAlignment="1" applyBorder="1" applyFont="1">
      <alignment vertical="center"/>
    </xf>
    <xf borderId="14" fillId="0" fontId="9" numFmtId="0" xfId="0" applyBorder="1" applyFont="1"/>
    <xf borderId="15" fillId="0" fontId="2" numFmtId="0" xfId="0" applyAlignment="1" applyBorder="1" applyFont="1">
      <alignment vertical="center"/>
    </xf>
    <xf borderId="6" fillId="3" fontId="14" numFmtId="0" xfId="0" applyAlignment="1" applyBorder="1" applyFill="1" applyFont="1">
      <alignment horizontal="center" vertical="center"/>
    </xf>
    <xf borderId="7" fillId="3" fontId="2" numFmtId="0" xfId="0" applyAlignment="1" applyBorder="1" applyFont="1">
      <alignment vertical="center"/>
    </xf>
    <xf borderId="7" fillId="3" fontId="14" numFmtId="0" xfId="0" applyAlignment="1" applyBorder="1" applyFont="1">
      <alignment horizontal="center" vertical="center"/>
    </xf>
    <xf borderId="7" fillId="3" fontId="14" numFmtId="0" xfId="0" applyAlignment="1" applyBorder="1" applyFont="1">
      <alignment horizontal="right" vertical="center"/>
    </xf>
    <xf borderId="0" fillId="3" fontId="14" numFmtId="0" xfId="0" applyAlignment="1" applyFont="1">
      <alignment horizontal="center" vertical="center"/>
    </xf>
    <xf borderId="16" fillId="0" fontId="15" numFmtId="0" xfId="0" applyAlignment="1" applyBorder="1" applyFont="1">
      <alignment horizontal="center" shrinkToFit="0" vertical="center" wrapText="1"/>
    </xf>
    <xf borderId="17" fillId="0" fontId="15" numFmtId="0" xfId="0" applyAlignment="1" applyBorder="1" applyFont="1">
      <alignment horizontal="center" shrinkToFit="0" vertical="center" wrapText="1"/>
    </xf>
    <xf borderId="18" fillId="0" fontId="15" numFmtId="0" xfId="0" applyAlignment="1" applyBorder="1" applyFont="1">
      <alignment horizontal="center" shrinkToFit="0" vertical="center" wrapText="1"/>
    </xf>
    <xf borderId="11" fillId="0" fontId="2" numFmtId="0" xfId="0" applyAlignment="1" applyBorder="1" applyFont="1">
      <alignment vertical="center"/>
    </xf>
    <xf borderId="0" fillId="0" fontId="11" numFmtId="0" xfId="0" applyAlignment="1" applyFont="1">
      <alignment vertical="center"/>
    </xf>
    <xf borderId="3" fillId="0" fontId="11" numFmtId="0" xfId="0" applyAlignment="1" applyBorder="1" applyFont="1">
      <alignment vertical="center"/>
    </xf>
    <xf borderId="0" fillId="0" fontId="16" numFmtId="0" xfId="0" applyAlignment="1" applyFont="1">
      <alignment horizontal="left" vertical="center"/>
    </xf>
    <xf borderId="0" fillId="0" fontId="16" numFmtId="0" xfId="0" applyAlignment="1" applyFont="1">
      <alignment vertical="center"/>
    </xf>
    <xf borderId="0" fillId="0" fontId="16" numFmtId="4" xfId="0" applyAlignment="1" applyFont="1" applyNumberFormat="1">
      <alignment horizontal="right" vertical="center"/>
    </xf>
    <xf borderId="0" fillId="0" fontId="16" numFmtId="4" xfId="0" applyAlignment="1" applyFont="1" applyNumberFormat="1">
      <alignment vertical="center"/>
    </xf>
    <xf borderId="0" fillId="0" fontId="11" numFmtId="0" xfId="0" applyAlignment="1" applyFont="1">
      <alignment horizontal="center" vertical="center"/>
    </xf>
    <xf borderId="14" fillId="0" fontId="13" numFmtId="4" xfId="0" applyAlignment="1" applyBorder="1" applyFont="1" applyNumberFormat="1">
      <alignment vertical="center"/>
    </xf>
    <xf borderId="0" fillId="0" fontId="13" numFmtId="4" xfId="0" applyAlignment="1" applyFont="1" applyNumberFormat="1">
      <alignment vertical="center"/>
    </xf>
    <xf borderId="0" fillId="0" fontId="13" numFmtId="166" xfId="0" applyAlignment="1" applyFont="1" applyNumberFormat="1">
      <alignment vertical="center"/>
    </xf>
    <xf borderId="15" fillId="0" fontId="13" numFmtId="4" xfId="0" applyAlignment="1" applyBorder="1" applyFont="1" applyNumberFormat="1">
      <alignment vertical="center"/>
    </xf>
    <xf borderId="0" fillId="0" fontId="11" numFmtId="0" xfId="0" applyAlignment="1" applyFont="1">
      <alignment horizontal="left" vertical="center"/>
    </xf>
    <xf borderId="0" fillId="0" fontId="17" numFmtId="0" xfId="0" applyAlignment="1" applyFont="1">
      <alignment horizontal="left" vertical="center"/>
    </xf>
    <xf borderId="0" fillId="0" fontId="18" numFmtId="0" xfId="0" applyAlignment="1" applyFont="1">
      <alignment horizontal="center" vertical="center"/>
    </xf>
    <xf borderId="3" fillId="0" fontId="19" numFmtId="0" xfId="0" applyAlignment="1" applyBorder="1" applyFont="1">
      <alignment vertical="center"/>
    </xf>
    <xf borderId="0" fillId="0" fontId="20" numFmtId="0" xfId="0" applyAlignment="1" applyFont="1">
      <alignment vertical="center"/>
    </xf>
    <xf borderId="0" fillId="0" fontId="20" numFmtId="0" xfId="0" applyAlignment="1" applyFont="1">
      <alignment horizontal="left" shrinkToFit="0" vertical="center" wrapText="1"/>
    </xf>
    <xf borderId="0" fillId="0" fontId="21" numFmtId="0" xfId="0" applyAlignment="1" applyFont="1">
      <alignment vertical="center"/>
    </xf>
    <xf borderId="0" fillId="0" fontId="21" numFmtId="4" xfId="0" applyAlignment="1" applyFont="1" applyNumberFormat="1">
      <alignment vertical="center"/>
    </xf>
    <xf borderId="0" fillId="0" fontId="7" numFmtId="0" xfId="0" applyAlignment="1" applyFont="1">
      <alignment horizontal="center" vertical="center"/>
    </xf>
    <xf borderId="14" fillId="0" fontId="22" numFmtId="4" xfId="0" applyAlignment="1" applyBorder="1" applyFont="1" applyNumberFormat="1">
      <alignment vertical="center"/>
    </xf>
    <xf borderId="0" fillId="0" fontId="22" numFmtId="4" xfId="0" applyAlignment="1" applyFont="1" applyNumberFormat="1">
      <alignment vertical="center"/>
    </xf>
    <xf borderId="0" fillId="0" fontId="22" numFmtId="166" xfId="0" applyAlignment="1" applyFont="1" applyNumberFormat="1">
      <alignment vertical="center"/>
    </xf>
    <xf borderId="15" fillId="0" fontId="22" numFmtId="4" xfId="0" applyAlignment="1" applyBorder="1" applyFont="1" applyNumberFormat="1">
      <alignment vertical="center"/>
    </xf>
    <xf borderId="0" fillId="0" fontId="19" numFmtId="0" xfId="0" applyAlignment="1" applyFont="1">
      <alignment vertical="center"/>
    </xf>
    <xf borderId="0" fillId="0" fontId="19" numFmtId="0" xfId="0" applyAlignment="1" applyFont="1">
      <alignment horizontal="left" vertical="center"/>
    </xf>
    <xf borderId="19" fillId="0" fontId="22" numFmtId="4" xfId="0" applyAlignment="1" applyBorder="1" applyFont="1" applyNumberFormat="1">
      <alignment vertical="center"/>
    </xf>
    <xf borderId="20" fillId="0" fontId="22" numFmtId="4" xfId="0" applyAlignment="1" applyBorder="1" applyFont="1" applyNumberFormat="1">
      <alignment vertical="center"/>
    </xf>
    <xf borderId="20" fillId="0" fontId="22" numFmtId="166" xfId="0" applyAlignment="1" applyBorder="1" applyFont="1" applyNumberFormat="1">
      <alignment vertical="center"/>
    </xf>
    <xf borderId="21" fillId="0" fontId="22" numFmtId="4" xfId="0" applyAlignment="1" applyBorder="1" applyFont="1" applyNumberFormat="1">
      <alignment vertical="center"/>
    </xf>
    <xf borderId="0" fillId="0" fontId="23" numFmtId="0" xfId="0" applyAlignment="1" applyFont="1">
      <alignment horizontal="left" vertical="center"/>
    </xf>
    <xf borderId="0" fillId="0" fontId="5" numFmtId="0" xfId="0" applyAlignment="1" applyFont="1">
      <alignment horizontal="left" shrinkToFit="0" vertical="center" wrapText="1"/>
    </xf>
    <xf borderId="0" fillId="0" fontId="2" numFmtId="0" xfId="0" applyAlignment="1" applyFont="1">
      <alignment shrinkToFit="0" vertical="center" wrapText="1"/>
    </xf>
    <xf borderId="3" fillId="0" fontId="2" numFmtId="0" xfId="0" applyAlignment="1" applyBorder="1" applyFont="1">
      <alignment shrinkToFit="0" vertical="center" wrapText="1"/>
    </xf>
    <xf borderId="0" fillId="0" fontId="8" numFmtId="0" xfId="0" applyAlignment="1" applyFont="1">
      <alignment horizontal="left" vertical="center"/>
    </xf>
    <xf borderId="0" fillId="0" fontId="24" numFmtId="0" xfId="0" applyAlignment="1" applyFont="1">
      <alignment horizontal="left" vertical="center"/>
    </xf>
    <xf borderId="0" fillId="0" fontId="5" numFmtId="4" xfId="0" applyAlignment="1" applyFont="1" applyNumberFormat="1">
      <alignment vertical="center"/>
    </xf>
    <xf borderId="0" fillId="0" fontId="5" numFmtId="164" xfId="0" applyAlignment="1" applyFont="1" applyNumberFormat="1">
      <alignment horizontal="right" vertical="center"/>
    </xf>
    <xf borderId="0" fillId="3" fontId="2" numFmtId="0" xfId="0" applyAlignment="1" applyFont="1">
      <alignment vertical="center"/>
    </xf>
    <xf borderId="6" fillId="3" fontId="11" numFmtId="0" xfId="0" applyAlignment="1" applyBorder="1" applyFont="1">
      <alignment horizontal="left" vertical="center"/>
    </xf>
    <xf borderId="7" fillId="3" fontId="11" numFmtId="0" xfId="0" applyAlignment="1" applyBorder="1" applyFont="1">
      <alignment horizontal="right" vertical="center"/>
    </xf>
    <xf borderId="7" fillId="3" fontId="11" numFmtId="0" xfId="0" applyAlignment="1" applyBorder="1" applyFont="1">
      <alignment horizontal="center" vertical="center"/>
    </xf>
    <xf borderId="7" fillId="3" fontId="11" numFmtId="4" xfId="0" applyAlignment="1" applyBorder="1" applyFont="1" applyNumberFormat="1">
      <alignment vertical="center"/>
    </xf>
    <xf borderId="8" fillId="3" fontId="2" numFmtId="0" xfId="0" applyAlignment="1" applyBorder="1" applyFont="1">
      <alignment vertical="center"/>
    </xf>
    <xf borderId="5" fillId="0" fontId="5" numFmtId="0" xfId="0" applyAlignment="1" applyBorder="1" applyFont="1">
      <alignment horizontal="center" vertical="center"/>
    </xf>
    <xf borderId="5" fillId="0" fontId="5" numFmtId="0" xfId="0" applyAlignment="1" applyBorder="1" applyFont="1">
      <alignment horizontal="right" vertical="center"/>
    </xf>
    <xf borderId="0" fillId="3" fontId="14" numFmtId="0" xfId="0" applyAlignment="1" applyFont="1">
      <alignment horizontal="left" vertical="center"/>
    </xf>
    <xf borderId="0" fillId="3" fontId="14" numFmtId="0" xfId="0" applyAlignment="1" applyFont="1">
      <alignment horizontal="right" vertical="center"/>
    </xf>
    <xf borderId="0" fillId="0" fontId="25" numFmtId="0" xfId="0" applyAlignment="1" applyFont="1">
      <alignment horizontal="left" vertical="center"/>
    </xf>
    <xf borderId="0" fillId="0" fontId="26" numFmtId="0" xfId="0" applyAlignment="1" applyFont="1">
      <alignment vertical="center"/>
    </xf>
    <xf borderId="3" fillId="0" fontId="26" numFmtId="0" xfId="0" applyAlignment="1" applyBorder="1" applyFont="1">
      <alignment vertical="center"/>
    </xf>
    <xf borderId="20" fillId="0" fontId="26" numFmtId="0" xfId="0" applyAlignment="1" applyBorder="1" applyFont="1">
      <alignment horizontal="left" vertical="center"/>
    </xf>
    <xf borderId="20" fillId="0" fontId="26" numFmtId="0" xfId="0" applyAlignment="1" applyBorder="1" applyFont="1">
      <alignment vertical="center"/>
    </xf>
    <xf borderId="20" fillId="0" fontId="26" numFmtId="4" xfId="0" applyAlignment="1" applyBorder="1" applyFont="1" applyNumberFormat="1">
      <alignment vertical="center"/>
    </xf>
    <xf borderId="0" fillId="0" fontId="27" numFmtId="0" xfId="0" applyAlignment="1" applyFont="1">
      <alignment vertical="center"/>
    </xf>
    <xf borderId="3" fillId="0" fontId="27" numFmtId="0" xfId="0" applyAlignment="1" applyBorder="1" applyFont="1">
      <alignment vertical="center"/>
    </xf>
    <xf borderId="20" fillId="0" fontId="27" numFmtId="0" xfId="0" applyAlignment="1" applyBorder="1" applyFont="1">
      <alignment horizontal="left" vertical="center"/>
    </xf>
    <xf borderId="20" fillId="0" fontId="27" numFmtId="0" xfId="0" applyAlignment="1" applyBorder="1" applyFont="1">
      <alignment vertical="center"/>
    </xf>
    <xf borderId="20" fillId="0" fontId="27" numFmtId="4" xfId="0" applyAlignment="1" applyBorder="1" applyFont="1" applyNumberFormat="1">
      <alignment vertical="center"/>
    </xf>
    <xf borderId="0" fillId="0" fontId="2" numFmtId="0" xfId="0" applyAlignment="1" applyFont="1">
      <alignment horizontal="center" shrinkToFit="0" vertical="center" wrapText="1"/>
    </xf>
    <xf borderId="3" fillId="0" fontId="2" numFmtId="0" xfId="0" applyAlignment="1" applyBorder="1" applyFont="1">
      <alignment horizontal="center" shrinkToFit="0" vertical="center" wrapText="1"/>
    </xf>
    <xf borderId="16" fillId="3" fontId="14" numFmtId="0" xfId="0" applyAlignment="1" applyBorder="1" applyFont="1">
      <alignment horizontal="center" shrinkToFit="0" vertical="center" wrapText="1"/>
    </xf>
    <xf borderId="17" fillId="3" fontId="14" numFmtId="0" xfId="0" applyAlignment="1" applyBorder="1" applyFont="1">
      <alignment horizontal="center" shrinkToFit="0" vertical="center" wrapText="1"/>
    </xf>
    <xf borderId="18" fillId="3" fontId="14" numFmtId="0" xfId="0" applyAlignment="1" applyBorder="1" applyFont="1">
      <alignment horizontal="center" shrinkToFit="0" vertical="center" wrapText="1"/>
    </xf>
    <xf borderId="0" fillId="0" fontId="16" numFmtId="4" xfId="0" applyFont="1" applyNumberFormat="1"/>
    <xf borderId="12" fillId="0" fontId="28" numFmtId="166" xfId="0" applyBorder="1" applyFont="1" applyNumberFormat="1"/>
    <xf borderId="13" fillId="0" fontId="28" numFmtId="166" xfId="0" applyBorder="1" applyFont="1" applyNumberFormat="1"/>
    <xf borderId="0" fillId="0" fontId="29" numFmtId="4" xfId="0" applyAlignment="1" applyFont="1" applyNumberFormat="1">
      <alignment vertical="center"/>
    </xf>
    <xf borderId="0" fillId="0" fontId="30" numFmtId="0" xfId="0" applyFont="1"/>
    <xf borderId="3" fillId="0" fontId="30" numFmtId="0" xfId="0" applyBorder="1" applyFont="1"/>
    <xf borderId="0" fillId="0" fontId="30" numFmtId="0" xfId="0" applyAlignment="1" applyFont="1">
      <alignment horizontal="left"/>
    </xf>
    <xf borderId="0" fillId="0" fontId="26" numFmtId="0" xfId="0" applyAlignment="1" applyFont="1">
      <alignment horizontal="left"/>
    </xf>
    <xf borderId="0" fillId="0" fontId="26" numFmtId="4" xfId="0" applyFont="1" applyNumberFormat="1"/>
    <xf borderId="14" fillId="0" fontId="30" numFmtId="0" xfId="0" applyBorder="1" applyFont="1"/>
    <xf borderId="0" fillId="0" fontId="30" numFmtId="166" xfId="0" applyFont="1" applyNumberFormat="1"/>
    <xf borderId="15" fillId="0" fontId="30" numFmtId="166" xfId="0" applyBorder="1" applyFont="1" applyNumberFormat="1"/>
    <xf borderId="0" fillId="0" fontId="30" numFmtId="0" xfId="0" applyAlignment="1" applyFont="1">
      <alignment horizontal="center"/>
    </xf>
    <xf borderId="0" fillId="0" fontId="30" numFmtId="4" xfId="0" applyAlignment="1" applyFont="1" applyNumberFormat="1">
      <alignment vertical="center"/>
    </xf>
    <xf borderId="0" fillId="0" fontId="27" numFmtId="0" xfId="0" applyAlignment="1" applyFont="1">
      <alignment horizontal="left"/>
    </xf>
    <xf borderId="0" fillId="0" fontId="27" numFmtId="4" xfId="0" applyFont="1" applyNumberFormat="1"/>
    <xf borderId="22" fillId="0" fontId="14" numFmtId="0" xfId="0" applyAlignment="1" applyBorder="1" applyFont="1">
      <alignment horizontal="center" vertical="center"/>
    </xf>
    <xf borderId="22" fillId="0" fontId="14" numFmtId="49" xfId="0" applyAlignment="1" applyBorder="1" applyFont="1" applyNumberFormat="1">
      <alignment horizontal="left" shrinkToFit="0" vertical="center" wrapText="1"/>
    </xf>
    <xf borderId="22" fillId="0" fontId="14" numFmtId="0" xfId="0" applyAlignment="1" applyBorder="1" applyFont="1">
      <alignment horizontal="left" shrinkToFit="0" vertical="center" wrapText="1"/>
    </xf>
    <xf borderId="22" fillId="0" fontId="14" numFmtId="0" xfId="0" applyAlignment="1" applyBorder="1" applyFont="1">
      <alignment horizontal="center" shrinkToFit="0" vertical="center" wrapText="1"/>
    </xf>
    <xf borderId="22" fillId="0" fontId="14" numFmtId="167" xfId="0" applyAlignment="1" applyBorder="1" applyFont="1" applyNumberFormat="1">
      <alignment vertical="center"/>
    </xf>
    <xf borderId="22" fillId="0" fontId="14" numFmtId="4" xfId="0" applyAlignment="1" applyBorder="1" applyFont="1" applyNumberFormat="1">
      <alignment vertical="center"/>
    </xf>
    <xf borderId="14" fillId="0" fontId="15" numFmtId="0" xfId="0" applyAlignment="1" applyBorder="1" applyFont="1">
      <alignment horizontal="left" vertical="center"/>
    </xf>
    <xf borderId="0" fillId="0" fontId="15" numFmtId="0" xfId="0" applyAlignment="1" applyFont="1">
      <alignment horizontal="center" vertical="center"/>
    </xf>
    <xf borderId="0" fillId="0" fontId="15" numFmtId="166" xfId="0" applyAlignment="1" applyFont="1" applyNumberFormat="1">
      <alignment vertical="center"/>
    </xf>
    <xf borderId="15" fillId="0" fontId="15" numFmtId="166" xfId="0" applyAlignment="1" applyBorder="1" applyFont="1" applyNumberFormat="1">
      <alignment vertical="center"/>
    </xf>
    <xf borderId="0" fillId="0" fontId="14" numFmtId="0" xfId="0" applyAlignment="1" applyFont="1">
      <alignment horizontal="left" vertical="center"/>
    </xf>
    <xf borderId="0" fillId="0" fontId="2" numFmtId="4" xfId="0" applyAlignment="1" applyFont="1" applyNumberFormat="1">
      <alignment vertical="center"/>
    </xf>
    <xf borderId="0" fillId="0" fontId="31" numFmtId="0" xfId="0" applyAlignment="1" applyFont="1">
      <alignment horizontal="left" vertical="center"/>
    </xf>
    <xf borderId="0" fillId="0" fontId="32" numFmtId="0" xfId="0" applyAlignment="1" applyFont="1">
      <alignment shrinkToFit="0" vertical="center" wrapText="1"/>
    </xf>
    <xf borderId="14" fillId="0" fontId="2" numFmtId="0" xfId="0" applyAlignment="1" applyBorder="1" applyFont="1">
      <alignment vertical="center"/>
    </xf>
    <xf borderId="19" fillId="0" fontId="2" numFmtId="0" xfId="0" applyAlignment="1" applyBorder="1" applyFont="1">
      <alignment vertical="center"/>
    </xf>
    <xf borderId="20" fillId="0" fontId="2" numFmtId="0" xfId="0" applyAlignment="1" applyBorder="1" applyFont="1">
      <alignment vertical="center"/>
    </xf>
    <xf borderId="21" fillId="0" fontId="2" numFmtId="0" xfId="0" applyAlignment="1" applyBorder="1" applyFont="1">
      <alignment vertical="center"/>
    </xf>
    <xf borderId="0" fillId="0" fontId="33" numFmtId="0" xfId="0" applyAlignment="1" applyFont="1">
      <alignment horizontal="left" vertical="center"/>
    </xf>
    <xf borderId="0" fillId="0" fontId="33" numFmtId="0" xfId="0" applyAlignment="1" applyFont="1">
      <alignment horizontal="left" shrinkToFit="0" vertical="center" wrapText="1"/>
    </xf>
    <xf borderId="0" fillId="0" fontId="34" numFmtId="0" xfId="0" applyAlignment="1" applyFont="1">
      <alignment vertical="center"/>
    </xf>
    <xf borderId="3" fillId="0" fontId="34" numFmtId="0" xfId="0" applyAlignment="1" applyBorder="1" applyFont="1">
      <alignment vertical="center"/>
    </xf>
    <xf borderId="0" fillId="0" fontId="35" numFmtId="0" xfId="0" applyAlignment="1" applyFont="1">
      <alignment horizontal="left" vertical="center"/>
    </xf>
    <xf borderId="0" fillId="0" fontId="34" numFmtId="0" xfId="0" applyAlignment="1" applyFont="1">
      <alignment horizontal="left" vertical="center"/>
    </xf>
    <xf borderId="0" fillId="0" fontId="34" numFmtId="0" xfId="0" applyAlignment="1" applyFont="1">
      <alignment horizontal="left" shrinkToFit="0" vertical="center" wrapText="1"/>
    </xf>
    <xf borderId="14" fillId="0" fontId="34" numFmtId="0" xfId="0" applyAlignment="1" applyBorder="1" applyFont="1">
      <alignment vertical="center"/>
    </xf>
    <xf borderId="15" fillId="0" fontId="34" numFmtId="0" xfId="0" applyAlignment="1" applyBorder="1" applyFont="1">
      <alignment vertical="center"/>
    </xf>
    <xf borderId="0" fillId="0" fontId="36" numFmtId="0" xfId="0" applyAlignment="1" applyFont="1">
      <alignment vertical="center"/>
    </xf>
    <xf borderId="3" fillId="0" fontId="36" numFmtId="0" xfId="0" applyAlignment="1" applyBorder="1" applyFont="1">
      <alignment vertical="center"/>
    </xf>
    <xf borderId="0" fillId="0" fontId="36" numFmtId="0" xfId="0" applyAlignment="1" applyFont="1">
      <alignment horizontal="left" vertical="center"/>
    </xf>
    <xf borderId="0" fillId="0" fontId="36" numFmtId="0" xfId="0" applyAlignment="1" applyFont="1">
      <alignment horizontal="left" shrinkToFit="0" vertical="center" wrapText="1"/>
    </xf>
    <xf borderId="0" fillId="0" fontId="36" numFmtId="167" xfId="0" applyAlignment="1" applyFont="1" applyNumberFormat="1">
      <alignment vertical="center"/>
    </xf>
    <xf borderId="14" fillId="0" fontId="36" numFmtId="0" xfId="0" applyAlignment="1" applyBorder="1" applyFont="1">
      <alignment vertical="center"/>
    </xf>
    <xf borderId="15" fillId="0" fontId="36" numFmtId="0" xfId="0" applyAlignment="1" applyBorder="1" applyFont="1">
      <alignment vertical="center"/>
    </xf>
    <xf borderId="0" fillId="0" fontId="37" numFmtId="0" xfId="0" applyAlignment="1" applyFont="1">
      <alignment vertical="center"/>
    </xf>
    <xf borderId="3" fillId="0" fontId="37" numFmtId="0" xfId="0" applyAlignment="1" applyBorder="1" applyFont="1">
      <alignment vertical="center"/>
    </xf>
    <xf borderId="0" fillId="0" fontId="37" numFmtId="0" xfId="0" applyAlignment="1" applyFont="1">
      <alignment horizontal="left" vertical="center"/>
    </xf>
    <xf borderId="0" fillId="0" fontId="37" numFmtId="0" xfId="0" applyAlignment="1" applyFont="1">
      <alignment horizontal="left" shrinkToFit="0" vertical="center" wrapText="1"/>
    </xf>
    <xf borderId="0" fillId="0" fontId="37" numFmtId="167" xfId="0" applyAlignment="1" applyFont="1" applyNumberFormat="1">
      <alignment vertical="center"/>
    </xf>
    <xf borderId="14" fillId="0" fontId="37" numFmtId="0" xfId="0" applyAlignment="1" applyBorder="1" applyFont="1">
      <alignment vertical="center"/>
    </xf>
    <xf borderId="15" fillId="0" fontId="37" numFmtId="0" xfId="0" applyAlignment="1" applyBorder="1" applyFont="1">
      <alignment vertical="center"/>
    </xf>
    <xf borderId="0" fillId="0" fontId="38" numFmtId="0" xfId="0" applyAlignment="1" applyFont="1">
      <alignment vertical="center"/>
    </xf>
    <xf borderId="3" fillId="0" fontId="38" numFmtId="0" xfId="0" applyAlignment="1" applyBorder="1" applyFont="1">
      <alignment vertical="center"/>
    </xf>
    <xf borderId="0" fillId="0" fontId="38" numFmtId="0" xfId="0" applyAlignment="1" applyFont="1">
      <alignment horizontal="left" vertical="center"/>
    </xf>
    <xf borderId="0" fillId="0" fontId="38" numFmtId="0" xfId="0" applyAlignment="1" applyFont="1">
      <alignment horizontal="left" shrinkToFit="0" vertical="center" wrapText="1"/>
    </xf>
    <xf borderId="0" fillId="0" fontId="38" numFmtId="167" xfId="0" applyAlignment="1" applyFont="1" applyNumberFormat="1">
      <alignment vertical="center"/>
    </xf>
    <xf borderId="14" fillId="0" fontId="38" numFmtId="0" xfId="0" applyAlignment="1" applyBorder="1" applyFont="1">
      <alignment vertical="center"/>
    </xf>
    <xf borderId="15" fillId="0" fontId="38" numFmtId="0" xfId="0" applyAlignment="1" applyBorder="1" applyFont="1">
      <alignment vertical="center"/>
    </xf>
    <xf borderId="22" fillId="0" fontId="39" numFmtId="0" xfId="0" applyAlignment="1" applyBorder="1" applyFont="1">
      <alignment horizontal="center" vertical="center"/>
    </xf>
    <xf borderId="22" fillId="0" fontId="39" numFmtId="49" xfId="0" applyAlignment="1" applyBorder="1" applyFont="1" applyNumberFormat="1">
      <alignment horizontal="left" shrinkToFit="0" vertical="center" wrapText="1"/>
    </xf>
    <xf borderId="22" fillId="0" fontId="39" numFmtId="0" xfId="0" applyAlignment="1" applyBorder="1" applyFont="1">
      <alignment horizontal="left" shrinkToFit="0" vertical="center" wrapText="1"/>
    </xf>
    <xf borderId="22" fillId="0" fontId="39" numFmtId="0" xfId="0" applyAlignment="1" applyBorder="1" applyFont="1">
      <alignment horizontal="center" shrinkToFit="0" vertical="center" wrapText="1"/>
    </xf>
    <xf borderId="22" fillId="0" fontId="39" numFmtId="167" xfId="0" applyAlignment="1" applyBorder="1" applyFont="1" applyNumberFormat="1">
      <alignment vertical="center"/>
    </xf>
    <xf borderId="22" fillId="0" fontId="39" numFmtId="4" xfId="0" applyAlignment="1" applyBorder="1" applyFont="1" applyNumberFormat="1">
      <alignment vertical="center"/>
    </xf>
    <xf borderId="3" fillId="0" fontId="40" numFmtId="0" xfId="0" applyAlignment="1" applyBorder="1" applyFont="1">
      <alignment vertical="center"/>
    </xf>
    <xf borderId="14" fillId="0" fontId="39" numFmtId="0" xfId="0" applyAlignment="1" applyBorder="1" applyFont="1">
      <alignment horizontal="left" vertical="center"/>
    </xf>
    <xf borderId="0" fillId="0" fontId="39" numFmtId="0" xfId="0" applyAlignment="1" applyFont="1">
      <alignment horizontal="center" vertical="center"/>
    </xf>
    <xf borderId="19" fillId="0" fontId="36" numFmtId="0" xfId="0" applyAlignment="1" applyBorder="1" applyFont="1">
      <alignment vertical="center"/>
    </xf>
    <xf borderId="20" fillId="0" fontId="36" numFmtId="0" xfId="0" applyAlignment="1" applyBorder="1" applyFont="1">
      <alignment vertical="center"/>
    </xf>
    <xf borderId="21" fillId="0" fontId="36" numFmtId="0" xfId="0" applyAlignment="1" applyBorder="1" applyFont="1">
      <alignment vertical="center"/>
    </xf>
    <xf borderId="19" fillId="0" fontId="15" numFmtId="0" xfId="0" applyAlignment="1" applyBorder="1" applyFont="1">
      <alignment horizontal="left" vertical="center"/>
    </xf>
    <xf borderId="20" fillId="0" fontId="15" numFmtId="0" xfId="0" applyAlignment="1" applyBorder="1" applyFont="1">
      <alignment horizontal="center" vertical="center"/>
    </xf>
    <xf borderId="20" fillId="0" fontId="15" numFmtId="166" xfId="0" applyAlignment="1" applyBorder="1" applyFont="1" applyNumberFormat="1">
      <alignment vertical="center"/>
    </xf>
    <xf borderId="21" fillId="0" fontId="15" numFmtId="166" xfId="0" applyAlignment="1" applyBorder="1" applyFont="1" applyNumberFormat="1">
      <alignment vertical="center"/>
    </xf>
    <xf borderId="0" fillId="0" fontId="11" numFmtId="0" xfId="0" applyAlignment="1" applyFont="1">
      <alignment horizontal="left" shrinkToFit="0" vertical="center" wrapText="1"/>
    </xf>
    <xf borderId="16" fillId="0" fontId="41" numFmtId="0" xfId="0" applyAlignment="1" applyBorder="1" applyFont="1">
      <alignment horizontal="left" shrinkToFit="0" vertical="center" wrapText="1"/>
    </xf>
    <xf borderId="22" fillId="0" fontId="41" numFmtId="0" xfId="0" applyAlignment="1" applyBorder="1" applyFont="1">
      <alignment horizontal="left" shrinkToFit="0" vertical="center" wrapText="1"/>
    </xf>
    <xf borderId="22" fillId="0" fontId="41" numFmtId="0" xfId="0" applyAlignment="1" applyBorder="1" applyFont="1">
      <alignment horizontal="left" vertical="center"/>
    </xf>
    <xf borderId="18" fillId="0" fontId="41" numFmtId="167" xfId="0" applyAlignment="1" applyBorder="1" applyFont="1" applyNumberFormat="1">
      <alignment vertical="center"/>
    </xf>
    <xf borderId="0" fillId="0" fontId="2" numFmtId="0" xfId="0" applyAlignment="1" applyFont="1">
      <alignment horizontal="left" shrinkToFit="0" vertical="center" wrapText="1"/>
    </xf>
    <xf borderId="0" fillId="0" fontId="2" numFmtId="167" xfId="0" applyAlignment="1" applyFont="1" applyNumberFormat="1">
      <alignment vertical="center"/>
    </xf>
    <xf borderId="0" fillId="0" fontId="29" numFmtId="0" xfId="0" applyAlignment="1" applyFont="1">
      <alignment horizontal="lef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customschemas.google.com/relationships/workbookmetadata" Target="metadata"/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285750" cy="2857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" cy="190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" cy="190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" cy="190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" cy="190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90500" cy="190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285750" cy="2857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podminky.urs.cz/item/CS_URS_2023_02/010001000" TargetMode="External"/><Relationship Id="rId2" Type="http://schemas.openxmlformats.org/officeDocument/2006/relationships/hyperlink" Target="https://podminky.urs.cz/item/CS_URS_2023_02/030001000" TargetMode="External"/><Relationship Id="rId3" Type="http://schemas.openxmlformats.org/officeDocument/2006/relationships/hyperlink" Target="https://podminky.urs.cz/item/CS_URS_2023_02/040001000" TargetMode="External"/><Relationship Id="rId4" Type="http://schemas.openxmlformats.org/officeDocument/2006/relationships/hyperlink" Target="https://podminky.urs.cz/item/CS_URS_2023_02/050001000" TargetMode="External"/><Relationship Id="rId5" Type="http://schemas.openxmlformats.org/officeDocument/2006/relationships/hyperlink" Target="https://podminky.urs.cz/item/CS_URS_2023_02/060001000" TargetMode="External"/><Relationship Id="rId6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40" Type="http://schemas.openxmlformats.org/officeDocument/2006/relationships/hyperlink" Target="https://podminky.urs.cz/item/CS_URS_2023_02/997013501" TargetMode="External"/><Relationship Id="rId42" Type="http://schemas.openxmlformats.org/officeDocument/2006/relationships/hyperlink" Target="https://podminky.urs.cz/item/CS_URS_2023_02/711112001" TargetMode="External"/><Relationship Id="rId41" Type="http://schemas.openxmlformats.org/officeDocument/2006/relationships/hyperlink" Target="https://podminky.urs.cz/item/CS_URS_2023_02/998011002" TargetMode="External"/><Relationship Id="rId44" Type="http://schemas.openxmlformats.org/officeDocument/2006/relationships/hyperlink" Target="https://podminky.urs.cz/item/CS_URS_2023_02/998711102" TargetMode="External"/><Relationship Id="rId43" Type="http://schemas.openxmlformats.org/officeDocument/2006/relationships/hyperlink" Target="https://podminky.urs.cz/item/CS_URS_2023_02/711142559" TargetMode="External"/><Relationship Id="rId46" Type="http://schemas.openxmlformats.org/officeDocument/2006/relationships/hyperlink" Target="https://podminky.urs.cz/item/CS_URS_2023_02/713121111" TargetMode="External"/><Relationship Id="rId45" Type="http://schemas.openxmlformats.org/officeDocument/2006/relationships/hyperlink" Target="https://podminky.urs.cz/item/CS_URS_2023_02/713111111" TargetMode="External"/><Relationship Id="rId104" Type="http://schemas.openxmlformats.org/officeDocument/2006/relationships/drawing" Target="../drawings/drawing3.xml"/><Relationship Id="rId48" Type="http://schemas.openxmlformats.org/officeDocument/2006/relationships/hyperlink" Target="https://podminky.urs.cz/item/CS_URS_2023_02/713131141.1" TargetMode="External"/><Relationship Id="rId47" Type="http://schemas.openxmlformats.org/officeDocument/2006/relationships/hyperlink" Target="https://podminky.urs.cz/item/CS_URS_2023_02/713131141" TargetMode="External"/><Relationship Id="rId49" Type="http://schemas.openxmlformats.org/officeDocument/2006/relationships/hyperlink" Target="https://podminky.urs.cz/item/CS_URS_2023_02/713131151" TargetMode="External"/><Relationship Id="rId103" Type="http://schemas.openxmlformats.org/officeDocument/2006/relationships/hyperlink" Target="https://podminky.urs.cz/item/CS_URS_2023_02/998781102" TargetMode="External"/><Relationship Id="rId102" Type="http://schemas.openxmlformats.org/officeDocument/2006/relationships/hyperlink" Target="https://podminky.urs.cz/item/CS_URS_2023_02/781495142" TargetMode="External"/><Relationship Id="rId101" Type="http://schemas.openxmlformats.org/officeDocument/2006/relationships/hyperlink" Target="https://podminky.urs.cz/item/CS_URS_2023_02/998775102" TargetMode="External"/><Relationship Id="rId100" Type="http://schemas.openxmlformats.org/officeDocument/2006/relationships/hyperlink" Target="https://podminky.urs.cz/item/CS_URS_2023_02/998771102" TargetMode="External"/><Relationship Id="rId31" Type="http://schemas.openxmlformats.org/officeDocument/2006/relationships/hyperlink" Target="https://podminky.urs.cz/item/CS_URS_2023_02/611321111" TargetMode="External"/><Relationship Id="rId30" Type="http://schemas.openxmlformats.org/officeDocument/2006/relationships/hyperlink" Target="https://podminky.urs.cz/item/CS_URS_2023_02/564221012" TargetMode="External"/><Relationship Id="rId33" Type="http://schemas.openxmlformats.org/officeDocument/2006/relationships/hyperlink" Target="https://podminky.urs.cz/item/CS_URS_2023_02/611321145" TargetMode="External"/><Relationship Id="rId32" Type="http://schemas.openxmlformats.org/officeDocument/2006/relationships/hyperlink" Target="https://podminky.urs.cz/item/CS_URS_2023_01/611321131" TargetMode="External"/><Relationship Id="rId35" Type="http://schemas.openxmlformats.org/officeDocument/2006/relationships/hyperlink" Target="https://podminky.urs.cz/item/CS_URS_2023_01/781734112" TargetMode="External"/><Relationship Id="rId34" Type="http://schemas.openxmlformats.org/officeDocument/2006/relationships/hyperlink" Target="https://podminky.urs.cz/item/CS_URS_2023_02/642942221" TargetMode="External"/><Relationship Id="rId37" Type="http://schemas.openxmlformats.org/officeDocument/2006/relationships/hyperlink" Target="https://podminky.urs.cz/item/CS_URS_2023_02/644941111" TargetMode="External"/><Relationship Id="rId36" Type="http://schemas.openxmlformats.org/officeDocument/2006/relationships/hyperlink" Target="https://podminky.urs.cz/item/CS_URS_2023_02/642946111" TargetMode="External"/><Relationship Id="rId39" Type="http://schemas.openxmlformats.org/officeDocument/2006/relationships/hyperlink" Target="https://podminky.urs.cz/item/CS_URS_2023_02/997013212" TargetMode="External"/><Relationship Id="rId38" Type="http://schemas.openxmlformats.org/officeDocument/2006/relationships/hyperlink" Target="https://podminky.urs.cz/item/CS_URS_2023_02/953943211" TargetMode="External"/><Relationship Id="rId20" Type="http://schemas.openxmlformats.org/officeDocument/2006/relationships/hyperlink" Target="https://podminky.urs.cz/item/CS_URS_2023_02/411321515" TargetMode="External"/><Relationship Id="rId22" Type="http://schemas.openxmlformats.org/officeDocument/2006/relationships/hyperlink" Target="https://podminky.urs.cz/item/CS_URS_2023_02/411351012" TargetMode="External"/><Relationship Id="rId21" Type="http://schemas.openxmlformats.org/officeDocument/2006/relationships/hyperlink" Target="https://podminky.urs.cz/item/CS_URS_2023_02/411351011" TargetMode="External"/><Relationship Id="rId24" Type="http://schemas.openxmlformats.org/officeDocument/2006/relationships/hyperlink" Target="https://podminky.urs.cz/item/CS_URS_2023_02/417321414" TargetMode="External"/><Relationship Id="rId23" Type="http://schemas.openxmlformats.org/officeDocument/2006/relationships/hyperlink" Target="https://podminky.urs.cz/item/CS_URS_2023_02/411361821" TargetMode="External"/><Relationship Id="rId26" Type="http://schemas.openxmlformats.org/officeDocument/2006/relationships/hyperlink" Target="https://podminky.urs.cz/item/CS_URS_2023_01/431351126" TargetMode="External"/><Relationship Id="rId25" Type="http://schemas.openxmlformats.org/officeDocument/2006/relationships/hyperlink" Target="https://podminky.urs.cz/item/CS_URS_2023_01/431351125" TargetMode="External"/><Relationship Id="rId28" Type="http://schemas.openxmlformats.org/officeDocument/2006/relationships/hyperlink" Target="https://podminky.urs.cz/item/CS_URS_2023_01/434351145" TargetMode="External"/><Relationship Id="rId27" Type="http://schemas.openxmlformats.org/officeDocument/2006/relationships/hyperlink" Target="https://podminky.urs.cz/item/CS_URS_2023_02/433121121" TargetMode="External"/><Relationship Id="rId29" Type="http://schemas.openxmlformats.org/officeDocument/2006/relationships/hyperlink" Target="https://podminky.urs.cz/item/CS_URS_2023_01/434351146" TargetMode="External"/><Relationship Id="rId95" Type="http://schemas.openxmlformats.org/officeDocument/2006/relationships/hyperlink" Target="https://podminky.urs.cz/item/CS_URS_2023_02/766694116" TargetMode="External"/><Relationship Id="rId94" Type="http://schemas.openxmlformats.org/officeDocument/2006/relationships/hyperlink" Target="https://podminky.urs.cz/item/CS_URS_2023_02/766671025" TargetMode="External"/><Relationship Id="rId97" Type="http://schemas.openxmlformats.org/officeDocument/2006/relationships/hyperlink" Target="https://podminky.urs.cz/item/CS_URS_2023_02/767162112" TargetMode="External"/><Relationship Id="rId96" Type="http://schemas.openxmlformats.org/officeDocument/2006/relationships/hyperlink" Target="https://podminky.urs.cz/item/CS_URS_2023_02/998766102" TargetMode="External"/><Relationship Id="rId11" Type="http://schemas.openxmlformats.org/officeDocument/2006/relationships/hyperlink" Target="https://podminky.urs.cz/item/CS_URS_2023_02/275313611" TargetMode="External"/><Relationship Id="rId99" Type="http://schemas.openxmlformats.org/officeDocument/2006/relationships/hyperlink" Target="https://podminky.urs.cz/item/CS_URS_2023_02/998767102" TargetMode="External"/><Relationship Id="rId10" Type="http://schemas.openxmlformats.org/officeDocument/2006/relationships/hyperlink" Target="https://podminky.urs.cz/item/CS_URS_2023_02/274313611" TargetMode="External"/><Relationship Id="rId98" Type="http://schemas.openxmlformats.org/officeDocument/2006/relationships/hyperlink" Target="https://podminky.urs.cz/item/CS_URS_2023_02/767163221" TargetMode="External"/><Relationship Id="rId13" Type="http://schemas.openxmlformats.org/officeDocument/2006/relationships/hyperlink" Target="https://podminky.urs.cz/item/CS_URS_2023_02/279113135" TargetMode="External"/><Relationship Id="rId12" Type="http://schemas.openxmlformats.org/officeDocument/2006/relationships/hyperlink" Target="https://podminky.urs.cz/item/CS_URS_2023_02/279113134" TargetMode="External"/><Relationship Id="rId91" Type="http://schemas.openxmlformats.org/officeDocument/2006/relationships/hyperlink" Target="https://podminky.urs.cz/item/CS_URS_2023_02/766660012" TargetMode="External"/><Relationship Id="rId90" Type="http://schemas.openxmlformats.org/officeDocument/2006/relationships/hyperlink" Target="https://podminky.urs.cz/item/CS_URS_2023_02/766641161" TargetMode="External"/><Relationship Id="rId93" Type="http://schemas.openxmlformats.org/officeDocument/2006/relationships/hyperlink" Target="https://podminky.urs.cz/item/CS_URS_2023_02/766660431" TargetMode="External"/><Relationship Id="rId92" Type="http://schemas.openxmlformats.org/officeDocument/2006/relationships/hyperlink" Target="https://podminky.urs.cz/item/CS_URS_2023_02/766660311" TargetMode="External"/><Relationship Id="rId15" Type="http://schemas.openxmlformats.org/officeDocument/2006/relationships/hyperlink" Target="https://podminky.urs.cz/item/CS_URS_2023_02/317351107" TargetMode="External"/><Relationship Id="rId14" Type="http://schemas.openxmlformats.org/officeDocument/2006/relationships/hyperlink" Target="https://podminky.urs.cz/item/CS_URS_2023_02/317321511" TargetMode="External"/><Relationship Id="rId17" Type="http://schemas.openxmlformats.org/officeDocument/2006/relationships/hyperlink" Target="https://podminky.urs.cz/item/CS_URS_2023_02/317941123" TargetMode="External"/><Relationship Id="rId16" Type="http://schemas.openxmlformats.org/officeDocument/2006/relationships/hyperlink" Target="https://podminky.urs.cz/item/CS_URS_2023_02/317351108" TargetMode="External"/><Relationship Id="rId19" Type="http://schemas.openxmlformats.org/officeDocument/2006/relationships/hyperlink" Target="https://podminky.urs.cz/item/CS_URS_2023_02/411161215" TargetMode="External"/><Relationship Id="rId18" Type="http://schemas.openxmlformats.org/officeDocument/2006/relationships/hyperlink" Target="https://podminky.urs.cz/item/CS_URS_2023_02/411161214" TargetMode="External"/><Relationship Id="rId84" Type="http://schemas.openxmlformats.org/officeDocument/2006/relationships/hyperlink" Target="https://podminky.urs.cz/item/CS_URS_2023_02/765191023" TargetMode="External"/><Relationship Id="rId83" Type="http://schemas.openxmlformats.org/officeDocument/2006/relationships/hyperlink" Target="https://podminky.urs.cz/item/CS_URS_2023_02/765115401" TargetMode="External"/><Relationship Id="rId86" Type="http://schemas.openxmlformats.org/officeDocument/2006/relationships/hyperlink" Target="https://podminky.urs.cz/item/CS_URS_2023_02/766231113" TargetMode="External"/><Relationship Id="rId85" Type="http://schemas.openxmlformats.org/officeDocument/2006/relationships/hyperlink" Target="https://podminky.urs.cz/item/CS_URS_2023_02/998765102" TargetMode="External"/><Relationship Id="rId88" Type="http://schemas.openxmlformats.org/officeDocument/2006/relationships/hyperlink" Target="https://podminky.urs.cz/item/CS_URS_2023_02/766622216" TargetMode="External"/><Relationship Id="rId87" Type="http://schemas.openxmlformats.org/officeDocument/2006/relationships/hyperlink" Target="https://podminky.urs.cz/item/CS_URS_2023_02/766622131" TargetMode="External"/><Relationship Id="rId89" Type="http://schemas.openxmlformats.org/officeDocument/2006/relationships/hyperlink" Target="https://podminky.urs.cz/item/CS_URS_2023_02/766641131" TargetMode="External"/><Relationship Id="rId80" Type="http://schemas.openxmlformats.org/officeDocument/2006/relationships/hyperlink" Target="https://podminky.urs.cz/item/CS_URS_2023_02/765115201" TargetMode="External"/><Relationship Id="rId82" Type="http://schemas.openxmlformats.org/officeDocument/2006/relationships/hyperlink" Target="https://podminky.urs.cz/item/CS_URS_2023_02/765115302" TargetMode="External"/><Relationship Id="rId81" Type="http://schemas.openxmlformats.org/officeDocument/2006/relationships/hyperlink" Target="https://podminky.urs.cz/item/CS_URS_2023_02/765115202" TargetMode="External"/><Relationship Id="rId1" Type="http://schemas.openxmlformats.org/officeDocument/2006/relationships/hyperlink" Target="https://podminky.urs.cz/item/CS_URS_2023_02/121151113" TargetMode="External"/><Relationship Id="rId2" Type="http://schemas.openxmlformats.org/officeDocument/2006/relationships/hyperlink" Target="https://podminky.urs.cz/item/CS_URS_2023_02/132251102" TargetMode="External"/><Relationship Id="rId3" Type="http://schemas.openxmlformats.org/officeDocument/2006/relationships/hyperlink" Target="https://podminky.urs.cz/item/CS_URS_2023_02/132251251" TargetMode="External"/><Relationship Id="rId4" Type="http://schemas.openxmlformats.org/officeDocument/2006/relationships/hyperlink" Target="https://podminky.urs.cz/item/CS_URS_2023_02/213141112" TargetMode="External"/><Relationship Id="rId9" Type="http://schemas.openxmlformats.org/officeDocument/2006/relationships/hyperlink" Target="https://podminky.urs.cz/item/CS_URS_2023_02/273313611" TargetMode="External"/><Relationship Id="rId5" Type="http://schemas.openxmlformats.org/officeDocument/2006/relationships/hyperlink" Target="https://podminky.urs.cz/item/CS_URS_2023_02/218111112" TargetMode="External"/><Relationship Id="rId6" Type="http://schemas.openxmlformats.org/officeDocument/2006/relationships/hyperlink" Target="https://podminky.urs.cz/item/CS_URS_2023_02/218111121" TargetMode="External"/><Relationship Id="rId7" Type="http://schemas.openxmlformats.org/officeDocument/2006/relationships/hyperlink" Target="https://podminky.urs.cz/item/CS_URS_2023_02/218121111" TargetMode="External"/><Relationship Id="rId8" Type="http://schemas.openxmlformats.org/officeDocument/2006/relationships/hyperlink" Target="https://podminky.urs.cz/item/CS_URS_2023_02/271922223" TargetMode="External"/><Relationship Id="rId73" Type="http://schemas.openxmlformats.org/officeDocument/2006/relationships/hyperlink" Target="https://podminky.urs.cz/item/CS_URS_2023_02/764511602" TargetMode="External"/><Relationship Id="rId72" Type="http://schemas.openxmlformats.org/officeDocument/2006/relationships/hyperlink" Target="https://podminky.urs.cz/item/CS_URS_2023_02/764212665" TargetMode="External"/><Relationship Id="rId75" Type="http://schemas.openxmlformats.org/officeDocument/2006/relationships/hyperlink" Target="https://podminky.urs.cz/item/CS_URS_2023_02/998764102" TargetMode="External"/><Relationship Id="rId74" Type="http://schemas.openxmlformats.org/officeDocument/2006/relationships/hyperlink" Target="https://podminky.urs.cz/item/CS_URS_2023_02/764511642" TargetMode="External"/><Relationship Id="rId77" Type="http://schemas.openxmlformats.org/officeDocument/2006/relationships/hyperlink" Target="https://podminky.urs.cz/item/CS_URS_2023_02/765113121" TargetMode="External"/><Relationship Id="rId76" Type="http://schemas.openxmlformats.org/officeDocument/2006/relationships/hyperlink" Target="https://podminky.urs.cz/item/CS_URS_2023_02/765113012" TargetMode="External"/><Relationship Id="rId79" Type="http://schemas.openxmlformats.org/officeDocument/2006/relationships/hyperlink" Target="https://podminky.urs.cz/item/CS_URS_2023_02/765113512" TargetMode="External"/><Relationship Id="rId78" Type="http://schemas.openxmlformats.org/officeDocument/2006/relationships/hyperlink" Target="https://podminky.urs.cz/item/CS_URS_2023_02/765113332" TargetMode="External"/><Relationship Id="rId71" Type="http://schemas.openxmlformats.org/officeDocument/2006/relationships/hyperlink" Target="https://podminky.urs.cz/item/CS_URS_2023_02/998763101" TargetMode="External"/><Relationship Id="rId70" Type="http://schemas.openxmlformats.org/officeDocument/2006/relationships/hyperlink" Target="https://podminky.urs.cz/item/CS_URS_2023_02/763161529" TargetMode="External"/><Relationship Id="rId62" Type="http://schemas.openxmlformats.org/officeDocument/2006/relationships/hyperlink" Target="https://podminky.urs.cz/item/CS_URS_2023_02/762342511" TargetMode="External"/><Relationship Id="rId61" Type="http://schemas.openxmlformats.org/officeDocument/2006/relationships/hyperlink" Target="https://podminky.urs.cz/item/CS_URS_2023_02/762342214" TargetMode="External"/><Relationship Id="rId64" Type="http://schemas.openxmlformats.org/officeDocument/2006/relationships/hyperlink" Target="https://podminky.urs.cz/item/CS_URS_2023_02/762842131" TargetMode="External"/><Relationship Id="rId63" Type="http://schemas.openxmlformats.org/officeDocument/2006/relationships/hyperlink" Target="https://podminky.urs.cz/item/CS_URS_2023_02/762811210" TargetMode="External"/><Relationship Id="rId66" Type="http://schemas.openxmlformats.org/officeDocument/2006/relationships/hyperlink" Target="https://podminky.urs.cz/item/CS_URS_2023_02/998762102" TargetMode="External"/><Relationship Id="rId65" Type="http://schemas.openxmlformats.org/officeDocument/2006/relationships/hyperlink" Target="https://podminky.urs.cz/item/CS_URS_2023_02/762842231" TargetMode="External"/><Relationship Id="rId68" Type="http://schemas.openxmlformats.org/officeDocument/2006/relationships/hyperlink" Target="https://podminky.urs.cz/item/CS_URS_2023_02/763121714" TargetMode="External"/><Relationship Id="rId67" Type="http://schemas.openxmlformats.org/officeDocument/2006/relationships/hyperlink" Target="https://podminky.urs.cz/item/CS_URS_2023_02/763121426" TargetMode="External"/><Relationship Id="rId60" Type="http://schemas.openxmlformats.org/officeDocument/2006/relationships/hyperlink" Target="https://podminky.urs.cz/item/CS_URS_2023_02/762332135" TargetMode="External"/><Relationship Id="rId69" Type="http://schemas.openxmlformats.org/officeDocument/2006/relationships/hyperlink" Target="https://podminky.urs.cz/item/CS_URS_2023_02/763161510" TargetMode="External"/><Relationship Id="rId51" Type="http://schemas.openxmlformats.org/officeDocument/2006/relationships/hyperlink" Target="https://podminky.urs.cz/item/CS_URS_2023_02/713191133" TargetMode="External"/><Relationship Id="rId50" Type="http://schemas.openxmlformats.org/officeDocument/2006/relationships/hyperlink" Target="https://podminky.urs.cz/item/CS_URS_2023_02/713151121" TargetMode="External"/><Relationship Id="rId53" Type="http://schemas.openxmlformats.org/officeDocument/2006/relationships/hyperlink" Target="https://podminky.urs.cz/item/CS_URS_2023_02/998713102" TargetMode="External"/><Relationship Id="rId52" Type="http://schemas.openxmlformats.org/officeDocument/2006/relationships/hyperlink" Target="https://podminky.urs.cz/item/CS_URS_2023_02/713191411" TargetMode="External"/><Relationship Id="rId55" Type="http://schemas.openxmlformats.org/officeDocument/2006/relationships/hyperlink" Target="https://podminky.urs.cz/item/CS_URS_2023_02/762332130" TargetMode="External"/><Relationship Id="rId54" Type="http://schemas.openxmlformats.org/officeDocument/2006/relationships/hyperlink" Target="https://podminky.urs.cz/item/CS_URS_2023_02/998735102" TargetMode="External"/><Relationship Id="rId57" Type="http://schemas.openxmlformats.org/officeDocument/2006/relationships/hyperlink" Target="https://podminky.urs.cz/item/CS_URS_2023_02/762332132" TargetMode="External"/><Relationship Id="rId56" Type="http://schemas.openxmlformats.org/officeDocument/2006/relationships/hyperlink" Target="https://podminky.urs.cz/item/CS_URS_2023_02/762332131" TargetMode="External"/><Relationship Id="rId59" Type="http://schemas.openxmlformats.org/officeDocument/2006/relationships/hyperlink" Target="https://podminky.urs.cz/item/CS_URS_2023_02/762332134" TargetMode="External"/><Relationship Id="rId58" Type="http://schemas.openxmlformats.org/officeDocument/2006/relationships/hyperlink" Target="https://podminky.urs.cz/item/CS_URS_2023_02/762332133" TargetMode="External"/></Relationships>
</file>

<file path=xl/worksheets/_rels/sheet4.xml.rels><?xml version="1.0" encoding="UTF-8" standalone="yes"?><Relationships xmlns="http://schemas.openxmlformats.org/package/2006/relationships"><Relationship Id="rId40" Type="http://schemas.openxmlformats.org/officeDocument/2006/relationships/hyperlink" Target="https://podminky.urs.cz/item/CS_URS_2023_02/725831312" TargetMode="External"/><Relationship Id="rId42" Type="http://schemas.openxmlformats.org/officeDocument/2006/relationships/hyperlink" Target="https://podminky.urs.cz/item/CS_URS_2023_02/725980122" TargetMode="External"/><Relationship Id="rId41" Type="http://schemas.openxmlformats.org/officeDocument/2006/relationships/hyperlink" Target="https://podminky.urs.cz/item/CS_URS_2023_02/725841312" TargetMode="External"/><Relationship Id="rId44" Type="http://schemas.openxmlformats.org/officeDocument/2006/relationships/hyperlink" Target="https://podminky.urs.cz/item/CS_URS_2023_02/726131041" TargetMode="External"/><Relationship Id="rId43" Type="http://schemas.openxmlformats.org/officeDocument/2006/relationships/hyperlink" Target="https://podminky.urs.cz/item/CS_URS_2023_02/998725102" TargetMode="External"/><Relationship Id="rId46" Type="http://schemas.openxmlformats.org/officeDocument/2006/relationships/hyperlink" Target="https://podminky.urs.cz/item/CS_URS_2023_02/998726112" TargetMode="External"/><Relationship Id="rId45" Type="http://schemas.openxmlformats.org/officeDocument/2006/relationships/hyperlink" Target="https://podminky.urs.cz/item/CS_URS_2023_02/726191011" TargetMode="External"/><Relationship Id="rId47" Type="http://schemas.openxmlformats.org/officeDocument/2006/relationships/drawing" Target="../drawings/drawing4.xml"/><Relationship Id="rId31" Type="http://schemas.openxmlformats.org/officeDocument/2006/relationships/hyperlink" Target="https://podminky.urs.cz/item/CS_URS_2023_02/725223152" TargetMode="External"/><Relationship Id="rId30" Type="http://schemas.openxmlformats.org/officeDocument/2006/relationships/hyperlink" Target="https://podminky.urs.cz/item/CS_URS_2023_02/725211602" TargetMode="External"/><Relationship Id="rId33" Type="http://schemas.openxmlformats.org/officeDocument/2006/relationships/hyperlink" Target="https://podminky.urs.cz/item/CS_URS_2023_02/725241223" TargetMode="External"/><Relationship Id="rId32" Type="http://schemas.openxmlformats.org/officeDocument/2006/relationships/hyperlink" Target="https://podminky.urs.cz/item/CS_URS_2023_02/725241222" TargetMode="External"/><Relationship Id="rId35" Type="http://schemas.openxmlformats.org/officeDocument/2006/relationships/hyperlink" Target="https://podminky.urs.cz/item/CS_URS_2023_02/725244813" TargetMode="External"/><Relationship Id="rId34" Type="http://schemas.openxmlformats.org/officeDocument/2006/relationships/hyperlink" Target="https://podminky.urs.cz/item/CS_URS_2023_02/725244812" TargetMode="External"/><Relationship Id="rId37" Type="http://schemas.openxmlformats.org/officeDocument/2006/relationships/hyperlink" Target="https://podminky.urs.cz/item/CS_URS_2023_02/725813112" TargetMode="External"/><Relationship Id="rId36" Type="http://schemas.openxmlformats.org/officeDocument/2006/relationships/hyperlink" Target="https://podminky.urs.cz/item/CS_URS_2023_02/725311131" TargetMode="External"/><Relationship Id="rId39" Type="http://schemas.openxmlformats.org/officeDocument/2006/relationships/hyperlink" Target="https://podminky.urs.cz/item/CS_URS_2023_02/725822613" TargetMode="External"/><Relationship Id="rId38" Type="http://schemas.openxmlformats.org/officeDocument/2006/relationships/hyperlink" Target="https://podminky.urs.cz/item/CS_URS_2023_02/725821329" TargetMode="External"/><Relationship Id="rId20" Type="http://schemas.openxmlformats.org/officeDocument/2006/relationships/hyperlink" Target="https://podminky.urs.cz/item/CS_URS_2023_02/722231142" TargetMode="External"/><Relationship Id="rId22" Type="http://schemas.openxmlformats.org/officeDocument/2006/relationships/hyperlink" Target="https://podminky.urs.cz/item/CS_URS_2023_02/722232063" TargetMode="External"/><Relationship Id="rId21" Type="http://schemas.openxmlformats.org/officeDocument/2006/relationships/hyperlink" Target="https://podminky.urs.cz/item/CS_URS_2023_02/722232062" TargetMode="External"/><Relationship Id="rId24" Type="http://schemas.openxmlformats.org/officeDocument/2006/relationships/hyperlink" Target="https://podminky.urs.cz/item/CS_URS_2023_02/722263207" TargetMode="External"/><Relationship Id="rId23" Type="http://schemas.openxmlformats.org/officeDocument/2006/relationships/hyperlink" Target="https://podminky.urs.cz/item/CS_URS_2023_02/722234265" TargetMode="External"/><Relationship Id="rId26" Type="http://schemas.openxmlformats.org/officeDocument/2006/relationships/hyperlink" Target="https://podminky.urs.cz/item/CS_URS_2023_02/722290226" TargetMode="External"/><Relationship Id="rId25" Type="http://schemas.openxmlformats.org/officeDocument/2006/relationships/hyperlink" Target="https://podminky.urs.cz/item/CS_URS_2023_02/722270102" TargetMode="External"/><Relationship Id="rId28" Type="http://schemas.openxmlformats.org/officeDocument/2006/relationships/hyperlink" Target="https://podminky.urs.cz/item/CS_URS_2023_02/998722102" TargetMode="External"/><Relationship Id="rId27" Type="http://schemas.openxmlformats.org/officeDocument/2006/relationships/hyperlink" Target="https://podminky.urs.cz/item/CS_URS_2023_02/722290234" TargetMode="External"/><Relationship Id="rId29" Type="http://schemas.openxmlformats.org/officeDocument/2006/relationships/hyperlink" Target="https://podminky.urs.cz/item/CS_URS_2023_02/725112022" TargetMode="External"/><Relationship Id="rId11" Type="http://schemas.openxmlformats.org/officeDocument/2006/relationships/hyperlink" Target="https://podminky.urs.cz/item/CS_URS_2023_02/998721102" TargetMode="External"/><Relationship Id="rId10" Type="http://schemas.openxmlformats.org/officeDocument/2006/relationships/hyperlink" Target="https://podminky.urs.cz/item/CS_URS_2023_02/721290111" TargetMode="External"/><Relationship Id="rId13" Type="http://schemas.openxmlformats.org/officeDocument/2006/relationships/hyperlink" Target="https://podminky.urs.cz/item/CS_URS_2023_02/722173402" TargetMode="External"/><Relationship Id="rId12" Type="http://schemas.openxmlformats.org/officeDocument/2006/relationships/hyperlink" Target="https://podminky.urs.cz/item/CS_URS_2023_02/722173115" TargetMode="External"/><Relationship Id="rId15" Type="http://schemas.openxmlformats.org/officeDocument/2006/relationships/hyperlink" Target="https://podminky.urs.cz/item/CS_URS_2023_02/722173404" TargetMode="External"/><Relationship Id="rId14" Type="http://schemas.openxmlformats.org/officeDocument/2006/relationships/hyperlink" Target="https://podminky.urs.cz/item/CS_URS_2023_02/722173403" TargetMode="External"/><Relationship Id="rId17" Type="http://schemas.openxmlformats.org/officeDocument/2006/relationships/hyperlink" Target="https://podminky.urs.cz/item/CS_URS_2023_02/722181232" TargetMode="External"/><Relationship Id="rId16" Type="http://schemas.openxmlformats.org/officeDocument/2006/relationships/hyperlink" Target="https://podminky.urs.cz/item/CS_URS_2023_02/722181231" TargetMode="External"/><Relationship Id="rId19" Type="http://schemas.openxmlformats.org/officeDocument/2006/relationships/hyperlink" Target="https://podminky.urs.cz/item/CS_URS_2023_02/722231141" TargetMode="External"/><Relationship Id="rId18" Type="http://schemas.openxmlformats.org/officeDocument/2006/relationships/hyperlink" Target="https://podminky.urs.cz/item/CS_URS_2023_02/722224115" TargetMode="External"/><Relationship Id="rId1" Type="http://schemas.openxmlformats.org/officeDocument/2006/relationships/hyperlink" Target="https://podminky.urs.cz/item/CS_URS_2023_02/721175204" TargetMode="External"/><Relationship Id="rId2" Type="http://schemas.openxmlformats.org/officeDocument/2006/relationships/hyperlink" Target="https://podminky.urs.cz/item/CS_URS_2023_02/721175211" TargetMode="External"/><Relationship Id="rId3" Type="http://schemas.openxmlformats.org/officeDocument/2006/relationships/hyperlink" Target="https://podminky.urs.cz/item/CS_URS_2023_02/721175212" TargetMode="External"/><Relationship Id="rId4" Type="http://schemas.openxmlformats.org/officeDocument/2006/relationships/hyperlink" Target="https://podminky.urs.cz/item/CS_URS_2023_02/721175203" TargetMode="External"/><Relationship Id="rId9" Type="http://schemas.openxmlformats.org/officeDocument/2006/relationships/hyperlink" Target="https://podminky.urs.cz/item/CS_URS_2023_02/721274121" TargetMode="External"/><Relationship Id="rId5" Type="http://schemas.openxmlformats.org/officeDocument/2006/relationships/hyperlink" Target="https://podminky.urs.cz/item/CS_URS_2023_02/721175205" TargetMode="External"/><Relationship Id="rId6" Type="http://schemas.openxmlformats.org/officeDocument/2006/relationships/hyperlink" Target="https://podminky.urs.cz/item/CS_URS_2023_02/721175241" TargetMode="External"/><Relationship Id="rId7" Type="http://schemas.openxmlformats.org/officeDocument/2006/relationships/hyperlink" Target="https://podminky.urs.cz/item/CS_URS_2023_02/721175242" TargetMode="External"/><Relationship Id="rId8" Type="http://schemas.openxmlformats.org/officeDocument/2006/relationships/hyperlink" Target="https://podminky.urs.cz/item/CS_URS_2023_02/721226512" TargetMode="External"/></Relationships>
</file>

<file path=xl/worksheets/_rels/sheet5.xml.rels><?xml version="1.0" encoding="UTF-8" standalone="yes"?><Relationships xmlns="http://schemas.openxmlformats.org/package/2006/relationships"><Relationship Id="rId11" Type="http://schemas.openxmlformats.org/officeDocument/2006/relationships/drawing" Target="../drawings/drawing5.xml"/><Relationship Id="rId10" Type="http://schemas.openxmlformats.org/officeDocument/2006/relationships/hyperlink" Target="https://podminky.urs.cz/item/CS_URS_2023_02/998742102" TargetMode="External"/><Relationship Id="rId1" Type="http://schemas.openxmlformats.org/officeDocument/2006/relationships/hyperlink" Target="https://podminky.urs.cz/item/CS_URS_2023_02/741122041" TargetMode="External"/><Relationship Id="rId2" Type="http://schemas.openxmlformats.org/officeDocument/2006/relationships/hyperlink" Target="https://podminky.urs.cz/item/CS_URS_2023_02/741410021" TargetMode="External"/><Relationship Id="rId3" Type="http://schemas.openxmlformats.org/officeDocument/2006/relationships/hyperlink" Target="https://podminky.urs.cz/item/CS_URS_2023_02/741420022" TargetMode="External"/><Relationship Id="rId4" Type="http://schemas.openxmlformats.org/officeDocument/2006/relationships/hyperlink" Target="https://podminky.urs.cz/item/CS_URS_2023_02/741420083" TargetMode="External"/><Relationship Id="rId9" Type="http://schemas.openxmlformats.org/officeDocument/2006/relationships/hyperlink" Target="https://podminky.urs.cz/item/CS_URS_2023_02/742210123" TargetMode="External"/><Relationship Id="rId5" Type="http://schemas.openxmlformats.org/officeDocument/2006/relationships/hyperlink" Target="https://podminky.urs.cz/item/CS_URS_2023_02/741430004" TargetMode="External"/><Relationship Id="rId6" Type="http://schemas.openxmlformats.org/officeDocument/2006/relationships/hyperlink" Target="https://podminky.urs.cz/item/CS_URS_2023_02/741810001" TargetMode="External"/><Relationship Id="rId7" Type="http://schemas.openxmlformats.org/officeDocument/2006/relationships/hyperlink" Target="https://podminky.urs.cz/item/CS_URS_2023_02/741820011" TargetMode="External"/><Relationship Id="rId8" Type="http://schemas.openxmlformats.org/officeDocument/2006/relationships/hyperlink" Target="https://podminky.urs.cz/item/CS_URS_2023_02/998741102" TargetMode="External"/></Relationships>
</file>

<file path=xl/worksheets/_rels/sheet6.xml.rels><?xml version="1.0" encoding="UTF-8" standalone="yes"?><Relationships xmlns="http://schemas.openxmlformats.org/package/2006/relationships"><Relationship Id="rId31" Type="http://schemas.openxmlformats.org/officeDocument/2006/relationships/hyperlink" Target="https://podminky.urs.cz/item/CS_URS_2023_02/735511086" TargetMode="External"/><Relationship Id="rId30" Type="http://schemas.openxmlformats.org/officeDocument/2006/relationships/hyperlink" Target="https://podminky.urs.cz/item/CS_URS_2023_02/735511069" TargetMode="External"/><Relationship Id="rId33" Type="http://schemas.openxmlformats.org/officeDocument/2006/relationships/hyperlink" Target="https://podminky.urs.cz/item/CS_URS_2023_02/998735102" TargetMode="External"/><Relationship Id="rId32" Type="http://schemas.openxmlformats.org/officeDocument/2006/relationships/hyperlink" Target="https://podminky.urs.cz/item/CS_URS_2023_02/735511123" TargetMode="External"/><Relationship Id="rId35" Type="http://schemas.openxmlformats.org/officeDocument/2006/relationships/drawing" Target="../drawings/drawing6.xml"/><Relationship Id="rId34" Type="http://schemas.openxmlformats.org/officeDocument/2006/relationships/hyperlink" Target="https://podminky.urs.cz/item/CS_URS_2023_02/998735181" TargetMode="External"/><Relationship Id="rId20" Type="http://schemas.openxmlformats.org/officeDocument/2006/relationships/hyperlink" Target="https://podminky.urs.cz/item/CS_URS_2023_02/734421101" TargetMode="External"/><Relationship Id="rId22" Type="http://schemas.openxmlformats.org/officeDocument/2006/relationships/hyperlink" Target="https://podminky.urs.cz/item/CS_URS_2023_02/998734181" TargetMode="External"/><Relationship Id="rId21" Type="http://schemas.openxmlformats.org/officeDocument/2006/relationships/hyperlink" Target="https://podminky.urs.cz/item/CS_URS_2023_02/998734102" TargetMode="External"/><Relationship Id="rId24" Type="http://schemas.openxmlformats.org/officeDocument/2006/relationships/hyperlink" Target="https://podminky.urs.cz/item/CS_URS_2023_02/735511061" TargetMode="External"/><Relationship Id="rId23" Type="http://schemas.openxmlformats.org/officeDocument/2006/relationships/hyperlink" Target="https://podminky.urs.cz/item/CS_URS_2023_02/735164272" TargetMode="External"/><Relationship Id="rId26" Type="http://schemas.openxmlformats.org/officeDocument/2006/relationships/hyperlink" Target="https://podminky.urs.cz/item/CS_URS_2023_02/735511065" TargetMode="External"/><Relationship Id="rId25" Type="http://schemas.openxmlformats.org/officeDocument/2006/relationships/hyperlink" Target="https://podminky.urs.cz/item/CS_URS_2023_02/735511064" TargetMode="External"/><Relationship Id="rId28" Type="http://schemas.openxmlformats.org/officeDocument/2006/relationships/hyperlink" Target="https://podminky.urs.cz/item/CS_URS_2023_02/735511067" TargetMode="External"/><Relationship Id="rId27" Type="http://schemas.openxmlformats.org/officeDocument/2006/relationships/hyperlink" Target="https://podminky.urs.cz/item/CS_URS_2023_02/735511066" TargetMode="External"/><Relationship Id="rId29" Type="http://schemas.openxmlformats.org/officeDocument/2006/relationships/hyperlink" Target="https://podminky.urs.cz/item/CS_URS_2023_02/735511068" TargetMode="External"/><Relationship Id="rId11" Type="http://schemas.openxmlformats.org/officeDocument/2006/relationships/hyperlink" Target="https://podminky.urs.cz/item/CS_URS_2023_02/733811231" TargetMode="External"/><Relationship Id="rId10" Type="http://schemas.openxmlformats.org/officeDocument/2006/relationships/hyperlink" Target="https://podminky.urs.cz/item/CS_URS_2023_02/733390104" TargetMode="External"/><Relationship Id="rId13" Type="http://schemas.openxmlformats.org/officeDocument/2006/relationships/hyperlink" Target="https://podminky.urs.cz/item/CS_URS_2023_02/998733102" TargetMode="External"/><Relationship Id="rId12" Type="http://schemas.openxmlformats.org/officeDocument/2006/relationships/hyperlink" Target="https://podminky.urs.cz/item/CS_URS_2023_02/733811232" TargetMode="External"/><Relationship Id="rId15" Type="http://schemas.openxmlformats.org/officeDocument/2006/relationships/hyperlink" Target="https://podminky.urs.cz/item/CS_URS_2023_02/734221681" TargetMode="External"/><Relationship Id="rId14" Type="http://schemas.openxmlformats.org/officeDocument/2006/relationships/hyperlink" Target="https://podminky.urs.cz/item/CS_URS_2023_02/734211120" TargetMode="External"/><Relationship Id="rId17" Type="http://schemas.openxmlformats.org/officeDocument/2006/relationships/hyperlink" Target="https://podminky.urs.cz/item/CS_URS_2023_02/734291123" TargetMode="External"/><Relationship Id="rId16" Type="http://schemas.openxmlformats.org/officeDocument/2006/relationships/hyperlink" Target="https://podminky.urs.cz/item/CS_URS_2023_02/734261333" TargetMode="External"/><Relationship Id="rId19" Type="http://schemas.openxmlformats.org/officeDocument/2006/relationships/hyperlink" Target="https://podminky.urs.cz/item/CS_URS_2023_02/734411117" TargetMode="External"/><Relationship Id="rId18" Type="http://schemas.openxmlformats.org/officeDocument/2006/relationships/hyperlink" Target="https://podminky.urs.cz/item/CS_URS_2023_02/734291124" TargetMode="External"/><Relationship Id="rId1" Type="http://schemas.openxmlformats.org/officeDocument/2006/relationships/hyperlink" Target="https://podminky.urs.cz/item/CS_URS_2023_02/732332111" TargetMode="External"/><Relationship Id="rId2" Type="http://schemas.openxmlformats.org/officeDocument/2006/relationships/hyperlink" Target="https://podminky.urs.cz/item/CS_URS_2023_02/732522011" TargetMode="External"/><Relationship Id="rId3" Type="http://schemas.openxmlformats.org/officeDocument/2006/relationships/hyperlink" Target="https://podminky.urs.cz/item/CS_URS_2023_02/732522022" TargetMode="External"/><Relationship Id="rId4" Type="http://schemas.openxmlformats.org/officeDocument/2006/relationships/hyperlink" Target="https://podminky.urs.cz/item/CS_URS_2023_02/998732102" TargetMode="External"/><Relationship Id="rId9" Type="http://schemas.openxmlformats.org/officeDocument/2006/relationships/hyperlink" Target="https://podminky.urs.cz/item/CS_URS_2023_02/733322304" TargetMode="External"/><Relationship Id="rId5" Type="http://schemas.openxmlformats.org/officeDocument/2006/relationships/hyperlink" Target="https://podminky.urs.cz/item/CS_URS_2023_02/733223104" TargetMode="External"/><Relationship Id="rId6" Type="http://schemas.openxmlformats.org/officeDocument/2006/relationships/hyperlink" Target="https://podminky.urs.cz/item/CS_URS_2023_02/733322301" TargetMode="External"/><Relationship Id="rId7" Type="http://schemas.openxmlformats.org/officeDocument/2006/relationships/hyperlink" Target="https://podminky.urs.cz/item/CS_URS_2023_02/733322302" TargetMode="External"/><Relationship Id="rId8" Type="http://schemas.openxmlformats.org/officeDocument/2006/relationships/hyperlink" Target="https://podminky.urs.cz/item/CS_URS_2023_02/733322303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6.83" defaultRowHeight="15.0"/>
  <cols>
    <col customWidth="1" min="1" max="1" width="8.33"/>
    <col customWidth="1" min="2" max="2" width="1.67"/>
    <col customWidth="1" min="3" max="3" width="4.17"/>
    <col customWidth="1" min="4" max="33" width="2.67"/>
    <col customWidth="1" min="34" max="34" width="3.33"/>
    <col customWidth="1" min="35" max="35" width="31.67"/>
    <col customWidth="1" min="36" max="37" width="2.5"/>
    <col customWidth="1" min="38" max="38" width="8.33"/>
    <col customWidth="1" min="39" max="39" width="3.33"/>
    <col customWidth="1" min="40" max="40" width="13.33"/>
    <col customWidth="1" min="41" max="41" width="7.5"/>
    <col customWidth="1" min="42" max="42" width="4.17"/>
    <col customWidth="1" hidden="1" min="43" max="43" width="15.67"/>
    <col customWidth="1" min="44" max="44" width="13.67"/>
    <col customWidth="1" hidden="1" min="45" max="47" width="25.83"/>
    <col customWidth="1" hidden="1" min="48" max="49" width="21.67"/>
    <col customWidth="1" hidden="1" min="50" max="51" width="25.0"/>
    <col customWidth="1" hidden="1" min="52" max="52" width="21.67"/>
    <col customWidth="1" hidden="1" min="53" max="53" width="19.17"/>
    <col customWidth="1" hidden="1" min="54" max="54" width="25.0"/>
    <col customWidth="1" hidden="1" min="55" max="55" width="21.67"/>
    <col customWidth="1" hidden="1" min="56" max="56" width="19.17"/>
    <col customWidth="1" min="57" max="57" width="66.5"/>
    <col customWidth="1" hidden="1" min="71" max="91" width="9.3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1" t="s">
        <v>1</v>
      </c>
      <c r="BA1" s="1" t="s">
        <v>2</v>
      </c>
      <c r="BB1" s="1" t="s">
        <v>3</v>
      </c>
      <c r="BC1" s="2"/>
      <c r="BD1" s="2"/>
      <c r="BE1" s="2"/>
      <c r="BS1" s="2"/>
      <c r="BT1" s="1" t="s">
        <v>4</v>
      </c>
      <c r="BU1" s="1" t="s">
        <v>4</v>
      </c>
      <c r="BV1" s="1" t="s">
        <v>5</v>
      </c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</row>
    <row r="2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3" t="s">
        <v>6</v>
      </c>
      <c r="BT2" s="3" t="s">
        <v>7</v>
      </c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</row>
    <row r="3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6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3" t="s">
        <v>6</v>
      </c>
      <c r="BT3" s="3" t="s">
        <v>8</v>
      </c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</row>
    <row r="4" ht="24.75" customHeight="1">
      <c r="A4" s="2"/>
      <c r="B4" s="6"/>
      <c r="C4" s="2"/>
      <c r="D4" s="7" t="s">
        <v>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6"/>
      <c r="AS4" s="8" t="s">
        <v>10</v>
      </c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3" t="s">
        <v>11</v>
      </c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</row>
    <row r="5" ht="12.0" customHeight="1">
      <c r="A5" s="2"/>
      <c r="B5" s="6"/>
      <c r="C5" s="2"/>
      <c r="D5" s="9" t="s">
        <v>12</v>
      </c>
      <c r="E5" s="2"/>
      <c r="F5" s="2"/>
      <c r="G5" s="2"/>
      <c r="H5" s="2"/>
      <c r="I5" s="2"/>
      <c r="J5" s="2"/>
      <c r="K5" s="10" t="s">
        <v>13</v>
      </c>
      <c r="AK5" s="2"/>
      <c r="AL5" s="2"/>
      <c r="AM5" s="2"/>
      <c r="AN5" s="2"/>
      <c r="AO5" s="2"/>
      <c r="AP5" s="2"/>
      <c r="AQ5" s="2"/>
      <c r="AR5" s="6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3" t="s">
        <v>6</v>
      </c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</row>
    <row r="6" ht="36.75" customHeight="1">
      <c r="A6" s="2"/>
      <c r="B6" s="6"/>
      <c r="C6" s="2"/>
      <c r="D6" s="11" t="s">
        <v>14</v>
      </c>
      <c r="E6" s="2"/>
      <c r="F6" s="2"/>
      <c r="G6" s="2"/>
      <c r="H6" s="2"/>
      <c r="I6" s="2"/>
      <c r="J6" s="2"/>
      <c r="K6" s="12" t="s">
        <v>15</v>
      </c>
      <c r="AK6" s="2"/>
      <c r="AL6" s="2"/>
      <c r="AM6" s="2"/>
      <c r="AN6" s="2"/>
      <c r="AO6" s="2"/>
      <c r="AP6" s="2"/>
      <c r="AQ6" s="2"/>
      <c r="AR6" s="6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3" t="s">
        <v>6</v>
      </c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</row>
    <row r="7" ht="12.0" customHeight="1">
      <c r="A7" s="2"/>
      <c r="B7" s="6"/>
      <c r="C7" s="2"/>
      <c r="D7" s="13" t="s">
        <v>16</v>
      </c>
      <c r="E7" s="2"/>
      <c r="F7" s="2"/>
      <c r="G7" s="2"/>
      <c r="H7" s="2"/>
      <c r="I7" s="2"/>
      <c r="J7" s="2"/>
      <c r="K7" s="10" t="s">
        <v>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13" t="s">
        <v>17</v>
      </c>
      <c r="AL7" s="2"/>
      <c r="AM7" s="2"/>
      <c r="AN7" s="10" t="s">
        <v>1</v>
      </c>
      <c r="AO7" s="2"/>
      <c r="AP7" s="2"/>
      <c r="AQ7" s="2"/>
      <c r="AR7" s="6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3" t="s">
        <v>6</v>
      </c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</row>
    <row r="8" ht="12.0" customHeight="1">
      <c r="A8" s="2"/>
      <c r="B8" s="6"/>
      <c r="C8" s="2"/>
      <c r="D8" s="13" t="s">
        <v>18</v>
      </c>
      <c r="E8" s="2"/>
      <c r="F8" s="2"/>
      <c r="G8" s="2"/>
      <c r="H8" s="2"/>
      <c r="I8" s="2"/>
      <c r="J8" s="2"/>
      <c r="K8" s="10" t="s">
        <v>19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13" t="s">
        <v>20</v>
      </c>
      <c r="AL8" s="2"/>
      <c r="AM8" s="2"/>
      <c r="AN8" s="10" t="s">
        <v>21</v>
      </c>
      <c r="AO8" s="2"/>
      <c r="AP8" s="2"/>
      <c r="AQ8" s="2"/>
      <c r="AR8" s="6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3" t="s">
        <v>6</v>
      </c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</row>
    <row r="9" ht="14.25" customHeight="1">
      <c r="A9" s="2"/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6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3" t="s">
        <v>6</v>
      </c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</row>
    <row r="10" ht="12.0" customHeight="1">
      <c r="A10" s="2"/>
      <c r="B10" s="6"/>
      <c r="C10" s="2"/>
      <c r="D10" s="13" t="s">
        <v>22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13" t="s">
        <v>23</v>
      </c>
      <c r="AL10" s="2"/>
      <c r="AM10" s="2"/>
      <c r="AN10" s="10" t="s">
        <v>1</v>
      </c>
      <c r="AO10" s="2"/>
      <c r="AP10" s="2"/>
      <c r="AQ10" s="2"/>
      <c r="AR10" s="6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3" t="s">
        <v>6</v>
      </c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</row>
    <row r="11" ht="18.0" customHeight="1">
      <c r="A11" s="2"/>
      <c r="B11" s="6"/>
      <c r="C11" s="2"/>
      <c r="D11" s="2"/>
      <c r="E11" s="10" t="s">
        <v>19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13" t="s">
        <v>24</v>
      </c>
      <c r="AL11" s="2"/>
      <c r="AM11" s="2"/>
      <c r="AN11" s="10" t="s">
        <v>1</v>
      </c>
      <c r="AO11" s="2"/>
      <c r="AP11" s="2"/>
      <c r="AQ11" s="2"/>
      <c r="AR11" s="6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3" t="s">
        <v>6</v>
      </c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</row>
    <row r="12" ht="6.75" customHeight="1">
      <c r="A12" s="2"/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6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3" t="s">
        <v>6</v>
      </c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</row>
    <row r="13" ht="12.0" customHeight="1">
      <c r="A13" s="2"/>
      <c r="B13" s="6"/>
      <c r="C13" s="2"/>
      <c r="D13" s="13" t="s">
        <v>25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3" t="s">
        <v>23</v>
      </c>
      <c r="AL13" s="2"/>
      <c r="AM13" s="2"/>
      <c r="AN13" s="10" t="s">
        <v>1</v>
      </c>
      <c r="AO13" s="2"/>
      <c r="AP13" s="2"/>
      <c r="AQ13" s="2"/>
      <c r="AR13" s="6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3" t="s">
        <v>6</v>
      </c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</row>
    <row r="14">
      <c r="A14" s="2"/>
      <c r="B14" s="6"/>
      <c r="C14" s="2"/>
      <c r="D14" s="2"/>
      <c r="E14" s="10" t="s">
        <v>19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3" t="s">
        <v>24</v>
      </c>
      <c r="AL14" s="2"/>
      <c r="AM14" s="2"/>
      <c r="AN14" s="10" t="s">
        <v>1</v>
      </c>
      <c r="AO14" s="2"/>
      <c r="AP14" s="2"/>
      <c r="AQ14" s="2"/>
      <c r="AR14" s="6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S14" s="3" t="s">
        <v>6</v>
      </c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</row>
    <row r="15" ht="6.75" customHeight="1">
      <c r="A15" s="2"/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6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3" t="s">
        <v>4</v>
      </c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</row>
    <row r="16" ht="12.0" customHeight="1">
      <c r="A16" s="2"/>
      <c r="B16" s="6"/>
      <c r="C16" s="2"/>
      <c r="D16" s="13" t="s">
        <v>26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13" t="s">
        <v>23</v>
      </c>
      <c r="AL16" s="2"/>
      <c r="AM16" s="2"/>
      <c r="AN16" s="10" t="s">
        <v>1</v>
      </c>
      <c r="AO16" s="2"/>
      <c r="AP16" s="2"/>
      <c r="AQ16" s="2"/>
      <c r="AR16" s="6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3" t="s">
        <v>4</v>
      </c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</row>
    <row r="17" ht="18.0" customHeight="1">
      <c r="A17" s="2"/>
      <c r="B17" s="6"/>
      <c r="C17" s="2"/>
      <c r="D17" s="2"/>
      <c r="E17" s="10" t="s">
        <v>27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13" t="s">
        <v>24</v>
      </c>
      <c r="AL17" s="2"/>
      <c r="AM17" s="2"/>
      <c r="AN17" s="10" t="s">
        <v>1</v>
      </c>
      <c r="AO17" s="2"/>
      <c r="AP17" s="2"/>
      <c r="AQ17" s="2"/>
      <c r="AR17" s="6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3" t="s">
        <v>28</v>
      </c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</row>
    <row r="18" ht="6.75" customHeight="1">
      <c r="A18" s="2"/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6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3" t="s">
        <v>6</v>
      </c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</row>
    <row r="19" ht="12.0" customHeight="1">
      <c r="A19" s="2"/>
      <c r="B19" s="6"/>
      <c r="C19" s="2"/>
      <c r="D19" s="13" t="s">
        <v>29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13" t="s">
        <v>23</v>
      </c>
      <c r="AL19" s="2"/>
      <c r="AM19" s="2"/>
      <c r="AN19" s="10" t="s">
        <v>30</v>
      </c>
      <c r="AO19" s="2"/>
      <c r="AP19" s="2"/>
      <c r="AQ19" s="2"/>
      <c r="AR19" s="6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3" t="s">
        <v>6</v>
      </c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</row>
    <row r="20" ht="18.0" customHeight="1">
      <c r="A20" s="2"/>
      <c r="B20" s="6"/>
      <c r="C20" s="2"/>
      <c r="D20" s="2"/>
      <c r="E20" s="10" t="s">
        <v>31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13" t="s">
        <v>24</v>
      </c>
      <c r="AL20" s="2"/>
      <c r="AM20" s="2"/>
      <c r="AN20" s="10" t="s">
        <v>32</v>
      </c>
      <c r="AO20" s="2"/>
      <c r="AP20" s="2"/>
      <c r="AQ20" s="2"/>
      <c r="AR20" s="6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3" t="s">
        <v>28</v>
      </c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</row>
    <row r="21" ht="6.75" customHeight="1">
      <c r="A21" s="2"/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6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</row>
    <row r="22" ht="12.0" customHeight="1">
      <c r="A22" s="2"/>
      <c r="B22" s="6"/>
      <c r="C22" s="2"/>
      <c r="D22" s="13" t="s">
        <v>33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6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</row>
    <row r="23" ht="83.25" customHeight="1">
      <c r="A23" s="2"/>
      <c r="B23" s="6"/>
      <c r="C23" s="2"/>
      <c r="D23" s="2"/>
      <c r="E23" s="14" t="s">
        <v>34</v>
      </c>
      <c r="AO23" s="2"/>
      <c r="AP23" s="2"/>
      <c r="AQ23" s="2"/>
      <c r="AR23" s="6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</row>
    <row r="24" ht="6.75" customHeight="1">
      <c r="A24" s="2"/>
      <c r="B24" s="6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6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</row>
    <row r="25" ht="6.75" customHeight="1">
      <c r="A25" s="2"/>
      <c r="B25" s="6"/>
      <c r="C25" s="2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2"/>
      <c r="AQ25" s="2"/>
      <c r="AR25" s="6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</row>
    <row r="26" ht="25.5" customHeight="1">
      <c r="A26" s="16"/>
      <c r="B26" s="17"/>
      <c r="C26" s="16"/>
      <c r="D26" s="18" t="s">
        <v>35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20">
        <f>ROUND(AG94,2)</f>
        <v>0</v>
      </c>
      <c r="AL26" s="21"/>
      <c r="AM26" s="21"/>
      <c r="AN26" s="21"/>
      <c r="AO26" s="21"/>
      <c r="AP26" s="16"/>
      <c r="AQ26" s="16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</row>
    <row r="27" ht="6.75" customHeight="1">
      <c r="A27" s="16"/>
      <c r="B27" s="17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</row>
    <row r="28" ht="15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22" t="s">
        <v>36</v>
      </c>
      <c r="Q28" s="16"/>
      <c r="R28" s="16"/>
      <c r="S28" s="16"/>
      <c r="T28" s="16"/>
      <c r="U28" s="16"/>
      <c r="V28" s="16"/>
      <c r="W28" s="22" t="s">
        <v>37</v>
      </c>
      <c r="AF28" s="16"/>
      <c r="AG28" s="16"/>
      <c r="AH28" s="16"/>
      <c r="AI28" s="16"/>
      <c r="AJ28" s="16"/>
      <c r="AK28" s="22" t="s">
        <v>38</v>
      </c>
      <c r="AP28" s="16"/>
      <c r="AQ28" s="16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</row>
    <row r="29" ht="14.25" customHeight="1">
      <c r="A29" s="23"/>
      <c r="B29" s="24"/>
      <c r="C29" s="23"/>
      <c r="D29" s="13" t="s">
        <v>39</v>
      </c>
      <c r="E29" s="23"/>
      <c r="F29" s="13" t="s">
        <v>40</v>
      </c>
      <c r="G29" s="23"/>
      <c r="H29" s="23"/>
      <c r="I29" s="23"/>
      <c r="J29" s="23"/>
      <c r="K29" s="23"/>
      <c r="L29" s="25">
        <v>0.21</v>
      </c>
      <c r="Q29" s="23"/>
      <c r="R29" s="23"/>
      <c r="S29" s="23"/>
      <c r="T29" s="23"/>
      <c r="U29" s="23"/>
      <c r="V29" s="23"/>
      <c r="W29" s="26">
        <f>ROUND(AZ94,2)</f>
        <v>0</v>
      </c>
      <c r="AF29" s="23"/>
      <c r="AG29" s="23"/>
      <c r="AH29" s="23"/>
      <c r="AI29" s="23"/>
      <c r="AJ29" s="23"/>
      <c r="AK29" s="26">
        <f>ROUND(AV94,2)</f>
        <v>0</v>
      </c>
      <c r="AP29" s="23"/>
      <c r="AQ29" s="23"/>
      <c r="AR29" s="24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</row>
    <row r="30" ht="14.25" customHeight="1">
      <c r="A30" s="23"/>
      <c r="B30" s="24"/>
      <c r="C30" s="23"/>
      <c r="D30" s="23"/>
      <c r="E30" s="23"/>
      <c r="F30" s="13" t="s">
        <v>41</v>
      </c>
      <c r="G30" s="23"/>
      <c r="H30" s="23"/>
      <c r="I30" s="23"/>
      <c r="J30" s="23"/>
      <c r="K30" s="23"/>
      <c r="L30" s="25">
        <v>0.15</v>
      </c>
      <c r="Q30" s="23"/>
      <c r="R30" s="23"/>
      <c r="S30" s="23"/>
      <c r="T30" s="23"/>
      <c r="U30" s="23"/>
      <c r="V30" s="23"/>
      <c r="W30" s="26">
        <f>ROUND(BA94,2)</f>
        <v>0</v>
      </c>
      <c r="AF30" s="23"/>
      <c r="AG30" s="23"/>
      <c r="AH30" s="23"/>
      <c r="AI30" s="23"/>
      <c r="AJ30" s="23"/>
      <c r="AK30" s="26">
        <f>ROUND(AW94,2)</f>
        <v>0</v>
      </c>
      <c r="AP30" s="23"/>
      <c r="AQ30" s="23"/>
      <c r="AR30" s="24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</row>
    <row r="31" ht="14.25" hidden="1" customHeight="1">
      <c r="A31" s="23"/>
      <c r="B31" s="24"/>
      <c r="C31" s="23"/>
      <c r="D31" s="23"/>
      <c r="E31" s="23"/>
      <c r="F31" s="13" t="s">
        <v>42</v>
      </c>
      <c r="G31" s="23"/>
      <c r="H31" s="23"/>
      <c r="I31" s="23"/>
      <c r="J31" s="23"/>
      <c r="K31" s="23"/>
      <c r="L31" s="25">
        <v>0.21</v>
      </c>
      <c r="Q31" s="23"/>
      <c r="R31" s="23"/>
      <c r="S31" s="23"/>
      <c r="T31" s="23"/>
      <c r="U31" s="23"/>
      <c r="V31" s="23"/>
      <c r="W31" s="26">
        <f>ROUND(BB94,2)</f>
        <v>0</v>
      </c>
      <c r="AF31" s="23"/>
      <c r="AG31" s="23"/>
      <c r="AH31" s="23"/>
      <c r="AI31" s="23"/>
      <c r="AJ31" s="23"/>
      <c r="AK31" s="26">
        <v>0.0</v>
      </c>
      <c r="AP31" s="23"/>
      <c r="AQ31" s="23"/>
      <c r="AR31" s="24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</row>
    <row r="32" ht="14.25" hidden="1" customHeight="1">
      <c r="A32" s="23"/>
      <c r="B32" s="24"/>
      <c r="C32" s="23"/>
      <c r="D32" s="23"/>
      <c r="E32" s="23"/>
      <c r="F32" s="13" t="s">
        <v>43</v>
      </c>
      <c r="G32" s="23"/>
      <c r="H32" s="23"/>
      <c r="I32" s="23"/>
      <c r="J32" s="23"/>
      <c r="K32" s="23"/>
      <c r="L32" s="25">
        <v>0.15</v>
      </c>
      <c r="Q32" s="23"/>
      <c r="R32" s="23"/>
      <c r="S32" s="23"/>
      <c r="T32" s="23"/>
      <c r="U32" s="23"/>
      <c r="V32" s="23"/>
      <c r="W32" s="26">
        <f>ROUND(BC94,2)</f>
        <v>0</v>
      </c>
      <c r="AF32" s="23"/>
      <c r="AG32" s="23"/>
      <c r="AH32" s="23"/>
      <c r="AI32" s="23"/>
      <c r="AJ32" s="23"/>
      <c r="AK32" s="26">
        <v>0.0</v>
      </c>
      <c r="AP32" s="23"/>
      <c r="AQ32" s="23"/>
      <c r="AR32" s="24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</row>
    <row r="33" ht="14.25" hidden="1" customHeight="1">
      <c r="A33" s="23"/>
      <c r="B33" s="24"/>
      <c r="C33" s="23"/>
      <c r="D33" s="23"/>
      <c r="E33" s="23"/>
      <c r="F33" s="13" t="s">
        <v>44</v>
      </c>
      <c r="G33" s="23"/>
      <c r="H33" s="23"/>
      <c r="I33" s="23"/>
      <c r="J33" s="23"/>
      <c r="K33" s="23"/>
      <c r="L33" s="25">
        <v>0.0</v>
      </c>
      <c r="Q33" s="23"/>
      <c r="R33" s="23"/>
      <c r="S33" s="23"/>
      <c r="T33" s="23"/>
      <c r="U33" s="23"/>
      <c r="V33" s="23"/>
      <c r="W33" s="26">
        <f>ROUND(BD94,2)</f>
        <v>0</v>
      </c>
      <c r="AF33" s="23"/>
      <c r="AG33" s="23"/>
      <c r="AH33" s="23"/>
      <c r="AI33" s="23"/>
      <c r="AJ33" s="23"/>
      <c r="AK33" s="26">
        <v>0.0</v>
      </c>
      <c r="AP33" s="23"/>
      <c r="AQ33" s="23"/>
      <c r="AR33" s="24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</row>
    <row r="34" ht="6.75" customHeight="1">
      <c r="A34" s="16"/>
      <c r="B34" s="17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7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</row>
    <row r="35" ht="25.5" customHeight="1">
      <c r="A35" s="16"/>
      <c r="B35" s="17"/>
      <c r="C35" s="27"/>
      <c r="D35" s="28" t="s">
        <v>45</v>
      </c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30" t="s">
        <v>46</v>
      </c>
      <c r="U35" s="29"/>
      <c r="V35" s="29"/>
      <c r="W35" s="29"/>
      <c r="X35" s="31" t="s">
        <v>47</v>
      </c>
      <c r="Y35" s="32"/>
      <c r="Z35" s="32"/>
      <c r="AA35" s="32"/>
      <c r="AB35" s="32"/>
      <c r="AC35" s="29"/>
      <c r="AD35" s="29"/>
      <c r="AE35" s="29"/>
      <c r="AF35" s="29"/>
      <c r="AG35" s="29"/>
      <c r="AH35" s="29"/>
      <c r="AI35" s="29"/>
      <c r="AJ35" s="29"/>
      <c r="AK35" s="33">
        <f>SUM(AK26:AK33)</f>
        <v>0</v>
      </c>
      <c r="AL35" s="32"/>
      <c r="AM35" s="32"/>
      <c r="AN35" s="32"/>
      <c r="AO35" s="34"/>
      <c r="AP35" s="27"/>
      <c r="AQ35" s="27"/>
      <c r="AR35" s="17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</row>
    <row r="36" ht="6.75" customHeight="1">
      <c r="A36" s="16"/>
      <c r="B36" s="17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7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</row>
    <row r="37" ht="14.25" customHeight="1">
      <c r="A37" s="16"/>
      <c r="B37" s="17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7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</row>
    <row r="38" ht="14.25" customHeight="1">
      <c r="A38" s="2"/>
      <c r="B38" s="6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6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</row>
    <row r="39" ht="14.25" customHeight="1">
      <c r="A39" s="2"/>
      <c r="B39" s="6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6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</row>
    <row r="40" ht="14.25" customHeight="1">
      <c r="A40" s="2"/>
      <c r="B40" s="6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6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</row>
    <row r="4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6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</row>
    <row r="42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6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</row>
    <row r="43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6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</row>
    <row r="44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6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</row>
    <row r="4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6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</row>
    <row r="46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6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</row>
    <row r="47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6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</row>
    <row r="48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6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</row>
    <row r="49" ht="14.25" customHeight="1">
      <c r="A49" s="16"/>
      <c r="B49" s="17"/>
      <c r="C49" s="16"/>
      <c r="D49" s="35" t="s">
        <v>48</v>
      </c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5" t="s">
        <v>49</v>
      </c>
      <c r="AI49" s="36"/>
      <c r="AJ49" s="36"/>
      <c r="AK49" s="36"/>
      <c r="AL49" s="36"/>
      <c r="AM49" s="36"/>
      <c r="AN49" s="36"/>
      <c r="AO49" s="36"/>
      <c r="AP49" s="16"/>
      <c r="AQ49" s="16"/>
      <c r="AR49" s="17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</row>
    <row r="50" ht="15.75" customHeight="1">
      <c r="A50" s="2"/>
      <c r="B50" s="6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6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</row>
    <row r="5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6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</row>
    <row r="52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6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</row>
    <row r="53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6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</row>
    <row r="54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6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</row>
    <row r="5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6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6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</row>
    <row r="57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6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</row>
    <row r="58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6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</row>
    <row r="59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6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</row>
    <row r="60" ht="15.75" customHeight="1">
      <c r="A60" s="16"/>
      <c r="B60" s="17"/>
      <c r="C60" s="16"/>
      <c r="D60" s="37" t="s">
        <v>50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37" t="s">
        <v>51</v>
      </c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37" t="s">
        <v>50</v>
      </c>
      <c r="AI60" s="19"/>
      <c r="AJ60" s="19"/>
      <c r="AK60" s="19"/>
      <c r="AL60" s="19"/>
      <c r="AM60" s="37" t="s">
        <v>51</v>
      </c>
      <c r="AN60" s="19"/>
      <c r="AO60" s="19"/>
      <c r="AP60" s="16"/>
      <c r="AQ60" s="16"/>
      <c r="AR60" s="17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</row>
    <row r="61" ht="15.75" customHeight="1">
      <c r="A61" s="2"/>
      <c r="B61" s="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6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</row>
    <row r="62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6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</row>
    <row r="63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6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</row>
    <row r="64" ht="15.75" customHeight="1">
      <c r="A64" s="16"/>
      <c r="B64" s="17"/>
      <c r="C64" s="16"/>
      <c r="D64" s="35" t="s">
        <v>52</v>
      </c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5" t="s">
        <v>53</v>
      </c>
      <c r="AI64" s="36"/>
      <c r="AJ64" s="36"/>
      <c r="AK64" s="36"/>
      <c r="AL64" s="36"/>
      <c r="AM64" s="36"/>
      <c r="AN64" s="36"/>
      <c r="AO64" s="36"/>
      <c r="AP64" s="16"/>
      <c r="AQ64" s="16"/>
      <c r="AR64" s="17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</row>
    <row r="65" ht="15.75" customHeight="1">
      <c r="A65" s="2"/>
      <c r="B65" s="6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6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</row>
    <row r="66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6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</row>
    <row r="67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6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</row>
    <row r="68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6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</row>
    <row r="69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6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</row>
    <row r="70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6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</row>
    <row r="7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6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</row>
    <row r="72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6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</row>
    <row r="73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6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</row>
    <row r="74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6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</row>
    <row r="75" ht="15.75" customHeight="1">
      <c r="A75" s="16"/>
      <c r="B75" s="17"/>
      <c r="C75" s="16"/>
      <c r="D75" s="37" t="s">
        <v>50</v>
      </c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37" t="s">
        <v>51</v>
      </c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37" t="s">
        <v>50</v>
      </c>
      <c r="AI75" s="19"/>
      <c r="AJ75" s="19"/>
      <c r="AK75" s="19"/>
      <c r="AL75" s="19"/>
      <c r="AM75" s="37" t="s">
        <v>51</v>
      </c>
      <c r="AN75" s="19"/>
      <c r="AO75" s="19"/>
      <c r="AP75" s="16"/>
      <c r="AQ75" s="16"/>
      <c r="AR75" s="17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</row>
    <row r="76" ht="15.75" customHeight="1">
      <c r="A76" s="16"/>
      <c r="B76" s="17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7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</row>
    <row r="77" ht="6.75" customHeight="1">
      <c r="A77" s="16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17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</row>
    <row r="81" ht="6.75" customHeight="1">
      <c r="A81" s="16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17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</row>
    <row r="82" ht="24.75" customHeight="1">
      <c r="A82" s="16"/>
      <c r="B82" s="17"/>
      <c r="C82" s="7" t="s">
        <v>54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7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</row>
    <row r="83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7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</row>
    <row r="84" ht="12.0" customHeight="1">
      <c r="A84" s="42"/>
      <c r="B84" s="43"/>
      <c r="C84" s="13" t="s">
        <v>12</v>
      </c>
      <c r="D84" s="42"/>
      <c r="E84" s="42"/>
      <c r="F84" s="42"/>
      <c r="G84" s="42"/>
      <c r="H84" s="42"/>
      <c r="I84" s="42"/>
      <c r="J84" s="42"/>
      <c r="K84" s="42"/>
      <c r="L84" s="42" t="str">
        <f t="shared" ref="L84:L85" si="1">K5</f>
        <v>20231219</v>
      </c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3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</row>
    <row r="85" ht="36.75" customHeight="1">
      <c r="A85" s="44"/>
      <c r="B85" s="45"/>
      <c r="C85" s="46" t="s">
        <v>14</v>
      </c>
      <c r="D85" s="44"/>
      <c r="E85" s="44"/>
      <c r="F85" s="44"/>
      <c r="G85" s="44"/>
      <c r="H85" s="44"/>
      <c r="I85" s="44"/>
      <c r="J85" s="44"/>
      <c r="K85" s="44"/>
      <c r="L85" s="47" t="str">
        <f t="shared" si="1"/>
        <v>RD - RUBÍN - PTH</v>
      </c>
      <c r="AK85" s="44"/>
      <c r="AL85" s="44"/>
      <c r="AM85" s="44"/>
      <c r="AN85" s="44"/>
      <c r="AO85" s="44"/>
      <c r="AP85" s="44"/>
      <c r="AQ85" s="44"/>
      <c r="AR85" s="45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</row>
    <row r="86" ht="6.75" customHeight="1">
      <c r="A86" s="16"/>
      <c r="B86" s="17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7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</row>
    <row r="87" ht="12.0" customHeight="1">
      <c r="A87" s="16"/>
      <c r="B87" s="17"/>
      <c r="C87" s="13" t="s">
        <v>18</v>
      </c>
      <c r="D87" s="16"/>
      <c r="E87" s="16"/>
      <c r="F87" s="16"/>
      <c r="G87" s="16"/>
      <c r="H87" s="16"/>
      <c r="I87" s="16"/>
      <c r="J87" s="16"/>
      <c r="K87" s="16"/>
      <c r="L87" s="48" t="str">
        <f>IF(K8="","",K8)</f>
        <v> </v>
      </c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3" t="s">
        <v>20</v>
      </c>
      <c r="AJ87" s="16"/>
      <c r="AK87" s="16"/>
      <c r="AL87" s="16"/>
      <c r="AM87" s="49" t="str">
        <f>IF(AN8= "","",AN8)</f>
        <v>19. 12. 2023</v>
      </c>
      <c r="AO87" s="16"/>
      <c r="AP87" s="16"/>
      <c r="AQ87" s="16"/>
      <c r="AR87" s="17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</row>
    <row r="88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7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</row>
    <row r="89" ht="15.0" customHeight="1">
      <c r="A89" s="16"/>
      <c r="B89" s="17"/>
      <c r="C89" s="13" t="s">
        <v>22</v>
      </c>
      <c r="D89" s="16"/>
      <c r="E89" s="16"/>
      <c r="F89" s="16"/>
      <c r="G89" s="16"/>
      <c r="H89" s="16"/>
      <c r="I89" s="16"/>
      <c r="J89" s="16"/>
      <c r="K89" s="16"/>
      <c r="L89" s="42" t="str">
        <f>IF(E11= "","",E11)</f>
        <v> </v>
      </c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3" t="s">
        <v>26</v>
      </c>
      <c r="AJ89" s="16"/>
      <c r="AK89" s="16"/>
      <c r="AL89" s="16"/>
      <c r="AM89" s="50" t="str">
        <f>IF(E17="","",E17)</f>
        <v>Ing. Ota Štork</v>
      </c>
      <c r="AQ89" s="16"/>
      <c r="AR89" s="17"/>
      <c r="AS89" s="51" t="s">
        <v>55</v>
      </c>
      <c r="AT89" s="52"/>
      <c r="AU89" s="53"/>
      <c r="AV89" s="53"/>
      <c r="AW89" s="53"/>
      <c r="AX89" s="53"/>
      <c r="AY89" s="53"/>
      <c r="AZ89" s="53"/>
      <c r="BA89" s="53"/>
      <c r="BB89" s="53"/>
      <c r="BC89" s="53"/>
      <c r="BD89" s="54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</row>
    <row r="90" ht="15.0" customHeight="1">
      <c r="A90" s="16"/>
      <c r="B90" s="17"/>
      <c r="C90" s="13" t="s">
        <v>25</v>
      </c>
      <c r="D90" s="16"/>
      <c r="E90" s="16"/>
      <c r="F90" s="16"/>
      <c r="G90" s="16"/>
      <c r="H90" s="16"/>
      <c r="I90" s="16"/>
      <c r="J90" s="16"/>
      <c r="K90" s="16"/>
      <c r="L90" s="42" t="str">
        <f>IF(E14="","",E14)</f>
        <v> </v>
      </c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3" t="s">
        <v>29</v>
      </c>
      <c r="AJ90" s="16"/>
      <c r="AK90" s="16"/>
      <c r="AL90" s="16"/>
      <c r="AM90" s="50" t="str">
        <f>IF(E20="","",E20)</f>
        <v>G SERVIS CZ, s.r.o.</v>
      </c>
      <c r="AQ90" s="16"/>
      <c r="AR90" s="17"/>
      <c r="AS90" s="55"/>
      <c r="AU90" s="16"/>
      <c r="AV90" s="16"/>
      <c r="AW90" s="16"/>
      <c r="AX90" s="16"/>
      <c r="AY90" s="16"/>
      <c r="AZ90" s="16"/>
      <c r="BA90" s="16"/>
      <c r="BB90" s="16"/>
      <c r="BC90" s="16"/>
      <c r="BD90" s="5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</row>
    <row r="91" ht="10.5" customHeight="1">
      <c r="A91" s="16"/>
      <c r="B91" s="17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7"/>
      <c r="AS91" s="55"/>
      <c r="AU91" s="16"/>
      <c r="AV91" s="16"/>
      <c r="AW91" s="16"/>
      <c r="AX91" s="16"/>
      <c r="AY91" s="16"/>
      <c r="AZ91" s="16"/>
      <c r="BA91" s="16"/>
      <c r="BB91" s="16"/>
      <c r="BC91" s="16"/>
      <c r="BD91" s="5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</row>
    <row r="92" ht="29.25" customHeight="1">
      <c r="A92" s="16"/>
      <c r="B92" s="17"/>
      <c r="C92" s="57" t="s">
        <v>56</v>
      </c>
      <c r="D92" s="32"/>
      <c r="E92" s="32"/>
      <c r="F92" s="32"/>
      <c r="G92" s="32"/>
      <c r="H92" s="58"/>
      <c r="I92" s="59" t="s">
        <v>57</v>
      </c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60" t="s">
        <v>58</v>
      </c>
      <c r="AH92" s="32"/>
      <c r="AI92" s="32"/>
      <c r="AJ92" s="32"/>
      <c r="AK92" s="32"/>
      <c r="AL92" s="32"/>
      <c r="AM92" s="32"/>
      <c r="AN92" s="59" t="s">
        <v>59</v>
      </c>
      <c r="AO92" s="32"/>
      <c r="AP92" s="34"/>
      <c r="AQ92" s="61" t="s">
        <v>60</v>
      </c>
      <c r="AR92" s="17"/>
      <c r="AS92" s="62" t="s">
        <v>61</v>
      </c>
      <c r="AT92" s="63" t="s">
        <v>62</v>
      </c>
      <c r="AU92" s="63" t="s">
        <v>63</v>
      </c>
      <c r="AV92" s="63" t="s">
        <v>64</v>
      </c>
      <c r="AW92" s="63" t="s">
        <v>65</v>
      </c>
      <c r="AX92" s="63" t="s">
        <v>66</v>
      </c>
      <c r="AY92" s="63" t="s">
        <v>67</v>
      </c>
      <c r="AZ92" s="63" t="s">
        <v>68</v>
      </c>
      <c r="BA92" s="63" t="s">
        <v>69</v>
      </c>
      <c r="BB92" s="63" t="s">
        <v>70</v>
      </c>
      <c r="BC92" s="63" t="s">
        <v>71</v>
      </c>
      <c r="BD92" s="64" t="s">
        <v>72</v>
      </c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</row>
    <row r="93" ht="10.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7"/>
      <c r="AS93" s="65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4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</row>
    <row r="94" ht="32.25" customHeight="1">
      <c r="A94" s="66"/>
      <c r="B94" s="67"/>
      <c r="C94" s="68" t="s">
        <v>73</v>
      </c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70">
        <f>ROUND(SUM(AG95:AG99),2)</f>
        <v>0</v>
      </c>
      <c r="AN94" s="71">
        <f t="shared" ref="AN94:AN99" si="3">SUM(AG94,AT94)</f>
        <v>0</v>
      </c>
      <c r="AQ94" s="72" t="s">
        <v>1</v>
      </c>
      <c r="AR94" s="67"/>
      <c r="AS94" s="73">
        <f>ROUND(SUM(AS95:AS99),2)</f>
        <v>0</v>
      </c>
      <c r="AT94" s="74">
        <f t="shared" ref="AT94:AT99" si="4">ROUND(SUM(AV94:AW94),2)</f>
        <v>0</v>
      </c>
      <c r="AU94" s="75">
        <f>ROUND(SUM(AU95:AU99),5)</f>
        <v>3252.84007</v>
      </c>
      <c r="AV94" s="74">
        <f>ROUND(AZ94*L29,2)</f>
        <v>0</v>
      </c>
      <c r="AW94" s="74">
        <f>ROUND(BA94*L30,2)</f>
        <v>0</v>
      </c>
      <c r="AX94" s="74">
        <f>ROUND(BB94*L29,2)</f>
        <v>0</v>
      </c>
      <c r="AY94" s="74">
        <f>ROUND(BC94*L30,2)</f>
        <v>0</v>
      </c>
      <c r="AZ94" s="74">
        <f t="shared" ref="AZ94:BD94" si="2">ROUND(SUM(AZ95:AZ99),2)</f>
        <v>0</v>
      </c>
      <c r="BA94" s="74">
        <f t="shared" si="2"/>
        <v>0</v>
      </c>
      <c r="BB94" s="74">
        <f t="shared" si="2"/>
        <v>0</v>
      </c>
      <c r="BC94" s="74">
        <f t="shared" si="2"/>
        <v>0</v>
      </c>
      <c r="BD94" s="76">
        <f t="shared" si="2"/>
        <v>0</v>
      </c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66"/>
      <c r="BQ94" s="66"/>
      <c r="BR94" s="66"/>
      <c r="BS94" s="77" t="s">
        <v>74</v>
      </c>
      <c r="BT94" s="77" t="s">
        <v>75</v>
      </c>
      <c r="BU94" s="78" t="s">
        <v>76</v>
      </c>
      <c r="BV94" s="77" t="s">
        <v>77</v>
      </c>
      <c r="BW94" s="77" t="s">
        <v>5</v>
      </c>
      <c r="BX94" s="77" t="s">
        <v>78</v>
      </c>
      <c r="BY94" s="66"/>
      <c r="BZ94" s="66"/>
      <c r="CA94" s="66"/>
      <c r="CB94" s="66"/>
      <c r="CC94" s="66"/>
      <c r="CD94" s="66"/>
      <c r="CE94" s="66"/>
      <c r="CF94" s="66"/>
      <c r="CG94" s="66"/>
      <c r="CH94" s="66"/>
      <c r="CI94" s="66"/>
      <c r="CJ94" s="66"/>
      <c r="CK94" s="66"/>
      <c r="CL94" s="77" t="s">
        <v>1</v>
      </c>
      <c r="CM94" s="66"/>
    </row>
    <row r="95" ht="16.5" customHeight="1">
      <c r="A95" s="79" t="s">
        <v>79</v>
      </c>
      <c r="B95" s="80"/>
      <c r="C95" s="81"/>
      <c r="D95" s="82" t="s">
        <v>80</v>
      </c>
      <c r="I95" s="83"/>
      <c r="J95" s="82" t="s">
        <v>81</v>
      </c>
      <c r="AG95" s="84">
        <f>'00 - RD - VRN'!J30</f>
        <v>0</v>
      </c>
      <c r="AN95" s="84">
        <f t="shared" si="3"/>
        <v>0</v>
      </c>
      <c r="AQ95" s="85" t="s">
        <v>82</v>
      </c>
      <c r="AR95" s="80"/>
      <c r="AS95" s="86">
        <v>0.0</v>
      </c>
      <c r="AT95" s="87">
        <f t="shared" si="4"/>
        <v>0</v>
      </c>
      <c r="AU95" s="88">
        <f>'00 - RD - VRN'!P122</f>
        <v>0</v>
      </c>
      <c r="AV95" s="87">
        <f>'00 - RD - VRN'!J33</f>
        <v>0</v>
      </c>
      <c r="AW95" s="87">
        <f>'00 - RD - VRN'!J34</f>
        <v>0</v>
      </c>
      <c r="AX95" s="87">
        <f>'00 - RD - VRN'!J35</f>
        <v>0</v>
      </c>
      <c r="AY95" s="87">
        <f>'00 - RD - VRN'!J36</f>
        <v>0</v>
      </c>
      <c r="AZ95" s="87">
        <f>'00 - RD - VRN'!F33</f>
        <v>0</v>
      </c>
      <c r="BA95" s="87">
        <f>'00 - RD - VRN'!F34</f>
        <v>0</v>
      </c>
      <c r="BB95" s="87">
        <f>'00 - RD - VRN'!F35</f>
        <v>0</v>
      </c>
      <c r="BC95" s="87">
        <f>'00 - RD - VRN'!F36</f>
        <v>0</v>
      </c>
      <c r="BD95" s="89">
        <f>'00 - RD - VRN'!F37</f>
        <v>0</v>
      </c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1" t="s">
        <v>83</v>
      </c>
      <c r="BU95" s="90"/>
      <c r="BV95" s="91" t="s">
        <v>77</v>
      </c>
      <c r="BW95" s="91" t="s">
        <v>84</v>
      </c>
      <c r="BX95" s="91" t="s">
        <v>5</v>
      </c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1" t="s">
        <v>1</v>
      </c>
      <c r="CM95" s="91" t="s">
        <v>83</v>
      </c>
    </row>
    <row r="96" ht="16.5" customHeight="1">
      <c r="A96" s="79" t="s">
        <v>79</v>
      </c>
      <c r="B96" s="80"/>
      <c r="C96" s="81"/>
      <c r="D96" s="82" t="s">
        <v>85</v>
      </c>
      <c r="I96" s="83"/>
      <c r="J96" s="82" t="s">
        <v>86</v>
      </c>
      <c r="AG96" s="84">
        <f>'01 - RD - Stavební a stat...'!J30</f>
        <v>0</v>
      </c>
      <c r="AN96" s="84">
        <f t="shared" si="3"/>
        <v>0</v>
      </c>
      <c r="AQ96" s="85" t="s">
        <v>82</v>
      </c>
      <c r="AR96" s="80"/>
      <c r="AS96" s="86">
        <v>0.0</v>
      </c>
      <c r="AT96" s="87">
        <f t="shared" si="4"/>
        <v>0</v>
      </c>
      <c r="AU96" s="88">
        <f>'01 - RD - Stavební a stat...'!P140</f>
        <v>2826.611886</v>
      </c>
      <c r="AV96" s="87">
        <f>'01 - RD - Stavební a stat...'!J33</f>
        <v>0</v>
      </c>
      <c r="AW96" s="87">
        <f>'01 - RD - Stavební a stat...'!J34</f>
        <v>0</v>
      </c>
      <c r="AX96" s="87">
        <f>'01 - RD - Stavební a stat...'!J35</f>
        <v>0</v>
      </c>
      <c r="AY96" s="87">
        <f>'01 - RD - Stavební a stat...'!J36</f>
        <v>0</v>
      </c>
      <c r="AZ96" s="87">
        <f>'01 - RD - Stavební a stat...'!F33</f>
        <v>0</v>
      </c>
      <c r="BA96" s="87">
        <f>'01 - RD - Stavební a stat...'!F34</f>
        <v>0</v>
      </c>
      <c r="BB96" s="87">
        <f>'01 - RD - Stavební a stat...'!F35</f>
        <v>0</v>
      </c>
      <c r="BC96" s="87">
        <f>'01 - RD - Stavební a stat...'!F36</f>
        <v>0</v>
      </c>
      <c r="BD96" s="89">
        <f>'01 - RD - Stavební a stat...'!F37</f>
        <v>0</v>
      </c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1" t="s">
        <v>83</v>
      </c>
      <c r="BU96" s="90"/>
      <c r="BV96" s="91" t="s">
        <v>77</v>
      </c>
      <c r="BW96" s="91" t="s">
        <v>87</v>
      </c>
      <c r="BX96" s="91" t="s">
        <v>5</v>
      </c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1" t="s">
        <v>1</v>
      </c>
      <c r="CM96" s="91" t="s">
        <v>83</v>
      </c>
    </row>
    <row r="97" ht="16.5" customHeight="1">
      <c r="A97" s="79" t="s">
        <v>79</v>
      </c>
      <c r="B97" s="80"/>
      <c r="C97" s="81"/>
      <c r="D97" s="82" t="s">
        <v>88</v>
      </c>
      <c r="I97" s="83"/>
      <c r="J97" s="82" t="s">
        <v>89</v>
      </c>
      <c r="AG97" s="84">
        <f>'02 - RD - Vnitřní kanaliz...'!J30</f>
        <v>0</v>
      </c>
      <c r="AN97" s="84">
        <f t="shared" si="3"/>
        <v>0</v>
      </c>
      <c r="AQ97" s="85" t="s">
        <v>82</v>
      </c>
      <c r="AR97" s="80"/>
      <c r="AS97" s="86">
        <v>0.0</v>
      </c>
      <c r="AT97" s="87">
        <f t="shared" si="4"/>
        <v>0</v>
      </c>
      <c r="AU97" s="88">
        <f>'02 - RD - Vnitřní kanaliz...'!P122</f>
        <v>123.920876</v>
      </c>
      <c r="AV97" s="87">
        <f>'02 - RD - Vnitřní kanaliz...'!J33</f>
        <v>0</v>
      </c>
      <c r="AW97" s="87">
        <f>'02 - RD - Vnitřní kanaliz...'!J34</f>
        <v>0</v>
      </c>
      <c r="AX97" s="87">
        <f>'02 - RD - Vnitřní kanaliz...'!J35</f>
        <v>0</v>
      </c>
      <c r="AY97" s="87">
        <f>'02 - RD - Vnitřní kanaliz...'!J36</f>
        <v>0</v>
      </c>
      <c r="AZ97" s="87">
        <f>'02 - RD - Vnitřní kanaliz...'!F33</f>
        <v>0</v>
      </c>
      <c r="BA97" s="87">
        <f>'02 - RD - Vnitřní kanaliz...'!F34</f>
        <v>0</v>
      </c>
      <c r="BB97" s="87">
        <f>'02 - RD - Vnitřní kanaliz...'!F35</f>
        <v>0</v>
      </c>
      <c r="BC97" s="87">
        <f>'02 - RD - Vnitřní kanaliz...'!F36</f>
        <v>0</v>
      </c>
      <c r="BD97" s="89">
        <f>'02 - RD - Vnitřní kanaliz...'!F37</f>
        <v>0</v>
      </c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1" t="s">
        <v>83</v>
      </c>
      <c r="BU97" s="90"/>
      <c r="BV97" s="91" t="s">
        <v>77</v>
      </c>
      <c r="BW97" s="91" t="s">
        <v>90</v>
      </c>
      <c r="BX97" s="91" t="s">
        <v>5</v>
      </c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1" t="s">
        <v>1</v>
      </c>
      <c r="CM97" s="91" t="s">
        <v>83</v>
      </c>
    </row>
    <row r="98" ht="16.5" customHeight="1">
      <c r="A98" s="79" t="s">
        <v>79</v>
      </c>
      <c r="B98" s="80"/>
      <c r="C98" s="81"/>
      <c r="D98" s="82" t="s">
        <v>91</v>
      </c>
      <c r="I98" s="83"/>
      <c r="J98" s="82" t="s">
        <v>92</v>
      </c>
      <c r="AG98" s="84">
        <f>'03 - RD - Elektroinstalace'!J30</f>
        <v>0</v>
      </c>
      <c r="AN98" s="84">
        <f t="shared" si="3"/>
        <v>0</v>
      </c>
      <c r="AQ98" s="85" t="s">
        <v>82</v>
      </c>
      <c r="AR98" s="80"/>
      <c r="AS98" s="86">
        <v>0.0</v>
      </c>
      <c r="AT98" s="87">
        <f t="shared" si="4"/>
        <v>0</v>
      </c>
      <c r="AU98" s="88">
        <f>'03 - RD - Elektroinstalace'!P119</f>
        <v>242.58625</v>
      </c>
      <c r="AV98" s="87">
        <f>'03 - RD - Elektroinstalace'!J33</f>
        <v>0</v>
      </c>
      <c r="AW98" s="87">
        <f>'03 - RD - Elektroinstalace'!J34</f>
        <v>0</v>
      </c>
      <c r="AX98" s="87">
        <f>'03 - RD - Elektroinstalace'!J35</f>
        <v>0</v>
      </c>
      <c r="AY98" s="87">
        <f>'03 - RD - Elektroinstalace'!J36</f>
        <v>0</v>
      </c>
      <c r="AZ98" s="87">
        <f>'03 - RD - Elektroinstalace'!F33</f>
        <v>0</v>
      </c>
      <c r="BA98" s="87">
        <f>'03 - RD - Elektroinstalace'!F34</f>
        <v>0</v>
      </c>
      <c r="BB98" s="87">
        <f>'03 - RD - Elektroinstalace'!F35</f>
        <v>0</v>
      </c>
      <c r="BC98" s="87">
        <f>'03 - RD - Elektroinstalace'!F36</f>
        <v>0</v>
      </c>
      <c r="BD98" s="89">
        <f>'03 - RD - Elektroinstalace'!F37</f>
        <v>0</v>
      </c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1" t="s">
        <v>83</v>
      </c>
      <c r="BU98" s="90"/>
      <c r="BV98" s="91" t="s">
        <v>77</v>
      </c>
      <c r="BW98" s="91" t="s">
        <v>93</v>
      </c>
      <c r="BX98" s="91" t="s">
        <v>5</v>
      </c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1" t="s">
        <v>1</v>
      </c>
      <c r="CM98" s="91" t="s">
        <v>83</v>
      </c>
    </row>
    <row r="99" ht="16.5" customHeight="1">
      <c r="A99" s="79" t="s">
        <v>79</v>
      </c>
      <c r="B99" s="80"/>
      <c r="C99" s="81"/>
      <c r="D99" s="82" t="s">
        <v>94</v>
      </c>
      <c r="I99" s="83"/>
      <c r="J99" s="82" t="s">
        <v>95</v>
      </c>
      <c r="AG99" s="84">
        <f>'04 - RD - Systém s podlah...'!J30</f>
        <v>0</v>
      </c>
      <c r="AN99" s="84">
        <f t="shared" si="3"/>
        <v>0</v>
      </c>
      <c r="AQ99" s="85" t="s">
        <v>82</v>
      </c>
      <c r="AR99" s="80"/>
      <c r="AS99" s="92">
        <v>0.0</v>
      </c>
      <c r="AT99" s="93">
        <f t="shared" si="4"/>
        <v>0</v>
      </c>
      <c r="AU99" s="94">
        <f>'04 - RD - Systém s podlah...'!P121</f>
        <v>59.721057</v>
      </c>
      <c r="AV99" s="93">
        <f>'04 - RD - Systém s podlah...'!J33</f>
        <v>0</v>
      </c>
      <c r="AW99" s="93">
        <f>'04 - RD - Systém s podlah...'!J34</f>
        <v>0</v>
      </c>
      <c r="AX99" s="93">
        <f>'04 - RD - Systém s podlah...'!J35</f>
        <v>0</v>
      </c>
      <c r="AY99" s="93">
        <f>'04 - RD - Systém s podlah...'!J36</f>
        <v>0</v>
      </c>
      <c r="AZ99" s="93">
        <f>'04 - RD - Systém s podlah...'!F33</f>
        <v>0</v>
      </c>
      <c r="BA99" s="93">
        <f>'04 - RD - Systém s podlah...'!F34</f>
        <v>0</v>
      </c>
      <c r="BB99" s="93">
        <f>'04 - RD - Systém s podlah...'!F35</f>
        <v>0</v>
      </c>
      <c r="BC99" s="93">
        <f>'04 - RD - Systém s podlah...'!F36</f>
        <v>0</v>
      </c>
      <c r="BD99" s="95">
        <f>'04 - RD - Systém s podlah...'!F37</f>
        <v>0</v>
      </c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1" t="s">
        <v>83</v>
      </c>
      <c r="BU99" s="90"/>
      <c r="BV99" s="91" t="s">
        <v>77</v>
      </c>
      <c r="BW99" s="91" t="s">
        <v>96</v>
      </c>
      <c r="BX99" s="91" t="s">
        <v>5</v>
      </c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1" t="s">
        <v>1</v>
      </c>
      <c r="CM99" s="91" t="s">
        <v>83</v>
      </c>
    </row>
    <row r="100" ht="30.0" customHeight="1">
      <c r="A100" s="16"/>
      <c r="B100" s="17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7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</row>
    <row r="101" ht="6.75" customHeight="1">
      <c r="A101" s="16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17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</row>
  </sheetData>
  <mergeCells count="56">
    <mergeCell ref="J95:AF95"/>
    <mergeCell ref="J96:AF96"/>
    <mergeCell ref="I92:AF92"/>
    <mergeCell ref="AG92:AM92"/>
    <mergeCell ref="AN92:AP92"/>
    <mergeCell ref="AG94:AM94"/>
    <mergeCell ref="AN94:AP94"/>
    <mergeCell ref="D95:H95"/>
    <mergeCell ref="D96:H96"/>
    <mergeCell ref="D98:H98"/>
    <mergeCell ref="D99:H99"/>
    <mergeCell ref="J99:AF99"/>
    <mergeCell ref="AG99:AM99"/>
    <mergeCell ref="AN99:AP99"/>
    <mergeCell ref="D97:H97"/>
    <mergeCell ref="J97:AF97"/>
    <mergeCell ref="AG97:AM97"/>
    <mergeCell ref="AN97:AP97"/>
    <mergeCell ref="J98:AF98"/>
    <mergeCell ref="AG98:AM98"/>
    <mergeCell ref="AN98:AP98"/>
    <mergeCell ref="AR2:BE2"/>
    <mergeCell ref="K5:AJ5"/>
    <mergeCell ref="K6:AJ6"/>
    <mergeCell ref="E23:AN23"/>
    <mergeCell ref="AK26:AO26"/>
    <mergeCell ref="W28:AE28"/>
    <mergeCell ref="AK28:AO28"/>
    <mergeCell ref="L31:P31"/>
    <mergeCell ref="L32:P32"/>
    <mergeCell ref="L33:P33"/>
    <mergeCell ref="AK32:AO32"/>
    <mergeCell ref="AK33:AO33"/>
    <mergeCell ref="AK35:AO35"/>
    <mergeCell ref="AM87:AN87"/>
    <mergeCell ref="AM89:AP89"/>
    <mergeCell ref="AS89:AT91"/>
    <mergeCell ref="AM90:AP90"/>
    <mergeCell ref="L28:P28"/>
    <mergeCell ref="L29:P29"/>
    <mergeCell ref="W29:AE29"/>
    <mergeCell ref="AK29:AO29"/>
    <mergeCell ref="L30:P30"/>
    <mergeCell ref="AK30:AO30"/>
    <mergeCell ref="AK31:AO31"/>
    <mergeCell ref="W30:AE30"/>
    <mergeCell ref="W31:AE31"/>
    <mergeCell ref="W32:AE32"/>
    <mergeCell ref="W33:AE33"/>
    <mergeCell ref="X35:AB35"/>
    <mergeCell ref="L85:AJ85"/>
    <mergeCell ref="C92:G92"/>
    <mergeCell ref="AG95:AM95"/>
    <mergeCell ref="AN95:AP95"/>
    <mergeCell ref="AG96:AM96"/>
    <mergeCell ref="AN96:AP96"/>
  </mergeCells>
  <hyperlinks>
    <hyperlink display="/" location="'00 - RD - VRN'!C2" ref="A95"/>
    <hyperlink display="/" location="'01 - RD - Stavební a stat...'!C2" ref="A96"/>
    <hyperlink display="/" location="'02 - RD - Vnitřní kanaliz...'!C2" ref="A97"/>
    <hyperlink display="/" location="'03 - RD - Elektroinstalace'!C2" ref="A98"/>
    <hyperlink display="/" location="'04 - RD - Systém s podlah...'!C2" ref="A99"/>
  </hyperlinks>
  <printOptions/>
  <pageMargins bottom="0.39375" footer="0.0" header="0.0" left="0.39375" right="0.39375" top="0.39375"/>
  <pageSetup paperSize="9" orientation="portrait"/>
  <headerFooter>
    <oddFooter>&amp;CStrana &amp;P z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6.83" defaultRowHeight="15.0"/>
  <cols>
    <col customWidth="1" min="1" max="1" width="8.33"/>
    <col customWidth="1" min="2" max="2" width="1.17"/>
    <col customWidth="1" min="3" max="3" width="4.17"/>
    <col customWidth="1" min="4" max="4" width="4.33"/>
    <col customWidth="1" min="5" max="5" width="17.17"/>
    <col customWidth="1" min="6" max="6" width="50.83"/>
    <col customWidth="1" min="7" max="7" width="7.5"/>
    <col customWidth="1" min="8" max="8" width="14.0"/>
    <col customWidth="1" min="9" max="9" width="15.83"/>
    <col customWidth="1" min="10" max="11" width="22.33"/>
    <col customWidth="1" min="12" max="12" width="9.33"/>
    <col customWidth="1" hidden="1" min="13" max="13" width="10.83"/>
    <col customWidth="1" hidden="1" min="14" max="14" width="9.33"/>
    <col customWidth="1" hidden="1" min="15" max="20" width="14.17"/>
    <col customWidth="1" hidden="1" min="21" max="21" width="16.33"/>
    <col customWidth="1" min="22" max="22" width="12.33"/>
    <col customWidth="1" min="23" max="23" width="16.33"/>
    <col customWidth="1" min="24" max="24" width="12.33"/>
    <col customWidth="1" min="25" max="25" width="15.0"/>
    <col customWidth="1" min="26" max="26" width="11.0"/>
    <col customWidth="1" min="27" max="27" width="15.0"/>
    <col customWidth="1" min="28" max="28" width="16.33"/>
    <col customWidth="1" min="29" max="29" width="11.0"/>
    <col customWidth="1" min="30" max="30" width="15.0"/>
    <col customWidth="1" min="31" max="31" width="16.33"/>
    <col customWidth="1" hidden="1" min="44" max="65" width="9.33"/>
  </cols>
  <sheetData>
    <row r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84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83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ht="24.75" customHeight="1">
      <c r="A4" s="2"/>
      <c r="B4" s="6"/>
      <c r="C4" s="2"/>
      <c r="D4" s="7" t="s">
        <v>97</v>
      </c>
      <c r="E4" s="2"/>
      <c r="F4" s="2"/>
      <c r="G4" s="2"/>
      <c r="H4" s="2"/>
      <c r="I4" s="2"/>
      <c r="J4" s="2"/>
      <c r="K4" s="2"/>
      <c r="L4" s="6"/>
      <c r="M4" s="96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ht="12.0" customHeight="1">
      <c r="A6" s="2"/>
      <c r="B6" s="6"/>
      <c r="C6" s="2"/>
      <c r="D6" s="13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ht="16.5" customHeight="1">
      <c r="A7" s="2"/>
      <c r="B7" s="6"/>
      <c r="C7" s="2"/>
      <c r="D7" s="2"/>
      <c r="E7" s="97" t="str">
        <f>'Rekapitulace stavby'!K6</f>
        <v>RD - RUBÍN - PTH</v>
      </c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ht="12.0" customHeight="1">
      <c r="A8" s="16"/>
      <c r="B8" s="17"/>
      <c r="C8" s="16"/>
      <c r="D8" s="13" t="s">
        <v>98</v>
      </c>
      <c r="E8" s="16"/>
      <c r="F8" s="16"/>
      <c r="G8" s="16"/>
      <c r="H8" s="16"/>
      <c r="I8" s="16"/>
      <c r="J8" s="16"/>
      <c r="K8" s="16"/>
      <c r="L8" s="17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</row>
    <row r="9" ht="16.5" customHeight="1">
      <c r="A9" s="16"/>
      <c r="B9" s="17"/>
      <c r="C9" s="16"/>
      <c r="D9" s="16"/>
      <c r="E9" s="47" t="s">
        <v>99</v>
      </c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>
      <c r="A10" s="16"/>
      <c r="B10" s="17"/>
      <c r="C10" s="16"/>
      <c r="D10" s="16"/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ht="12.0" customHeight="1">
      <c r="A11" s="16"/>
      <c r="B11" s="17"/>
      <c r="C11" s="16"/>
      <c r="D11" s="13" t="s">
        <v>16</v>
      </c>
      <c r="E11" s="16"/>
      <c r="F11" s="10" t="s">
        <v>1</v>
      </c>
      <c r="G11" s="16"/>
      <c r="H11" s="16"/>
      <c r="I11" s="13" t="s">
        <v>17</v>
      </c>
      <c r="J11" s="10" t="s">
        <v>1</v>
      </c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ht="12.0" customHeight="1">
      <c r="A12" s="16"/>
      <c r="B12" s="17"/>
      <c r="C12" s="16"/>
      <c r="D12" s="13" t="s">
        <v>18</v>
      </c>
      <c r="E12" s="16"/>
      <c r="F12" s="10" t="s">
        <v>19</v>
      </c>
      <c r="G12" s="16"/>
      <c r="H12" s="16"/>
      <c r="I12" s="13" t="s">
        <v>20</v>
      </c>
      <c r="J12" s="49" t="str">
        <f>'Rekapitulace stavby'!AN8</f>
        <v>19. 12. 2023</v>
      </c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ht="10.5" customHeight="1">
      <c r="A13" s="16"/>
      <c r="B13" s="17"/>
      <c r="C13" s="16"/>
      <c r="D13" s="16"/>
      <c r="E13" s="16"/>
      <c r="F13" s="16"/>
      <c r="G13" s="16"/>
      <c r="H13" s="16"/>
      <c r="I13" s="16"/>
      <c r="J13" s="16"/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ht="12.0" customHeight="1">
      <c r="A14" s="16"/>
      <c r="B14" s="17"/>
      <c r="C14" s="16"/>
      <c r="D14" s="13" t="s">
        <v>22</v>
      </c>
      <c r="E14" s="16"/>
      <c r="F14" s="16"/>
      <c r="G14" s="16"/>
      <c r="H14" s="16"/>
      <c r="I14" s="13" t="s">
        <v>23</v>
      </c>
      <c r="J14" s="10" t="str">
        <f>IF('Rekapitulace stavby'!AN10="","",'Rekapitulace stavby'!AN10)</f>
        <v/>
      </c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ht="18.0" customHeight="1">
      <c r="A15" s="16"/>
      <c r="B15" s="17"/>
      <c r="C15" s="16"/>
      <c r="D15" s="16"/>
      <c r="E15" s="10" t="str">
        <f>IF('Rekapitulace stavby'!E11="","",'Rekapitulace stavby'!E11)</f>
        <v> </v>
      </c>
      <c r="F15" s="16"/>
      <c r="G15" s="16"/>
      <c r="H15" s="16"/>
      <c r="I15" s="13" t="s">
        <v>24</v>
      </c>
      <c r="J15" s="10" t="str">
        <f>IF('Rekapitulace stavby'!AN11="","",'Rekapitulace stavby'!AN11)</f>
        <v/>
      </c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ht="6.75" customHeight="1">
      <c r="A16" s="16"/>
      <c r="B16" s="17"/>
      <c r="C16" s="16"/>
      <c r="D16" s="16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ht="12.0" customHeight="1">
      <c r="A17" s="16"/>
      <c r="B17" s="17"/>
      <c r="C17" s="16"/>
      <c r="D17" s="13" t="s">
        <v>25</v>
      </c>
      <c r="E17" s="16"/>
      <c r="F17" s="16"/>
      <c r="G17" s="16"/>
      <c r="H17" s="16"/>
      <c r="I17" s="13" t="s">
        <v>23</v>
      </c>
      <c r="J17" s="10" t="str">
        <f>'Rekapitulace stavby'!AN13</f>
        <v/>
      </c>
      <c r="K17" s="16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ht="18.0" customHeight="1">
      <c r="A18" s="16"/>
      <c r="B18" s="17"/>
      <c r="C18" s="16"/>
      <c r="D18" s="16"/>
      <c r="E18" s="10" t="str">
        <f>'Rekapitulace stavby'!E14</f>
        <v> </v>
      </c>
      <c r="I18" s="13" t="s">
        <v>24</v>
      </c>
      <c r="J18" s="10" t="str">
        <f>'Rekapitulace stavby'!AN14</f>
        <v/>
      </c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ht="6.75" customHeight="1">
      <c r="A19" s="16"/>
      <c r="B19" s="17"/>
      <c r="C19" s="16"/>
      <c r="D19" s="16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ht="12.0" customHeight="1">
      <c r="A20" s="16"/>
      <c r="B20" s="17"/>
      <c r="C20" s="16"/>
      <c r="D20" s="13" t="s">
        <v>26</v>
      </c>
      <c r="E20" s="16"/>
      <c r="F20" s="16"/>
      <c r="G20" s="16"/>
      <c r="H20" s="16"/>
      <c r="I20" s="13" t="s">
        <v>23</v>
      </c>
      <c r="J20" s="10" t="s">
        <v>1</v>
      </c>
      <c r="K20" s="16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ht="18.0" customHeight="1">
      <c r="A21" s="16"/>
      <c r="B21" s="17"/>
      <c r="C21" s="16"/>
      <c r="D21" s="16"/>
      <c r="E21" s="10" t="s">
        <v>27</v>
      </c>
      <c r="F21" s="16"/>
      <c r="G21" s="16"/>
      <c r="H21" s="16"/>
      <c r="I21" s="13" t="s">
        <v>24</v>
      </c>
      <c r="J21" s="10" t="s">
        <v>1</v>
      </c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ht="6.75" customHeight="1">
      <c r="A22" s="16"/>
      <c r="B22" s="17"/>
      <c r="C22" s="16"/>
      <c r="D22" s="16"/>
      <c r="E22" s="16"/>
      <c r="F22" s="16"/>
      <c r="G22" s="16"/>
      <c r="H22" s="16"/>
      <c r="I22" s="16"/>
      <c r="J22" s="16"/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ht="12.0" customHeight="1">
      <c r="A23" s="16"/>
      <c r="B23" s="17"/>
      <c r="C23" s="16"/>
      <c r="D23" s="13" t="s">
        <v>29</v>
      </c>
      <c r="E23" s="16"/>
      <c r="F23" s="16"/>
      <c r="G23" s="16"/>
      <c r="H23" s="16"/>
      <c r="I23" s="13" t="s">
        <v>23</v>
      </c>
      <c r="J23" s="10" t="s">
        <v>30</v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ht="18.0" customHeight="1">
      <c r="A24" s="16"/>
      <c r="B24" s="17"/>
      <c r="C24" s="16"/>
      <c r="D24" s="16"/>
      <c r="E24" s="10" t="s">
        <v>31</v>
      </c>
      <c r="F24" s="16"/>
      <c r="G24" s="16"/>
      <c r="H24" s="16"/>
      <c r="I24" s="13" t="s">
        <v>24</v>
      </c>
      <c r="J24" s="10" t="s">
        <v>32</v>
      </c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ht="6.75" customHeight="1">
      <c r="A25" s="16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ht="12.0" customHeight="1">
      <c r="A26" s="16"/>
      <c r="B26" s="17"/>
      <c r="C26" s="16"/>
      <c r="D26" s="13" t="s">
        <v>33</v>
      </c>
      <c r="E26" s="16"/>
      <c r="F26" s="16"/>
      <c r="G26" s="16"/>
      <c r="H26" s="16"/>
      <c r="I26" s="16"/>
      <c r="J26" s="16"/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ht="107.25" customHeight="1">
      <c r="A27" s="98"/>
      <c r="B27" s="99"/>
      <c r="C27" s="98"/>
      <c r="D27" s="98"/>
      <c r="E27" s="14" t="s">
        <v>100</v>
      </c>
      <c r="I27" s="98"/>
      <c r="J27" s="98"/>
      <c r="K27" s="98"/>
      <c r="L27" s="99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</row>
    <row r="28" ht="6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ht="6.75" customHeight="1">
      <c r="A29" s="16"/>
      <c r="B29" s="17"/>
      <c r="C29" s="16"/>
      <c r="D29" s="53"/>
      <c r="E29" s="53"/>
      <c r="F29" s="53"/>
      <c r="G29" s="53"/>
      <c r="H29" s="53"/>
      <c r="I29" s="53"/>
      <c r="J29" s="53"/>
      <c r="K29" s="53"/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</row>
    <row r="30" ht="24.75" customHeight="1">
      <c r="A30" s="16"/>
      <c r="B30" s="17"/>
      <c r="C30" s="16"/>
      <c r="D30" s="100" t="s">
        <v>35</v>
      </c>
      <c r="E30" s="16"/>
      <c r="F30" s="16"/>
      <c r="G30" s="16"/>
      <c r="H30" s="16"/>
      <c r="I30" s="16"/>
      <c r="J30" s="71">
        <f>ROUND(J122, 2)</f>
        <v>0</v>
      </c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ht="6.75" customHeight="1">
      <c r="A31" s="16"/>
      <c r="B31" s="17"/>
      <c r="C31" s="16"/>
      <c r="D31" s="53"/>
      <c r="E31" s="53"/>
      <c r="F31" s="53"/>
      <c r="G31" s="53"/>
      <c r="H31" s="53"/>
      <c r="I31" s="53"/>
      <c r="J31" s="53"/>
      <c r="K31" s="53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ht="14.25" customHeight="1">
      <c r="A32" s="16"/>
      <c r="B32" s="17"/>
      <c r="C32" s="16"/>
      <c r="D32" s="16"/>
      <c r="E32" s="16"/>
      <c r="F32" s="22" t="s">
        <v>37</v>
      </c>
      <c r="G32" s="16"/>
      <c r="H32" s="16"/>
      <c r="I32" s="22" t="s">
        <v>36</v>
      </c>
      <c r="J32" s="22" t="s">
        <v>38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ht="14.25" customHeight="1">
      <c r="A33" s="16"/>
      <c r="B33" s="17"/>
      <c r="C33" s="16"/>
      <c r="D33" s="101" t="s">
        <v>39</v>
      </c>
      <c r="E33" s="13" t="s">
        <v>40</v>
      </c>
      <c r="F33" s="102">
        <f>ROUND((SUM(BE122:BE138)),  2)</f>
        <v>0</v>
      </c>
      <c r="G33" s="16"/>
      <c r="H33" s="16"/>
      <c r="I33" s="103">
        <v>0.21</v>
      </c>
      <c r="J33" s="102">
        <f>ROUND(((SUM(BE122:BE138))*I33),  2)</f>
        <v>0</v>
      </c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ht="14.25" customHeight="1">
      <c r="A34" s="16"/>
      <c r="B34" s="17"/>
      <c r="C34" s="16"/>
      <c r="D34" s="16"/>
      <c r="E34" s="13" t="s">
        <v>41</v>
      </c>
      <c r="F34" s="102">
        <f>ROUND((SUM(BF122:BF138)),  2)</f>
        <v>0</v>
      </c>
      <c r="G34" s="16"/>
      <c r="H34" s="16"/>
      <c r="I34" s="103">
        <v>0.15</v>
      </c>
      <c r="J34" s="102">
        <f>ROUND(((SUM(BF122:BF138))*I34),  2)</f>
        <v>0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ht="14.25" hidden="1" customHeight="1">
      <c r="A35" s="16"/>
      <c r="B35" s="17"/>
      <c r="C35" s="16"/>
      <c r="D35" s="16"/>
      <c r="E35" s="13" t="s">
        <v>42</v>
      </c>
      <c r="F35" s="102">
        <f>ROUND((SUM(BG122:BG138)),  2)</f>
        <v>0</v>
      </c>
      <c r="G35" s="16"/>
      <c r="H35" s="16"/>
      <c r="I35" s="103">
        <v>0.21</v>
      </c>
      <c r="J35" s="102">
        <f t="shared" ref="J35:J37" si="1">0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ht="14.25" hidden="1" customHeight="1">
      <c r="A36" s="16"/>
      <c r="B36" s="17"/>
      <c r="C36" s="16"/>
      <c r="D36" s="16"/>
      <c r="E36" s="13" t="s">
        <v>43</v>
      </c>
      <c r="F36" s="102">
        <f>ROUND((SUM(BH122:BH138)),  2)</f>
        <v>0</v>
      </c>
      <c r="G36" s="16"/>
      <c r="H36" s="16"/>
      <c r="I36" s="103">
        <v>0.15</v>
      </c>
      <c r="J36" s="102">
        <f t="shared" si="1"/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ht="14.25" hidden="1" customHeight="1">
      <c r="A37" s="16"/>
      <c r="B37" s="17"/>
      <c r="C37" s="16"/>
      <c r="D37" s="16"/>
      <c r="E37" s="13" t="s">
        <v>44</v>
      </c>
      <c r="F37" s="102">
        <f>ROUND((SUM(BI122:BI138)),  2)</f>
        <v>0</v>
      </c>
      <c r="G37" s="16"/>
      <c r="H37" s="16"/>
      <c r="I37" s="103">
        <v>0.0</v>
      </c>
      <c r="J37" s="102">
        <f t="shared" si="1"/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ht="6.75" customHeight="1">
      <c r="A38" s="16"/>
      <c r="B38" s="17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ht="24.75" customHeight="1">
      <c r="A39" s="16"/>
      <c r="B39" s="17"/>
      <c r="C39" s="104"/>
      <c r="D39" s="105" t="s">
        <v>45</v>
      </c>
      <c r="E39" s="58"/>
      <c r="F39" s="58"/>
      <c r="G39" s="106" t="s">
        <v>46</v>
      </c>
      <c r="H39" s="107" t="s">
        <v>47</v>
      </c>
      <c r="I39" s="58"/>
      <c r="J39" s="108">
        <f>SUM(J30:J37)</f>
        <v>0</v>
      </c>
      <c r="K39" s="109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ht="14.2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ht="14.25" customHeight="1">
      <c r="A50" s="16"/>
      <c r="B50" s="17"/>
      <c r="C50" s="16"/>
      <c r="D50" s="35" t="s">
        <v>48</v>
      </c>
      <c r="E50" s="36"/>
      <c r="F50" s="36"/>
      <c r="G50" s="35" t="s">
        <v>49</v>
      </c>
      <c r="H50" s="36"/>
      <c r="I50" s="36"/>
      <c r="J50" s="36"/>
      <c r="K50" s="36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ht="15.75" customHeight="1">
      <c r="A61" s="16"/>
      <c r="B61" s="17"/>
      <c r="C61" s="16"/>
      <c r="D61" s="37" t="s">
        <v>50</v>
      </c>
      <c r="E61" s="19"/>
      <c r="F61" s="110" t="s">
        <v>51</v>
      </c>
      <c r="G61" s="37" t="s">
        <v>50</v>
      </c>
      <c r="H61" s="19"/>
      <c r="I61" s="19"/>
      <c r="J61" s="111" t="s">
        <v>51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ht="15.75" customHeight="1">
      <c r="A65" s="16"/>
      <c r="B65" s="17"/>
      <c r="C65" s="16"/>
      <c r="D65" s="35" t="s">
        <v>52</v>
      </c>
      <c r="E65" s="36"/>
      <c r="F65" s="36"/>
      <c r="G65" s="35" t="s">
        <v>53</v>
      </c>
      <c r="H65" s="36"/>
      <c r="I65" s="36"/>
      <c r="J65" s="36"/>
      <c r="K65" s="36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ht="15.75" customHeight="1">
      <c r="A76" s="16"/>
      <c r="B76" s="17"/>
      <c r="C76" s="16"/>
      <c r="D76" s="37" t="s">
        <v>50</v>
      </c>
      <c r="E76" s="19"/>
      <c r="F76" s="110" t="s">
        <v>51</v>
      </c>
      <c r="G76" s="37" t="s">
        <v>50</v>
      </c>
      <c r="H76" s="19"/>
      <c r="I76" s="19"/>
      <c r="J76" s="111" t="s">
        <v>51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ht="14.25" customHeight="1">
      <c r="A77" s="16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ht="6.75" customHeight="1">
      <c r="A81" s="16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ht="24.75" customHeight="1">
      <c r="A82" s="16"/>
      <c r="B82" s="17"/>
      <c r="C82" s="7" t="s">
        <v>101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ht="12.0" customHeight="1">
      <c r="A84" s="16"/>
      <c r="B84" s="17"/>
      <c r="C84" s="13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ht="16.5" customHeight="1">
      <c r="A85" s="16"/>
      <c r="B85" s="17"/>
      <c r="C85" s="16"/>
      <c r="D85" s="16"/>
      <c r="E85" s="97" t="str">
        <f>E7</f>
        <v>RD - RUBÍN - PTH</v>
      </c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ht="12.0" customHeight="1">
      <c r="A86" s="16"/>
      <c r="B86" s="17"/>
      <c r="C86" s="13" t="s">
        <v>98</v>
      </c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</row>
    <row r="87" ht="16.5" customHeight="1">
      <c r="A87" s="16"/>
      <c r="B87" s="17"/>
      <c r="C87" s="16"/>
      <c r="D87" s="16"/>
      <c r="E87" s="47" t="str">
        <f>E9</f>
        <v>00 - RD - VRN</v>
      </c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ht="12.0" customHeight="1">
      <c r="A89" s="16"/>
      <c r="B89" s="17"/>
      <c r="C89" s="13" t="s">
        <v>18</v>
      </c>
      <c r="D89" s="16"/>
      <c r="E89" s="16"/>
      <c r="F89" s="10" t="str">
        <f>F12</f>
        <v> </v>
      </c>
      <c r="G89" s="16"/>
      <c r="H89" s="16"/>
      <c r="I89" s="13" t="s">
        <v>20</v>
      </c>
      <c r="J89" s="49" t="str">
        <f>IF(J12="","",J12)</f>
        <v>19. 12. 2023</v>
      </c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ht="15.0" customHeight="1">
      <c r="A91" s="16"/>
      <c r="B91" s="17"/>
      <c r="C91" s="13" t="s">
        <v>22</v>
      </c>
      <c r="D91" s="16"/>
      <c r="E91" s="16"/>
      <c r="F91" s="10" t="str">
        <f>E15</f>
        <v> </v>
      </c>
      <c r="G91" s="16"/>
      <c r="H91" s="16"/>
      <c r="I91" s="13" t="s">
        <v>26</v>
      </c>
      <c r="J91" s="14" t="str">
        <f>E21</f>
        <v>Ing. Ota Štork</v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ht="15.0" customHeight="1">
      <c r="A92" s="16"/>
      <c r="B92" s="17"/>
      <c r="C92" s="13" t="s">
        <v>25</v>
      </c>
      <c r="D92" s="16"/>
      <c r="E92" s="16"/>
      <c r="F92" s="10" t="str">
        <f>IF(E18="","",E18)</f>
        <v> </v>
      </c>
      <c r="G92" s="16"/>
      <c r="H92" s="16"/>
      <c r="I92" s="13" t="s">
        <v>29</v>
      </c>
      <c r="J92" s="14" t="str">
        <f>E24</f>
        <v>G SERVIS CZ, s.r.o.</v>
      </c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ht="9.7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ht="29.25" customHeight="1">
      <c r="A94" s="16"/>
      <c r="B94" s="17"/>
      <c r="C94" s="112" t="s">
        <v>102</v>
      </c>
      <c r="D94" s="104"/>
      <c r="E94" s="104"/>
      <c r="F94" s="104"/>
      <c r="G94" s="104"/>
      <c r="H94" s="104"/>
      <c r="I94" s="104"/>
      <c r="J94" s="113" t="s">
        <v>103</v>
      </c>
      <c r="K94" s="104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ht="22.5" customHeight="1">
      <c r="A96" s="16"/>
      <c r="B96" s="17"/>
      <c r="C96" s="114" t="s">
        <v>104</v>
      </c>
      <c r="D96" s="16"/>
      <c r="E96" s="16"/>
      <c r="F96" s="16"/>
      <c r="G96" s="16"/>
      <c r="H96" s="16"/>
      <c r="I96" s="16"/>
      <c r="J96" s="71">
        <f t="shared" ref="J96:J98" si="2">J122</f>
        <v>0</v>
      </c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3" t="s">
        <v>105</v>
      </c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ht="24.75" customHeight="1">
      <c r="A97" s="115"/>
      <c r="B97" s="116"/>
      <c r="C97" s="115"/>
      <c r="D97" s="117" t="s">
        <v>106</v>
      </c>
      <c r="E97" s="118"/>
      <c r="F97" s="118"/>
      <c r="G97" s="118"/>
      <c r="H97" s="118"/>
      <c r="I97" s="118"/>
      <c r="J97" s="119">
        <f t="shared" si="2"/>
        <v>0</v>
      </c>
      <c r="K97" s="115"/>
      <c r="L97" s="116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</row>
    <row r="98" ht="19.5" customHeight="1">
      <c r="A98" s="120"/>
      <c r="B98" s="121"/>
      <c r="C98" s="120"/>
      <c r="D98" s="122" t="s">
        <v>107</v>
      </c>
      <c r="E98" s="123"/>
      <c r="F98" s="123"/>
      <c r="G98" s="123"/>
      <c r="H98" s="123"/>
      <c r="I98" s="123"/>
      <c r="J98" s="124">
        <f t="shared" si="2"/>
        <v>0</v>
      </c>
      <c r="K98" s="120"/>
      <c r="L98" s="121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</row>
    <row r="99" ht="19.5" customHeight="1">
      <c r="A99" s="120"/>
      <c r="B99" s="121"/>
      <c r="C99" s="120"/>
      <c r="D99" s="122" t="s">
        <v>108</v>
      </c>
      <c r="E99" s="123"/>
      <c r="F99" s="123"/>
      <c r="G99" s="123"/>
      <c r="H99" s="123"/>
      <c r="I99" s="123"/>
      <c r="J99" s="124">
        <f>J127</f>
        <v>0</v>
      </c>
      <c r="K99" s="120"/>
      <c r="L99" s="121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</row>
    <row r="100" ht="19.5" customHeight="1">
      <c r="A100" s="120"/>
      <c r="B100" s="121"/>
      <c r="C100" s="120"/>
      <c r="D100" s="122" t="s">
        <v>109</v>
      </c>
      <c r="E100" s="123"/>
      <c r="F100" s="123"/>
      <c r="G100" s="123"/>
      <c r="H100" s="123"/>
      <c r="I100" s="123"/>
      <c r="J100" s="124">
        <f>J130</f>
        <v>0</v>
      </c>
      <c r="K100" s="120"/>
      <c r="L100" s="121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</row>
    <row r="101" ht="19.5" customHeight="1">
      <c r="A101" s="120"/>
      <c r="B101" s="121"/>
      <c r="C101" s="120"/>
      <c r="D101" s="122" t="s">
        <v>110</v>
      </c>
      <c r="E101" s="123"/>
      <c r="F101" s="123"/>
      <c r="G101" s="123"/>
      <c r="H101" s="123"/>
      <c r="I101" s="123"/>
      <c r="J101" s="124">
        <f>J133</f>
        <v>0</v>
      </c>
      <c r="K101" s="120"/>
      <c r="L101" s="121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</row>
    <row r="102" ht="19.5" customHeight="1">
      <c r="A102" s="120"/>
      <c r="B102" s="121"/>
      <c r="C102" s="120"/>
      <c r="D102" s="122" t="s">
        <v>111</v>
      </c>
      <c r="E102" s="123"/>
      <c r="F102" s="123"/>
      <c r="G102" s="123"/>
      <c r="H102" s="123"/>
      <c r="I102" s="123"/>
      <c r="J102" s="124">
        <f>J136</f>
        <v>0</v>
      </c>
      <c r="K102" s="120"/>
      <c r="L102" s="121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</row>
    <row r="103" ht="21.75" customHeight="1">
      <c r="A103" s="16"/>
      <c r="B103" s="17"/>
      <c r="C103" s="16"/>
      <c r="D103" s="16"/>
      <c r="E103" s="16"/>
      <c r="F103" s="16"/>
      <c r="G103" s="16"/>
      <c r="H103" s="16"/>
      <c r="I103" s="16"/>
      <c r="J103" s="16"/>
      <c r="K103" s="16"/>
      <c r="L103" s="17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</row>
    <row r="104" ht="6.75" customHeight="1">
      <c r="A104" s="16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ht="6.75" customHeight="1">
      <c r="A108" s="16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ht="24.75" customHeight="1">
      <c r="A109" s="16"/>
      <c r="B109" s="17"/>
      <c r="C109" s="7" t="s">
        <v>112</v>
      </c>
      <c r="D109" s="16"/>
      <c r="E109" s="16"/>
      <c r="F109" s="16"/>
      <c r="G109" s="16"/>
      <c r="H109" s="16"/>
      <c r="I109" s="16"/>
      <c r="J109" s="16"/>
      <c r="K109" s="16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</row>
    <row r="110" ht="6.75" customHeight="1">
      <c r="A110" s="16"/>
      <c r="B110" s="17"/>
      <c r="C110" s="16"/>
      <c r="D110" s="16"/>
      <c r="E110" s="16"/>
      <c r="F110" s="16"/>
      <c r="G110" s="16"/>
      <c r="H110" s="1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ht="12.0" customHeight="1">
      <c r="A111" s="16"/>
      <c r="B111" s="17"/>
      <c r="C111" s="13" t="s">
        <v>14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ht="16.5" customHeight="1">
      <c r="A112" s="16"/>
      <c r="B112" s="17"/>
      <c r="C112" s="16"/>
      <c r="D112" s="16"/>
      <c r="E112" s="97" t="str">
        <f>E7</f>
        <v>RD - RUBÍN - PTH</v>
      </c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ht="12.0" customHeight="1">
      <c r="A113" s="16"/>
      <c r="B113" s="17"/>
      <c r="C113" s="13" t="s">
        <v>98</v>
      </c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ht="16.5" customHeight="1">
      <c r="A114" s="16"/>
      <c r="B114" s="17"/>
      <c r="C114" s="16"/>
      <c r="D114" s="16"/>
      <c r="E114" s="47" t="str">
        <f>E9</f>
        <v>00 - RD - VRN</v>
      </c>
      <c r="I114" s="16"/>
      <c r="J114" s="16"/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ht="12.0" customHeight="1">
      <c r="A116" s="16"/>
      <c r="B116" s="17"/>
      <c r="C116" s="13" t="s">
        <v>18</v>
      </c>
      <c r="D116" s="16"/>
      <c r="E116" s="16"/>
      <c r="F116" s="10" t="str">
        <f>F12</f>
        <v> </v>
      </c>
      <c r="G116" s="16"/>
      <c r="H116" s="16"/>
      <c r="I116" s="13" t="s">
        <v>20</v>
      </c>
      <c r="J116" s="49" t="str">
        <f>IF(J12="","",J12)</f>
        <v>19. 12. 2023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ht="6.75" customHeight="1">
      <c r="A117" s="16"/>
      <c r="B117" s="17"/>
      <c r="C117" s="16"/>
      <c r="D117" s="16"/>
      <c r="E117" s="16"/>
      <c r="F117" s="16"/>
      <c r="G117" s="16"/>
      <c r="H117" s="16"/>
      <c r="I117" s="16"/>
      <c r="J117" s="16"/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ht="15.0" customHeight="1">
      <c r="A118" s="16"/>
      <c r="B118" s="17"/>
      <c r="C118" s="13" t="s">
        <v>22</v>
      </c>
      <c r="D118" s="16"/>
      <c r="E118" s="16"/>
      <c r="F118" s="10" t="str">
        <f>E15</f>
        <v> </v>
      </c>
      <c r="G118" s="16"/>
      <c r="H118" s="16"/>
      <c r="I118" s="13" t="s">
        <v>26</v>
      </c>
      <c r="J118" s="14" t="str">
        <f>E21</f>
        <v>Ing. Ota Štork</v>
      </c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ht="15.0" customHeight="1">
      <c r="A119" s="16"/>
      <c r="B119" s="17"/>
      <c r="C119" s="13" t="s">
        <v>25</v>
      </c>
      <c r="D119" s="16"/>
      <c r="E119" s="16"/>
      <c r="F119" s="10" t="str">
        <f>IF(E18="","",E18)</f>
        <v> </v>
      </c>
      <c r="G119" s="16"/>
      <c r="H119" s="16"/>
      <c r="I119" s="13" t="s">
        <v>29</v>
      </c>
      <c r="J119" s="14" t="str">
        <f>E24</f>
        <v>G SERVIS CZ, s.r.o.</v>
      </c>
      <c r="K119" s="16"/>
      <c r="L119" s="17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</row>
    <row r="120" ht="9.75" customHeight="1">
      <c r="A120" s="16"/>
      <c r="B120" s="17"/>
      <c r="C120" s="16"/>
      <c r="D120" s="16"/>
      <c r="E120" s="16"/>
      <c r="F120" s="16"/>
      <c r="G120" s="16"/>
      <c r="H120" s="16"/>
      <c r="I120" s="16"/>
      <c r="J120" s="16"/>
      <c r="K120" s="16"/>
      <c r="L120" s="17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</row>
    <row r="121" ht="29.25" customHeight="1">
      <c r="A121" s="125"/>
      <c r="B121" s="126"/>
      <c r="C121" s="127" t="s">
        <v>113</v>
      </c>
      <c r="D121" s="128" t="s">
        <v>60</v>
      </c>
      <c r="E121" s="128" t="s">
        <v>56</v>
      </c>
      <c r="F121" s="128" t="s">
        <v>57</v>
      </c>
      <c r="G121" s="128" t="s">
        <v>114</v>
      </c>
      <c r="H121" s="128" t="s">
        <v>115</v>
      </c>
      <c r="I121" s="128" t="s">
        <v>116</v>
      </c>
      <c r="J121" s="128" t="s">
        <v>103</v>
      </c>
      <c r="K121" s="129" t="s">
        <v>117</v>
      </c>
      <c r="L121" s="126"/>
      <c r="M121" s="62" t="s">
        <v>1</v>
      </c>
      <c r="N121" s="63" t="s">
        <v>39</v>
      </c>
      <c r="O121" s="63" t="s">
        <v>118</v>
      </c>
      <c r="P121" s="63" t="s">
        <v>119</v>
      </c>
      <c r="Q121" s="63" t="s">
        <v>120</v>
      </c>
      <c r="R121" s="63" t="s">
        <v>121</v>
      </c>
      <c r="S121" s="63" t="s">
        <v>122</v>
      </c>
      <c r="T121" s="64" t="s">
        <v>123</v>
      </c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</row>
    <row r="122" ht="22.5" customHeight="1">
      <c r="A122" s="16"/>
      <c r="B122" s="17"/>
      <c r="C122" s="68" t="s">
        <v>124</v>
      </c>
      <c r="D122" s="16"/>
      <c r="E122" s="16"/>
      <c r="F122" s="16"/>
      <c r="G122" s="16"/>
      <c r="H122" s="16"/>
      <c r="I122" s="16"/>
      <c r="J122" s="130">
        <f t="shared" ref="J122:J124" si="3">BK122</f>
        <v>0</v>
      </c>
      <c r="K122" s="16"/>
      <c r="L122" s="17"/>
      <c r="M122" s="65"/>
      <c r="N122" s="53"/>
      <c r="O122" s="53"/>
      <c r="P122" s="131">
        <f>P123</f>
        <v>0</v>
      </c>
      <c r="Q122" s="53"/>
      <c r="R122" s="131">
        <f>R123</f>
        <v>0</v>
      </c>
      <c r="S122" s="53"/>
      <c r="T122" s="132">
        <f>T123</f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3" t="s">
        <v>74</v>
      </c>
      <c r="AU122" s="3" t="s">
        <v>105</v>
      </c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33">
        <f>BK123</f>
        <v>0</v>
      </c>
      <c r="BL122" s="16"/>
      <c r="BM122" s="16"/>
    </row>
    <row r="123" ht="25.5" customHeight="1">
      <c r="A123" s="134"/>
      <c r="B123" s="135"/>
      <c r="C123" s="134"/>
      <c r="D123" s="136" t="s">
        <v>74</v>
      </c>
      <c r="E123" s="137" t="s">
        <v>125</v>
      </c>
      <c r="F123" s="137" t="s">
        <v>126</v>
      </c>
      <c r="G123" s="134"/>
      <c r="H123" s="134"/>
      <c r="I123" s="134"/>
      <c r="J123" s="138">
        <f t="shared" si="3"/>
        <v>0</v>
      </c>
      <c r="K123" s="134"/>
      <c r="L123" s="135"/>
      <c r="M123" s="139"/>
      <c r="N123" s="134"/>
      <c r="O123" s="134"/>
      <c r="P123" s="140">
        <f>P124+P127+P130+P133+P136</f>
        <v>0</v>
      </c>
      <c r="Q123" s="134"/>
      <c r="R123" s="140">
        <f>R124+R127+R130+R133+R136</f>
        <v>0</v>
      </c>
      <c r="S123" s="134"/>
      <c r="T123" s="141">
        <f>T124+T127+T130+T133+T136</f>
        <v>0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6" t="s">
        <v>127</v>
      </c>
      <c r="AS123" s="134"/>
      <c r="AT123" s="142" t="s">
        <v>74</v>
      </c>
      <c r="AU123" s="142" t="s">
        <v>75</v>
      </c>
      <c r="AV123" s="134"/>
      <c r="AW123" s="134"/>
      <c r="AX123" s="134"/>
      <c r="AY123" s="136" t="s">
        <v>128</v>
      </c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43">
        <f>BK124+BK127+BK130+BK133+BK136</f>
        <v>0</v>
      </c>
      <c r="BL123" s="134"/>
      <c r="BM123" s="134"/>
    </row>
    <row r="124" ht="22.5" customHeight="1">
      <c r="A124" s="134"/>
      <c r="B124" s="135"/>
      <c r="C124" s="134"/>
      <c r="D124" s="136" t="s">
        <v>74</v>
      </c>
      <c r="E124" s="144" t="s">
        <v>129</v>
      </c>
      <c r="F124" s="144" t="s">
        <v>130</v>
      </c>
      <c r="G124" s="134"/>
      <c r="H124" s="134"/>
      <c r="I124" s="134"/>
      <c r="J124" s="145">
        <f t="shared" si="3"/>
        <v>0</v>
      </c>
      <c r="K124" s="134"/>
      <c r="L124" s="135"/>
      <c r="M124" s="139"/>
      <c r="N124" s="134"/>
      <c r="O124" s="134"/>
      <c r="P124" s="140">
        <f>SUM(P125:P126)</f>
        <v>0</v>
      </c>
      <c r="Q124" s="134"/>
      <c r="R124" s="140">
        <f>SUM(R125:R126)</f>
        <v>0</v>
      </c>
      <c r="S124" s="134"/>
      <c r="T124" s="141">
        <f>SUM(T125:T126)</f>
        <v>0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6" t="s">
        <v>127</v>
      </c>
      <c r="AS124" s="134"/>
      <c r="AT124" s="142" t="s">
        <v>74</v>
      </c>
      <c r="AU124" s="142" t="s">
        <v>83</v>
      </c>
      <c r="AV124" s="134"/>
      <c r="AW124" s="134"/>
      <c r="AX124" s="134"/>
      <c r="AY124" s="136" t="s">
        <v>128</v>
      </c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43">
        <f>SUM(BK125:BK126)</f>
        <v>0</v>
      </c>
      <c r="BL124" s="134"/>
      <c r="BM124" s="134"/>
    </row>
    <row r="125" ht="16.5" customHeight="1">
      <c r="A125" s="16"/>
      <c r="B125" s="17"/>
      <c r="C125" s="146" t="s">
        <v>83</v>
      </c>
      <c r="D125" s="146" t="s">
        <v>131</v>
      </c>
      <c r="E125" s="147" t="s">
        <v>132</v>
      </c>
      <c r="F125" s="148" t="s">
        <v>130</v>
      </c>
      <c r="G125" s="149" t="s">
        <v>133</v>
      </c>
      <c r="H125" s="150">
        <v>1.0</v>
      </c>
      <c r="I125" s="151"/>
      <c r="J125" s="151">
        <f>ROUND(I125*H125,2)</f>
        <v>0</v>
      </c>
      <c r="K125" s="148" t="s">
        <v>134</v>
      </c>
      <c r="L125" s="17"/>
      <c r="M125" s="152" t="s">
        <v>1</v>
      </c>
      <c r="N125" s="153" t="s">
        <v>41</v>
      </c>
      <c r="O125" s="154">
        <v>0.0</v>
      </c>
      <c r="P125" s="154">
        <f>O125*H125</f>
        <v>0</v>
      </c>
      <c r="Q125" s="154">
        <v>0.0</v>
      </c>
      <c r="R125" s="154">
        <f>Q125*H125</f>
        <v>0</v>
      </c>
      <c r="S125" s="154">
        <v>0.0</v>
      </c>
      <c r="T125" s="155">
        <f>S125*H125</f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56" t="s">
        <v>135</v>
      </c>
      <c r="AS125" s="16"/>
      <c r="AT125" s="156" t="s">
        <v>131</v>
      </c>
      <c r="AU125" s="156" t="s">
        <v>136</v>
      </c>
      <c r="AV125" s="16"/>
      <c r="AW125" s="16"/>
      <c r="AX125" s="16"/>
      <c r="AY125" s="3" t="s">
        <v>128</v>
      </c>
      <c r="AZ125" s="16"/>
      <c r="BA125" s="16"/>
      <c r="BB125" s="16"/>
      <c r="BC125" s="16"/>
      <c r="BD125" s="16"/>
      <c r="BE125" s="157">
        <f>IF(N125="základní",J125,0)</f>
        <v>0</v>
      </c>
      <c r="BF125" s="157">
        <f>IF(N125="snížená",J125,0)</f>
        <v>0</v>
      </c>
      <c r="BG125" s="157">
        <f>IF(N125="zákl. přenesená",J125,0)</f>
        <v>0</v>
      </c>
      <c r="BH125" s="157">
        <f>IF(N125="sníž. přenesená",J125,0)</f>
        <v>0</v>
      </c>
      <c r="BI125" s="157">
        <f>IF(N125="nulová",J125,0)</f>
        <v>0</v>
      </c>
      <c r="BJ125" s="3" t="s">
        <v>136</v>
      </c>
      <c r="BK125" s="157">
        <f>ROUND(I125*H125,2)</f>
        <v>0</v>
      </c>
      <c r="BL125" s="3" t="s">
        <v>135</v>
      </c>
      <c r="BM125" s="156" t="s">
        <v>137</v>
      </c>
    </row>
    <row r="126" ht="15.75" customHeight="1">
      <c r="A126" s="16"/>
      <c r="B126" s="17"/>
      <c r="C126" s="16"/>
      <c r="D126" s="158" t="s">
        <v>138</v>
      </c>
      <c r="E126" s="16"/>
      <c r="F126" s="159" t="s">
        <v>139</v>
      </c>
      <c r="G126" s="16"/>
      <c r="H126" s="16"/>
      <c r="I126" s="16"/>
      <c r="J126" s="16"/>
      <c r="K126" s="16"/>
      <c r="L126" s="17"/>
      <c r="M126" s="160"/>
      <c r="N126" s="16"/>
      <c r="O126" s="16"/>
      <c r="P126" s="16"/>
      <c r="Q126" s="16"/>
      <c r="R126" s="16"/>
      <c r="S126" s="16"/>
      <c r="T126" s="5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3" t="s">
        <v>138</v>
      </c>
      <c r="AU126" s="3" t="s">
        <v>136</v>
      </c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</row>
    <row r="127" ht="22.5" customHeight="1">
      <c r="A127" s="134"/>
      <c r="B127" s="135"/>
      <c r="C127" s="134"/>
      <c r="D127" s="136" t="s">
        <v>74</v>
      </c>
      <c r="E127" s="144" t="s">
        <v>140</v>
      </c>
      <c r="F127" s="144" t="s">
        <v>141</v>
      </c>
      <c r="G127" s="134"/>
      <c r="H127" s="134"/>
      <c r="I127" s="134"/>
      <c r="J127" s="145">
        <f>BK127</f>
        <v>0</v>
      </c>
      <c r="K127" s="134"/>
      <c r="L127" s="135"/>
      <c r="M127" s="139"/>
      <c r="N127" s="134"/>
      <c r="O127" s="134"/>
      <c r="P127" s="140">
        <f>SUM(P128:P129)</f>
        <v>0</v>
      </c>
      <c r="Q127" s="134"/>
      <c r="R127" s="140">
        <f>SUM(R128:R129)</f>
        <v>0</v>
      </c>
      <c r="S127" s="134"/>
      <c r="T127" s="141">
        <f>SUM(T128:T129)</f>
        <v>0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6" t="s">
        <v>127</v>
      </c>
      <c r="AS127" s="134"/>
      <c r="AT127" s="142" t="s">
        <v>74</v>
      </c>
      <c r="AU127" s="142" t="s">
        <v>83</v>
      </c>
      <c r="AV127" s="134"/>
      <c r="AW127" s="134"/>
      <c r="AX127" s="134"/>
      <c r="AY127" s="136" t="s">
        <v>128</v>
      </c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43">
        <f>SUM(BK128:BK129)</f>
        <v>0</v>
      </c>
      <c r="BL127" s="134"/>
      <c r="BM127" s="134"/>
    </row>
    <row r="128" ht="16.5" customHeight="1">
      <c r="A128" s="16"/>
      <c r="B128" s="17"/>
      <c r="C128" s="146" t="s">
        <v>136</v>
      </c>
      <c r="D128" s="146" t="s">
        <v>131</v>
      </c>
      <c r="E128" s="147" t="s">
        <v>142</v>
      </c>
      <c r="F128" s="148" t="s">
        <v>141</v>
      </c>
      <c r="G128" s="149" t="s">
        <v>133</v>
      </c>
      <c r="H128" s="150">
        <v>1.0</v>
      </c>
      <c r="I128" s="151"/>
      <c r="J128" s="151">
        <f>ROUND(I128*H128,2)</f>
        <v>0</v>
      </c>
      <c r="K128" s="148" t="s">
        <v>134</v>
      </c>
      <c r="L128" s="17"/>
      <c r="M128" s="152" t="s">
        <v>1</v>
      </c>
      <c r="N128" s="153" t="s">
        <v>41</v>
      </c>
      <c r="O128" s="154">
        <v>0.0</v>
      </c>
      <c r="P128" s="154">
        <f>O128*H128</f>
        <v>0</v>
      </c>
      <c r="Q128" s="154">
        <v>0.0</v>
      </c>
      <c r="R128" s="154">
        <f>Q128*H128</f>
        <v>0</v>
      </c>
      <c r="S128" s="154">
        <v>0.0</v>
      </c>
      <c r="T128" s="155">
        <f>S128*H128</f>
        <v>0</v>
      </c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56" t="s">
        <v>135</v>
      </c>
      <c r="AS128" s="16"/>
      <c r="AT128" s="156" t="s">
        <v>131</v>
      </c>
      <c r="AU128" s="156" t="s">
        <v>136</v>
      </c>
      <c r="AV128" s="16"/>
      <c r="AW128" s="16"/>
      <c r="AX128" s="16"/>
      <c r="AY128" s="3" t="s">
        <v>128</v>
      </c>
      <c r="AZ128" s="16"/>
      <c r="BA128" s="16"/>
      <c r="BB128" s="16"/>
      <c r="BC128" s="16"/>
      <c r="BD128" s="16"/>
      <c r="BE128" s="157">
        <f>IF(N128="základní",J128,0)</f>
        <v>0</v>
      </c>
      <c r="BF128" s="157">
        <f>IF(N128="snížená",J128,0)</f>
        <v>0</v>
      </c>
      <c r="BG128" s="157">
        <f>IF(N128="zákl. přenesená",J128,0)</f>
        <v>0</v>
      </c>
      <c r="BH128" s="157">
        <f>IF(N128="sníž. přenesená",J128,0)</f>
        <v>0</v>
      </c>
      <c r="BI128" s="157">
        <f>IF(N128="nulová",J128,0)</f>
        <v>0</v>
      </c>
      <c r="BJ128" s="3" t="s">
        <v>136</v>
      </c>
      <c r="BK128" s="157">
        <f>ROUND(I128*H128,2)</f>
        <v>0</v>
      </c>
      <c r="BL128" s="3" t="s">
        <v>135</v>
      </c>
      <c r="BM128" s="156" t="s">
        <v>143</v>
      </c>
    </row>
    <row r="129" ht="15.75" customHeight="1">
      <c r="A129" s="16"/>
      <c r="B129" s="17"/>
      <c r="C129" s="16"/>
      <c r="D129" s="158" t="s">
        <v>138</v>
      </c>
      <c r="E129" s="16"/>
      <c r="F129" s="159" t="s">
        <v>144</v>
      </c>
      <c r="G129" s="16"/>
      <c r="H129" s="16"/>
      <c r="I129" s="16"/>
      <c r="J129" s="16"/>
      <c r="K129" s="16"/>
      <c r="L129" s="17"/>
      <c r="M129" s="160"/>
      <c r="N129" s="16"/>
      <c r="O129" s="16"/>
      <c r="P129" s="16"/>
      <c r="Q129" s="16"/>
      <c r="R129" s="16"/>
      <c r="S129" s="16"/>
      <c r="T129" s="5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3" t="s">
        <v>138</v>
      </c>
      <c r="AU129" s="3" t="s">
        <v>136</v>
      </c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</row>
    <row r="130" ht="22.5" customHeight="1">
      <c r="A130" s="134"/>
      <c r="B130" s="135"/>
      <c r="C130" s="134"/>
      <c r="D130" s="136" t="s">
        <v>74</v>
      </c>
      <c r="E130" s="144" t="s">
        <v>145</v>
      </c>
      <c r="F130" s="144" t="s">
        <v>146</v>
      </c>
      <c r="G130" s="134"/>
      <c r="H130" s="134"/>
      <c r="I130" s="134"/>
      <c r="J130" s="145">
        <f>BK130</f>
        <v>0</v>
      </c>
      <c r="K130" s="134"/>
      <c r="L130" s="135"/>
      <c r="M130" s="139"/>
      <c r="N130" s="134"/>
      <c r="O130" s="134"/>
      <c r="P130" s="140">
        <f>SUM(P131:P132)</f>
        <v>0</v>
      </c>
      <c r="Q130" s="134"/>
      <c r="R130" s="140">
        <f>SUM(R131:R132)</f>
        <v>0</v>
      </c>
      <c r="S130" s="134"/>
      <c r="T130" s="141">
        <f>SUM(T131:T132)</f>
        <v>0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6" t="s">
        <v>127</v>
      </c>
      <c r="AS130" s="134"/>
      <c r="AT130" s="142" t="s">
        <v>74</v>
      </c>
      <c r="AU130" s="142" t="s">
        <v>83</v>
      </c>
      <c r="AV130" s="134"/>
      <c r="AW130" s="134"/>
      <c r="AX130" s="134"/>
      <c r="AY130" s="136" t="s">
        <v>128</v>
      </c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43">
        <f>SUM(BK131:BK132)</f>
        <v>0</v>
      </c>
      <c r="BL130" s="134"/>
      <c r="BM130" s="134"/>
    </row>
    <row r="131" ht="16.5" customHeight="1">
      <c r="A131" s="16"/>
      <c r="B131" s="17"/>
      <c r="C131" s="146" t="s">
        <v>147</v>
      </c>
      <c r="D131" s="146" t="s">
        <v>131</v>
      </c>
      <c r="E131" s="147" t="s">
        <v>148</v>
      </c>
      <c r="F131" s="148" t="s">
        <v>146</v>
      </c>
      <c r="G131" s="149" t="s">
        <v>133</v>
      </c>
      <c r="H131" s="150">
        <v>1.0</v>
      </c>
      <c r="I131" s="151"/>
      <c r="J131" s="151">
        <f>ROUND(I131*H131,2)</f>
        <v>0</v>
      </c>
      <c r="K131" s="148" t="s">
        <v>134</v>
      </c>
      <c r="L131" s="17"/>
      <c r="M131" s="152" t="s">
        <v>1</v>
      </c>
      <c r="N131" s="153" t="s">
        <v>41</v>
      </c>
      <c r="O131" s="154">
        <v>0.0</v>
      </c>
      <c r="P131" s="154">
        <f>O131*H131</f>
        <v>0</v>
      </c>
      <c r="Q131" s="154">
        <v>0.0</v>
      </c>
      <c r="R131" s="154">
        <f>Q131*H131</f>
        <v>0</v>
      </c>
      <c r="S131" s="154">
        <v>0.0</v>
      </c>
      <c r="T131" s="155">
        <f>S131*H131</f>
        <v>0</v>
      </c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56" t="s">
        <v>135</v>
      </c>
      <c r="AS131" s="16"/>
      <c r="AT131" s="156" t="s">
        <v>131</v>
      </c>
      <c r="AU131" s="156" t="s">
        <v>136</v>
      </c>
      <c r="AV131" s="16"/>
      <c r="AW131" s="16"/>
      <c r="AX131" s="16"/>
      <c r="AY131" s="3" t="s">
        <v>128</v>
      </c>
      <c r="AZ131" s="16"/>
      <c r="BA131" s="16"/>
      <c r="BB131" s="16"/>
      <c r="BC131" s="16"/>
      <c r="BD131" s="16"/>
      <c r="BE131" s="157">
        <f>IF(N131="základní",J131,0)</f>
        <v>0</v>
      </c>
      <c r="BF131" s="157">
        <f>IF(N131="snížená",J131,0)</f>
        <v>0</v>
      </c>
      <c r="BG131" s="157">
        <f>IF(N131="zákl. přenesená",J131,0)</f>
        <v>0</v>
      </c>
      <c r="BH131" s="157">
        <f>IF(N131="sníž. přenesená",J131,0)</f>
        <v>0</v>
      </c>
      <c r="BI131" s="157">
        <f>IF(N131="nulová",J131,0)</f>
        <v>0</v>
      </c>
      <c r="BJ131" s="3" t="s">
        <v>136</v>
      </c>
      <c r="BK131" s="157">
        <f>ROUND(I131*H131,2)</f>
        <v>0</v>
      </c>
      <c r="BL131" s="3" t="s">
        <v>135</v>
      </c>
      <c r="BM131" s="156" t="s">
        <v>149</v>
      </c>
    </row>
    <row r="132" ht="15.75" customHeight="1">
      <c r="A132" s="16"/>
      <c r="B132" s="17"/>
      <c r="C132" s="16"/>
      <c r="D132" s="158" t="s">
        <v>138</v>
      </c>
      <c r="E132" s="16"/>
      <c r="F132" s="159" t="s">
        <v>150</v>
      </c>
      <c r="G132" s="16"/>
      <c r="H132" s="16"/>
      <c r="I132" s="16"/>
      <c r="J132" s="16"/>
      <c r="K132" s="16"/>
      <c r="L132" s="17"/>
      <c r="M132" s="160"/>
      <c r="N132" s="16"/>
      <c r="O132" s="16"/>
      <c r="P132" s="16"/>
      <c r="Q132" s="16"/>
      <c r="R132" s="16"/>
      <c r="S132" s="16"/>
      <c r="T132" s="5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3" t="s">
        <v>138</v>
      </c>
      <c r="AU132" s="3" t="s">
        <v>136</v>
      </c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</row>
    <row r="133" ht="22.5" customHeight="1">
      <c r="A133" s="134"/>
      <c r="B133" s="135"/>
      <c r="C133" s="134"/>
      <c r="D133" s="136" t="s">
        <v>74</v>
      </c>
      <c r="E133" s="144" t="s">
        <v>151</v>
      </c>
      <c r="F133" s="144" t="s">
        <v>152</v>
      </c>
      <c r="G133" s="134"/>
      <c r="H133" s="134"/>
      <c r="I133" s="134"/>
      <c r="J133" s="145">
        <f>BK133</f>
        <v>0</v>
      </c>
      <c r="K133" s="134"/>
      <c r="L133" s="135"/>
      <c r="M133" s="139"/>
      <c r="N133" s="134"/>
      <c r="O133" s="134"/>
      <c r="P133" s="140">
        <f>SUM(P134:P135)</f>
        <v>0</v>
      </c>
      <c r="Q133" s="134"/>
      <c r="R133" s="140">
        <f>SUM(R134:R135)</f>
        <v>0</v>
      </c>
      <c r="S133" s="134"/>
      <c r="T133" s="141">
        <f>SUM(T134:T135)</f>
        <v>0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6" t="s">
        <v>127</v>
      </c>
      <c r="AS133" s="134"/>
      <c r="AT133" s="142" t="s">
        <v>74</v>
      </c>
      <c r="AU133" s="142" t="s">
        <v>83</v>
      </c>
      <c r="AV133" s="134"/>
      <c r="AW133" s="134"/>
      <c r="AX133" s="134"/>
      <c r="AY133" s="136" t="s">
        <v>128</v>
      </c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43">
        <f>SUM(BK134:BK135)</f>
        <v>0</v>
      </c>
      <c r="BL133" s="134"/>
      <c r="BM133" s="134"/>
    </row>
    <row r="134" ht="16.5" customHeight="1">
      <c r="A134" s="16"/>
      <c r="B134" s="17"/>
      <c r="C134" s="146" t="s">
        <v>153</v>
      </c>
      <c r="D134" s="146" t="s">
        <v>131</v>
      </c>
      <c r="E134" s="147" t="s">
        <v>154</v>
      </c>
      <c r="F134" s="148" t="s">
        <v>152</v>
      </c>
      <c r="G134" s="149" t="s">
        <v>133</v>
      </c>
      <c r="H134" s="150">
        <v>1.0</v>
      </c>
      <c r="I134" s="151"/>
      <c r="J134" s="151">
        <f>ROUND(I134*H134,2)</f>
        <v>0</v>
      </c>
      <c r="K134" s="148" t="s">
        <v>134</v>
      </c>
      <c r="L134" s="17"/>
      <c r="M134" s="152" t="s">
        <v>1</v>
      </c>
      <c r="N134" s="153" t="s">
        <v>41</v>
      </c>
      <c r="O134" s="154">
        <v>0.0</v>
      </c>
      <c r="P134" s="154">
        <f>O134*H134</f>
        <v>0</v>
      </c>
      <c r="Q134" s="154">
        <v>0.0</v>
      </c>
      <c r="R134" s="154">
        <f>Q134*H134</f>
        <v>0</v>
      </c>
      <c r="S134" s="154">
        <v>0.0</v>
      </c>
      <c r="T134" s="155">
        <f>S134*H134</f>
        <v>0</v>
      </c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56" t="s">
        <v>135</v>
      </c>
      <c r="AS134" s="16"/>
      <c r="AT134" s="156" t="s">
        <v>131</v>
      </c>
      <c r="AU134" s="156" t="s">
        <v>136</v>
      </c>
      <c r="AV134" s="16"/>
      <c r="AW134" s="16"/>
      <c r="AX134" s="16"/>
      <c r="AY134" s="3" t="s">
        <v>128</v>
      </c>
      <c r="AZ134" s="16"/>
      <c r="BA134" s="16"/>
      <c r="BB134" s="16"/>
      <c r="BC134" s="16"/>
      <c r="BD134" s="16"/>
      <c r="BE134" s="157">
        <f>IF(N134="základní",J134,0)</f>
        <v>0</v>
      </c>
      <c r="BF134" s="157">
        <f>IF(N134="snížená",J134,0)</f>
        <v>0</v>
      </c>
      <c r="BG134" s="157">
        <f>IF(N134="zákl. přenesená",J134,0)</f>
        <v>0</v>
      </c>
      <c r="BH134" s="157">
        <f>IF(N134="sníž. přenesená",J134,0)</f>
        <v>0</v>
      </c>
      <c r="BI134" s="157">
        <f>IF(N134="nulová",J134,0)</f>
        <v>0</v>
      </c>
      <c r="BJ134" s="3" t="s">
        <v>136</v>
      </c>
      <c r="BK134" s="157">
        <f>ROUND(I134*H134,2)</f>
        <v>0</v>
      </c>
      <c r="BL134" s="3" t="s">
        <v>135</v>
      </c>
      <c r="BM134" s="156" t="s">
        <v>155</v>
      </c>
    </row>
    <row r="135" ht="15.75" customHeight="1">
      <c r="A135" s="16"/>
      <c r="B135" s="17"/>
      <c r="C135" s="16"/>
      <c r="D135" s="158" t="s">
        <v>138</v>
      </c>
      <c r="E135" s="16"/>
      <c r="F135" s="159" t="s">
        <v>156</v>
      </c>
      <c r="G135" s="16"/>
      <c r="H135" s="16"/>
      <c r="I135" s="16"/>
      <c r="J135" s="16"/>
      <c r="K135" s="16"/>
      <c r="L135" s="17"/>
      <c r="M135" s="160"/>
      <c r="N135" s="16"/>
      <c r="O135" s="16"/>
      <c r="P135" s="16"/>
      <c r="Q135" s="16"/>
      <c r="R135" s="16"/>
      <c r="S135" s="16"/>
      <c r="T135" s="5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3" t="s">
        <v>138</v>
      </c>
      <c r="AU135" s="3" t="s">
        <v>136</v>
      </c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</row>
    <row r="136" ht="22.5" customHeight="1">
      <c r="A136" s="134"/>
      <c r="B136" s="135"/>
      <c r="C136" s="134"/>
      <c r="D136" s="136" t="s">
        <v>74</v>
      </c>
      <c r="E136" s="144" t="s">
        <v>157</v>
      </c>
      <c r="F136" s="144" t="s">
        <v>158</v>
      </c>
      <c r="G136" s="134"/>
      <c r="H136" s="134"/>
      <c r="I136" s="134"/>
      <c r="J136" s="145">
        <f>BK136</f>
        <v>0</v>
      </c>
      <c r="K136" s="134"/>
      <c r="L136" s="135"/>
      <c r="M136" s="139"/>
      <c r="N136" s="134"/>
      <c r="O136" s="134"/>
      <c r="P136" s="140">
        <f>SUM(P137:P138)</f>
        <v>0</v>
      </c>
      <c r="Q136" s="134"/>
      <c r="R136" s="140">
        <f>SUM(R137:R138)</f>
        <v>0</v>
      </c>
      <c r="S136" s="134"/>
      <c r="T136" s="141">
        <f>SUM(T137:T138)</f>
        <v>0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6" t="s">
        <v>127</v>
      </c>
      <c r="AS136" s="134"/>
      <c r="AT136" s="142" t="s">
        <v>74</v>
      </c>
      <c r="AU136" s="142" t="s">
        <v>83</v>
      </c>
      <c r="AV136" s="134"/>
      <c r="AW136" s="134"/>
      <c r="AX136" s="134"/>
      <c r="AY136" s="136" t="s">
        <v>128</v>
      </c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43">
        <f>SUM(BK137:BK138)</f>
        <v>0</v>
      </c>
      <c r="BL136" s="134"/>
      <c r="BM136" s="134"/>
    </row>
    <row r="137" ht="16.5" customHeight="1">
      <c r="A137" s="16"/>
      <c r="B137" s="17"/>
      <c r="C137" s="146" t="s">
        <v>127</v>
      </c>
      <c r="D137" s="146" t="s">
        <v>131</v>
      </c>
      <c r="E137" s="147" t="s">
        <v>159</v>
      </c>
      <c r="F137" s="148" t="s">
        <v>158</v>
      </c>
      <c r="G137" s="149" t="s">
        <v>133</v>
      </c>
      <c r="H137" s="150">
        <v>1.0</v>
      </c>
      <c r="I137" s="151"/>
      <c r="J137" s="151">
        <f>ROUND(I137*H137,2)</f>
        <v>0</v>
      </c>
      <c r="K137" s="148" t="s">
        <v>134</v>
      </c>
      <c r="L137" s="17"/>
      <c r="M137" s="152" t="s">
        <v>1</v>
      </c>
      <c r="N137" s="153" t="s">
        <v>41</v>
      </c>
      <c r="O137" s="154">
        <v>0.0</v>
      </c>
      <c r="P137" s="154">
        <f>O137*H137</f>
        <v>0</v>
      </c>
      <c r="Q137" s="154">
        <v>0.0</v>
      </c>
      <c r="R137" s="154">
        <f>Q137*H137</f>
        <v>0</v>
      </c>
      <c r="S137" s="154">
        <v>0.0</v>
      </c>
      <c r="T137" s="155">
        <f>S137*H137</f>
        <v>0</v>
      </c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56" t="s">
        <v>135</v>
      </c>
      <c r="AS137" s="16"/>
      <c r="AT137" s="156" t="s">
        <v>131</v>
      </c>
      <c r="AU137" s="156" t="s">
        <v>136</v>
      </c>
      <c r="AV137" s="16"/>
      <c r="AW137" s="16"/>
      <c r="AX137" s="16"/>
      <c r="AY137" s="3" t="s">
        <v>128</v>
      </c>
      <c r="AZ137" s="16"/>
      <c r="BA137" s="16"/>
      <c r="BB137" s="16"/>
      <c r="BC137" s="16"/>
      <c r="BD137" s="16"/>
      <c r="BE137" s="157">
        <f>IF(N137="základní",J137,0)</f>
        <v>0</v>
      </c>
      <c r="BF137" s="157">
        <f>IF(N137="snížená",J137,0)</f>
        <v>0</v>
      </c>
      <c r="BG137" s="157">
        <f>IF(N137="zákl. přenesená",J137,0)</f>
        <v>0</v>
      </c>
      <c r="BH137" s="157">
        <f>IF(N137="sníž. přenesená",J137,0)</f>
        <v>0</v>
      </c>
      <c r="BI137" s="157">
        <f>IF(N137="nulová",J137,0)</f>
        <v>0</v>
      </c>
      <c r="BJ137" s="3" t="s">
        <v>136</v>
      </c>
      <c r="BK137" s="157">
        <f>ROUND(I137*H137,2)</f>
        <v>0</v>
      </c>
      <c r="BL137" s="3" t="s">
        <v>135</v>
      </c>
      <c r="BM137" s="156" t="s">
        <v>160</v>
      </c>
    </row>
    <row r="138" ht="15.75" customHeight="1">
      <c r="A138" s="16"/>
      <c r="B138" s="17"/>
      <c r="C138" s="16"/>
      <c r="D138" s="158" t="s">
        <v>138</v>
      </c>
      <c r="E138" s="16"/>
      <c r="F138" s="159" t="s">
        <v>161</v>
      </c>
      <c r="G138" s="16"/>
      <c r="H138" s="16"/>
      <c r="I138" s="16"/>
      <c r="J138" s="16"/>
      <c r="K138" s="16"/>
      <c r="L138" s="17"/>
      <c r="M138" s="161"/>
      <c r="N138" s="162"/>
      <c r="O138" s="162"/>
      <c r="P138" s="162"/>
      <c r="Q138" s="162"/>
      <c r="R138" s="162"/>
      <c r="S138" s="162"/>
      <c r="T138" s="163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3" t="s">
        <v>138</v>
      </c>
      <c r="AU138" s="3" t="s">
        <v>136</v>
      </c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</row>
    <row r="139" ht="6.75" customHeight="1">
      <c r="A139" s="16"/>
      <c r="B139" s="38"/>
      <c r="C139" s="39"/>
      <c r="D139" s="39"/>
      <c r="E139" s="39"/>
      <c r="F139" s="39"/>
      <c r="G139" s="39"/>
      <c r="H139" s="39"/>
      <c r="I139" s="39"/>
      <c r="J139" s="39"/>
      <c r="K139" s="39"/>
      <c r="L139" s="17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$C$121:$K$138"/>
  <mergeCells count="9">
    <mergeCell ref="E112:H112"/>
    <mergeCell ref="E114:H114"/>
    <mergeCell ref="L2:V2"/>
    <mergeCell ref="E7:H7"/>
    <mergeCell ref="E9:H9"/>
    <mergeCell ref="E18:H18"/>
    <mergeCell ref="E27:H27"/>
    <mergeCell ref="E85:H85"/>
    <mergeCell ref="E87:H87"/>
  </mergeCells>
  <hyperlinks>
    <hyperlink r:id="rId1" ref="F126"/>
    <hyperlink r:id="rId2" ref="F129"/>
    <hyperlink r:id="rId3" ref="F132"/>
    <hyperlink r:id="rId4" ref="F135"/>
    <hyperlink r:id="rId5" ref="F138"/>
  </hyperlinks>
  <printOptions/>
  <pageMargins bottom="0.39375" footer="0.0" header="0.0" left="0.39375" right="0.39375" top="0.39375"/>
  <pageSetup paperSize="9" orientation="portrait"/>
  <headerFooter>
    <oddFooter>&amp;CStrana &amp;P z 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6.83" defaultRowHeight="15.0"/>
  <cols>
    <col customWidth="1" min="1" max="1" width="8.33"/>
    <col customWidth="1" min="2" max="2" width="1.17"/>
    <col customWidth="1" min="3" max="3" width="4.17"/>
    <col customWidth="1" min="4" max="4" width="4.33"/>
    <col customWidth="1" min="5" max="5" width="17.17"/>
    <col customWidth="1" min="6" max="6" width="50.83"/>
    <col customWidth="1" min="7" max="7" width="7.5"/>
    <col customWidth="1" min="8" max="8" width="14.0"/>
    <col customWidth="1" min="9" max="9" width="15.83"/>
    <col customWidth="1" min="10" max="11" width="22.33"/>
    <col customWidth="1" min="12" max="12" width="9.33"/>
    <col customWidth="1" hidden="1" min="13" max="13" width="10.83"/>
    <col customWidth="1" hidden="1" min="14" max="14" width="9.33"/>
    <col customWidth="1" hidden="1" min="15" max="20" width="14.17"/>
    <col customWidth="1" hidden="1" min="21" max="21" width="16.33"/>
    <col customWidth="1" min="22" max="22" width="12.33"/>
    <col customWidth="1" min="23" max="23" width="16.33"/>
    <col customWidth="1" min="24" max="24" width="12.33"/>
    <col customWidth="1" min="25" max="25" width="15.0"/>
    <col customWidth="1" min="26" max="26" width="11.0"/>
    <col customWidth="1" min="27" max="27" width="15.0"/>
    <col customWidth="1" min="28" max="28" width="16.33"/>
    <col customWidth="1" min="29" max="29" width="11.0"/>
    <col customWidth="1" min="30" max="30" width="15.0"/>
    <col customWidth="1" min="31" max="31" width="16.33"/>
    <col customWidth="1" hidden="1" min="44" max="65" width="9.33"/>
  </cols>
  <sheetData>
    <row r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87</v>
      </c>
      <c r="AU2" s="2"/>
      <c r="AV2" s="2"/>
      <c r="AW2" s="2"/>
      <c r="AX2" s="2"/>
      <c r="AY2" s="2"/>
      <c r="AZ2" s="164" t="s">
        <v>162</v>
      </c>
      <c r="BA2" s="164" t="s">
        <v>163</v>
      </c>
      <c r="BB2" s="164" t="s">
        <v>164</v>
      </c>
      <c r="BC2" s="164" t="s">
        <v>165</v>
      </c>
      <c r="BD2" s="164" t="s">
        <v>136</v>
      </c>
      <c r="BE2" s="2"/>
      <c r="BF2" s="2"/>
      <c r="BG2" s="2"/>
      <c r="BH2" s="2"/>
      <c r="BI2" s="2"/>
      <c r="BJ2" s="2"/>
      <c r="BK2" s="2"/>
      <c r="BL2" s="2"/>
      <c r="BM2" s="2"/>
    </row>
    <row r="3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83</v>
      </c>
      <c r="AU3" s="2"/>
      <c r="AV3" s="2"/>
      <c r="AW3" s="2"/>
      <c r="AX3" s="2"/>
      <c r="AY3" s="2"/>
      <c r="AZ3" s="164" t="s">
        <v>166</v>
      </c>
      <c r="BA3" s="164" t="s">
        <v>167</v>
      </c>
      <c r="BB3" s="164" t="s">
        <v>164</v>
      </c>
      <c r="BC3" s="164" t="s">
        <v>168</v>
      </c>
      <c r="BD3" s="164" t="s">
        <v>136</v>
      </c>
      <c r="BE3" s="2"/>
      <c r="BF3" s="2"/>
      <c r="BG3" s="2"/>
      <c r="BH3" s="2"/>
      <c r="BI3" s="2"/>
      <c r="BJ3" s="2"/>
      <c r="BK3" s="2"/>
      <c r="BL3" s="2"/>
      <c r="BM3" s="2"/>
    </row>
    <row r="4" ht="24.75" customHeight="1">
      <c r="A4" s="2"/>
      <c r="B4" s="6"/>
      <c r="C4" s="2"/>
      <c r="D4" s="7" t="s">
        <v>97</v>
      </c>
      <c r="E4" s="2"/>
      <c r="F4" s="2"/>
      <c r="G4" s="2"/>
      <c r="H4" s="2"/>
      <c r="I4" s="2"/>
      <c r="J4" s="2"/>
      <c r="K4" s="2"/>
      <c r="L4" s="6"/>
      <c r="M4" s="96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164" t="s">
        <v>169</v>
      </c>
      <c r="BA4" s="164" t="s">
        <v>170</v>
      </c>
      <c r="BB4" s="164" t="s">
        <v>164</v>
      </c>
      <c r="BC4" s="164" t="s">
        <v>171</v>
      </c>
      <c r="BD4" s="164" t="s">
        <v>136</v>
      </c>
      <c r="BE4" s="2"/>
      <c r="BF4" s="2"/>
      <c r="BG4" s="2"/>
      <c r="BH4" s="2"/>
      <c r="BI4" s="2"/>
      <c r="BJ4" s="2"/>
      <c r="BK4" s="2"/>
      <c r="BL4" s="2"/>
      <c r="BM4" s="2"/>
    </row>
    <row r="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164" t="s">
        <v>172</v>
      </c>
      <c r="BA5" s="164" t="s">
        <v>173</v>
      </c>
      <c r="BB5" s="164" t="s">
        <v>174</v>
      </c>
      <c r="BC5" s="164" t="s">
        <v>175</v>
      </c>
      <c r="BD5" s="164" t="s">
        <v>136</v>
      </c>
      <c r="BE5" s="2"/>
      <c r="BF5" s="2"/>
      <c r="BG5" s="2"/>
      <c r="BH5" s="2"/>
      <c r="BI5" s="2"/>
      <c r="BJ5" s="2"/>
      <c r="BK5" s="2"/>
      <c r="BL5" s="2"/>
      <c r="BM5" s="2"/>
    </row>
    <row r="6" ht="12.0" customHeight="1">
      <c r="A6" s="2"/>
      <c r="B6" s="6"/>
      <c r="C6" s="2"/>
      <c r="D6" s="13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164" t="s">
        <v>176</v>
      </c>
      <c r="BA6" s="164" t="s">
        <v>177</v>
      </c>
      <c r="BB6" s="164" t="s">
        <v>174</v>
      </c>
      <c r="BC6" s="164" t="s">
        <v>178</v>
      </c>
      <c r="BD6" s="164" t="s">
        <v>136</v>
      </c>
      <c r="BE6" s="2"/>
      <c r="BF6" s="2"/>
      <c r="BG6" s="2"/>
      <c r="BH6" s="2"/>
      <c r="BI6" s="2"/>
      <c r="BJ6" s="2"/>
      <c r="BK6" s="2"/>
      <c r="BL6" s="2"/>
      <c r="BM6" s="2"/>
    </row>
    <row r="7" ht="16.5" customHeight="1">
      <c r="A7" s="2"/>
      <c r="B7" s="6"/>
      <c r="C7" s="2"/>
      <c r="D7" s="2"/>
      <c r="E7" s="97" t="str">
        <f>'Rekapitulace stavby'!K6</f>
        <v>RD - RUBÍN - PTH</v>
      </c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164" t="s">
        <v>179</v>
      </c>
      <c r="BA7" s="164" t="s">
        <v>180</v>
      </c>
      <c r="BB7" s="164" t="s">
        <v>174</v>
      </c>
      <c r="BC7" s="164" t="s">
        <v>181</v>
      </c>
      <c r="BD7" s="164" t="s">
        <v>136</v>
      </c>
      <c r="BE7" s="2"/>
      <c r="BF7" s="2"/>
      <c r="BG7" s="2"/>
      <c r="BH7" s="2"/>
      <c r="BI7" s="2"/>
      <c r="BJ7" s="2"/>
      <c r="BK7" s="2"/>
      <c r="BL7" s="2"/>
      <c r="BM7" s="2"/>
    </row>
    <row r="8" ht="12.0" customHeight="1">
      <c r="A8" s="16"/>
      <c r="B8" s="17"/>
      <c r="C8" s="16"/>
      <c r="D8" s="13" t="s">
        <v>98</v>
      </c>
      <c r="E8" s="16"/>
      <c r="F8" s="16"/>
      <c r="G8" s="16"/>
      <c r="H8" s="16"/>
      <c r="I8" s="16"/>
      <c r="J8" s="16"/>
      <c r="K8" s="16"/>
      <c r="L8" s="17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4" t="s">
        <v>182</v>
      </c>
      <c r="BA8" s="164" t="s">
        <v>183</v>
      </c>
      <c r="BB8" s="164" t="s">
        <v>174</v>
      </c>
      <c r="BC8" s="164" t="s">
        <v>184</v>
      </c>
      <c r="BD8" s="164" t="s">
        <v>136</v>
      </c>
      <c r="BE8" s="16"/>
      <c r="BF8" s="16"/>
      <c r="BG8" s="16"/>
      <c r="BH8" s="16"/>
      <c r="BI8" s="16"/>
      <c r="BJ8" s="16"/>
      <c r="BK8" s="16"/>
      <c r="BL8" s="16"/>
      <c r="BM8" s="16"/>
    </row>
    <row r="9" ht="16.5" customHeight="1">
      <c r="A9" s="16"/>
      <c r="B9" s="17"/>
      <c r="C9" s="16"/>
      <c r="D9" s="16"/>
      <c r="E9" s="47" t="s">
        <v>185</v>
      </c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4" t="s">
        <v>186</v>
      </c>
      <c r="BA9" s="164" t="s">
        <v>187</v>
      </c>
      <c r="BB9" s="164" t="s">
        <v>174</v>
      </c>
      <c r="BC9" s="164" t="s">
        <v>188</v>
      </c>
      <c r="BD9" s="164" t="s">
        <v>136</v>
      </c>
      <c r="BE9" s="16"/>
      <c r="BF9" s="16"/>
      <c r="BG9" s="16"/>
      <c r="BH9" s="16"/>
      <c r="BI9" s="16"/>
      <c r="BJ9" s="16"/>
      <c r="BK9" s="16"/>
      <c r="BL9" s="16"/>
      <c r="BM9" s="16"/>
    </row>
    <row r="10">
      <c r="A10" s="16"/>
      <c r="B10" s="17"/>
      <c r="C10" s="16"/>
      <c r="D10" s="16"/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4" t="s">
        <v>189</v>
      </c>
      <c r="BA10" s="164" t="s">
        <v>190</v>
      </c>
      <c r="BB10" s="164" t="s">
        <v>174</v>
      </c>
      <c r="BC10" s="164" t="s">
        <v>191</v>
      </c>
      <c r="BD10" s="164" t="s">
        <v>136</v>
      </c>
      <c r="BE10" s="16"/>
      <c r="BF10" s="16"/>
      <c r="BG10" s="16"/>
      <c r="BH10" s="16"/>
      <c r="BI10" s="16"/>
      <c r="BJ10" s="16"/>
      <c r="BK10" s="16"/>
      <c r="BL10" s="16"/>
      <c r="BM10" s="16"/>
    </row>
    <row r="11" ht="12.0" customHeight="1">
      <c r="A11" s="16"/>
      <c r="B11" s="17"/>
      <c r="C11" s="16"/>
      <c r="D11" s="13" t="s">
        <v>16</v>
      </c>
      <c r="E11" s="16"/>
      <c r="F11" s="10" t="s">
        <v>1</v>
      </c>
      <c r="G11" s="16"/>
      <c r="H11" s="16"/>
      <c r="I11" s="13" t="s">
        <v>17</v>
      </c>
      <c r="J11" s="10" t="s">
        <v>1</v>
      </c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4" t="s">
        <v>192</v>
      </c>
      <c r="BA11" s="164" t="s">
        <v>193</v>
      </c>
      <c r="BB11" s="164" t="s">
        <v>164</v>
      </c>
      <c r="BC11" s="164" t="s">
        <v>194</v>
      </c>
      <c r="BD11" s="164" t="s">
        <v>136</v>
      </c>
      <c r="BE11" s="16"/>
      <c r="BF11" s="16"/>
      <c r="BG11" s="16"/>
      <c r="BH11" s="16"/>
      <c r="BI11" s="16"/>
      <c r="BJ11" s="16"/>
      <c r="BK11" s="16"/>
      <c r="BL11" s="16"/>
      <c r="BM11" s="16"/>
    </row>
    <row r="12" ht="12.0" customHeight="1">
      <c r="A12" s="16"/>
      <c r="B12" s="17"/>
      <c r="C12" s="16"/>
      <c r="D12" s="13" t="s">
        <v>18</v>
      </c>
      <c r="E12" s="16"/>
      <c r="F12" s="10" t="s">
        <v>19</v>
      </c>
      <c r="G12" s="16"/>
      <c r="H12" s="16"/>
      <c r="I12" s="13" t="s">
        <v>20</v>
      </c>
      <c r="J12" s="49" t="str">
        <f>'Rekapitulace stavby'!AN8</f>
        <v>19. 12. 2023</v>
      </c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4" t="s">
        <v>195</v>
      </c>
      <c r="BA12" s="164" t="s">
        <v>196</v>
      </c>
      <c r="BB12" s="164" t="s">
        <v>174</v>
      </c>
      <c r="BC12" s="164" t="s">
        <v>197</v>
      </c>
      <c r="BD12" s="164" t="s">
        <v>136</v>
      </c>
      <c r="BE12" s="16"/>
      <c r="BF12" s="16"/>
      <c r="BG12" s="16"/>
      <c r="BH12" s="16"/>
      <c r="BI12" s="16"/>
      <c r="BJ12" s="16"/>
      <c r="BK12" s="16"/>
      <c r="BL12" s="16"/>
      <c r="BM12" s="16"/>
    </row>
    <row r="13" ht="10.5" customHeight="1">
      <c r="A13" s="16"/>
      <c r="B13" s="17"/>
      <c r="C13" s="16"/>
      <c r="D13" s="16"/>
      <c r="E13" s="16"/>
      <c r="F13" s="16"/>
      <c r="G13" s="16"/>
      <c r="H13" s="16"/>
      <c r="I13" s="16"/>
      <c r="J13" s="16"/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4" t="s">
        <v>198</v>
      </c>
      <c r="BA13" s="164" t="s">
        <v>199</v>
      </c>
      <c r="BB13" s="164" t="s">
        <v>164</v>
      </c>
      <c r="BC13" s="164" t="s">
        <v>200</v>
      </c>
      <c r="BD13" s="164" t="s">
        <v>136</v>
      </c>
      <c r="BE13" s="16"/>
      <c r="BF13" s="16"/>
      <c r="BG13" s="16"/>
      <c r="BH13" s="16"/>
      <c r="BI13" s="16"/>
      <c r="BJ13" s="16"/>
      <c r="BK13" s="16"/>
      <c r="BL13" s="16"/>
      <c r="BM13" s="16"/>
    </row>
    <row r="14" ht="12.0" customHeight="1">
      <c r="A14" s="16"/>
      <c r="B14" s="17"/>
      <c r="C14" s="16"/>
      <c r="D14" s="13" t="s">
        <v>22</v>
      </c>
      <c r="E14" s="16"/>
      <c r="F14" s="16"/>
      <c r="G14" s="16"/>
      <c r="H14" s="16"/>
      <c r="I14" s="13" t="s">
        <v>23</v>
      </c>
      <c r="J14" s="10" t="str">
        <f>IF('Rekapitulace stavby'!AN10="","",'Rekapitulace stavby'!AN10)</f>
        <v/>
      </c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4" t="s">
        <v>201</v>
      </c>
      <c r="BA14" s="164" t="s">
        <v>202</v>
      </c>
      <c r="BB14" s="164" t="s">
        <v>164</v>
      </c>
      <c r="BC14" s="164" t="s">
        <v>203</v>
      </c>
      <c r="BD14" s="164" t="s">
        <v>136</v>
      </c>
      <c r="BE14" s="16"/>
      <c r="BF14" s="16"/>
      <c r="BG14" s="16"/>
      <c r="BH14" s="16"/>
      <c r="BI14" s="16"/>
      <c r="BJ14" s="16"/>
      <c r="BK14" s="16"/>
      <c r="BL14" s="16"/>
      <c r="BM14" s="16"/>
    </row>
    <row r="15" ht="18.0" customHeight="1">
      <c r="A15" s="16"/>
      <c r="B15" s="17"/>
      <c r="C15" s="16"/>
      <c r="D15" s="16"/>
      <c r="E15" s="10" t="str">
        <f>IF('Rekapitulace stavby'!E11="","",'Rekapitulace stavby'!E11)</f>
        <v> </v>
      </c>
      <c r="F15" s="16"/>
      <c r="G15" s="16"/>
      <c r="H15" s="16"/>
      <c r="I15" s="13" t="s">
        <v>24</v>
      </c>
      <c r="J15" s="10" t="str">
        <f>IF('Rekapitulace stavby'!AN11="","",'Rekapitulace stavby'!AN11)</f>
        <v/>
      </c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4" t="s">
        <v>204</v>
      </c>
      <c r="BA15" s="164" t="s">
        <v>205</v>
      </c>
      <c r="BB15" s="164" t="s">
        <v>164</v>
      </c>
      <c r="BC15" s="164" t="s">
        <v>206</v>
      </c>
      <c r="BD15" s="164" t="s">
        <v>136</v>
      </c>
      <c r="BE15" s="16"/>
      <c r="BF15" s="16"/>
      <c r="BG15" s="16"/>
      <c r="BH15" s="16"/>
      <c r="BI15" s="16"/>
      <c r="BJ15" s="16"/>
      <c r="BK15" s="16"/>
      <c r="BL15" s="16"/>
      <c r="BM15" s="16"/>
    </row>
    <row r="16" ht="6.75" customHeight="1">
      <c r="A16" s="16"/>
      <c r="B16" s="17"/>
      <c r="C16" s="16"/>
      <c r="D16" s="16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4" t="s">
        <v>207</v>
      </c>
      <c r="BA16" s="164" t="s">
        <v>208</v>
      </c>
      <c r="BB16" s="164" t="s">
        <v>209</v>
      </c>
      <c r="BC16" s="164" t="s">
        <v>210</v>
      </c>
      <c r="BD16" s="164" t="s">
        <v>136</v>
      </c>
      <c r="BE16" s="16"/>
      <c r="BF16" s="16"/>
      <c r="BG16" s="16"/>
      <c r="BH16" s="16"/>
      <c r="BI16" s="16"/>
      <c r="BJ16" s="16"/>
      <c r="BK16" s="16"/>
      <c r="BL16" s="16"/>
      <c r="BM16" s="16"/>
    </row>
    <row r="17" ht="12.0" customHeight="1">
      <c r="A17" s="16"/>
      <c r="B17" s="17"/>
      <c r="C17" s="16"/>
      <c r="D17" s="13" t="s">
        <v>25</v>
      </c>
      <c r="E17" s="16"/>
      <c r="F17" s="16"/>
      <c r="G17" s="16"/>
      <c r="H17" s="16"/>
      <c r="I17" s="13" t="s">
        <v>23</v>
      </c>
      <c r="J17" s="10" t="str">
        <f>'Rekapitulace stavby'!AN13</f>
        <v/>
      </c>
      <c r="K17" s="16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4" t="s">
        <v>211</v>
      </c>
      <c r="BA17" s="164" t="s">
        <v>212</v>
      </c>
      <c r="BB17" s="164" t="s">
        <v>164</v>
      </c>
      <c r="BC17" s="164" t="s">
        <v>213</v>
      </c>
      <c r="BD17" s="164" t="s">
        <v>136</v>
      </c>
      <c r="BE17" s="16"/>
      <c r="BF17" s="16"/>
      <c r="BG17" s="16"/>
      <c r="BH17" s="16"/>
      <c r="BI17" s="16"/>
      <c r="BJ17" s="16"/>
      <c r="BK17" s="16"/>
      <c r="BL17" s="16"/>
      <c r="BM17" s="16"/>
    </row>
    <row r="18" ht="18.0" customHeight="1">
      <c r="A18" s="16"/>
      <c r="B18" s="17"/>
      <c r="C18" s="16"/>
      <c r="D18" s="16"/>
      <c r="E18" s="10" t="str">
        <f>'Rekapitulace stavby'!E14</f>
        <v> </v>
      </c>
      <c r="I18" s="13" t="s">
        <v>24</v>
      </c>
      <c r="J18" s="10" t="str">
        <f>'Rekapitulace stavby'!AN14</f>
        <v/>
      </c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4" t="s">
        <v>214</v>
      </c>
      <c r="BA18" s="164" t="s">
        <v>215</v>
      </c>
      <c r="BB18" s="164" t="s">
        <v>164</v>
      </c>
      <c r="BC18" s="164" t="s">
        <v>216</v>
      </c>
      <c r="BD18" s="164" t="s">
        <v>136</v>
      </c>
      <c r="BE18" s="16"/>
      <c r="BF18" s="16"/>
      <c r="BG18" s="16"/>
      <c r="BH18" s="16"/>
      <c r="BI18" s="16"/>
      <c r="BJ18" s="16"/>
      <c r="BK18" s="16"/>
      <c r="BL18" s="16"/>
      <c r="BM18" s="16"/>
    </row>
    <row r="19" ht="6.75" customHeight="1">
      <c r="A19" s="16"/>
      <c r="B19" s="17"/>
      <c r="C19" s="16"/>
      <c r="D19" s="16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4" t="s">
        <v>217</v>
      </c>
      <c r="BA19" s="164" t="s">
        <v>218</v>
      </c>
      <c r="BB19" s="164" t="s">
        <v>164</v>
      </c>
      <c r="BC19" s="164" t="s">
        <v>219</v>
      </c>
      <c r="BD19" s="164" t="s">
        <v>136</v>
      </c>
      <c r="BE19" s="16"/>
      <c r="BF19" s="16"/>
      <c r="BG19" s="16"/>
      <c r="BH19" s="16"/>
      <c r="BI19" s="16"/>
      <c r="BJ19" s="16"/>
      <c r="BK19" s="16"/>
      <c r="BL19" s="16"/>
      <c r="BM19" s="16"/>
    </row>
    <row r="20" ht="12.0" customHeight="1">
      <c r="A20" s="16"/>
      <c r="B20" s="17"/>
      <c r="C20" s="16"/>
      <c r="D20" s="13" t="s">
        <v>26</v>
      </c>
      <c r="E20" s="16"/>
      <c r="F20" s="16"/>
      <c r="G20" s="16"/>
      <c r="H20" s="16"/>
      <c r="I20" s="13" t="s">
        <v>23</v>
      </c>
      <c r="J20" s="10" t="s">
        <v>1</v>
      </c>
      <c r="K20" s="16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4" t="s">
        <v>220</v>
      </c>
      <c r="BA20" s="164" t="s">
        <v>221</v>
      </c>
      <c r="BB20" s="164" t="s">
        <v>164</v>
      </c>
      <c r="BC20" s="164" t="s">
        <v>222</v>
      </c>
      <c r="BD20" s="164" t="s">
        <v>136</v>
      </c>
      <c r="BE20" s="16"/>
      <c r="BF20" s="16"/>
      <c r="BG20" s="16"/>
      <c r="BH20" s="16"/>
      <c r="BI20" s="16"/>
      <c r="BJ20" s="16"/>
      <c r="BK20" s="16"/>
      <c r="BL20" s="16"/>
      <c r="BM20" s="16"/>
    </row>
    <row r="21" ht="18.0" customHeight="1">
      <c r="A21" s="16"/>
      <c r="B21" s="17"/>
      <c r="C21" s="16"/>
      <c r="D21" s="16"/>
      <c r="E21" s="10" t="s">
        <v>27</v>
      </c>
      <c r="F21" s="16"/>
      <c r="G21" s="16"/>
      <c r="H21" s="16"/>
      <c r="I21" s="13" t="s">
        <v>24</v>
      </c>
      <c r="J21" s="10" t="s">
        <v>1</v>
      </c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4" t="s">
        <v>223</v>
      </c>
      <c r="BA21" s="164" t="s">
        <v>224</v>
      </c>
      <c r="BB21" s="164" t="s">
        <v>164</v>
      </c>
      <c r="BC21" s="164" t="s">
        <v>225</v>
      </c>
      <c r="BD21" s="164" t="s">
        <v>136</v>
      </c>
      <c r="BE21" s="16"/>
      <c r="BF21" s="16"/>
      <c r="BG21" s="16"/>
      <c r="BH21" s="16"/>
      <c r="BI21" s="16"/>
      <c r="BJ21" s="16"/>
      <c r="BK21" s="16"/>
      <c r="BL21" s="16"/>
      <c r="BM21" s="16"/>
    </row>
    <row r="22" ht="6.75" customHeight="1">
      <c r="A22" s="16"/>
      <c r="B22" s="17"/>
      <c r="C22" s="16"/>
      <c r="D22" s="16"/>
      <c r="E22" s="16"/>
      <c r="F22" s="16"/>
      <c r="G22" s="16"/>
      <c r="H22" s="16"/>
      <c r="I22" s="16"/>
      <c r="J22" s="16"/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4" t="s">
        <v>226</v>
      </c>
      <c r="BA22" s="164" t="s">
        <v>227</v>
      </c>
      <c r="BB22" s="164" t="s">
        <v>164</v>
      </c>
      <c r="BC22" s="164" t="s">
        <v>228</v>
      </c>
      <c r="BD22" s="164" t="s">
        <v>136</v>
      </c>
      <c r="BE22" s="16"/>
      <c r="BF22" s="16"/>
      <c r="BG22" s="16"/>
      <c r="BH22" s="16"/>
      <c r="BI22" s="16"/>
      <c r="BJ22" s="16"/>
      <c r="BK22" s="16"/>
      <c r="BL22" s="16"/>
      <c r="BM22" s="16"/>
    </row>
    <row r="23" ht="12.0" customHeight="1">
      <c r="A23" s="16"/>
      <c r="B23" s="17"/>
      <c r="C23" s="16"/>
      <c r="D23" s="13" t="s">
        <v>29</v>
      </c>
      <c r="E23" s="16"/>
      <c r="F23" s="16"/>
      <c r="G23" s="16"/>
      <c r="H23" s="16"/>
      <c r="I23" s="13" t="s">
        <v>23</v>
      </c>
      <c r="J23" s="10" t="s">
        <v>30</v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4" t="s">
        <v>229</v>
      </c>
      <c r="BA23" s="164" t="s">
        <v>230</v>
      </c>
      <c r="BB23" s="164" t="s">
        <v>164</v>
      </c>
      <c r="BC23" s="164" t="s">
        <v>231</v>
      </c>
      <c r="BD23" s="164" t="s">
        <v>136</v>
      </c>
      <c r="BE23" s="16"/>
      <c r="BF23" s="16"/>
      <c r="BG23" s="16"/>
      <c r="BH23" s="16"/>
      <c r="BI23" s="16"/>
      <c r="BJ23" s="16"/>
      <c r="BK23" s="16"/>
      <c r="BL23" s="16"/>
      <c r="BM23" s="16"/>
    </row>
    <row r="24" ht="18.0" customHeight="1">
      <c r="A24" s="16"/>
      <c r="B24" s="17"/>
      <c r="C24" s="16"/>
      <c r="D24" s="16"/>
      <c r="E24" s="10" t="s">
        <v>31</v>
      </c>
      <c r="F24" s="16"/>
      <c r="G24" s="16"/>
      <c r="H24" s="16"/>
      <c r="I24" s="13" t="s">
        <v>24</v>
      </c>
      <c r="J24" s="10" t="s">
        <v>32</v>
      </c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4" t="s">
        <v>232</v>
      </c>
      <c r="BA24" s="164" t="s">
        <v>233</v>
      </c>
      <c r="BB24" s="164" t="s">
        <v>164</v>
      </c>
      <c r="BC24" s="164" t="s">
        <v>234</v>
      </c>
      <c r="BD24" s="164" t="s">
        <v>136</v>
      </c>
      <c r="BE24" s="16"/>
      <c r="BF24" s="16"/>
      <c r="BG24" s="16"/>
      <c r="BH24" s="16"/>
      <c r="BI24" s="16"/>
      <c r="BJ24" s="16"/>
      <c r="BK24" s="16"/>
      <c r="BL24" s="16"/>
      <c r="BM24" s="16"/>
    </row>
    <row r="25" ht="6.75" customHeight="1">
      <c r="A25" s="16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4" t="s">
        <v>235</v>
      </c>
      <c r="BA25" s="164" t="s">
        <v>236</v>
      </c>
      <c r="BB25" s="164" t="s">
        <v>164</v>
      </c>
      <c r="BC25" s="164" t="s">
        <v>237</v>
      </c>
      <c r="BD25" s="164" t="s">
        <v>136</v>
      </c>
      <c r="BE25" s="16"/>
      <c r="BF25" s="16"/>
      <c r="BG25" s="16"/>
      <c r="BH25" s="16"/>
      <c r="BI25" s="16"/>
      <c r="BJ25" s="16"/>
      <c r="BK25" s="16"/>
      <c r="BL25" s="16"/>
      <c r="BM25" s="16"/>
    </row>
    <row r="26" ht="12.0" customHeight="1">
      <c r="A26" s="16"/>
      <c r="B26" s="17"/>
      <c r="C26" s="16"/>
      <c r="D26" s="13" t="s">
        <v>33</v>
      </c>
      <c r="E26" s="16"/>
      <c r="F26" s="16"/>
      <c r="G26" s="16"/>
      <c r="H26" s="16"/>
      <c r="I26" s="16"/>
      <c r="J26" s="16"/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4" t="s">
        <v>238</v>
      </c>
      <c r="BA26" s="164" t="s">
        <v>238</v>
      </c>
      <c r="BB26" s="164" t="s">
        <v>1</v>
      </c>
      <c r="BC26" s="164" t="s">
        <v>239</v>
      </c>
      <c r="BD26" s="164" t="s">
        <v>136</v>
      </c>
      <c r="BE26" s="16"/>
      <c r="BF26" s="16"/>
      <c r="BG26" s="16"/>
      <c r="BH26" s="16"/>
      <c r="BI26" s="16"/>
      <c r="BJ26" s="16"/>
      <c r="BK26" s="16"/>
      <c r="BL26" s="16"/>
      <c r="BM26" s="16"/>
    </row>
    <row r="27" ht="107.25" customHeight="1">
      <c r="A27" s="98"/>
      <c r="B27" s="99"/>
      <c r="C27" s="98"/>
      <c r="D27" s="98"/>
      <c r="E27" s="14" t="s">
        <v>100</v>
      </c>
      <c r="I27" s="98"/>
      <c r="J27" s="98"/>
      <c r="K27" s="98"/>
      <c r="L27" s="99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165" t="s">
        <v>240</v>
      </c>
      <c r="BA27" s="165" t="s">
        <v>241</v>
      </c>
      <c r="BB27" s="165" t="s">
        <v>164</v>
      </c>
      <c r="BC27" s="165" t="s">
        <v>242</v>
      </c>
      <c r="BD27" s="165" t="s">
        <v>136</v>
      </c>
      <c r="BE27" s="98"/>
      <c r="BF27" s="98"/>
      <c r="BG27" s="98"/>
      <c r="BH27" s="98"/>
      <c r="BI27" s="98"/>
      <c r="BJ27" s="98"/>
      <c r="BK27" s="98"/>
      <c r="BL27" s="98"/>
      <c r="BM27" s="98"/>
    </row>
    <row r="28" ht="6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4" t="s">
        <v>243</v>
      </c>
      <c r="BA28" s="164" t="s">
        <v>244</v>
      </c>
      <c r="BB28" s="164" t="s">
        <v>164</v>
      </c>
      <c r="BC28" s="164" t="s">
        <v>245</v>
      </c>
      <c r="BD28" s="164" t="s">
        <v>136</v>
      </c>
      <c r="BE28" s="16"/>
      <c r="BF28" s="16"/>
      <c r="BG28" s="16"/>
      <c r="BH28" s="16"/>
      <c r="BI28" s="16"/>
      <c r="BJ28" s="16"/>
      <c r="BK28" s="16"/>
      <c r="BL28" s="16"/>
      <c r="BM28" s="16"/>
    </row>
    <row r="29" ht="6.75" customHeight="1">
      <c r="A29" s="16"/>
      <c r="B29" s="17"/>
      <c r="C29" s="16"/>
      <c r="D29" s="53"/>
      <c r="E29" s="53"/>
      <c r="F29" s="53"/>
      <c r="G29" s="53"/>
      <c r="H29" s="53"/>
      <c r="I29" s="53"/>
      <c r="J29" s="53"/>
      <c r="K29" s="53"/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4" t="s">
        <v>246</v>
      </c>
      <c r="BA29" s="164" t="s">
        <v>247</v>
      </c>
      <c r="BB29" s="164" t="s">
        <v>164</v>
      </c>
      <c r="BC29" s="164" t="s">
        <v>248</v>
      </c>
      <c r="BD29" s="164" t="s">
        <v>136</v>
      </c>
      <c r="BE29" s="16"/>
      <c r="BF29" s="16"/>
      <c r="BG29" s="16"/>
      <c r="BH29" s="16"/>
      <c r="BI29" s="16"/>
      <c r="BJ29" s="16"/>
      <c r="BK29" s="16"/>
      <c r="BL29" s="16"/>
      <c r="BM29" s="16"/>
    </row>
    <row r="30" ht="24.75" customHeight="1">
      <c r="A30" s="16"/>
      <c r="B30" s="17"/>
      <c r="C30" s="16"/>
      <c r="D30" s="100" t="s">
        <v>35</v>
      </c>
      <c r="E30" s="16"/>
      <c r="F30" s="16"/>
      <c r="G30" s="16"/>
      <c r="H30" s="16"/>
      <c r="I30" s="16"/>
      <c r="J30" s="71">
        <f>ROUND(J140, 2)</f>
        <v>0</v>
      </c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4" t="s">
        <v>249</v>
      </c>
      <c r="BA30" s="164" t="s">
        <v>250</v>
      </c>
      <c r="BB30" s="164" t="s">
        <v>174</v>
      </c>
      <c r="BC30" s="164" t="s">
        <v>251</v>
      </c>
      <c r="BD30" s="164" t="s">
        <v>136</v>
      </c>
      <c r="BE30" s="16"/>
      <c r="BF30" s="16"/>
      <c r="BG30" s="16"/>
      <c r="BH30" s="16"/>
      <c r="BI30" s="16"/>
      <c r="BJ30" s="16"/>
      <c r="BK30" s="16"/>
      <c r="BL30" s="16"/>
      <c r="BM30" s="16"/>
    </row>
    <row r="31" ht="6.75" customHeight="1">
      <c r="A31" s="16"/>
      <c r="B31" s="17"/>
      <c r="C31" s="16"/>
      <c r="D31" s="53"/>
      <c r="E31" s="53"/>
      <c r="F31" s="53"/>
      <c r="G31" s="53"/>
      <c r="H31" s="53"/>
      <c r="I31" s="53"/>
      <c r="J31" s="53"/>
      <c r="K31" s="53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4" t="s">
        <v>252</v>
      </c>
      <c r="BA31" s="164" t="s">
        <v>253</v>
      </c>
      <c r="BB31" s="164" t="s">
        <v>174</v>
      </c>
      <c r="BC31" s="164" t="s">
        <v>254</v>
      </c>
      <c r="BD31" s="164" t="s">
        <v>136</v>
      </c>
      <c r="BE31" s="16"/>
      <c r="BF31" s="16"/>
      <c r="BG31" s="16"/>
      <c r="BH31" s="16"/>
      <c r="BI31" s="16"/>
      <c r="BJ31" s="16"/>
      <c r="BK31" s="16"/>
      <c r="BL31" s="16"/>
      <c r="BM31" s="16"/>
    </row>
    <row r="32" ht="14.25" customHeight="1">
      <c r="A32" s="16"/>
      <c r="B32" s="17"/>
      <c r="C32" s="16"/>
      <c r="D32" s="16"/>
      <c r="E32" s="16"/>
      <c r="F32" s="22" t="s">
        <v>37</v>
      </c>
      <c r="G32" s="16"/>
      <c r="H32" s="16"/>
      <c r="I32" s="22" t="s">
        <v>36</v>
      </c>
      <c r="J32" s="22" t="s">
        <v>38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4" t="s">
        <v>255</v>
      </c>
      <c r="BA32" s="164" t="s">
        <v>256</v>
      </c>
      <c r="BB32" s="164" t="s">
        <v>174</v>
      </c>
      <c r="BC32" s="164" t="s">
        <v>257</v>
      </c>
      <c r="BD32" s="164" t="s">
        <v>136</v>
      </c>
      <c r="BE32" s="16"/>
      <c r="BF32" s="16"/>
      <c r="BG32" s="16"/>
      <c r="BH32" s="16"/>
      <c r="BI32" s="16"/>
      <c r="BJ32" s="16"/>
      <c r="BK32" s="16"/>
      <c r="BL32" s="16"/>
      <c r="BM32" s="16"/>
    </row>
    <row r="33" ht="14.25" customHeight="1">
      <c r="A33" s="16"/>
      <c r="B33" s="17"/>
      <c r="C33" s="16"/>
      <c r="D33" s="101" t="s">
        <v>39</v>
      </c>
      <c r="E33" s="13" t="s">
        <v>40</v>
      </c>
      <c r="F33" s="102">
        <f>ROUND((SUM(BE140:BE1285)),  2)</f>
        <v>0</v>
      </c>
      <c r="G33" s="16"/>
      <c r="H33" s="16"/>
      <c r="I33" s="103">
        <v>0.21</v>
      </c>
      <c r="J33" s="102">
        <f>ROUND(((SUM(BE140:BE1285))*I33),  2)</f>
        <v>0</v>
      </c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4" t="s">
        <v>258</v>
      </c>
      <c r="BA33" s="164" t="s">
        <v>259</v>
      </c>
      <c r="BB33" s="164" t="s">
        <v>174</v>
      </c>
      <c r="BC33" s="164" t="s">
        <v>260</v>
      </c>
      <c r="BD33" s="164" t="s">
        <v>136</v>
      </c>
      <c r="BE33" s="16"/>
      <c r="BF33" s="16"/>
      <c r="BG33" s="16"/>
      <c r="BH33" s="16"/>
      <c r="BI33" s="16"/>
      <c r="BJ33" s="16"/>
      <c r="BK33" s="16"/>
      <c r="BL33" s="16"/>
      <c r="BM33" s="16"/>
    </row>
    <row r="34" ht="14.25" customHeight="1">
      <c r="A34" s="16"/>
      <c r="B34" s="17"/>
      <c r="C34" s="16"/>
      <c r="D34" s="16"/>
      <c r="E34" s="13" t="s">
        <v>41</v>
      </c>
      <c r="F34" s="102">
        <f>ROUND((SUM(BF140:BF1285)),  2)</f>
        <v>0</v>
      </c>
      <c r="G34" s="16"/>
      <c r="H34" s="16"/>
      <c r="I34" s="103">
        <v>0.15</v>
      </c>
      <c r="J34" s="102">
        <f>ROUND(((SUM(BF140:BF1285))*I34),  2)</f>
        <v>0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4" t="s">
        <v>261</v>
      </c>
      <c r="BA34" s="164" t="s">
        <v>262</v>
      </c>
      <c r="BB34" s="164" t="s">
        <v>174</v>
      </c>
      <c r="BC34" s="164" t="s">
        <v>263</v>
      </c>
      <c r="BD34" s="164" t="s">
        <v>136</v>
      </c>
      <c r="BE34" s="16"/>
      <c r="BF34" s="16"/>
      <c r="BG34" s="16"/>
      <c r="BH34" s="16"/>
      <c r="BI34" s="16"/>
      <c r="BJ34" s="16"/>
      <c r="BK34" s="16"/>
      <c r="BL34" s="16"/>
      <c r="BM34" s="16"/>
    </row>
    <row r="35" ht="14.25" hidden="1" customHeight="1">
      <c r="A35" s="16"/>
      <c r="B35" s="17"/>
      <c r="C35" s="16"/>
      <c r="D35" s="16"/>
      <c r="E35" s="13" t="s">
        <v>42</v>
      </c>
      <c r="F35" s="102">
        <f>ROUND((SUM(BG140:BG1285)),  2)</f>
        <v>0</v>
      </c>
      <c r="G35" s="16"/>
      <c r="H35" s="16"/>
      <c r="I35" s="103">
        <v>0.21</v>
      </c>
      <c r="J35" s="102">
        <f t="shared" ref="J35:J37" si="1">0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4" t="s">
        <v>264</v>
      </c>
      <c r="BA35" s="164" t="s">
        <v>265</v>
      </c>
      <c r="BB35" s="164" t="s">
        <v>174</v>
      </c>
      <c r="BC35" s="164" t="s">
        <v>266</v>
      </c>
      <c r="BD35" s="164" t="s">
        <v>136</v>
      </c>
      <c r="BE35" s="16"/>
      <c r="BF35" s="16"/>
      <c r="BG35" s="16"/>
      <c r="BH35" s="16"/>
      <c r="BI35" s="16"/>
      <c r="BJ35" s="16"/>
      <c r="BK35" s="16"/>
      <c r="BL35" s="16"/>
      <c r="BM35" s="16"/>
    </row>
    <row r="36" ht="14.25" hidden="1" customHeight="1">
      <c r="A36" s="16"/>
      <c r="B36" s="17"/>
      <c r="C36" s="16"/>
      <c r="D36" s="16"/>
      <c r="E36" s="13" t="s">
        <v>43</v>
      </c>
      <c r="F36" s="102">
        <f>ROUND((SUM(BH140:BH1285)),  2)</f>
        <v>0</v>
      </c>
      <c r="G36" s="16"/>
      <c r="H36" s="16"/>
      <c r="I36" s="103">
        <v>0.15</v>
      </c>
      <c r="J36" s="102">
        <f t="shared" si="1"/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4" t="s">
        <v>267</v>
      </c>
      <c r="BA36" s="164" t="s">
        <v>268</v>
      </c>
      <c r="BB36" s="164" t="s">
        <v>174</v>
      </c>
      <c r="BC36" s="164" t="s">
        <v>269</v>
      </c>
      <c r="BD36" s="164" t="s">
        <v>136</v>
      </c>
      <c r="BE36" s="16"/>
      <c r="BF36" s="16"/>
      <c r="BG36" s="16"/>
      <c r="BH36" s="16"/>
      <c r="BI36" s="16"/>
      <c r="BJ36" s="16"/>
      <c r="BK36" s="16"/>
      <c r="BL36" s="16"/>
      <c r="BM36" s="16"/>
    </row>
    <row r="37" ht="14.25" hidden="1" customHeight="1">
      <c r="A37" s="16"/>
      <c r="B37" s="17"/>
      <c r="C37" s="16"/>
      <c r="D37" s="16"/>
      <c r="E37" s="13" t="s">
        <v>44</v>
      </c>
      <c r="F37" s="102">
        <f>ROUND((SUM(BI140:BI1285)),  2)</f>
        <v>0</v>
      </c>
      <c r="G37" s="16"/>
      <c r="H37" s="16"/>
      <c r="I37" s="103">
        <v>0.0</v>
      </c>
      <c r="J37" s="102">
        <f t="shared" si="1"/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4" t="s">
        <v>270</v>
      </c>
      <c r="BA37" s="164" t="s">
        <v>271</v>
      </c>
      <c r="BB37" s="164" t="s">
        <v>164</v>
      </c>
      <c r="BC37" s="164" t="s">
        <v>272</v>
      </c>
      <c r="BD37" s="164" t="s">
        <v>136</v>
      </c>
      <c r="BE37" s="16"/>
      <c r="BF37" s="16"/>
      <c r="BG37" s="16"/>
      <c r="BH37" s="16"/>
      <c r="BI37" s="16"/>
      <c r="BJ37" s="16"/>
      <c r="BK37" s="16"/>
      <c r="BL37" s="16"/>
      <c r="BM37" s="16"/>
    </row>
    <row r="38" ht="6.75" customHeight="1">
      <c r="A38" s="16"/>
      <c r="B38" s="17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4" t="s">
        <v>273</v>
      </c>
      <c r="BA38" s="164" t="s">
        <v>274</v>
      </c>
      <c r="BB38" s="164" t="s">
        <v>209</v>
      </c>
      <c r="BC38" s="164" t="s">
        <v>275</v>
      </c>
      <c r="BD38" s="164" t="s">
        <v>136</v>
      </c>
      <c r="BE38" s="16"/>
      <c r="BF38" s="16"/>
      <c r="BG38" s="16"/>
      <c r="BH38" s="16"/>
      <c r="BI38" s="16"/>
      <c r="BJ38" s="16"/>
      <c r="BK38" s="16"/>
      <c r="BL38" s="16"/>
      <c r="BM38" s="16"/>
    </row>
    <row r="39" ht="24.75" customHeight="1">
      <c r="A39" s="16"/>
      <c r="B39" s="17"/>
      <c r="C39" s="104"/>
      <c r="D39" s="105" t="s">
        <v>45</v>
      </c>
      <c r="E39" s="58"/>
      <c r="F39" s="58"/>
      <c r="G39" s="106" t="s">
        <v>46</v>
      </c>
      <c r="H39" s="107" t="s">
        <v>47</v>
      </c>
      <c r="I39" s="58"/>
      <c r="J39" s="108">
        <f>SUM(J30:J37)</f>
        <v>0</v>
      </c>
      <c r="K39" s="109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4" t="s">
        <v>276</v>
      </c>
      <c r="BA39" s="164" t="s">
        <v>277</v>
      </c>
      <c r="BB39" s="164" t="s">
        <v>164</v>
      </c>
      <c r="BC39" s="164" t="s">
        <v>278</v>
      </c>
      <c r="BD39" s="164" t="s">
        <v>136</v>
      </c>
      <c r="BE39" s="16"/>
      <c r="BF39" s="16"/>
      <c r="BG39" s="16"/>
      <c r="BH39" s="16"/>
      <c r="BI39" s="16"/>
      <c r="BJ39" s="16"/>
      <c r="BK39" s="16"/>
      <c r="BL39" s="16"/>
      <c r="BM39" s="16"/>
    </row>
    <row r="40" ht="14.2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4" t="s">
        <v>279</v>
      </c>
      <c r="BA40" s="164" t="s">
        <v>280</v>
      </c>
      <c r="BB40" s="164" t="s">
        <v>209</v>
      </c>
      <c r="BC40" s="164" t="s">
        <v>281</v>
      </c>
      <c r="BD40" s="164" t="s">
        <v>136</v>
      </c>
      <c r="BE40" s="16"/>
      <c r="BF40" s="16"/>
      <c r="BG40" s="16"/>
      <c r="BH40" s="16"/>
      <c r="BI40" s="16"/>
      <c r="BJ40" s="16"/>
      <c r="BK40" s="16"/>
      <c r="BL40" s="16"/>
      <c r="BM40" s="16"/>
    </row>
    <row r="4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64" t="s">
        <v>282</v>
      </c>
      <c r="BA41" s="164" t="s">
        <v>283</v>
      </c>
      <c r="BB41" s="164" t="s">
        <v>164</v>
      </c>
      <c r="BC41" s="164" t="s">
        <v>284</v>
      </c>
      <c r="BD41" s="164" t="s">
        <v>136</v>
      </c>
      <c r="BE41" s="2"/>
      <c r="BF41" s="2"/>
      <c r="BG41" s="2"/>
      <c r="BH41" s="2"/>
      <c r="BI41" s="2"/>
      <c r="BJ41" s="2"/>
      <c r="BK41" s="2"/>
      <c r="BL41" s="2"/>
      <c r="BM41" s="2"/>
    </row>
    <row r="42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64" t="s">
        <v>285</v>
      </c>
      <c r="BA42" s="164" t="s">
        <v>183</v>
      </c>
      <c r="BB42" s="164" t="s">
        <v>174</v>
      </c>
      <c r="BC42" s="164" t="s">
        <v>286</v>
      </c>
      <c r="BD42" s="164" t="s">
        <v>136</v>
      </c>
      <c r="BE42" s="2"/>
      <c r="BF42" s="2"/>
      <c r="BG42" s="2"/>
      <c r="BH42" s="2"/>
      <c r="BI42" s="2"/>
      <c r="BJ42" s="2"/>
      <c r="BK42" s="2"/>
      <c r="BL42" s="2"/>
      <c r="BM42" s="2"/>
    </row>
    <row r="43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64" t="s">
        <v>287</v>
      </c>
      <c r="BA43" s="164" t="s">
        <v>288</v>
      </c>
      <c r="BB43" s="164" t="s">
        <v>174</v>
      </c>
      <c r="BC43" s="164" t="s">
        <v>289</v>
      </c>
      <c r="BD43" s="164" t="s">
        <v>136</v>
      </c>
      <c r="BE43" s="2"/>
      <c r="BF43" s="2"/>
      <c r="BG43" s="2"/>
      <c r="BH43" s="2"/>
      <c r="BI43" s="2"/>
      <c r="BJ43" s="2"/>
      <c r="BK43" s="2"/>
      <c r="BL43" s="2"/>
      <c r="BM43" s="2"/>
    </row>
    <row r="44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64" t="s">
        <v>290</v>
      </c>
      <c r="BA44" s="164" t="s">
        <v>202</v>
      </c>
      <c r="BB44" s="164" t="s">
        <v>164</v>
      </c>
      <c r="BC44" s="164" t="s">
        <v>291</v>
      </c>
      <c r="BD44" s="164" t="s">
        <v>136</v>
      </c>
      <c r="BE44" s="2"/>
      <c r="BF44" s="2"/>
      <c r="BG44" s="2"/>
      <c r="BH44" s="2"/>
      <c r="BI44" s="2"/>
      <c r="BJ44" s="2"/>
      <c r="BK44" s="2"/>
      <c r="BL44" s="2"/>
      <c r="BM44" s="2"/>
    </row>
    <row r="4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64" t="s">
        <v>292</v>
      </c>
      <c r="BA45" s="164" t="s">
        <v>293</v>
      </c>
      <c r="BB45" s="164" t="s">
        <v>174</v>
      </c>
      <c r="BC45" s="164" t="s">
        <v>294</v>
      </c>
      <c r="BD45" s="164" t="s">
        <v>136</v>
      </c>
      <c r="BE45" s="2"/>
      <c r="BF45" s="2"/>
      <c r="BG45" s="2"/>
      <c r="BH45" s="2"/>
      <c r="BI45" s="2"/>
      <c r="BJ45" s="2"/>
      <c r="BK45" s="2"/>
      <c r="BL45" s="2"/>
      <c r="BM45" s="2"/>
    </row>
    <row r="46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64" t="s">
        <v>295</v>
      </c>
      <c r="BA46" s="164" t="s">
        <v>296</v>
      </c>
      <c r="BB46" s="164" t="s">
        <v>174</v>
      </c>
      <c r="BC46" s="164" t="s">
        <v>297</v>
      </c>
      <c r="BD46" s="164" t="s">
        <v>136</v>
      </c>
      <c r="BE46" s="2"/>
      <c r="BF46" s="2"/>
      <c r="BG46" s="2"/>
      <c r="BH46" s="2"/>
      <c r="BI46" s="2"/>
      <c r="BJ46" s="2"/>
      <c r="BK46" s="2"/>
      <c r="BL46" s="2"/>
      <c r="BM46" s="2"/>
    </row>
    <row r="47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64" t="s">
        <v>298</v>
      </c>
      <c r="BA47" s="164" t="s">
        <v>299</v>
      </c>
      <c r="BB47" s="164" t="s">
        <v>174</v>
      </c>
      <c r="BC47" s="164" t="s">
        <v>300</v>
      </c>
      <c r="BD47" s="164" t="s">
        <v>136</v>
      </c>
      <c r="BE47" s="2"/>
      <c r="BF47" s="2"/>
      <c r="BG47" s="2"/>
      <c r="BH47" s="2"/>
      <c r="BI47" s="2"/>
      <c r="BJ47" s="2"/>
      <c r="BK47" s="2"/>
      <c r="BL47" s="2"/>
      <c r="BM47" s="2"/>
    </row>
    <row r="48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64" t="s">
        <v>301</v>
      </c>
      <c r="BA48" s="164" t="s">
        <v>302</v>
      </c>
      <c r="BB48" s="164" t="s">
        <v>174</v>
      </c>
      <c r="BC48" s="164" t="s">
        <v>303</v>
      </c>
      <c r="BD48" s="164" t="s">
        <v>136</v>
      </c>
      <c r="BE48" s="2"/>
      <c r="BF48" s="2"/>
      <c r="BG48" s="2"/>
      <c r="BH48" s="2"/>
      <c r="BI48" s="2"/>
      <c r="BJ48" s="2"/>
      <c r="BK48" s="2"/>
      <c r="BL48" s="2"/>
      <c r="BM48" s="2"/>
    </row>
    <row r="49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164" t="s">
        <v>304</v>
      </c>
      <c r="BA49" s="164" t="s">
        <v>305</v>
      </c>
      <c r="BB49" s="164" t="s">
        <v>174</v>
      </c>
      <c r="BC49" s="164" t="s">
        <v>306</v>
      </c>
      <c r="BD49" s="164" t="s">
        <v>136</v>
      </c>
      <c r="BE49" s="2"/>
      <c r="BF49" s="2"/>
      <c r="BG49" s="2"/>
      <c r="BH49" s="2"/>
      <c r="BI49" s="2"/>
      <c r="BJ49" s="2"/>
      <c r="BK49" s="2"/>
      <c r="BL49" s="2"/>
      <c r="BM49" s="2"/>
    </row>
    <row r="50" ht="14.25" customHeight="1">
      <c r="A50" s="16"/>
      <c r="B50" s="17"/>
      <c r="C50" s="16"/>
      <c r="D50" s="35" t="s">
        <v>48</v>
      </c>
      <c r="E50" s="36"/>
      <c r="F50" s="36"/>
      <c r="G50" s="35" t="s">
        <v>49</v>
      </c>
      <c r="H50" s="36"/>
      <c r="I50" s="36"/>
      <c r="J50" s="36"/>
      <c r="K50" s="36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ht="15.75" customHeight="1">
      <c r="A61" s="16"/>
      <c r="B61" s="17"/>
      <c r="C61" s="16"/>
      <c r="D61" s="37" t="s">
        <v>50</v>
      </c>
      <c r="E61" s="19"/>
      <c r="F61" s="110" t="s">
        <v>51</v>
      </c>
      <c r="G61" s="37" t="s">
        <v>50</v>
      </c>
      <c r="H61" s="19"/>
      <c r="I61" s="19"/>
      <c r="J61" s="111" t="s">
        <v>51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ht="15.75" customHeight="1">
      <c r="A65" s="16"/>
      <c r="B65" s="17"/>
      <c r="C65" s="16"/>
      <c r="D65" s="35" t="s">
        <v>52</v>
      </c>
      <c r="E65" s="36"/>
      <c r="F65" s="36"/>
      <c r="G65" s="35" t="s">
        <v>53</v>
      </c>
      <c r="H65" s="36"/>
      <c r="I65" s="36"/>
      <c r="J65" s="36"/>
      <c r="K65" s="36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ht="15.75" customHeight="1">
      <c r="A76" s="16"/>
      <c r="B76" s="17"/>
      <c r="C76" s="16"/>
      <c r="D76" s="37" t="s">
        <v>50</v>
      </c>
      <c r="E76" s="19"/>
      <c r="F76" s="110" t="s">
        <v>51</v>
      </c>
      <c r="G76" s="37" t="s">
        <v>50</v>
      </c>
      <c r="H76" s="19"/>
      <c r="I76" s="19"/>
      <c r="J76" s="111" t="s">
        <v>51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ht="14.25" customHeight="1">
      <c r="A77" s="16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ht="6.75" customHeight="1">
      <c r="A81" s="16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ht="24.75" customHeight="1">
      <c r="A82" s="16"/>
      <c r="B82" s="17"/>
      <c r="C82" s="7" t="s">
        <v>101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ht="12.0" customHeight="1">
      <c r="A84" s="16"/>
      <c r="B84" s="17"/>
      <c r="C84" s="13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ht="16.5" customHeight="1">
      <c r="A85" s="16"/>
      <c r="B85" s="17"/>
      <c r="C85" s="16"/>
      <c r="D85" s="16"/>
      <c r="E85" s="97" t="str">
        <f>E7</f>
        <v>RD - RUBÍN - PTH</v>
      </c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ht="12.0" customHeight="1">
      <c r="A86" s="16"/>
      <c r="B86" s="17"/>
      <c r="C86" s="13" t="s">
        <v>98</v>
      </c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</row>
    <row r="87" ht="16.5" customHeight="1">
      <c r="A87" s="16"/>
      <c r="B87" s="17"/>
      <c r="C87" s="16"/>
      <c r="D87" s="16"/>
      <c r="E87" s="47" t="str">
        <f>E9</f>
        <v>01 - RD - Stavební a statická část</v>
      </c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ht="12.0" customHeight="1">
      <c r="A89" s="16"/>
      <c r="B89" s="17"/>
      <c r="C89" s="13" t="s">
        <v>18</v>
      </c>
      <c r="D89" s="16"/>
      <c r="E89" s="16"/>
      <c r="F89" s="10" t="str">
        <f>F12</f>
        <v> </v>
      </c>
      <c r="G89" s="16"/>
      <c r="H89" s="16"/>
      <c r="I89" s="13" t="s">
        <v>20</v>
      </c>
      <c r="J89" s="49" t="str">
        <f>IF(J12="","",J12)</f>
        <v>19. 12. 2023</v>
      </c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ht="15.0" customHeight="1">
      <c r="A91" s="16"/>
      <c r="B91" s="17"/>
      <c r="C91" s="13" t="s">
        <v>22</v>
      </c>
      <c r="D91" s="16"/>
      <c r="E91" s="16"/>
      <c r="F91" s="10" t="str">
        <f>E15</f>
        <v> </v>
      </c>
      <c r="G91" s="16"/>
      <c r="H91" s="16"/>
      <c r="I91" s="13" t="s">
        <v>26</v>
      </c>
      <c r="J91" s="14" t="str">
        <f>E21</f>
        <v>Ing. Ota Štork</v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ht="15.0" customHeight="1">
      <c r="A92" s="16"/>
      <c r="B92" s="17"/>
      <c r="C92" s="13" t="s">
        <v>25</v>
      </c>
      <c r="D92" s="16"/>
      <c r="E92" s="16"/>
      <c r="F92" s="10" t="str">
        <f>IF(E18="","",E18)</f>
        <v> </v>
      </c>
      <c r="G92" s="16"/>
      <c r="H92" s="16"/>
      <c r="I92" s="13" t="s">
        <v>29</v>
      </c>
      <c r="J92" s="14" t="str">
        <f>E24</f>
        <v>G SERVIS CZ, s.r.o.</v>
      </c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ht="9.7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ht="29.25" customHeight="1">
      <c r="A94" s="16"/>
      <c r="B94" s="17"/>
      <c r="C94" s="112" t="s">
        <v>102</v>
      </c>
      <c r="D94" s="104"/>
      <c r="E94" s="104"/>
      <c r="F94" s="104"/>
      <c r="G94" s="104"/>
      <c r="H94" s="104"/>
      <c r="I94" s="104"/>
      <c r="J94" s="113" t="s">
        <v>103</v>
      </c>
      <c r="K94" s="104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ht="22.5" customHeight="1">
      <c r="A96" s="16"/>
      <c r="B96" s="17"/>
      <c r="C96" s="114" t="s">
        <v>104</v>
      </c>
      <c r="D96" s="16"/>
      <c r="E96" s="16"/>
      <c r="F96" s="16"/>
      <c r="G96" s="16"/>
      <c r="H96" s="16"/>
      <c r="I96" s="16"/>
      <c r="J96" s="71">
        <f t="shared" ref="J96:J98" si="2">J140</f>
        <v>0</v>
      </c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3" t="s">
        <v>105</v>
      </c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ht="24.75" customHeight="1">
      <c r="A97" s="115"/>
      <c r="B97" s="116"/>
      <c r="C97" s="115"/>
      <c r="D97" s="117" t="s">
        <v>307</v>
      </c>
      <c r="E97" s="118"/>
      <c r="F97" s="118"/>
      <c r="G97" s="118"/>
      <c r="H97" s="118"/>
      <c r="I97" s="118"/>
      <c r="J97" s="119">
        <f t="shared" si="2"/>
        <v>0</v>
      </c>
      <c r="K97" s="115"/>
      <c r="L97" s="116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</row>
    <row r="98" ht="19.5" customHeight="1">
      <c r="A98" s="120"/>
      <c r="B98" s="121"/>
      <c r="C98" s="120"/>
      <c r="D98" s="122" t="s">
        <v>308</v>
      </c>
      <c r="E98" s="123"/>
      <c r="F98" s="123"/>
      <c r="G98" s="123"/>
      <c r="H98" s="123"/>
      <c r="I98" s="123"/>
      <c r="J98" s="124">
        <f t="shared" si="2"/>
        <v>0</v>
      </c>
      <c r="K98" s="120"/>
      <c r="L98" s="121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</row>
    <row r="99" ht="19.5" customHeight="1">
      <c r="A99" s="120"/>
      <c r="B99" s="121"/>
      <c r="C99" s="120"/>
      <c r="D99" s="122" t="s">
        <v>309</v>
      </c>
      <c r="E99" s="123"/>
      <c r="F99" s="123"/>
      <c r="G99" s="123"/>
      <c r="H99" s="123"/>
      <c r="I99" s="123"/>
      <c r="J99" s="124">
        <f>J196</f>
        <v>0</v>
      </c>
      <c r="K99" s="120"/>
      <c r="L99" s="121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</row>
    <row r="100" ht="19.5" customHeight="1">
      <c r="A100" s="120"/>
      <c r="B100" s="121"/>
      <c r="C100" s="120"/>
      <c r="D100" s="122" t="s">
        <v>310</v>
      </c>
      <c r="E100" s="123"/>
      <c r="F100" s="123"/>
      <c r="G100" s="123"/>
      <c r="H100" s="123"/>
      <c r="I100" s="123"/>
      <c r="J100" s="124">
        <f>J267</f>
        <v>0</v>
      </c>
      <c r="K100" s="120"/>
      <c r="L100" s="121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</row>
    <row r="101" ht="19.5" customHeight="1">
      <c r="A101" s="120"/>
      <c r="B101" s="121"/>
      <c r="C101" s="120"/>
      <c r="D101" s="122" t="s">
        <v>311</v>
      </c>
      <c r="E101" s="123"/>
      <c r="F101" s="123"/>
      <c r="G101" s="123"/>
      <c r="H101" s="123"/>
      <c r="I101" s="123"/>
      <c r="J101" s="124">
        <f>J385</f>
        <v>0</v>
      </c>
      <c r="K101" s="120"/>
      <c r="L101" s="121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</row>
    <row r="102" ht="19.5" customHeight="1">
      <c r="A102" s="120"/>
      <c r="B102" s="121"/>
      <c r="C102" s="120"/>
      <c r="D102" s="122" t="s">
        <v>312</v>
      </c>
      <c r="E102" s="123"/>
      <c r="F102" s="123"/>
      <c r="G102" s="123"/>
      <c r="H102" s="123"/>
      <c r="I102" s="123"/>
      <c r="J102" s="124">
        <f>J495</f>
        <v>0</v>
      </c>
      <c r="K102" s="120"/>
      <c r="L102" s="121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</row>
    <row r="103" ht="19.5" customHeight="1">
      <c r="A103" s="120"/>
      <c r="B103" s="121"/>
      <c r="C103" s="120"/>
      <c r="D103" s="122" t="s">
        <v>313</v>
      </c>
      <c r="E103" s="123"/>
      <c r="F103" s="123"/>
      <c r="G103" s="123"/>
      <c r="H103" s="123"/>
      <c r="I103" s="123"/>
      <c r="J103" s="124">
        <f>J508</f>
        <v>0</v>
      </c>
      <c r="K103" s="120"/>
      <c r="L103" s="121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</row>
    <row r="104" ht="19.5" customHeight="1">
      <c r="A104" s="120"/>
      <c r="B104" s="121"/>
      <c r="C104" s="120"/>
      <c r="D104" s="122" t="s">
        <v>314</v>
      </c>
      <c r="E104" s="123"/>
      <c r="F104" s="123"/>
      <c r="G104" s="123"/>
      <c r="H104" s="123"/>
      <c r="I104" s="123"/>
      <c r="J104" s="124">
        <f>J722</f>
        <v>0</v>
      </c>
      <c r="K104" s="120"/>
      <c r="L104" s="121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</row>
    <row r="105" ht="19.5" customHeight="1">
      <c r="A105" s="120"/>
      <c r="B105" s="121"/>
      <c r="C105" s="120"/>
      <c r="D105" s="122" t="s">
        <v>315</v>
      </c>
      <c r="E105" s="123"/>
      <c r="F105" s="123"/>
      <c r="G105" s="123"/>
      <c r="H105" s="123"/>
      <c r="I105" s="123"/>
      <c r="J105" s="124">
        <f>J737</f>
        <v>0</v>
      </c>
      <c r="K105" s="120"/>
      <c r="L105" s="121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</row>
    <row r="106" ht="19.5" customHeight="1">
      <c r="A106" s="120"/>
      <c r="B106" s="121"/>
      <c r="C106" s="120"/>
      <c r="D106" s="122" t="s">
        <v>316</v>
      </c>
      <c r="E106" s="123"/>
      <c r="F106" s="123"/>
      <c r="G106" s="123"/>
      <c r="H106" s="123"/>
      <c r="I106" s="123"/>
      <c r="J106" s="124">
        <f>J742</f>
        <v>0</v>
      </c>
      <c r="K106" s="120"/>
      <c r="L106" s="121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</row>
    <row r="107" ht="24.75" customHeight="1">
      <c r="A107" s="115"/>
      <c r="B107" s="116"/>
      <c r="C107" s="115"/>
      <c r="D107" s="117" t="s">
        <v>317</v>
      </c>
      <c r="E107" s="118"/>
      <c r="F107" s="118"/>
      <c r="G107" s="118"/>
      <c r="H107" s="118"/>
      <c r="I107" s="118"/>
      <c r="J107" s="119">
        <f t="shared" ref="J107:J108" si="3">J745</f>
        <v>0</v>
      </c>
      <c r="K107" s="115"/>
      <c r="L107" s="116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</row>
    <row r="108" ht="19.5" customHeight="1">
      <c r="A108" s="120"/>
      <c r="B108" s="121"/>
      <c r="C108" s="120"/>
      <c r="D108" s="122" t="s">
        <v>318</v>
      </c>
      <c r="E108" s="123"/>
      <c r="F108" s="123"/>
      <c r="G108" s="123"/>
      <c r="H108" s="123"/>
      <c r="I108" s="123"/>
      <c r="J108" s="124">
        <f t="shared" si="3"/>
        <v>0</v>
      </c>
      <c r="K108" s="120"/>
      <c r="L108" s="121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</row>
    <row r="109" ht="19.5" customHeight="1">
      <c r="A109" s="120"/>
      <c r="B109" s="121"/>
      <c r="C109" s="120"/>
      <c r="D109" s="122" t="s">
        <v>319</v>
      </c>
      <c r="E109" s="123"/>
      <c r="F109" s="123"/>
      <c r="G109" s="123"/>
      <c r="H109" s="123"/>
      <c r="I109" s="123"/>
      <c r="J109" s="124">
        <f>J777</f>
        <v>0</v>
      </c>
      <c r="K109" s="120"/>
      <c r="L109" s="121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0"/>
    </row>
    <row r="110" ht="19.5" customHeight="1">
      <c r="A110" s="120"/>
      <c r="B110" s="121"/>
      <c r="C110" s="120"/>
      <c r="D110" s="122" t="s">
        <v>320</v>
      </c>
      <c r="E110" s="123"/>
      <c r="F110" s="123"/>
      <c r="G110" s="123"/>
      <c r="H110" s="123"/>
      <c r="I110" s="123"/>
      <c r="J110" s="124">
        <f>J845</f>
        <v>0</v>
      </c>
      <c r="K110" s="120"/>
      <c r="L110" s="121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</row>
    <row r="111" ht="19.5" customHeight="1">
      <c r="A111" s="120"/>
      <c r="B111" s="121"/>
      <c r="C111" s="120"/>
      <c r="D111" s="122" t="s">
        <v>321</v>
      </c>
      <c r="E111" s="123"/>
      <c r="F111" s="123"/>
      <c r="G111" s="123"/>
      <c r="H111" s="123"/>
      <c r="I111" s="123"/>
      <c r="J111" s="124">
        <f>J851</f>
        <v>0</v>
      </c>
      <c r="K111" s="120"/>
      <c r="L111" s="121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0"/>
    </row>
    <row r="112" ht="19.5" customHeight="1">
      <c r="A112" s="120"/>
      <c r="B112" s="121"/>
      <c r="C112" s="120"/>
      <c r="D112" s="122" t="s">
        <v>322</v>
      </c>
      <c r="E112" s="123"/>
      <c r="F112" s="123"/>
      <c r="G112" s="123"/>
      <c r="H112" s="123"/>
      <c r="I112" s="123"/>
      <c r="J112" s="124">
        <f>J972</f>
        <v>0</v>
      </c>
      <c r="K112" s="120"/>
      <c r="L112" s="121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</row>
    <row r="113" ht="19.5" customHeight="1">
      <c r="A113" s="120"/>
      <c r="B113" s="121"/>
      <c r="C113" s="120"/>
      <c r="D113" s="122" t="s">
        <v>323</v>
      </c>
      <c r="E113" s="123"/>
      <c r="F113" s="123"/>
      <c r="G113" s="123"/>
      <c r="H113" s="123"/>
      <c r="I113" s="123"/>
      <c r="J113" s="124">
        <f>J994</f>
        <v>0</v>
      </c>
      <c r="K113" s="120"/>
      <c r="L113" s="121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</row>
    <row r="114" ht="19.5" customHeight="1">
      <c r="A114" s="120"/>
      <c r="B114" s="121"/>
      <c r="C114" s="120"/>
      <c r="D114" s="122" t="s">
        <v>324</v>
      </c>
      <c r="E114" s="123"/>
      <c r="F114" s="123"/>
      <c r="G114" s="123"/>
      <c r="H114" s="123"/>
      <c r="I114" s="123"/>
      <c r="J114" s="124">
        <f>J1013</f>
        <v>0</v>
      </c>
      <c r="K114" s="120"/>
      <c r="L114" s="121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</row>
    <row r="115" ht="19.5" customHeight="1">
      <c r="A115" s="120"/>
      <c r="B115" s="121"/>
      <c r="C115" s="120"/>
      <c r="D115" s="122" t="s">
        <v>325</v>
      </c>
      <c r="E115" s="123"/>
      <c r="F115" s="123"/>
      <c r="G115" s="123"/>
      <c r="H115" s="123"/>
      <c r="I115" s="123"/>
      <c r="J115" s="124">
        <f>J1046</f>
        <v>0</v>
      </c>
      <c r="K115" s="120"/>
      <c r="L115" s="121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</row>
    <row r="116" ht="19.5" customHeight="1">
      <c r="A116" s="120"/>
      <c r="B116" s="121"/>
      <c r="C116" s="120"/>
      <c r="D116" s="122" t="s">
        <v>326</v>
      </c>
      <c r="E116" s="123"/>
      <c r="F116" s="123"/>
      <c r="G116" s="123"/>
      <c r="H116" s="123"/>
      <c r="I116" s="123"/>
      <c r="J116" s="124">
        <f>J1131</f>
        <v>0</v>
      </c>
      <c r="K116" s="120"/>
      <c r="L116" s="121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</row>
    <row r="117" ht="19.5" customHeight="1">
      <c r="A117" s="120"/>
      <c r="B117" s="121"/>
      <c r="C117" s="120"/>
      <c r="D117" s="122" t="s">
        <v>327</v>
      </c>
      <c r="E117" s="123"/>
      <c r="F117" s="123"/>
      <c r="G117" s="123"/>
      <c r="H117" s="123"/>
      <c r="I117" s="123"/>
      <c r="J117" s="124">
        <f>J1141</f>
        <v>0</v>
      </c>
      <c r="K117" s="120"/>
      <c r="L117" s="121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120"/>
      <c r="BL117" s="120"/>
      <c r="BM117" s="120"/>
    </row>
    <row r="118" ht="19.5" customHeight="1">
      <c r="A118" s="120"/>
      <c r="B118" s="121"/>
      <c r="C118" s="120"/>
      <c r="D118" s="122" t="s">
        <v>328</v>
      </c>
      <c r="E118" s="123"/>
      <c r="F118" s="123"/>
      <c r="G118" s="123"/>
      <c r="H118" s="123"/>
      <c r="I118" s="123"/>
      <c r="J118" s="124">
        <f>J1188</f>
        <v>0</v>
      </c>
      <c r="K118" s="120"/>
      <c r="L118" s="121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</row>
    <row r="119" ht="19.5" customHeight="1">
      <c r="A119" s="120"/>
      <c r="B119" s="121"/>
      <c r="C119" s="120"/>
      <c r="D119" s="122" t="s">
        <v>329</v>
      </c>
      <c r="E119" s="123"/>
      <c r="F119" s="123"/>
      <c r="G119" s="123"/>
      <c r="H119" s="123"/>
      <c r="I119" s="123"/>
      <c r="J119" s="124">
        <f>J1217</f>
        <v>0</v>
      </c>
      <c r="K119" s="120"/>
      <c r="L119" s="121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</row>
    <row r="120" ht="19.5" customHeight="1">
      <c r="A120" s="120"/>
      <c r="B120" s="121"/>
      <c r="C120" s="120"/>
      <c r="D120" s="122" t="s">
        <v>330</v>
      </c>
      <c r="E120" s="123"/>
      <c r="F120" s="123"/>
      <c r="G120" s="123"/>
      <c r="H120" s="123"/>
      <c r="I120" s="123"/>
      <c r="J120" s="124">
        <f>J1277</f>
        <v>0</v>
      </c>
      <c r="K120" s="120"/>
      <c r="L120" s="121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</row>
    <row r="121" ht="21.75" customHeight="1">
      <c r="A121" s="16"/>
      <c r="B121" s="17"/>
      <c r="C121" s="16"/>
      <c r="D121" s="16"/>
      <c r="E121" s="16"/>
      <c r="F121" s="16"/>
      <c r="G121" s="16"/>
      <c r="H121" s="16"/>
      <c r="I121" s="16"/>
      <c r="J121" s="16"/>
      <c r="K121" s="16"/>
      <c r="L121" s="17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</row>
    <row r="122" ht="6.75" customHeight="1">
      <c r="A122" s="16"/>
      <c r="B122" s="38"/>
      <c r="C122" s="39"/>
      <c r="D122" s="39"/>
      <c r="E122" s="39"/>
      <c r="F122" s="39"/>
      <c r="G122" s="39"/>
      <c r="H122" s="39"/>
      <c r="I122" s="39"/>
      <c r="J122" s="39"/>
      <c r="K122" s="39"/>
      <c r="L122" s="17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</row>
    <row r="126" ht="6.75" customHeight="1">
      <c r="A126" s="16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17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</row>
    <row r="127" ht="24.75" customHeight="1">
      <c r="A127" s="16"/>
      <c r="B127" s="17"/>
      <c r="C127" s="7" t="s">
        <v>112</v>
      </c>
      <c r="D127" s="16"/>
      <c r="E127" s="16"/>
      <c r="F127" s="16"/>
      <c r="G127" s="16"/>
      <c r="H127" s="16"/>
      <c r="I127" s="16"/>
      <c r="J127" s="16"/>
      <c r="K127" s="16"/>
      <c r="L127" s="17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</row>
    <row r="128" ht="6.75" customHeight="1">
      <c r="A128" s="16"/>
      <c r="B128" s="17"/>
      <c r="C128" s="16"/>
      <c r="D128" s="16"/>
      <c r="E128" s="16"/>
      <c r="F128" s="16"/>
      <c r="G128" s="16"/>
      <c r="H128" s="16"/>
      <c r="I128" s="16"/>
      <c r="J128" s="16"/>
      <c r="K128" s="16"/>
      <c r="L128" s="17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</row>
    <row r="129" ht="12.0" customHeight="1">
      <c r="A129" s="16"/>
      <c r="B129" s="17"/>
      <c r="C129" s="13" t="s">
        <v>14</v>
      </c>
      <c r="D129" s="16"/>
      <c r="E129" s="16"/>
      <c r="F129" s="16"/>
      <c r="G129" s="16"/>
      <c r="H129" s="16"/>
      <c r="I129" s="16"/>
      <c r="J129" s="16"/>
      <c r="K129" s="16"/>
      <c r="L129" s="17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</row>
    <row r="130" ht="16.5" customHeight="1">
      <c r="A130" s="16"/>
      <c r="B130" s="17"/>
      <c r="C130" s="16"/>
      <c r="D130" s="16"/>
      <c r="E130" s="97" t="str">
        <f>E7</f>
        <v>RD - RUBÍN - PTH</v>
      </c>
      <c r="I130" s="16"/>
      <c r="J130" s="16"/>
      <c r="K130" s="16"/>
      <c r="L130" s="17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</row>
    <row r="131" ht="12.0" customHeight="1">
      <c r="A131" s="16"/>
      <c r="B131" s="17"/>
      <c r="C131" s="13" t="s">
        <v>98</v>
      </c>
      <c r="D131" s="16"/>
      <c r="E131" s="16"/>
      <c r="F131" s="16"/>
      <c r="G131" s="16"/>
      <c r="H131" s="16"/>
      <c r="I131" s="16"/>
      <c r="J131" s="16"/>
      <c r="K131" s="16"/>
      <c r="L131" s="17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</row>
    <row r="132" ht="16.5" customHeight="1">
      <c r="A132" s="16"/>
      <c r="B132" s="17"/>
      <c r="C132" s="16"/>
      <c r="D132" s="16"/>
      <c r="E132" s="47" t="str">
        <f>E9</f>
        <v>01 - RD - Stavební a statická část</v>
      </c>
      <c r="I132" s="16"/>
      <c r="J132" s="16"/>
      <c r="K132" s="16"/>
      <c r="L132" s="17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</row>
    <row r="133" ht="6.75" customHeight="1">
      <c r="A133" s="16"/>
      <c r="B133" s="17"/>
      <c r="C133" s="16"/>
      <c r="D133" s="16"/>
      <c r="E133" s="16"/>
      <c r="F133" s="16"/>
      <c r="G133" s="16"/>
      <c r="H133" s="16"/>
      <c r="I133" s="16"/>
      <c r="J133" s="16"/>
      <c r="K133" s="16"/>
      <c r="L133" s="17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</row>
    <row r="134" ht="12.0" customHeight="1">
      <c r="A134" s="16"/>
      <c r="B134" s="17"/>
      <c r="C134" s="13" t="s">
        <v>18</v>
      </c>
      <c r="D134" s="16"/>
      <c r="E134" s="16"/>
      <c r="F134" s="10" t="str">
        <f>F12</f>
        <v> </v>
      </c>
      <c r="G134" s="16"/>
      <c r="H134" s="16"/>
      <c r="I134" s="13" t="s">
        <v>20</v>
      </c>
      <c r="J134" s="49" t="str">
        <f>IF(J12="","",J12)</f>
        <v>19. 12. 2023</v>
      </c>
      <c r="K134" s="16"/>
      <c r="L134" s="17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</row>
    <row r="135" ht="6.75" customHeight="1">
      <c r="A135" s="16"/>
      <c r="B135" s="17"/>
      <c r="C135" s="16"/>
      <c r="D135" s="16"/>
      <c r="E135" s="16"/>
      <c r="F135" s="16"/>
      <c r="G135" s="16"/>
      <c r="H135" s="16"/>
      <c r="I135" s="16"/>
      <c r="J135" s="16"/>
      <c r="K135" s="16"/>
      <c r="L135" s="17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</row>
    <row r="136" ht="15.0" customHeight="1">
      <c r="A136" s="16"/>
      <c r="B136" s="17"/>
      <c r="C136" s="13" t="s">
        <v>22</v>
      </c>
      <c r="D136" s="16"/>
      <c r="E136" s="16"/>
      <c r="F136" s="10" t="str">
        <f>E15</f>
        <v> </v>
      </c>
      <c r="G136" s="16"/>
      <c r="H136" s="16"/>
      <c r="I136" s="13" t="s">
        <v>26</v>
      </c>
      <c r="J136" s="14" t="str">
        <f>E21</f>
        <v>Ing. Ota Štork</v>
      </c>
      <c r="K136" s="16"/>
      <c r="L136" s="17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</row>
    <row r="137" ht="15.0" customHeight="1">
      <c r="A137" s="16"/>
      <c r="B137" s="17"/>
      <c r="C137" s="13" t="s">
        <v>25</v>
      </c>
      <c r="D137" s="16"/>
      <c r="E137" s="16"/>
      <c r="F137" s="10" t="str">
        <f>IF(E18="","",E18)</f>
        <v> </v>
      </c>
      <c r="G137" s="16"/>
      <c r="H137" s="16"/>
      <c r="I137" s="13" t="s">
        <v>29</v>
      </c>
      <c r="J137" s="14" t="str">
        <f>E24</f>
        <v>G SERVIS CZ, s.r.o.</v>
      </c>
      <c r="K137" s="16"/>
      <c r="L137" s="17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</row>
    <row r="138" ht="9.75" customHeight="1">
      <c r="A138" s="16"/>
      <c r="B138" s="17"/>
      <c r="C138" s="16"/>
      <c r="D138" s="16"/>
      <c r="E138" s="16"/>
      <c r="F138" s="16"/>
      <c r="G138" s="16"/>
      <c r="H138" s="16"/>
      <c r="I138" s="16"/>
      <c r="J138" s="16"/>
      <c r="K138" s="16"/>
      <c r="L138" s="17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</row>
    <row r="139" ht="29.25" customHeight="1">
      <c r="A139" s="125"/>
      <c r="B139" s="126"/>
      <c r="C139" s="127" t="s">
        <v>113</v>
      </c>
      <c r="D139" s="128" t="s">
        <v>60</v>
      </c>
      <c r="E139" s="128" t="s">
        <v>56</v>
      </c>
      <c r="F139" s="128" t="s">
        <v>57</v>
      </c>
      <c r="G139" s="128" t="s">
        <v>114</v>
      </c>
      <c r="H139" s="128" t="s">
        <v>115</v>
      </c>
      <c r="I139" s="128" t="s">
        <v>116</v>
      </c>
      <c r="J139" s="128" t="s">
        <v>103</v>
      </c>
      <c r="K139" s="129" t="s">
        <v>117</v>
      </c>
      <c r="L139" s="126"/>
      <c r="M139" s="62" t="s">
        <v>1</v>
      </c>
      <c r="N139" s="63" t="s">
        <v>39</v>
      </c>
      <c r="O139" s="63" t="s">
        <v>118</v>
      </c>
      <c r="P139" s="63" t="s">
        <v>119</v>
      </c>
      <c r="Q139" s="63" t="s">
        <v>120</v>
      </c>
      <c r="R139" s="63" t="s">
        <v>121</v>
      </c>
      <c r="S139" s="63" t="s">
        <v>122</v>
      </c>
      <c r="T139" s="64" t="s">
        <v>123</v>
      </c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</row>
    <row r="140" ht="22.5" customHeight="1">
      <c r="A140" s="16"/>
      <c r="B140" s="17"/>
      <c r="C140" s="68" t="s">
        <v>124</v>
      </c>
      <c r="D140" s="16"/>
      <c r="E140" s="16"/>
      <c r="F140" s="16"/>
      <c r="G140" s="16"/>
      <c r="H140" s="16"/>
      <c r="I140" s="16"/>
      <c r="J140" s="130">
        <f t="shared" ref="J140:J142" si="4">BK140</f>
        <v>0</v>
      </c>
      <c r="K140" s="16"/>
      <c r="L140" s="17"/>
      <c r="M140" s="65"/>
      <c r="N140" s="53"/>
      <c r="O140" s="53"/>
      <c r="P140" s="131">
        <f>P141+P745</f>
        <v>2826.611886</v>
      </c>
      <c r="Q140" s="53"/>
      <c r="R140" s="131">
        <f>R141+R745</f>
        <v>346.7079237</v>
      </c>
      <c r="S140" s="53"/>
      <c r="T140" s="132">
        <f>T141+T745</f>
        <v>0.06351315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3" t="s">
        <v>74</v>
      </c>
      <c r="AU140" s="3" t="s">
        <v>105</v>
      </c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33">
        <f>BK141+BK745</f>
        <v>0</v>
      </c>
      <c r="BL140" s="16"/>
      <c r="BM140" s="16"/>
    </row>
    <row r="141" ht="25.5" customHeight="1">
      <c r="A141" s="134"/>
      <c r="B141" s="135"/>
      <c r="C141" s="134"/>
      <c r="D141" s="136" t="s">
        <v>74</v>
      </c>
      <c r="E141" s="137" t="s">
        <v>331</v>
      </c>
      <c r="F141" s="137" t="s">
        <v>332</v>
      </c>
      <c r="G141" s="134"/>
      <c r="H141" s="134"/>
      <c r="I141" s="134"/>
      <c r="J141" s="138">
        <f t="shared" si="4"/>
        <v>0</v>
      </c>
      <c r="K141" s="134"/>
      <c r="L141" s="135"/>
      <c r="M141" s="139"/>
      <c r="N141" s="134"/>
      <c r="O141" s="134"/>
      <c r="P141" s="140">
        <f>P142+P196+P267+P385+P495+P508+P722+P737+P742</f>
        <v>1635.117866</v>
      </c>
      <c r="Q141" s="134"/>
      <c r="R141" s="140">
        <f>R142+R196+R267+R385+R495+R508+R722+R737+R742</f>
        <v>320.6327174</v>
      </c>
      <c r="S141" s="134"/>
      <c r="T141" s="141">
        <f>T142+T196+T267+T385+T495+T508+T722+T737+T742</f>
        <v>0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6" t="s">
        <v>83</v>
      </c>
      <c r="AS141" s="134"/>
      <c r="AT141" s="142" t="s">
        <v>74</v>
      </c>
      <c r="AU141" s="142" t="s">
        <v>75</v>
      </c>
      <c r="AV141" s="134"/>
      <c r="AW141" s="134"/>
      <c r="AX141" s="134"/>
      <c r="AY141" s="136" t="s">
        <v>128</v>
      </c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43">
        <f>BK142+BK196+BK267+BK385+BK495+BK508+BK722+BK737+BK742</f>
        <v>0</v>
      </c>
      <c r="BL141" s="134"/>
      <c r="BM141" s="134"/>
    </row>
    <row r="142" ht="22.5" customHeight="1">
      <c r="A142" s="134"/>
      <c r="B142" s="135"/>
      <c r="C142" s="134"/>
      <c r="D142" s="136" t="s">
        <v>74</v>
      </c>
      <c r="E142" s="144" t="s">
        <v>83</v>
      </c>
      <c r="F142" s="144" t="s">
        <v>333</v>
      </c>
      <c r="G142" s="134"/>
      <c r="H142" s="134"/>
      <c r="I142" s="134"/>
      <c r="J142" s="145">
        <f t="shared" si="4"/>
        <v>0</v>
      </c>
      <c r="K142" s="134"/>
      <c r="L142" s="135"/>
      <c r="M142" s="139"/>
      <c r="N142" s="134"/>
      <c r="O142" s="134"/>
      <c r="P142" s="140">
        <f>SUM(P143:P195)</f>
        <v>88.368186</v>
      </c>
      <c r="Q142" s="134"/>
      <c r="R142" s="140">
        <f>SUM(R143:R195)</f>
        <v>5.63</v>
      </c>
      <c r="S142" s="134"/>
      <c r="T142" s="141">
        <f>SUM(T143:T195)</f>
        <v>0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6" t="s">
        <v>83</v>
      </c>
      <c r="AS142" s="134"/>
      <c r="AT142" s="142" t="s">
        <v>74</v>
      </c>
      <c r="AU142" s="142" t="s">
        <v>83</v>
      </c>
      <c r="AV142" s="134"/>
      <c r="AW142" s="134"/>
      <c r="AX142" s="134"/>
      <c r="AY142" s="136" t="s">
        <v>128</v>
      </c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43">
        <f>SUM(BK143:BK195)</f>
        <v>0</v>
      </c>
      <c r="BL142" s="134"/>
      <c r="BM142" s="134"/>
    </row>
    <row r="143" ht="24.0" customHeight="1">
      <c r="A143" s="16"/>
      <c r="B143" s="17"/>
      <c r="C143" s="146" t="s">
        <v>83</v>
      </c>
      <c r="D143" s="146" t="s">
        <v>131</v>
      </c>
      <c r="E143" s="147" t="s">
        <v>334</v>
      </c>
      <c r="F143" s="148" t="s">
        <v>335</v>
      </c>
      <c r="G143" s="149" t="s">
        <v>164</v>
      </c>
      <c r="H143" s="150">
        <v>161.214</v>
      </c>
      <c r="I143" s="151"/>
      <c r="J143" s="151">
        <f>ROUND(I143*H143,2)</f>
        <v>0</v>
      </c>
      <c r="K143" s="148" t="s">
        <v>134</v>
      </c>
      <c r="L143" s="17"/>
      <c r="M143" s="152" t="s">
        <v>1</v>
      </c>
      <c r="N143" s="153" t="s">
        <v>41</v>
      </c>
      <c r="O143" s="154">
        <v>0.026</v>
      </c>
      <c r="P143" s="154">
        <f>O143*H143</f>
        <v>4.191564</v>
      </c>
      <c r="Q143" s="154">
        <v>0.0</v>
      </c>
      <c r="R143" s="154">
        <f>Q143*H143</f>
        <v>0</v>
      </c>
      <c r="S143" s="154">
        <v>0.0</v>
      </c>
      <c r="T143" s="155">
        <f>S143*H143</f>
        <v>0</v>
      </c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56" t="s">
        <v>153</v>
      </c>
      <c r="AS143" s="16"/>
      <c r="AT143" s="156" t="s">
        <v>131</v>
      </c>
      <c r="AU143" s="156" t="s">
        <v>136</v>
      </c>
      <c r="AV143" s="16"/>
      <c r="AW143" s="16"/>
      <c r="AX143" s="16"/>
      <c r="AY143" s="3" t="s">
        <v>128</v>
      </c>
      <c r="AZ143" s="16"/>
      <c r="BA143" s="16"/>
      <c r="BB143" s="16"/>
      <c r="BC143" s="16"/>
      <c r="BD143" s="16"/>
      <c r="BE143" s="157">
        <f>IF(N143="základní",J143,0)</f>
        <v>0</v>
      </c>
      <c r="BF143" s="157">
        <f>IF(N143="snížená",J143,0)</f>
        <v>0</v>
      </c>
      <c r="BG143" s="157">
        <f>IF(N143="zákl. přenesená",J143,0)</f>
        <v>0</v>
      </c>
      <c r="BH143" s="157">
        <f>IF(N143="sníž. přenesená",J143,0)</f>
        <v>0</v>
      </c>
      <c r="BI143" s="157">
        <f>IF(N143="nulová",J143,0)</f>
        <v>0</v>
      </c>
      <c r="BJ143" s="3" t="s">
        <v>136</v>
      </c>
      <c r="BK143" s="157">
        <f>ROUND(I143*H143,2)</f>
        <v>0</v>
      </c>
      <c r="BL143" s="3" t="s">
        <v>153</v>
      </c>
      <c r="BM143" s="156" t="s">
        <v>336</v>
      </c>
    </row>
    <row r="144" ht="15.75" customHeight="1">
      <c r="A144" s="16"/>
      <c r="B144" s="17"/>
      <c r="C144" s="16"/>
      <c r="D144" s="158" t="s">
        <v>138</v>
      </c>
      <c r="E144" s="16"/>
      <c r="F144" s="159" t="s">
        <v>337</v>
      </c>
      <c r="G144" s="16"/>
      <c r="H144" s="16"/>
      <c r="I144" s="16"/>
      <c r="J144" s="16"/>
      <c r="K144" s="16"/>
      <c r="L144" s="17"/>
      <c r="M144" s="160"/>
      <c r="N144" s="16"/>
      <c r="O144" s="16"/>
      <c r="P144" s="16"/>
      <c r="Q144" s="16"/>
      <c r="R144" s="16"/>
      <c r="S144" s="16"/>
      <c r="T144" s="5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3" t="s">
        <v>138</v>
      </c>
      <c r="AU144" s="3" t="s">
        <v>136</v>
      </c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</row>
    <row r="145" ht="15.75" customHeight="1">
      <c r="A145" s="166"/>
      <c r="B145" s="167"/>
      <c r="C145" s="166"/>
      <c r="D145" s="168" t="s">
        <v>338</v>
      </c>
      <c r="E145" s="169" t="s">
        <v>1</v>
      </c>
      <c r="F145" s="170" t="s">
        <v>339</v>
      </c>
      <c r="G145" s="166"/>
      <c r="H145" s="169" t="s">
        <v>1</v>
      </c>
      <c r="I145" s="166"/>
      <c r="J145" s="166"/>
      <c r="K145" s="166"/>
      <c r="L145" s="167"/>
      <c r="M145" s="171"/>
      <c r="N145" s="166"/>
      <c r="O145" s="166"/>
      <c r="P145" s="166"/>
      <c r="Q145" s="166"/>
      <c r="R145" s="166"/>
      <c r="S145" s="166"/>
      <c r="T145" s="172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9" t="s">
        <v>338</v>
      </c>
      <c r="AU145" s="169" t="s">
        <v>136</v>
      </c>
      <c r="AV145" s="166" t="s">
        <v>83</v>
      </c>
      <c r="AW145" s="166" t="s">
        <v>28</v>
      </c>
      <c r="AX145" s="166" t="s">
        <v>75</v>
      </c>
      <c r="AY145" s="169" t="s">
        <v>128</v>
      </c>
      <c r="AZ145" s="166"/>
      <c r="BA145" s="166"/>
      <c r="BB145" s="166"/>
      <c r="BC145" s="166"/>
      <c r="BD145" s="166"/>
      <c r="BE145" s="166"/>
      <c r="BF145" s="166"/>
      <c r="BG145" s="166"/>
      <c r="BH145" s="166"/>
      <c r="BI145" s="166"/>
      <c r="BJ145" s="166"/>
      <c r="BK145" s="166"/>
      <c r="BL145" s="166"/>
      <c r="BM145" s="166"/>
    </row>
    <row r="146" ht="15.75" customHeight="1">
      <c r="A146" s="173"/>
      <c r="B146" s="174"/>
      <c r="C146" s="173"/>
      <c r="D146" s="168" t="s">
        <v>338</v>
      </c>
      <c r="E146" s="175" t="s">
        <v>1</v>
      </c>
      <c r="F146" s="176" t="s">
        <v>340</v>
      </c>
      <c r="G146" s="173"/>
      <c r="H146" s="177">
        <v>116.516</v>
      </c>
      <c r="I146" s="173"/>
      <c r="J146" s="173"/>
      <c r="K146" s="173"/>
      <c r="L146" s="174"/>
      <c r="M146" s="178"/>
      <c r="N146" s="173"/>
      <c r="O146" s="173"/>
      <c r="P146" s="173"/>
      <c r="Q146" s="173"/>
      <c r="R146" s="173"/>
      <c r="S146" s="173"/>
      <c r="T146" s="179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5" t="s">
        <v>338</v>
      </c>
      <c r="AU146" s="175" t="s">
        <v>136</v>
      </c>
      <c r="AV146" s="173" t="s">
        <v>136</v>
      </c>
      <c r="AW146" s="173" t="s">
        <v>28</v>
      </c>
      <c r="AX146" s="173" t="s">
        <v>75</v>
      </c>
      <c r="AY146" s="175" t="s">
        <v>128</v>
      </c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</row>
    <row r="147" ht="15.75" customHeight="1">
      <c r="A147" s="180"/>
      <c r="B147" s="181"/>
      <c r="C147" s="180"/>
      <c r="D147" s="168" t="s">
        <v>338</v>
      </c>
      <c r="E147" s="182" t="s">
        <v>1</v>
      </c>
      <c r="F147" s="183" t="s">
        <v>341</v>
      </c>
      <c r="G147" s="180"/>
      <c r="H147" s="184">
        <v>116.516</v>
      </c>
      <c r="I147" s="180"/>
      <c r="J147" s="180"/>
      <c r="K147" s="180"/>
      <c r="L147" s="181"/>
      <c r="M147" s="185"/>
      <c r="N147" s="180"/>
      <c r="O147" s="180"/>
      <c r="P147" s="180"/>
      <c r="Q147" s="180"/>
      <c r="R147" s="180"/>
      <c r="S147" s="180"/>
      <c r="T147" s="186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2" t="s">
        <v>338</v>
      </c>
      <c r="AU147" s="182" t="s">
        <v>136</v>
      </c>
      <c r="AV147" s="180" t="s">
        <v>147</v>
      </c>
      <c r="AW147" s="180" t="s">
        <v>28</v>
      </c>
      <c r="AX147" s="180" t="s">
        <v>75</v>
      </c>
      <c r="AY147" s="182" t="s">
        <v>128</v>
      </c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</row>
    <row r="148" ht="15.75" customHeight="1">
      <c r="A148" s="166"/>
      <c r="B148" s="167"/>
      <c r="C148" s="166"/>
      <c r="D148" s="168" t="s">
        <v>338</v>
      </c>
      <c r="E148" s="169" t="s">
        <v>1</v>
      </c>
      <c r="F148" s="170" t="s">
        <v>342</v>
      </c>
      <c r="G148" s="166"/>
      <c r="H148" s="169" t="s">
        <v>1</v>
      </c>
      <c r="I148" s="166"/>
      <c r="J148" s="166"/>
      <c r="K148" s="166"/>
      <c r="L148" s="167"/>
      <c r="M148" s="171"/>
      <c r="N148" s="166"/>
      <c r="O148" s="166"/>
      <c r="P148" s="166"/>
      <c r="Q148" s="166"/>
      <c r="R148" s="166"/>
      <c r="S148" s="166"/>
      <c r="T148" s="172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9" t="s">
        <v>338</v>
      </c>
      <c r="AU148" s="169" t="s">
        <v>136</v>
      </c>
      <c r="AV148" s="166" t="s">
        <v>83</v>
      </c>
      <c r="AW148" s="166" t="s">
        <v>28</v>
      </c>
      <c r="AX148" s="166" t="s">
        <v>75</v>
      </c>
      <c r="AY148" s="169" t="s">
        <v>128</v>
      </c>
      <c r="AZ148" s="166"/>
      <c r="BA148" s="166"/>
      <c r="BB148" s="166"/>
      <c r="BC148" s="166"/>
      <c r="BD148" s="166"/>
      <c r="BE148" s="166"/>
      <c r="BF148" s="166"/>
      <c r="BG148" s="166"/>
      <c r="BH148" s="166"/>
      <c r="BI148" s="166"/>
      <c r="BJ148" s="166"/>
      <c r="BK148" s="166"/>
      <c r="BL148" s="166"/>
      <c r="BM148" s="166"/>
    </row>
    <row r="149" ht="15.75" customHeight="1">
      <c r="A149" s="173"/>
      <c r="B149" s="174"/>
      <c r="C149" s="173"/>
      <c r="D149" s="168" t="s">
        <v>338</v>
      </c>
      <c r="E149" s="175" t="s">
        <v>162</v>
      </c>
      <c r="F149" s="176" t="s">
        <v>343</v>
      </c>
      <c r="G149" s="173"/>
      <c r="H149" s="177">
        <v>17.709</v>
      </c>
      <c r="I149" s="173"/>
      <c r="J149" s="173"/>
      <c r="K149" s="173"/>
      <c r="L149" s="174"/>
      <c r="M149" s="178"/>
      <c r="N149" s="173"/>
      <c r="O149" s="173"/>
      <c r="P149" s="173"/>
      <c r="Q149" s="173"/>
      <c r="R149" s="173"/>
      <c r="S149" s="173"/>
      <c r="T149" s="179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5" t="s">
        <v>338</v>
      </c>
      <c r="AU149" s="175" t="s">
        <v>136</v>
      </c>
      <c r="AV149" s="173" t="s">
        <v>136</v>
      </c>
      <c r="AW149" s="173" t="s">
        <v>28</v>
      </c>
      <c r="AX149" s="173" t="s">
        <v>75</v>
      </c>
      <c r="AY149" s="175" t="s">
        <v>128</v>
      </c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</row>
    <row r="150" ht="15.75" customHeight="1">
      <c r="A150" s="166"/>
      <c r="B150" s="167"/>
      <c r="C150" s="166"/>
      <c r="D150" s="168" t="s">
        <v>338</v>
      </c>
      <c r="E150" s="169" t="s">
        <v>1</v>
      </c>
      <c r="F150" s="170" t="s">
        <v>344</v>
      </c>
      <c r="G150" s="166"/>
      <c r="H150" s="169" t="s">
        <v>1</v>
      </c>
      <c r="I150" s="166"/>
      <c r="J150" s="166"/>
      <c r="K150" s="166"/>
      <c r="L150" s="167"/>
      <c r="M150" s="171"/>
      <c r="N150" s="166"/>
      <c r="O150" s="166"/>
      <c r="P150" s="166"/>
      <c r="Q150" s="166"/>
      <c r="R150" s="166"/>
      <c r="S150" s="166"/>
      <c r="T150" s="172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9" t="s">
        <v>338</v>
      </c>
      <c r="AU150" s="169" t="s">
        <v>136</v>
      </c>
      <c r="AV150" s="166" t="s">
        <v>83</v>
      </c>
      <c r="AW150" s="166" t="s">
        <v>28</v>
      </c>
      <c r="AX150" s="166" t="s">
        <v>75</v>
      </c>
      <c r="AY150" s="169" t="s">
        <v>128</v>
      </c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</row>
    <row r="151" ht="15.75" customHeight="1">
      <c r="A151" s="173"/>
      <c r="B151" s="174"/>
      <c r="C151" s="173"/>
      <c r="D151" s="168" t="s">
        <v>338</v>
      </c>
      <c r="E151" s="175" t="s">
        <v>166</v>
      </c>
      <c r="F151" s="176" t="s">
        <v>345</v>
      </c>
      <c r="G151" s="173"/>
      <c r="H151" s="177">
        <v>19.178</v>
      </c>
      <c r="I151" s="173"/>
      <c r="J151" s="173"/>
      <c r="K151" s="173"/>
      <c r="L151" s="174"/>
      <c r="M151" s="178"/>
      <c r="N151" s="173"/>
      <c r="O151" s="173"/>
      <c r="P151" s="173"/>
      <c r="Q151" s="173"/>
      <c r="R151" s="173"/>
      <c r="S151" s="173"/>
      <c r="T151" s="179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5" t="s">
        <v>338</v>
      </c>
      <c r="AU151" s="175" t="s">
        <v>136</v>
      </c>
      <c r="AV151" s="173" t="s">
        <v>136</v>
      </c>
      <c r="AW151" s="173" t="s">
        <v>28</v>
      </c>
      <c r="AX151" s="173" t="s">
        <v>75</v>
      </c>
      <c r="AY151" s="175" t="s">
        <v>128</v>
      </c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</row>
    <row r="152" ht="15.75" customHeight="1">
      <c r="A152" s="166"/>
      <c r="B152" s="167"/>
      <c r="C152" s="166"/>
      <c r="D152" s="168" t="s">
        <v>338</v>
      </c>
      <c r="E152" s="169" t="s">
        <v>1</v>
      </c>
      <c r="F152" s="170" t="s">
        <v>346</v>
      </c>
      <c r="G152" s="166"/>
      <c r="H152" s="169" t="s">
        <v>1</v>
      </c>
      <c r="I152" s="166"/>
      <c r="J152" s="166"/>
      <c r="K152" s="166"/>
      <c r="L152" s="167"/>
      <c r="M152" s="171"/>
      <c r="N152" s="166"/>
      <c r="O152" s="166"/>
      <c r="P152" s="166"/>
      <c r="Q152" s="166"/>
      <c r="R152" s="166"/>
      <c r="S152" s="166"/>
      <c r="T152" s="172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9" t="s">
        <v>338</v>
      </c>
      <c r="AU152" s="169" t="s">
        <v>136</v>
      </c>
      <c r="AV152" s="166" t="s">
        <v>83</v>
      </c>
      <c r="AW152" s="166" t="s">
        <v>28</v>
      </c>
      <c r="AX152" s="166" t="s">
        <v>75</v>
      </c>
      <c r="AY152" s="169" t="s">
        <v>128</v>
      </c>
      <c r="AZ152" s="166"/>
      <c r="BA152" s="166"/>
      <c r="BB152" s="166"/>
      <c r="BC152" s="166"/>
      <c r="BD152" s="166"/>
      <c r="BE152" s="166"/>
      <c r="BF152" s="166"/>
      <c r="BG152" s="166"/>
      <c r="BH152" s="166"/>
      <c r="BI152" s="166"/>
      <c r="BJ152" s="166"/>
      <c r="BK152" s="166"/>
      <c r="BL152" s="166"/>
      <c r="BM152" s="166"/>
    </row>
    <row r="153" ht="15.75" customHeight="1">
      <c r="A153" s="173"/>
      <c r="B153" s="174"/>
      <c r="C153" s="173"/>
      <c r="D153" s="168" t="s">
        <v>338</v>
      </c>
      <c r="E153" s="175" t="s">
        <v>169</v>
      </c>
      <c r="F153" s="176" t="s">
        <v>347</v>
      </c>
      <c r="G153" s="173"/>
      <c r="H153" s="177">
        <v>7.811</v>
      </c>
      <c r="I153" s="173"/>
      <c r="J153" s="173"/>
      <c r="K153" s="173"/>
      <c r="L153" s="174"/>
      <c r="M153" s="178"/>
      <c r="N153" s="173"/>
      <c r="O153" s="173"/>
      <c r="P153" s="173"/>
      <c r="Q153" s="173"/>
      <c r="R153" s="173"/>
      <c r="S153" s="173"/>
      <c r="T153" s="179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5" t="s">
        <v>338</v>
      </c>
      <c r="AU153" s="175" t="s">
        <v>136</v>
      </c>
      <c r="AV153" s="173" t="s">
        <v>136</v>
      </c>
      <c r="AW153" s="173" t="s">
        <v>28</v>
      </c>
      <c r="AX153" s="173" t="s">
        <v>75</v>
      </c>
      <c r="AY153" s="175" t="s">
        <v>128</v>
      </c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</row>
    <row r="154" ht="15.75" customHeight="1">
      <c r="A154" s="166"/>
      <c r="B154" s="167"/>
      <c r="C154" s="166"/>
      <c r="D154" s="168" t="s">
        <v>338</v>
      </c>
      <c r="E154" s="169" t="s">
        <v>1</v>
      </c>
      <c r="F154" s="170" t="s">
        <v>348</v>
      </c>
      <c r="G154" s="166"/>
      <c r="H154" s="169" t="s">
        <v>1</v>
      </c>
      <c r="I154" s="166"/>
      <c r="J154" s="166"/>
      <c r="K154" s="166"/>
      <c r="L154" s="167"/>
      <c r="M154" s="171"/>
      <c r="N154" s="166"/>
      <c r="O154" s="166"/>
      <c r="P154" s="166"/>
      <c r="Q154" s="166"/>
      <c r="R154" s="166"/>
      <c r="S154" s="166"/>
      <c r="T154" s="172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9" t="s">
        <v>338</v>
      </c>
      <c r="AU154" s="169" t="s">
        <v>136</v>
      </c>
      <c r="AV154" s="166" t="s">
        <v>83</v>
      </c>
      <c r="AW154" s="166" t="s">
        <v>28</v>
      </c>
      <c r="AX154" s="166" t="s">
        <v>75</v>
      </c>
      <c r="AY154" s="169" t="s">
        <v>128</v>
      </c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6"/>
    </row>
    <row r="155" ht="15.75" customHeight="1">
      <c r="A155" s="173"/>
      <c r="B155" s="174"/>
      <c r="C155" s="173"/>
      <c r="D155" s="168" t="s">
        <v>338</v>
      </c>
      <c r="E155" s="175" t="s">
        <v>349</v>
      </c>
      <c r="F155" s="176" t="s">
        <v>75</v>
      </c>
      <c r="G155" s="173"/>
      <c r="H155" s="177">
        <v>0.0</v>
      </c>
      <c r="I155" s="173"/>
      <c r="J155" s="173"/>
      <c r="K155" s="173"/>
      <c r="L155" s="174"/>
      <c r="M155" s="178"/>
      <c r="N155" s="173"/>
      <c r="O155" s="173"/>
      <c r="P155" s="173"/>
      <c r="Q155" s="173"/>
      <c r="R155" s="173"/>
      <c r="S155" s="173"/>
      <c r="T155" s="179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5" t="s">
        <v>338</v>
      </c>
      <c r="AU155" s="175" t="s">
        <v>136</v>
      </c>
      <c r="AV155" s="173" t="s">
        <v>136</v>
      </c>
      <c r="AW155" s="173" t="s">
        <v>28</v>
      </c>
      <c r="AX155" s="173" t="s">
        <v>75</v>
      </c>
      <c r="AY155" s="175" t="s">
        <v>128</v>
      </c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</row>
    <row r="156" ht="15.75" customHeight="1">
      <c r="A156" s="180"/>
      <c r="B156" s="181"/>
      <c r="C156" s="180"/>
      <c r="D156" s="168" t="s">
        <v>338</v>
      </c>
      <c r="E156" s="182" t="s">
        <v>1</v>
      </c>
      <c r="F156" s="183" t="s">
        <v>341</v>
      </c>
      <c r="G156" s="180"/>
      <c r="H156" s="184">
        <v>44.698</v>
      </c>
      <c r="I156" s="180"/>
      <c r="J156" s="180"/>
      <c r="K156" s="180"/>
      <c r="L156" s="181"/>
      <c r="M156" s="185"/>
      <c r="N156" s="180"/>
      <c r="O156" s="180"/>
      <c r="P156" s="180"/>
      <c r="Q156" s="180"/>
      <c r="R156" s="180"/>
      <c r="S156" s="180"/>
      <c r="T156" s="186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2" t="s">
        <v>338</v>
      </c>
      <c r="AU156" s="182" t="s">
        <v>136</v>
      </c>
      <c r="AV156" s="180" t="s">
        <v>147</v>
      </c>
      <c r="AW156" s="180" t="s">
        <v>28</v>
      </c>
      <c r="AX156" s="180" t="s">
        <v>75</v>
      </c>
      <c r="AY156" s="182" t="s">
        <v>128</v>
      </c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</row>
    <row r="157" ht="15.75" customHeight="1">
      <c r="A157" s="187"/>
      <c r="B157" s="188"/>
      <c r="C157" s="187"/>
      <c r="D157" s="168" t="s">
        <v>338</v>
      </c>
      <c r="E157" s="189" t="s">
        <v>350</v>
      </c>
      <c r="F157" s="190" t="s">
        <v>351</v>
      </c>
      <c r="G157" s="187"/>
      <c r="H157" s="191">
        <v>161.214</v>
      </c>
      <c r="I157" s="187"/>
      <c r="J157" s="187"/>
      <c r="K157" s="187"/>
      <c r="L157" s="188"/>
      <c r="M157" s="192"/>
      <c r="N157" s="187"/>
      <c r="O157" s="187"/>
      <c r="P157" s="187"/>
      <c r="Q157" s="187"/>
      <c r="R157" s="187"/>
      <c r="S157" s="187"/>
      <c r="T157" s="193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9" t="s">
        <v>338</v>
      </c>
      <c r="AU157" s="189" t="s">
        <v>136</v>
      </c>
      <c r="AV157" s="187" t="s">
        <v>153</v>
      </c>
      <c r="AW157" s="187" t="s">
        <v>28</v>
      </c>
      <c r="AX157" s="187" t="s">
        <v>83</v>
      </c>
      <c r="AY157" s="189" t="s">
        <v>128</v>
      </c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</row>
    <row r="158" ht="33.0" customHeight="1">
      <c r="A158" s="16"/>
      <c r="B158" s="17"/>
      <c r="C158" s="146" t="s">
        <v>136</v>
      </c>
      <c r="D158" s="146" t="s">
        <v>131</v>
      </c>
      <c r="E158" s="147" t="s">
        <v>352</v>
      </c>
      <c r="F158" s="148" t="s">
        <v>353</v>
      </c>
      <c r="G158" s="149" t="s">
        <v>174</v>
      </c>
      <c r="H158" s="150">
        <v>4.416</v>
      </c>
      <c r="I158" s="151"/>
      <c r="J158" s="151">
        <f>ROUND(I158*H158,2)</f>
        <v>0</v>
      </c>
      <c r="K158" s="148" t="s">
        <v>1</v>
      </c>
      <c r="L158" s="17"/>
      <c r="M158" s="152" t="s">
        <v>1</v>
      </c>
      <c r="N158" s="153" t="s">
        <v>41</v>
      </c>
      <c r="O158" s="154">
        <v>4.493</v>
      </c>
      <c r="P158" s="154">
        <f>O158*H158</f>
        <v>19.841088</v>
      </c>
      <c r="Q158" s="154">
        <v>0.0</v>
      </c>
      <c r="R158" s="154">
        <f>Q158*H158</f>
        <v>0</v>
      </c>
      <c r="S158" s="154">
        <v>0.0</v>
      </c>
      <c r="T158" s="155">
        <f>S158*H158</f>
        <v>0</v>
      </c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56" t="s">
        <v>153</v>
      </c>
      <c r="AS158" s="16"/>
      <c r="AT158" s="156" t="s">
        <v>131</v>
      </c>
      <c r="AU158" s="156" t="s">
        <v>136</v>
      </c>
      <c r="AV158" s="16"/>
      <c r="AW158" s="16"/>
      <c r="AX158" s="16"/>
      <c r="AY158" s="3" t="s">
        <v>128</v>
      </c>
      <c r="AZ158" s="16"/>
      <c r="BA158" s="16"/>
      <c r="BB158" s="16"/>
      <c r="BC158" s="16"/>
      <c r="BD158" s="16"/>
      <c r="BE158" s="157">
        <f>IF(N158="základní",J158,0)</f>
        <v>0</v>
      </c>
      <c r="BF158" s="157">
        <f>IF(N158="snížená",J158,0)</f>
        <v>0</v>
      </c>
      <c r="BG158" s="157">
        <f>IF(N158="zákl. přenesená",J158,0)</f>
        <v>0</v>
      </c>
      <c r="BH158" s="157">
        <f>IF(N158="sníž. přenesená",J158,0)</f>
        <v>0</v>
      </c>
      <c r="BI158" s="157">
        <f>IF(N158="nulová",J158,0)</f>
        <v>0</v>
      </c>
      <c r="BJ158" s="3" t="s">
        <v>136</v>
      </c>
      <c r="BK158" s="157">
        <f>ROUND(I158*H158,2)</f>
        <v>0</v>
      </c>
      <c r="BL158" s="3" t="s">
        <v>153</v>
      </c>
      <c r="BM158" s="156" t="s">
        <v>354</v>
      </c>
    </row>
    <row r="159" ht="15.75" customHeight="1">
      <c r="A159" s="166"/>
      <c r="B159" s="167"/>
      <c r="C159" s="166"/>
      <c r="D159" s="168" t="s">
        <v>338</v>
      </c>
      <c r="E159" s="169" t="s">
        <v>1</v>
      </c>
      <c r="F159" s="170" t="s">
        <v>355</v>
      </c>
      <c r="G159" s="166"/>
      <c r="H159" s="169" t="s">
        <v>1</v>
      </c>
      <c r="I159" s="166"/>
      <c r="J159" s="166"/>
      <c r="K159" s="166"/>
      <c r="L159" s="167"/>
      <c r="M159" s="171"/>
      <c r="N159" s="166"/>
      <c r="O159" s="166"/>
      <c r="P159" s="166"/>
      <c r="Q159" s="166"/>
      <c r="R159" s="166"/>
      <c r="S159" s="166"/>
      <c r="T159" s="172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9" t="s">
        <v>338</v>
      </c>
      <c r="AU159" s="169" t="s">
        <v>136</v>
      </c>
      <c r="AV159" s="166" t="s">
        <v>83</v>
      </c>
      <c r="AW159" s="166" t="s">
        <v>28</v>
      </c>
      <c r="AX159" s="166" t="s">
        <v>75</v>
      </c>
      <c r="AY159" s="169" t="s">
        <v>128</v>
      </c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66"/>
    </row>
    <row r="160" ht="15.75" customHeight="1">
      <c r="A160" s="173"/>
      <c r="B160" s="174"/>
      <c r="C160" s="173"/>
      <c r="D160" s="168" t="s">
        <v>338</v>
      </c>
      <c r="E160" s="175" t="s">
        <v>172</v>
      </c>
      <c r="F160" s="176" t="s">
        <v>356</v>
      </c>
      <c r="G160" s="173"/>
      <c r="H160" s="177">
        <v>4.416</v>
      </c>
      <c r="I160" s="173"/>
      <c r="J160" s="173"/>
      <c r="K160" s="173"/>
      <c r="L160" s="174"/>
      <c r="M160" s="178"/>
      <c r="N160" s="173"/>
      <c r="O160" s="173"/>
      <c r="P160" s="173"/>
      <c r="Q160" s="173"/>
      <c r="R160" s="173"/>
      <c r="S160" s="173"/>
      <c r="T160" s="179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5" t="s">
        <v>338</v>
      </c>
      <c r="AU160" s="175" t="s">
        <v>136</v>
      </c>
      <c r="AV160" s="173" t="s">
        <v>136</v>
      </c>
      <c r="AW160" s="173" t="s">
        <v>28</v>
      </c>
      <c r="AX160" s="173" t="s">
        <v>83</v>
      </c>
      <c r="AY160" s="175" t="s">
        <v>128</v>
      </c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</row>
    <row r="161" ht="33.0" customHeight="1">
      <c r="A161" s="16"/>
      <c r="B161" s="17"/>
      <c r="C161" s="146" t="s">
        <v>147</v>
      </c>
      <c r="D161" s="146" t="s">
        <v>131</v>
      </c>
      <c r="E161" s="147" t="s">
        <v>357</v>
      </c>
      <c r="F161" s="148" t="s">
        <v>358</v>
      </c>
      <c r="G161" s="149" t="s">
        <v>174</v>
      </c>
      <c r="H161" s="150">
        <v>32.608</v>
      </c>
      <c r="I161" s="151"/>
      <c r="J161" s="151">
        <f>ROUND(I161*H161,2)</f>
        <v>0</v>
      </c>
      <c r="K161" s="148" t="s">
        <v>134</v>
      </c>
      <c r="L161" s="17"/>
      <c r="M161" s="152" t="s">
        <v>1</v>
      </c>
      <c r="N161" s="153" t="s">
        <v>41</v>
      </c>
      <c r="O161" s="154">
        <v>1.122</v>
      </c>
      <c r="P161" s="154">
        <f>O161*H161</f>
        <v>36.586176</v>
      </c>
      <c r="Q161" s="154">
        <v>0.0</v>
      </c>
      <c r="R161" s="154">
        <f>Q161*H161</f>
        <v>0</v>
      </c>
      <c r="S161" s="154">
        <v>0.0</v>
      </c>
      <c r="T161" s="155">
        <f>S161*H161</f>
        <v>0</v>
      </c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56" t="s">
        <v>153</v>
      </c>
      <c r="AS161" s="16"/>
      <c r="AT161" s="156" t="s">
        <v>131</v>
      </c>
      <c r="AU161" s="156" t="s">
        <v>136</v>
      </c>
      <c r="AV161" s="16"/>
      <c r="AW161" s="16"/>
      <c r="AX161" s="16"/>
      <c r="AY161" s="3" t="s">
        <v>128</v>
      </c>
      <c r="AZ161" s="16"/>
      <c r="BA161" s="16"/>
      <c r="BB161" s="16"/>
      <c r="BC161" s="16"/>
      <c r="BD161" s="16"/>
      <c r="BE161" s="157">
        <f>IF(N161="základní",J161,0)</f>
        <v>0</v>
      </c>
      <c r="BF161" s="157">
        <f>IF(N161="snížená",J161,0)</f>
        <v>0</v>
      </c>
      <c r="BG161" s="157">
        <f>IF(N161="zákl. přenesená",J161,0)</f>
        <v>0</v>
      </c>
      <c r="BH161" s="157">
        <f>IF(N161="sníž. přenesená",J161,0)</f>
        <v>0</v>
      </c>
      <c r="BI161" s="157">
        <f>IF(N161="nulová",J161,0)</f>
        <v>0</v>
      </c>
      <c r="BJ161" s="3" t="s">
        <v>136</v>
      </c>
      <c r="BK161" s="157">
        <f>ROUND(I161*H161,2)</f>
        <v>0</v>
      </c>
      <c r="BL161" s="3" t="s">
        <v>153</v>
      </c>
      <c r="BM161" s="156" t="s">
        <v>359</v>
      </c>
    </row>
    <row r="162" ht="15.75" customHeight="1">
      <c r="A162" s="16"/>
      <c r="B162" s="17"/>
      <c r="C162" s="16"/>
      <c r="D162" s="158" t="s">
        <v>138</v>
      </c>
      <c r="E162" s="16"/>
      <c r="F162" s="159" t="s">
        <v>360</v>
      </c>
      <c r="G162" s="16"/>
      <c r="H162" s="16"/>
      <c r="I162" s="16"/>
      <c r="J162" s="16"/>
      <c r="K162" s="16"/>
      <c r="L162" s="17"/>
      <c r="M162" s="160"/>
      <c r="N162" s="16"/>
      <c r="O162" s="16"/>
      <c r="P162" s="16"/>
      <c r="Q162" s="16"/>
      <c r="R162" s="16"/>
      <c r="S162" s="16"/>
      <c r="T162" s="5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3" t="s">
        <v>138</v>
      </c>
      <c r="AU162" s="3" t="s">
        <v>136</v>
      </c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</row>
    <row r="163" ht="15.75" customHeight="1">
      <c r="A163" s="166"/>
      <c r="B163" s="167"/>
      <c r="C163" s="166"/>
      <c r="D163" s="168" t="s">
        <v>338</v>
      </c>
      <c r="E163" s="169" t="s">
        <v>1</v>
      </c>
      <c r="F163" s="170" t="s">
        <v>361</v>
      </c>
      <c r="G163" s="166"/>
      <c r="H163" s="169" t="s">
        <v>1</v>
      </c>
      <c r="I163" s="166"/>
      <c r="J163" s="166"/>
      <c r="K163" s="166"/>
      <c r="L163" s="167"/>
      <c r="M163" s="171"/>
      <c r="N163" s="166"/>
      <c r="O163" s="166"/>
      <c r="P163" s="166"/>
      <c r="Q163" s="166"/>
      <c r="R163" s="166"/>
      <c r="S163" s="166"/>
      <c r="T163" s="172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9" t="s">
        <v>338</v>
      </c>
      <c r="AU163" s="169" t="s">
        <v>136</v>
      </c>
      <c r="AV163" s="166" t="s">
        <v>83</v>
      </c>
      <c r="AW163" s="166" t="s">
        <v>28</v>
      </c>
      <c r="AX163" s="166" t="s">
        <v>75</v>
      </c>
      <c r="AY163" s="169" t="s">
        <v>128</v>
      </c>
      <c r="AZ163" s="166"/>
      <c r="BA163" s="166"/>
      <c r="BB163" s="166"/>
      <c r="BC163" s="166"/>
      <c r="BD163" s="166"/>
      <c r="BE163" s="166"/>
      <c r="BF163" s="166"/>
      <c r="BG163" s="166"/>
      <c r="BH163" s="166"/>
      <c r="BI163" s="166"/>
      <c r="BJ163" s="166"/>
      <c r="BK163" s="166"/>
      <c r="BL163" s="166"/>
      <c r="BM163" s="166"/>
    </row>
    <row r="164" ht="15.75" customHeight="1">
      <c r="A164" s="173"/>
      <c r="B164" s="174"/>
      <c r="C164" s="173"/>
      <c r="D164" s="168" t="s">
        <v>338</v>
      </c>
      <c r="E164" s="175" t="s">
        <v>176</v>
      </c>
      <c r="F164" s="176" t="s">
        <v>362</v>
      </c>
      <c r="G164" s="173"/>
      <c r="H164" s="177">
        <v>28.861</v>
      </c>
      <c r="I164" s="173"/>
      <c r="J164" s="173"/>
      <c r="K164" s="173"/>
      <c r="L164" s="174"/>
      <c r="M164" s="178"/>
      <c r="N164" s="173"/>
      <c r="O164" s="173"/>
      <c r="P164" s="173"/>
      <c r="Q164" s="173"/>
      <c r="R164" s="173"/>
      <c r="S164" s="173"/>
      <c r="T164" s="179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5" t="s">
        <v>338</v>
      </c>
      <c r="AU164" s="175" t="s">
        <v>136</v>
      </c>
      <c r="AV164" s="173" t="s">
        <v>136</v>
      </c>
      <c r="AW164" s="173" t="s">
        <v>28</v>
      </c>
      <c r="AX164" s="173" t="s">
        <v>75</v>
      </c>
      <c r="AY164" s="175" t="s">
        <v>128</v>
      </c>
      <c r="AZ164" s="173"/>
      <c r="BA164" s="173"/>
      <c r="BB164" s="173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</row>
    <row r="165" ht="15.75" customHeight="1">
      <c r="A165" s="166"/>
      <c r="B165" s="167"/>
      <c r="C165" s="166"/>
      <c r="D165" s="168" t="s">
        <v>338</v>
      </c>
      <c r="E165" s="169" t="s">
        <v>1</v>
      </c>
      <c r="F165" s="170" t="s">
        <v>363</v>
      </c>
      <c r="G165" s="166"/>
      <c r="H165" s="169" t="s">
        <v>1</v>
      </c>
      <c r="I165" s="166"/>
      <c r="J165" s="166"/>
      <c r="K165" s="166"/>
      <c r="L165" s="167"/>
      <c r="M165" s="171"/>
      <c r="N165" s="166"/>
      <c r="O165" s="166"/>
      <c r="P165" s="166"/>
      <c r="Q165" s="166"/>
      <c r="R165" s="166"/>
      <c r="S165" s="166"/>
      <c r="T165" s="172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9" t="s">
        <v>338</v>
      </c>
      <c r="AU165" s="169" t="s">
        <v>136</v>
      </c>
      <c r="AV165" s="166" t="s">
        <v>83</v>
      </c>
      <c r="AW165" s="166" t="s">
        <v>28</v>
      </c>
      <c r="AX165" s="166" t="s">
        <v>75</v>
      </c>
      <c r="AY165" s="169" t="s">
        <v>128</v>
      </c>
      <c r="AZ165" s="166"/>
      <c r="BA165" s="166"/>
      <c r="BB165" s="166"/>
      <c r="BC165" s="166"/>
      <c r="BD165" s="166"/>
      <c r="BE165" s="166"/>
      <c r="BF165" s="166"/>
      <c r="BG165" s="166"/>
      <c r="BH165" s="166"/>
      <c r="BI165" s="166"/>
      <c r="BJ165" s="166"/>
      <c r="BK165" s="166"/>
      <c r="BL165" s="166"/>
      <c r="BM165" s="166"/>
    </row>
    <row r="166" ht="15.75" customHeight="1">
      <c r="A166" s="173"/>
      <c r="B166" s="174"/>
      <c r="C166" s="173"/>
      <c r="D166" s="168" t="s">
        <v>338</v>
      </c>
      <c r="E166" s="175" t="s">
        <v>179</v>
      </c>
      <c r="F166" s="176" t="s">
        <v>364</v>
      </c>
      <c r="G166" s="173"/>
      <c r="H166" s="177">
        <v>3.152</v>
      </c>
      <c r="I166" s="173"/>
      <c r="J166" s="173"/>
      <c r="K166" s="173"/>
      <c r="L166" s="174"/>
      <c r="M166" s="178"/>
      <c r="N166" s="173"/>
      <c r="O166" s="173"/>
      <c r="P166" s="173"/>
      <c r="Q166" s="173"/>
      <c r="R166" s="173"/>
      <c r="S166" s="173"/>
      <c r="T166" s="179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5" t="s">
        <v>338</v>
      </c>
      <c r="AU166" s="175" t="s">
        <v>136</v>
      </c>
      <c r="AV166" s="173" t="s">
        <v>136</v>
      </c>
      <c r="AW166" s="173" t="s">
        <v>28</v>
      </c>
      <c r="AX166" s="173" t="s">
        <v>75</v>
      </c>
      <c r="AY166" s="175" t="s">
        <v>128</v>
      </c>
      <c r="AZ166" s="173"/>
      <c r="BA166" s="173"/>
      <c r="BB166" s="173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</row>
    <row r="167" ht="15.75" customHeight="1">
      <c r="A167" s="166"/>
      <c r="B167" s="167"/>
      <c r="C167" s="166"/>
      <c r="D167" s="168" t="s">
        <v>338</v>
      </c>
      <c r="E167" s="169" t="s">
        <v>1</v>
      </c>
      <c r="F167" s="170" t="s">
        <v>365</v>
      </c>
      <c r="G167" s="166"/>
      <c r="H167" s="169" t="s">
        <v>1</v>
      </c>
      <c r="I167" s="166"/>
      <c r="J167" s="166"/>
      <c r="K167" s="166"/>
      <c r="L167" s="167"/>
      <c r="M167" s="171"/>
      <c r="N167" s="166"/>
      <c r="O167" s="166"/>
      <c r="P167" s="166"/>
      <c r="Q167" s="166"/>
      <c r="R167" s="166"/>
      <c r="S167" s="166"/>
      <c r="T167" s="172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9" t="s">
        <v>338</v>
      </c>
      <c r="AU167" s="169" t="s">
        <v>136</v>
      </c>
      <c r="AV167" s="166" t="s">
        <v>83</v>
      </c>
      <c r="AW167" s="166" t="s">
        <v>28</v>
      </c>
      <c r="AX167" s="166" t="s">
        <v>75</v>
      </c>
      <c r="AY167" s="169" t="s">
        <v>128</v>
      </c>
      <c r="AZ167" s="166"/>
      <c r="BA167" s="166"/>
      <c r="BB167" s="166"/>
      <c r="BC167" s="166"/>
      <c r="BD167" s="166"/>
      <c r="BE167" s="166"/>
      <c r="BF167" s="166"/>
      <c r="BG167" s="166"/>
      <c r="BH167" s="166"/>
      <c r="BI167" s="166"/>
      <c r="BJ167" s="166"/>
      <c r="BK167" s="166"/>
      <c r="BL167" s="166"/>
      <c r="BM167" s="166"/>
    </row>
    <row r="168" ht="15.75" customHeight="1">
      <c r="A168" s="173"/>
      <c r="B168" s="174"/>
      <c r="C168" s="173"/>
      <c r="D168" s="168" t="s">
        <v>338</v>
      </c>
      <c r="E168" s="175" t="s">
        <v>182</v>
      </c>
      <c r="F168" s="176" t="s">
        <v>366</v>
      </c>
      <c r="G168" s="173"/>
      <c r="H168" s="177">
        <v>0.47</v>
      </c>
      <c r="I168" s="173"/>
      <c r="J168" s="173"/>
      <c r="K168" s="173"/>
      <c r="L168" s="174"/>
      <c r="M168" s="178"/>
      <c r="N168" s="173"/>
      <c r="O168" s="173"/>
      <c r="P168" s="173"/>
      <c r="Q168" s="173"/>
      <c r="R168" s="173"/>
      <c r="S168" s="173"/>
      <c r="T168" s="179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5" t="s">
        <v>338</v>
      </c>
      <c r="AU168" s="175" t="s">
        <v>136</v>
      </c>
      <c r="AV168" s="173" t="s">
        <v>136</v>
      </c>
      <c r="AW168" s="173" t="s">
        <v>28</v>
      </c>
      <c r="AX168" s="173" t="s">
        <v>75</v>
      </c>
      <c r="AY168" s="175" t="s">
        <v>128</v>
      </c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</row>
    <row r="169" ht="15.75" customHeight="1">
      <c r="A169" s="166"/>
      <c r="B169" s="167"/>
      <c r="C169" s="166"/>
      <c r="D169" s="168" t="s">
        <v>338</v>
      </c>
      <c r="E169" s="169" t="s">
        <v>1</v>
      </c>
      <c r="F169" s="170" t="s">
        <v>367</v>
      </c>
      <c r="G169" s="166"/>
      <c r="H169" s="169" t="s">
        <v>1</v>
      </c>
      <c r="I169" s="166"/>
      <c r="J169" s="166"/>
      <c r="K169" s="166"/>
      <c r="L169" s="167"/>
      <c r="M169" s="171"/>
      <c r="N169" s="166"/>
      <c r="O169" s="166"/>
      <c r="P169" s="166"/>
      <c r="Q169" s="166"/>
      <c r="R169" s="166"/>
      <c r="S169" s="166"/>
      <c r="T169" s="172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9" t="s">
        <v>338</v>
      </c>
      <c r="AU169" s="169" t="s">
        <v>136</v>
      </c>
      <c r="AV169" s="166" t="s">
        <v>83</v>
      </c>
      <c r="AW169" s="166" t="s">
        <v>28</v>
      </c>
      <c r="AX169" s="166" t="s">
        <v>75</v>
      </c>
      <c r="AY169" s="169" t="s">
        <v>128</v>
      </c>
      <c r="AZ169" s="166"/>
      <c r="BA169" s="166"/>
      <c r="BB169" s="166"/>
      <c r="BC169" s="166"/>
      <c r="BD169" s="166"/>
      <c r="BE169" s="166"/>
      <c r="BF169" s="166"/>
      <c r="BG169" s="166"/>
      <c r="BH169" s="166"/>
      <c r="BI169" s="166"/>
      <c r="BJ169" s="166"/>
      <c r="BK169" s="166"/>
      <c r="BL169" s="166"/>
      <c r="BM169" s="166"/>
    </row>
    <row r="170" ht="15.75" customHeight="1">
      <c r="A170" s="173"/>
      <c r="B170" s="174"/>
      <c r="C170" s="173"/>
      <c r="D170" s="168" t="s">
        <v>338</v>
      </c>
      <c r="E170" s="175" t="s">
        <v>285</v>
      </c>
      <c r="F170" s="176" t="s">
        <v>368</v>
      </c>
      <c r="G170" s="173"/>
      <c r="H170" s="177">
        <v>0.125</v>
      </c>
      <c r="I170" s="173"/>
      <c r="J170" s="173"/>
      <c r="K170" s="173"/>
      <c r="L170" s="174"/>
      <c r="M170" s="178"/>
      <c r="N170" s="173"/>
      <c r="O170" s="173"/>
      <c r="P170" s="173"/>
      <c r="Q170" s="173"/>
      <c r="R170" s="173"/>
      <c r="S170" s="173"/>
      <c r="T170" s="179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5" t="s">
        <v>338</v>
      </c>
      <c r="AU170" s="175" t="s">
        <v>136</v>
      </c>
      <c r="AV170" s="173" t="s">
        <v>136</v>
      </c>
      <c r="AW170" s="173" t="s">
        <v>28</v>
      </c>
      <c r="AX170" s="173" t="s">
        <v>75</v>
      </c>
      <c r="AY170" s="175" t="s">
        <v>128</v>
      </c>
      <c r="AZ170" s="173"/>
      <c r="BA170" s="173"/>
      <c r="BB170" s="173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</row>
    <row r="171" ht="15.75" customHeight="1">
      <c r="A171" s="187"/>
      <c r="B171" s="188"/>
      <c r="C171" s="187"/>
      <c r="D171" s="168" t="s">
        <v>338</v>
      </c>
      <c r="E171" s="189" t="s">
        <v>186</v>
      </c>
      <c r="F171" s="190" t="s">
        <v>351</v>
      </c>
      <c r="G171" s="187"/>
      <c r="H171" s="191">
        <v>32.608</v>
      </c>
      <c r="I171" s="187"/>
      <c r="J171" s="187"/>
      <c r="K171" s="187"/>
      <c r="L171" s="188"/>
      <c r="M171" s="192"/>
      <c r="N171" s="187"/>
      <c r="O171" s="187"/>
      <c r="P171" s="187"/>
      <c r="Q171" s="187"/>
      <c r="R171" s="187"/>
      <c r="S171" s="187"/>
      <c r="T171" s="193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9" t="s">
        <v>338</v>
      </c>
      <c r="AU171" s="189" t="s">
        <v>136</v>
      </c>
      <c r="AV171" s="187" t="s">
        <v>153</v>
      </c>
      <c r="AW171" s="187" t="s">
        <v>28</v>
      </c>
      <c r="AX171" s="187" t="s">
        <v>83</v>
      </c>
      <c r="AY171" s="189" t="s">
        <v>128</v>
      </c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</row>
    <row r="172" ht="33.0" customHeight="1">
      <c r="A172" s="16"/>
      <c r="B172" s="17"/>
      <c r="C172" s="146" t="s">
        <v>153</v>
      </c>
      <c r="D172" s="146" t="s">
        <v>131</v>
      </c>
      <c r="E172" s="147" t="s">
        <v>369</v>
      </c>
      <c r="F172" s="148" t="s">
        <v>370</v>
      </c>
      <c r="G172" s="149" t="s">
        <v>174</v>
      </c>
      <c r="H172" s="150">
        <v>1.701</v>
      </c>
      <c r="I172" s="151"/>
      <c r="J172" s="151">
        <f>ROUND(I172*H172,2)</f>
        <v>0</v>
      </c>
      <c r="K172" s="148" t="s">
        <v>134</v>
      </c>
      <c r="L172" s="17"/>
      <c r="M172" s="152" t="s">
        <v>1</v>
      </c>
      <c r="N172" s="153" t="s">
        <v>41</v>
      </c>
      <c r="O172" s="154">
        <v>1.267</v>
      </c>
      <c r="P172" s="154">
        <f>O172*H172</f>
        <v>2.155167</v>
      </c>
      <c r="Q172" s="154">
        <v>0.0</v>
      </c>
      <c r="R172" s="154">
        <f>Q172*H172</f>
        <v>0</v>
      </c>
      <c r="S172" s="154">
        <v>0.0</v>
      </c>
      <c r="T172" s="155">
        <f>S172*H172</f>
        <v>0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56" t="s">
        <v>153</v>
      </c>
      <c r="AS172" s="16"/>
      <c r="AT172" s="156" t="s">
        <v>131</v>
      </c>
      <c r="AU172" s="156" t="s">
        <v>136</v>
      </c>
      <c r="AV172" s="16"/>
      <c r="AW172" s="16"/>
      <c r="AX172" s="16"/>
      <c r="AY172" s="3" t="s">
        <v>128</v>
      </c>
      <c r="AZ172" s="16"/>
      <c r="BA172" s="16"/>
      <c r="BB172" s="16"/>
      <c r="BC172" s="16"/>
      <c r="BD172" s="16"/>
      <c r="BE172" s="157">
        <f>IF(N172="základní",J172,0)</f>
        <v>0</v>
      </c>
      <c r="BF172" s="157">
        <f>IF(N172="snížená",J172,0)</f>
        <v>0</v>
      </c>
      <c r="BG172" s="157">
        <f>IF(N172="zákl. přenesená",J172,0)</f>
        <v>0</v>
      </c>
      <c r="BH172" s="157">
        <f>IF(N172="sníž. přenesená",J172,0)</f>
        <v>0</v>
      </c>
      <c r="BI172" s="157">
        <f>IF(N172="nulová",J172,0)</f>
        <v>0</v>
      </c>
      <c r="BJ172" s="3" t="s">
        <v>136</v>
      </c>
      <c r="BK172" s="157">
        <f>ROUND(I172*H172,2)</f>
        <v>0</v>
      </c>
      <c r="BL172" s="3" t="s">
        <v>153</v>
      </c>
      <c r="BM172" s="156" t="s">
        <v>371</v>
      </c>
    </row>
    <row r="173" ht="15.75" customHeight="1">
      <c r="A173" s="16"/>
      <c r="B173" s="17"/>
      <c r="C173" s="16"/>
      <c r="D173" s="158" t="s">
        <v>138</v>
      </c>
      <c r="E173" s="16"/>
      <c r="F173" s="159" t="s">
        <v>372</v>
      </c>
      <c r="G173" s="16"/>
      <c r="H173" s="16"/>
      <c r="I173" s="16"/>
      <c r="J173" s="16"/>
      <c r="K173" s="16"/>
      <c r="L173" s="17"/>
      <c r="M173" s="160"/>
      <c r="N173" s="16"/>
      <c r="O173" s="16"/>
      <c r="P173" s="16"/>
      <c r="Q173" s="16"/>
      <c r="R173" s="16"/>
      <c r="S173" s="16"/>
      <c r="T173" s="5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3" t="s">
        <v>138</v>
      </c>
      <c r="AU173" s="3" t="s">
        <v>136</v>
      </c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</row>
    <row r="174" ht="15.75" customHeight="1">
      <c r="A174" s="166"/>
      <c r="B174" s="167"/>
      <c r="C174" s="166"/>
      <c r="D174" s="168" t="s">
        <v>338</v>
      </c>
      <c r="E174" s="169" t="s">
        <v>1</v>
      </c>
      <c r="F174" s="170" t="s">
        <v>373</v>
      </c>
      <c r="G174" s="166"/>
      <c r="H174" s="169" t="s">
        <v>1</v>
      </c>
      <c r="I174" s="166"/>
      <c r="J174" s="166"/>
      <c r="K174" s="166"/>
      <c r="L174" s="167"/>
      <c r="M174" s="171"/>
      <c r="N174" s="166"/>
      <c r="O174" s="166"/>
      <c r="P174" s="166"/>
      <c r="Q174" s="166"/>
      <c r="R174" s="166"/>
      <c r="S174" s="166"/>
      <c r="T174" s="172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9" t="s">
        <v>338</v>
      </c>
      <c r="AU174" s="169" t="s">
        <v>136</v>
      </c>
      <c r="AV174" s="166" t="s">
        <v>83</v>
      </c>
      <c r="AW174" s="166" t="s">
        <v>28</v>
      </c>
      <c r="AX174" s="166" t="s">
        <v>75</v>
      </c>
      <c r="AY174" s="169" t="s">
        <v>128</v>
      </c>
      <c r="AZ174" s="166"/>
      <c r="BA174" s="166"/>
      <c r="BB174" s="166"/>
      <c r="BC174" s="166"/>
      <c r="BD174" s="166"/>
      <c r="BE174" s="166"/>
      <c r="BF174" s="166"/>
      <c r="BG174" s="166"/>
      <c r="BH174" s="166"/>
      <c r="BI174" s="166"/>
      <c r="BJ174" s="166"/>
      <c r="BK174" s="166"/>
      <c r="BL174" s="166"/>
      <c r="BM174" s="166"/>
    </row>
    <row r="175" ht="15.75" customHeight="1">
      <c r="A175" s="173"/>
      <c r="B175" s="174"/>
      <c r="C175" s="173"/>
      <c r="D175" s="168" t="s">
        <v>338</v>
      </c>
      <c r="E175" s="175" t="s">
        <v>287</v>
      </c>
      <c r="F175" s="176" t="s">
        <v>374</v>
      </c>
      <c r="G175" s="173"/>
      <c r="H175" s="177">
        <v>1.701</v>
      </c>
      <c r="I175" s="173"/>
      <c r="J175" s="173"/>
      <c r="K175" s="173"/>
      <c r="L175" s="174"/>
      <c r="M175" s="178"/>
      <c r="N175" s="173"/>
      <c r="O175" s="173"/>
      <c r="P175" s="173"/>
      <c r="Q175" s="173"/>
      <c r="R175" s="173"/>
      <c r="S175" s="173"/>
      <c r="T175" s="179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5" t="s">
        <v>338</v>
      </c>
      <c r="AU175" s="175" t="s">
        <v>136</v>
      </c>
      <c r="AV175" s="173" t="s">
        <v>136</v>
      </c>
      <c r="AW175" s="173" t="s">
        <v>28</v>
      </c>
      <c r="AX175" s="173" t="s">
        <v>75</v>
      </c>
      <c r="AY175" s="175" t="s">
        <v>128</v>
      </c>
      <c r="AZ175" s="173"/>
      <c r="BA175" s="173"/>
      <c r="BB175" s="173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</row>
    <row r="176" ht="15.75" customHeight="1">
      <c r="A176" s="187"/>
      <c r="B176" s="188"/>
      <c r="C176" s="187"/>
      <c r="D176" s="168" t="s">
        <v>338</v>
      </c>
      <c r="E176" s="189" t="s">
        <v>1</v>
      </c>
      <c r="F176" s="190" t="s">
        <v>351</v>
      </c>
      <c r="G176" s="187"/>
      <c r="H176" s="191">
        <v>1.701</v>
      </c>
      <c r="I176" s="187"/>
      <c r="J176" s="187"/>
      <c r="K176" s="187"/>
      <c r="L176" s="188"/>
      <c r="M176" s="192"/>
      <c r="N176" s="187"/>
      <c r="O176" s="187"/>
      <c r="P176" s="187"/>
      <c r="Q176" s="187"/>
      <c r="R176" s="187"/>
      <c r="S176" s="187"/>
      <c r="T176" s="193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9" t="s">
        <v>338</v>
      </c>
      <c r="AU176" s="189" t="s">
        <v>136</v>
      </c>
      <c r="AV176" s="187" t="s">
        <v>153</v>
      </c>
      <c r="AW176" s="187" t="s">
        <v>28</v>
      </c>
      <c r="AX176" s="187" t="s">
        <v>83</v>
      </c>
      <c r="AY176" s="189" t="s">
        <v>128</v>
      </c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</row>
    <row r="177" ht="37.5" customHeight="1">
      <c r="A177" s="16"/>
      <c r="B177" s="17"/>
      <c r="C177" s="146" t="s">
        <v>127</v>
      </c>
      <c r="D177" s="146" t="s">
        <v>131</v>
      </c>
      <c r="E177" s="147" t="s">
        <v>375</v>
      </c>
      <c r="F177" s="148" t="s">
        <v>376</v>
      </c>
      <c r="G177" s="149" t="s">
        <v>174</v>
      </c>
      <c r="H177" s="150">
        <v>4.416</v>
      </c>
      <c r="I177" s="151"/>
      <c r="J177" s="151">
        <f>ROUND(I177*H177,2)</f>
        <v>0</v>
      </c>
      <c r="K177" s="148" t="s">
        <v>1</v>
      </c>
      <c r="L177" s="17"/>
      <c r="M177" s="152" t="s">
        <v>1</v>
      </c>
      <c r="N177" s="153" t="s">
        <v>41</v>
      </c>
      <c r="O177" s="154">
        <v>0.411</v>
      </c>
      <c r="P177" s="154">
        <f>O177*H177</f>
        <v>1.814976</v>
      </c>
      <c r="Q177" s="154">
        <v>0.0</v>
      </c>
      <c r="R177" s="154">
        <f>Q177*H177</f>
        <v>0</v>
      </c>
      <c r="S177" s="154">
        <v>0.0</v>
      </c>
      <c r="T177" s="155">
        <f>S177*H177</f>
        <v>0</v>
      </c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56" t="s">
        <v>153</v>
      </c>
      <c r="AS177" s="16"/>
      <c r="AT177" s="156" t="s">
        <v>131</v>
      </c>
      <c r="AU177" s="156" t="s">
        <v>136</v>
      </c>
      <c r="AV177" s="16"/>
      <c r="AW177" s="16"/>
      <c r="AX177" s="16"/>
      <c r="AY177" s="3" t="s">
        <v>128</v>
      </c>
      <c r="AZ177" s="16"/>
      <c r="BA177" s="16"/>
      <c r="BB177" s="16"/>
      <c r="BC177" s="16"/>
      <c r="BD177" s="16"/>
      <c r="BE177" s="157">
        <f>IF(N177="základní",J177,0)</f>
        <v>0</v>
      </c>
      <c r="BF177" s="157">
        <f>IF(N177="snížená",J177,0)</f>
        <v>0</v>
      </c>
      <c r="BG177" s="157">
        <f>IF(N177="zákl. přenesená",J177,0)</f>
        <v>0</v>
      </c>
      <c r="BH177" s="157">
        <f>IF(N177="sníž. přenesená",J177,0)</f>
        <v>0</v>
      </c>
      <c r="BI177" s="157">
        <f>IF(N177="nulová",J177,0)</f>
        <v>0</v>
      </c>
      <c r="BJ177" s="3" t="s">
        <v>136</v>
      </c>
      <c r="BK177" s="157">
        <f>ROUND(I177*H177,2)</f>
        <v>0</v>
      </c>
      <c r="BL177" s="3" t="s">
        <v>153</v>
      </c>
      <c r="BM177" s="156" t="s">
        <v>377</v>
      </c>
    </row>
    <row r="178" ht="15.75" customHeight="1">
      <c r="A178" s="173"/>
      <c r="B178" s="174"/>
      <c r="C178" s="173"/>
      <c r="D178" s="168" t="s">
        <v>338</v>
      </c>
      <c r="E178" s="175" t="s">
        <v>1</v>
      </c>
      <c r="F178" s="176" t="s">
        <v>172</v>
      </c>
      <c r="G178" s="173"/>
      <c r="H178" s="177">
        <v>4.416</v>
      </c>
      <c r="I178" s="173"/>
      <c r="J178" s="173"/>
      <c r="K178" s="173"/>
      <c r="L178" s="174"/>
      <c r="M178" s="178"/>
      <c r="N178" s="173"/>
      <c r="O178" s="173"/>
      <c r="P178" s="173"/>
      <c r="Q178" s="173"/>
      <c r="R178" s="173"/>
      <c r="S178" s="173"/>
      <c r="T178" s="179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5" t="s">
        <v>338</v>
      </c>
      <c r="AU178" s="175" t="s">
        <v>136</v>
      </c>
      <c r="AV178" s="173" t="s">
        <v>136</v>
      </c>
      <c r="AW178" s="173" t="s">
        <v>28</v>
      </c>
      <c r="AX178" s="173" t="s">
        <v>83</v>
      </c>
      <c r="AY178" s="175" t="s">
        <v>128</v>
      </c>
      <c r="AZ178" s="173"/>
      <c r="BA178" s="173"/>
      <c r="BB178" s="173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</row>
    <row r="179" ht="37.5" customHeight="1">
      <c r="A179" s="16"/>
      <c r="B179" s="17"/>
      <c r="C179" s="146" t="s">
        <v>378</v>
      </c>
      <c r="D179" s="146" t="s">
        <v>131</v>
      </c>
      <c r="E179" s="147" t="s">
        <v>379</v>
      </c>
      <c r="F179" s="148" t="s">
        <v>380</v>
      </c>
      <c r="G179" s="149" t="s">
        <v>174</v>
      </c>
      <c r="H179" s="150">
        <v>34.309</v>
      </c>
      <c r="I179" s="151"/>
      <c r="J179" s="151">
        <f>ROUND(I179*H179,2)</f>
        <v>0</v>
      </c>
      <c r="K179" s="148" t="s">
        <v>1</v>
      </c>
      <c r="L179" s="17"/>
      <c r="M179" s="152" t="s">
        <v>1</v>
      </c>
      <c r="N179" s="153" t="s">
        <v>41</v>
      </c>
      <c r="O179" s="154">
        <v>0.07</v>
      </c>
      <c r="P179" s="154">
        <f>O179*H179</f>
        <v>2.40163</v>
      </c>
      <c r="Q179" s="154">
        <v>0.0</v>
      </c>
      <c r="R179" s="154">
        <f>Q179*H179</f>
        <v>0</v>
      </c>
      <c r="S179" s="154">
        <v>0.0</v>
      </c>
      <c r="T179" s="155">
        <f>S179*H179</f>
        <v>0</v>
      </c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56" t="s">
        <v>153</v>
      </c>
      <c r="AS179" s="16"/>
      <c r="AT179" s="156" t="s">
        <v>131</v>
      </c>
      <c r="AU179" s="156" t="s">
        <v>136</v>
      </c>
      <c r="AV179" s="16"/>
      <c r="AW179" s="16"/>
      <c r="AX179" s="16"/>
      <c r="AY179" s="3" t="s">
        <v>128</v>
      </c>
      <c r="AZ179" s="16"/>
      <c r="BA179" s="16"/>
      <c r="BB179" s="16"/>
      <c r="BC179" s="16"/>
      <c r="BD179" s="16"/>
      <c r="BE179" s="157">
        <f>IF(N179="základní",J179,0)</f>
        <v>0</v>
      </c>
      <c r="BF179" s="157">
        <f>IF(N179="snížená",J179,0)</f>
        <v>0</v>
      </c>
      <c r="BG179" s="157">
        <f>IF(N179="zákl. přenesená",J179,0)</f>
        <v>0</v>
      </c>
      <c r="BH179" s="157">
        <f>IF(N179="sníž. přenesená",J179,0)</f>
        <v>0</v>
      </c>
      <c r="BI179" s="157">
        <f>IF(N179="nulová",J179,0)</f>
        <v>0</v>
      </c>
      <c r="BJ179" s="3" t="s">
        <v>136</v>
      </c>
      <c r="BK179" s="157">
        <f>ROUND(I179*H179,2)</f>
        <v>0</v>
      </c>
      <c r="BL179" s="3" t="s">
        <v>153</v>
      </c>
      <c r="BM179" s="156" t="s">
        <v>381</v>
      </c>
    </row>
    <row r="180" ht="15.75" customHeight="1">
      <c r="A180" s="173"/>
      <c r="B180" s="174"/>
      <c r="C180" s="173"/>
      <c r="D180" s="168" t="s">
        <v>338</v>
      </c>
      <c r="E180" s="175" t="s">
        <v>1</v>
      </c>
      <c r="F180" s="176" t="s">
        <v>382</v>
      </c>
      <c r="G180" s="173"/>
      <c r="H180" s="177">
        <v>34.309</v>
      </c>
      <c r="I180" s="173"/>
      <c r="J180" s="173"/>
      <c r="K180" s="173"/>
      <c r="L180" s="174"/>
      <c r="M180" s="178"/>
      <c r="N180" s="173"/>
      <c r="O180" s="173"/>
      <c r="P180" s="173"/>
      <c r="Q180" s="173"/>
      <c r="R180" s="173"/>
      <c r="S180" s="173"/>
      <c r="T180" s="179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5" t="s">
        <v>338</v>
      </c>
      <c r="AU180" s="175" t="s">
        <v>136</v>
      </c>
      <c r="AV180" s="173" t="s">
        <v>136</v>
      </c>
      <c r="AW180" s="173" t="s">
        <v>28</v>
      </c>
      <c r="AX180" s="173" t="s">
        <v>83</v>
      </c>
      <c r="AY180" s="175" t="s">
        <v>128</v>
      </c>
      <c r="AZ180" s="173"/>
      <c r="BA180" s="173"/>
      <c r="BB180" s="173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</row>
    <row r="181" ht="24.0" customHeight="1">
      <c r="A181" s="16"/>
      <c r="B181" s="17"/>
      <c r="C181" s="146" t="s">
        <v>383</v>
      </c>
      <c r="D181" s="146" t="s">
        <v>131</v>
      </c>
      <c r="E181" s="147" t="s">
        <v>384</v>
      </c>
      <c r="F181" s="148" t="s">
        <v>385</v>
      </c>
      <c r="G181" s="149" t="s">
        <v>174</v>
      </c>
      <c r="H181" s="150">
        <v>4.416</v>
      </c>
      <c r="I181" s="151"/>
      <c r="J181" s="151">
        <f>ROUND(I181*H181,2)</f>
        <v>0</v>
      </c>
      <c r="K181" s="148" t="s">
        <v>1</v>
      </c>
      <c r="L181" s="17"/>
      <c r="M181" s="152" t="s">
        <v>1</v>
      </c>
      <c r="N181" s="153" t="s">
        <v>41</v>
      </c>
      <c r="O181" s="154">
        <v>1.137</v>
      </c>
      <c r="P181" s="154">
        <f>O181*H181</f>
        <v>5.020992</v>
      </c>
      <c r="Q181" s="154">
        <v>0.0</v>
      </c>
      <c r="R181" s="154">
        <f>Q181*H181</f>
        <v>0</v>
      </c>
      <c r="S181" s="154">
        <v>0.0</v>
      </c>
      <c r="T181" s="155">
        <f>S181*H181</f>
        <v>0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56" t="s">
        <v>153</v>
      </c>
      <c r="AS181" s="16"/>
      <c r="AT181" s="156" t="s">
        <v>131</v>
      </c>
      <c r="AU181" s="156" t="s">
        <v>136</v>
      </c>
      <c r="AV181" s="16"/>
      <c r="AW181" s="16"/>
      <c r="AX181" s="16"/>
      <c r="AY181" s="3" t="s">
        <v>128</v>
      </c>
      <c r="AZ181" s="16"/>
      <c r="BA181" s="16"/>
      <c r="BB181" s="16"/>
      <c r="BC181" s="16"/>
      <c r="BD181" s="16"/>
      <c r="BE181" s="157">
        <f>IF(N181="základní",J181,0)</f>
        <v>0</v>
      </c>
      <c r="BF181" s="157">
        <f>IF(N181="snížená",J181,0)</f>
        <v>0</v>
      </c>
      <c r="BG181" s="157">
        <f>IF(N181="zákl. přenesená",J181,0)</f>
        <v>0</v>
      </c>
      <c r="BH181" s="157">
        <f>IF(N181="sníž. přenesená",J181,0)</f>
        <v>0</v>
      </c>
      <c r="BI181" s="157">
        <f>IF(N181="nulová",J181,0)</f>
        <v>0</v>
      </c>
      <c r="BJ181" s="3" t="s">
        <v>136</v>
      </c>
      <c r="BK181" s="157">
        <f>ROUND(I181*H181,2)</f>
        <v>0</v>
      </c>
      <c r="BL181" s="3" t="s">
        <v>153</v>
      </c>
      <c r="BM181" s="156" t="s">
        <v>386</v>
      </c>
    </row>
    <row r="182" ht="15.75" customHeight="1">
      <c r="A182" s="173"/>
      <c r="B182" s="174"/>
      <c r="C182" s="173"/>
      <c r="D182" s="168" t="s">
        <v>338</v>
      </c>
      <c r="E182" s="175" t="s">
        <v>1</v>
      </c>
      <c r="F182" s="176" t="s">
        <v>172</v>
      </c>
      <c r="G182" s="173"/>
      <c r="H182" s="177">
        <v>4.416</v>
      </c>
      <c r="I182" s="173"/>
      <c r="J182" s="173"/>
      <c r="K182" s="173"/>
      <c r="L182" s="174"/>
      <c r="M182" s="178"/>
      <c r="N182" s="173"/>
      <c r="O182" s="173"/>
      <c r="P182" s="173"/>
      <c r="Q182" s="173"/>
      <c r="R182" s="173"/>
      <c r="S182" s="173"/>
      <c r="T182" s="179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5" t="s">
        <v>338</v>
      </c>
      <c r="AU182" s="175" t="s">
        <v>136</v>
      </c>
      <c r="AV182" s="173" t="s">
        <v>136</v>
      </c>
      <c r="AW182" s="173" t="s">
        <v>28</v>
      </c>
      <c r="AX182" s="173" t="s">
        <v>83</v>
      </c>
      <c r="AY182" s="175" t="s">
        <v>128</v>
      </c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</row>
    <row r="183" ht="24.0" customHeight="1">
      <c r="A183" s="16"/>
      <c r="B183" s="17"/>
      <c r="C183" s="146" t="s">
        <v>387</v>
      </c>
      <c r="D183" s="146" t="s">
        <v>131</v>
      </c>
      <c r="E183" s="147" t="s">
        <v>388</v>
      </c>
      <c r="F183" s="148" t="s">
        <v>389</v>
      </c>
      <c r="G183" s="149" t="s">
        <v>174</v>
      </c>
      <c r="H183" s="150">
        <v>34.309</v>
      </c>
      <c r="I183" s="151"/>
      <c r="J183" s="151">
        <f>ROUND(I183*H183,2)</f>
        <v>0</v>
      </c>
      <c r="K183" s="148" t="s">
        <v>1</v>
      </c>
      <c r="L183" s="17"/>
      <c r="M183" s="152" t="s">
        <v>1</v>
      </c>
      <c r="N183" s="153" t="s">
        <v>41</v>
      </c>
      <c r="O183" s="154">
        <v>0.197</v>
      </c>
      <c r="P183" s="154">
        <f>O183*H183</f>
        <v>6.758873</v>
      </c>
      <c r="Q183" s="154">
        <v>0.0</v>
      </c>
      <c r="R183" s="154">
        <f>Q183*H183</f>
        <v>0</v>
      </c>
      <c r="S183" s="154">
        <v>0.0</v>
      </c>
      <c r="T183" s="155">
        <f>S183*H183</f>
        <v>0</v>
      </c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56" t="s">
        <v>153</v>
      </c>
      <c r="AS183" s="16"/>
      <c r="AT183" s="156" t="s">
        <v>131</v>
      </c>
      <c r="AU183" s="156" t="s">
        <v>136</v>
      </c>
      <c r="AV183" s="16"/>
      <c r="AW183" s="16"/>
      <c r="AX183" s="16"/>
      <c r="AY183" s="3" t="s">
        <v>128</v>
      </c>
      <c r="AZ183" s="16"/>
      <c r="BA183" s="16"/>
      <c r="BB183" s="16"/>
      <c r="BC183" s="16"/>
      <c r="BD183" s="16"/>
      <c r="BE183" s="157">
        <f>IF(N183="základní",J183,0)</f>
        <v>0</v>
      </c>
      <c r="BF183" s="157">
        <f>IF(N183="snížená",J183,0)</f>
        <v>0</v>
      </c>
      <c r="BG183" s="157">
        <f>IF(N183="zákl. přenesená",J183,0)</f>
        <v>0</v>
      </c>
      <c r="BH183" s="157">
        <f>IF(N183="sníž. přenesená",J183,0)</f>
        <v>0</v>
      </c>
      <c r="BI183" s="157">
        <f>IF(N183="nulová",J183,0)</f>
        <v>0</v>
      </c>
      <c r="BJ183" s="3" t="s">
        <v>136</v>
      </c>
      <c r="BK183" s="157">
        <f>ROUND(I183*H183,2)</f>
        <v>0</v>
      </c>
      <c r="BL183" s="3" t="s">
        <v>153</v>
      </c>
      <c r="BM183" s="156" t="s">
        <v>390</v>
      </c>
    </row>
    <row r="184" ht="15.75" customHeight="1">
      <c r="A184" s="173"/>
      <c r="B184" s="174"/>
      <c r="C184" s="173"/>
      <c r="D184" s="168" t="s">
        <v>338</v>
      </c>
      <c r="E184" s="175" t="s">
        <v>1</v>
      </c>
      <c r="F184" s="176" t="s">
        <v>382</v>
      </c>
      <c r="G184" s="173"/>
      <c r="H184" s="177">
        <v>34.309</v>
      </c>
      <c r="I184" s="173"/>
      <c r="J184" s="173"/>
      <c r="K184" s="173"/>
      <c r="L184" s="174"/>
      <c r="M184" s="178"/>
      <c r="N184" s="173"/>
      <c r="O184" s="173"/>
      <c r="P184" s="173"/>
      <c r="Q184" s="173"/>
      <c r="R184" s="173"/>
      <c r="S184" s="173"/>
      <c r="T184" s="179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5" t="s">
        <v>338</v>
      </c>
      <c r="AU184" s="175" t="s">
        <v>136</v>
      </c>
      <c r="AV184" s="173" t="s">
        <v>136</v>
      </c>
      <c r="AW184" s="173" t="s">
        <v>28</v>
      </c>
      <c r="AX184" s="173" t="s">
        <v>83</v>
      </c>
      <c r="AY184" s="175" t="s">
        <v>128</v>
      </c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</row>
    <row r="185" ht="24.0" customHeight="1">
      <c r="A185" s="16"/>
      <c r="B185" s="17"/>
      <c r="C185" s="146" t="s">
        <v>391</v>
      </c>
      <c r="D185" s="146" t="s">
        <v>131</v>
      </c>
      <c r="E185" s="147" t="s">
        <v>392</v>
      </c>
      <c r="F185" s="148" t="s">
        <v>393</v>
      </c>
      <c r="G185" s="149" t="s">
        <v>174</v>
      </c>
      <c r="H185" s="150">
        <v>5.811</v>
      </c>
      <c r="I185" s="151"/>
      <c r="J185" s="151">
        <f>ROUND(I185*H185,2)</f>
        <v>0</v>
      </c>
      <c r="K185" s="148" t="s">
        <v>1</v>
      </c>
      <c r="L185" s="17"/>
      <c r="M185" s="152" t="s">
        <v>1</v>
      </c>
      <c r="N185" s="153" t="s">
        <v>41</v>
      </c>
      <c r="O185" s="154">
        <v>0.632</v>
      </c>
      <c r="P185" s="154">
        <f>O185*H185</f>
        <v>3.672552</v>
      </c>
      <c r="Q185" s="154">
        <v>0.0</v>
      </c>
      <c r="R185" s="154">
        <f>Q185*H185</f>
        <v>0</v>
      </c>
      <c r="S185" s="154">
        <v>0.0</v>
      </c>
      <c r="T185" s="155">
        <f>S185*H185</f>
        <v>0</v>
      </c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56" t="s">
        <v>153</v>
      </c>
      <c r="AS185" s="16"/>
      <c r="AT185" s="156" t="s">
        <v>131</v>
      </c>
      <c r="AU185" s="156" t="s">
        <v>136</v>
      </c>
      <c r="AV185" s="16"/>
      <c r="AW185" s="16"/>
      <c r="AX185" s="16"/>
      <c r="AY185" s="3" t="s">
        <v>128</v>
      </c>
      <c r="AZ185" s="16"/>
      <c r="BA185" s="16"/>
      <c r="BB185" s="16"/>
      <c r="BC185" s="16"/>
      <c r="BD185" s="16"/>
      <c r="BE185" s="157">
        <f>IF(N185="základní",J185,0)</f>
        <v>0</v>
      </c>
      <c r="BF185" s="157">
        <f>IF(N185="snížená",J185,0)</f>
        <v>0</v>
      </c>
      <c r="BG185" s="157">
        <f>IF(N185="zákl. přenesená",J185,0)</f>
        <v>0</v>
      </c>
      <c r="BH185" s="157">
        <f>IF(N185="sníž. přenesená",J185,0)</f>
        <v>0</v>
      </c>
      <c r="BI185" s="157">
        <f>IF(N185="nulová",J185,0)</f>
        <v>0</v>
      </c>
      <c r="BJ185" s="3" t="s">
        <v>136</v>
      </c>
      <c r="BK185" s="157">
        <f>ROUND(I185*H185,2)</f>
        <v>0</v>
      </c>
      <c r="BL185" s="3" t="s">
        <v>153</v>
      </c>
      <c r="BM185" s="156" t="s">
        <v>394</v>
      </c>
    </row>
    <row r="186" ht="15.75" customHeight="1">
      <c r="A186" s="166"/>
      <c r="B186" s="167"/>
      <c r="C186" s="166"/>
      <c r="D186" s="168" t="s">
        <v>338</v>
      </c>
      <c r="E186" s="169" t="s">
        <v>1</v>
      </c>
      <c r="F186" s="170" t="s">
        <v>395</v>
      </c>
      <c r="G186" s="166"/>
      <c r="H186" s="169" t="s">
        <v>1</v>
      </c>
      <c r="I186" s="166"/>
      <c r="J186" s="166"/>
      <c r="K186" s="166"/>
      <c r="L186" s="167"/>
      <c r="M186" s="171"/>
      <c r="N186" s="166"/>
      <c r="O186" s="166"/>
      <c r="P186" s="166"/>
      <c r="Q186" s="166"/>
      <c r="R186" s="166"/>
      <c r="S186" s="166"/>
      <c r="T186" s="172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9" t="s">
        <v>338</v>
      </c>
      <c r="AU186" s="169" t="s">
        <v>136</v>
      </c>
      <c r="AV186" s="166" t="s">
        <v>83</v>
      </c>
      <c r="AW186" s="166" t="s">
        <v>28</v>
      </c>
      <c r="AX186" s="166" t="s">
        <v>75</v>
      </c>
      <c r="AY186" s="169" t="s">
        <v>128</v>
      </c>
      <c r="AZ186" s="166"/>
      <c r="BA186" s="166"/>
      <c r="BB186" s="166"/>
      <c r="BC186" s="166"/>
      <c r="BD186" s="166"/>
      <c r="BE186" s="166"/>
      <c r="BF186" s="166"/>
      <c r="BG186" s="166"/>
      <c r="BH186" s="166"/>
      <c r="BI186" s="166"/>
      <c r="BJ186" s="166"/>
      <c r="BK186" s="166"/>
      <c r="BL186" s="166"/>
      <c r="BM186" s="166"/>
    </row>
    <row r="187" ht="15.75" customHeight="1">
      <c r="A187" s="173"/>
      <c r="B187" s="174"/>
      <c r="C187" s="173"/>
      <c r="D187" s="168" t="s">
        <v>338</v>
      </c>
      <c r="E187" s="175" t="s">
        <v>1</v>
      </c>
      <c r="F187" s="176" t="s">
        <v>396</v>
      </c>
      <c r="G187" s="173"/>
      <c r="H187" s="177">
        <v>2.948</v>
      </c>
      <c r="I187" s="173"/>
      <c r="J187" s="173"/>
      <c r="K187" s="173"/>
      <c r="L187" s="174"/>
      <c r="M187" s="178"/>
      <c r="N187" s="173"/>
      <c r="O187" s="173"/>
      <c r="P187" s="173"/>
      <c r="Q187" s="173"/>
      <c r="R187" s="173"/>
      <c r="S187" s="173"/>
      <c r="T187" s="179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5" t="s">
        <v>338</v>
      </c>
      <c r="AU187" s="175" t="s">
        <v>136</v>
      </c>
      <c r="AV187" s="173" t="s">
        <v>136</v>
      </c>
      <c r="AW187" s="173" t="s">
        <v>28</v>
      </c>
      <c r="AX187" s="173" t="s">
        <v>75</v>
      </c>
      <c r="AY187" s="175" t="s">
        <v>128</v>
      </c>
      <c r="AZ187" s="173"/>
      <c r="BA187" s="173"/>
      <c r="BB187" s="173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</row>
    <row r="188" ht="15.75" customHeight="1">
      <c r="A188" s="166"/>
      <c r="B188" s="167"/>
      <c r="C188" s="166"/>
      <c r="D188" s="168" t="s">
        <v>338</v>
      </c>
      <c r="E188" s="169" t="s">
        <v>1</v>
      </c>
      <c r="F188" s="170" t="s">
        <v>397</v>
      </c>
      <c r="G188" s="166"/>
      <c r="H188" s="169" t="s">
        <v>1</v>
      </c>
      <c r="I188" s="166"/>
      <c r="J188" s="166"/>
      <c r="K188" s="166"/>
      <c r="L188" s="167"/>
      <c r="M188" s="171"/>
      <c r="N188" s="166"/>
      <c r="O188" s="166"/>
      <c r="P188" s="166"/>
      <c r="Q188" s="166"/>
      <c r="R188" s="166"/>
      <c r="S188" s="166"/>
      <c r="T188" s="172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9" t="s">
        <v>338</v>
      </c>
      <c r="AU188" s="169" t="s">
        <v>136</v>
      </c>
      <c r="AV188" s="166" t="s">
        <v>83</v>
      </c>
      <c r="AW188" s="166" t="s">
        <v>28</v>
      </c>
      <c r="AX188" s="166" t="s">
        <v>75</v>
      </c>
      <c r="AY188" s="169" t="s">
        <v>128</v>
      </c>
      <c r="AZ188" s="166"/>
      <c r="BA188" s="166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</row>
    <row r="189" ht="15.75" customHeight="1">
      <c r="A189" s="173"/>
      <c r="B189" s="174"/>
      <c r="C189" s="173"/>
      <c r="D189" s="168" t="s">
        <v>338</v>
      </c>
      <c r="E189" s="175" t="s">
        <v>1</v>
      </c>
      <c r="F189" s="176" t="s">
        <v>398</v>
      </c>
      <c r="G189" s="173"/>
      <c r="H189" s="177">
        <v>2.39</v>
      </c>
      <c r="I189" s="173"/>
      <c r="J189" s="173"/>
      <c r="K189" s="173"/>
      <c r="L189" s="174"/>
      <c r="M189" s="178"/>
      <c r="N189" s="173"/>
      <c r="O189" s="173"/>
      <c r="P189" s="173"/>
      <c r="Q189" s="173"/>
      <c r="R189" s="173"/>
      <c r="S189" s="173"/>
      <c r="T189" s="179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5" t="s">
        <v>338</v>
      </c>
      <c r="AU189" s="175" t="s">
        <v>136</v>
      </c>
      <c r="AV189" s="173" t="s">
        <v>136</v>
      </c>
      <c r="AW189" s="173" t="s">
        <v>28</v>
      </c>
      <c r="AX189" s="173" t="s">
        <v>75</v>
      </c>
      <c r="AY189" s="175" t="s">
        <v>128</v>
      </c>
      <c r="AZ189" s="173"/>
      <c r="BA189" s="173"/>
      <c r="BB189" s="173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</row>
    <row r="190" ht="15.75" customHeight="1">
      <c r="A190" s="173"/>
      <c r="B190" s="174"/>
      <c r="C190" s="173"/>
      <c r="D190" s="168" t="s">
        <v>338</v>
      </c>
      <c r="E190" s="175" t="s">
        <v>1</v>
      </c>
      <c r="F190" s="176" t="s">
        <v>399</v>
      </c>
      <c r="G190" s="173"/>
      <c r="H190" s="177">
        <v>0.473</v>
      </c>
      <c r="I190" s="173"/>
      <c r="J190" s="173"/>
      <c r="K190" s="173"/>
      <c r="L190" s="174"/>
      <c r="M190" s="178"/>
      <c r="N190" s="173"/>
      <c r="O190" s="173"/>
      <c r="P190" s="173"/>
      <c r="Q190" s="173"/>
      <c r="R190" s="173"/>
      <c r="S190" s="173"/>
      <c r="T190" s="179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5" t="s">
        <v>338</v>
      </c>
      <c r="AU190" s="175" t="s">
        <v>136</v>
      </c>
      <c r="AV190" s="173" t="s">
        <v>136</v>
      </c>
      <c r="AW190" s="173" t="s">
        <v>28</v>
      </c>
      <c r="AX190" s="173" t="s">
        <v>75</v>
      </c>
      <c r="AY190" s="175" t="s">
        <v>128</v>
      </c>
      <c r="AZ190" s="173"/>
      <c r="BA190" s="173"/>
      <c r="BB190" s="173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</row>
    <row r="191" ht="15.75" customHeight="1">
      <c r="A191" s="187"/>
      <c r="B191" s="188"/>
      <c r="C191" s="187"/>
      <c r="D191" s="168" t="s">
        <v>338</v>
      </c>
      <c r="E191" s="189" t="s">
        <v>400</v>
      </c>
      <c r="F191" s="190" t="s">
        <v>351</v>
      </c>
      <c r="G191" s="187"/>
      <c r="H191" s="191">
        <v>5.811</v>
      </c>
      <c r="I191" s="187"/>
      <c r="J191" s="187"/>
      <c r="K191" s="187"/>
      <c r="L191" s="188"/>
      <c r="M191" s="192"/>
      <c r="N191" s="187"/>
      <c r="O191" s="187"/>
      <c r="P191" s="187"/>
      <c r="Q191" s="187"/>
      <c r="R191" s="187"/>
      <c r="S191" s="187"/>
      <c r="T191" s="193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9" t="s">
        <v>338</v>
      </c>
      <c r="AU191" s="189" t="s">
        <v>136</v>
      </c>
      <c r="AV191" s="187" t="s">
        <v>153</v>
      </c>
      <c r="AW191" s="187" t="s">
        <v>28</v>
      </c>
      <c r="AX191" s="187" t="s">
        <v>83</v>
      </c>
      <c r="AY191" s="189" t="s">
        <v>128</v>
      </c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</row>
    <row r="192" ht="24.0" customHeight="1">
      <c r="A192" s="16"/>
      <c r="B192" s="17"/>
      <c r="C192" s="146" t="s">
        <v>401</v>
      </c>
      <c r="D192" s="146" t="s">
        <v>131</v>
      </c>
      <c r="E192" s="147" t="s">
        <v>402</v>
      </c>
      <c r="F192" s="148" t="s">
        <v>403</v>
      </c>
      <c r="G192" s="149" t="s">
        <v>174</v>
      </c>
      <c r="H192" s="150">
        <v>3.312</v>
      </c>
      <c r="I192" s="151"/>
      <c r="J192" s="151">
        <f>ROUND(I192*H192,2)</f>
        <v>0</v>
      </c>
      <c r="K192" s="148" t="s">
        <v>1</v>
      </c>
      <c r="L192" s="17"/>
      <c r="M192" s="152" t="s">
        <v>1</v>
      </c>
      <c r="N192" s="153" t="s">
        <v>41</v>
      </c>
      <c r="O192" s="154">
        <v>1.789</v>
      </c>
      <c r="P192" s="154">
        <f>O192*H192</f>
        <v>5.925168</v>
      </c>
      <c r="Q192" s="154">
        <v>0.0</v>
      </c>
      <c r="R192" s="154">
        <f>Q192*H192</f>
        <v>0</v>
      </c>
      <c r="S192" s="154">
        <v>0.0</v>
      </c>
      <c r="T192" s="155">
        <f>S192*H192</f>
        <v>0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56" t="s">
        <v>153</v>
      </c>
      <c r="AS192" s="16"/>
      <c r="AT192" s="156" t="s">
        <v>131</v>
      </c>
      <c r="AU192" s="156" t="s">
        <v>136</v>
      </c>
      <c r="AV192" s="16"/>
      <c r="AW192" s="16"/>
      <c r="AX192" s="16"/>
      <c r="AY192" s="3" t="s">
        <v>128</v>
      </c>
      <c r="AZ192" s="16"/>
      <c r="BA192" s="16"/>
      <c r="BB192" s="16"/>
      <c r="BC192" s="16"/>
      <c r="BD192" s="16"/>
      <c r="BE192" s="157">
        <f>IF(N192="základní",J192,0)</f>
        <v>0</v>
      </c>
      <c r="BF192" s="157">
        <f>IF(N192="snížená",J192,0)</f>
        <v>0</v>
      </c>
      <c r="BG192" s="157">
        <f>IF(N192="zákl. přenesená",J192,0)</f>
        <v>0</v>
      </c>
      <c r="BH192" s="157">
        <f>IF(N192="sníž. přenesená",J192,0)</f>
        <v>0</v>
      </c>
      <c r="BI192" s="157">
        <f>IF(N192="nulová",J192,0)</f>
        <v>0</v>
      </c>
      <c r="BJ192" s="3" t="s">
        <v>136</v>
      </c>
      <c r="BK192" s="157">
        <f>ROUND(I192*H192,2)</f>
        <v>0</v>
      </c>
      <c r="BL192" s="3" t="s">
        <v>153</v>
      </c>
      <c r="BM192" s="156" t="s">
        <v>404</v>
      </c>
    </row>
    <row r="193" ht="15.75" customHeight="1">
      <c r="A193" s="173"/>
      <c r="B193" s="174"/>
      <c r="C193" s="173"/>
      <c r="D193" s="168" t="s">
        <v>338</v>
      </c>
      <c r="E193" s="175" t="s">
        <v>189</v>
      </c>
      <c r="F193" s="176" t="s">
        <v>405</v>
      </c>
      <c r="G193" s="173"/>
      <c r="H193" s="177">
        <v>3.312</v>
      </c>
      <c r="I193" s="173"/>
      <c r="J193" s="173"/>
      <c r="K193" s="173"/>
      <c r="L193" s="174"/>
      <c r="M193" s="178"/>
      <c r="N193" s="173"/>
      <c r="O193" s="173"/>
      <c r="P193" s="173"/>
      <c r="Q193" s="173"/>
      <c r="R193" s="173"/>
      <c r="S193" s="173"/>
      <c r="T193" s="179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5" t="s">
        <v>338</v>
      </c>
      <c r="AU193" s="175" t="s">
        <v>136</v>
      </c>
      <c r="AV193" s="173" t="s">
        <v>136</v>
      </c>
      <c r="AW193" s="173" t="s">
        <v>28</v>
      </c>
      <c r="AX193" s="173" t="s">
        <v>83</v>
      </c>
      <c r="AY193" s="175" t="s">
        <v>128</v>
      </c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</row>
    <row r="194" ht="16.5" customHeight="1">
      <c r="A194" s="16"/>
      <c r="B194" s="17"/>
      <c r="C194" s="194" t="s">
        <v>406</v>
      </c>
      <c r="D194" s="194" t="s">
        <v>407</v>
      </c>
      <c r="E194" s="195" t="s">
        <v>408</v>
      </c>
      <c r="F194" s="196" t="s">
        <v>409</v>
      </c>
      <c r="G194" s="197" t="s">
        <v>410</v>
      </c>
      <c r="H194" s="198">
        <v>5.63</v>
      </c>
      <c r="I194" s="199"/>
      <c r="J194" s="199">
        <f>ROUND(I194*H194,2)</f>
        <v>0</v>
      </c>
      <c r="K194" s="196" t="s">
        <v>1</v>
      </c>
      <c r="L194" s="200"/>
      <c r="M194" s="201" t="s">
        <v>1</v>
      </c>
      <c r="N194" s="202" t="s">
        <v>41</v>
      </c>
      <c r="O194" s="154">
        <v>0.0</v>
      </c>
      <c r="P194" s="154">
        <f>O194*H194</f>
        <v>0</v>
      </c>
      <c r="Q194" s="154">
        <v>1.0</v>
      </c>
      <c r="R194" s="154">
        <f>Q194*H194</f>
        <v>5.63</v>
      </c>
      <c r="S194" s="154">
        <v>0.0</v>
      </c>
      <c r="T194" s="155">
        <f>S194*H194</f>
        <v>0</v>
      </c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56" t="s">
        <v>387</v>
      </c>
      <c r="AS194" s="16"/>
      <c r="AT194" s="156" t="s">
        <v>407</v>
      </c>
      <c r="AU194" s="156" t="s">
        <v>136</v>
      </c>
      <c r="AV194" s="16"/>
      <c r="AW194" s="16"/>
      <c r="AX194" s="16"/>
      <c r="AY194" s="3" t="s">
        <v>128</v>
      </c>
      <c r="AZ194" s="16"/>
      <c r="BA194" s="16"/>
      <c r="BB194" s="16"/>
      <c r="BC194" s="16"/>
      <c r="BD194" s="16"/>
      <c r="BE194" s="157">
        <f>IF(N194="základní",J194,0)</f>
        <v>0</v>
      </c>
      <c r="BF194" s="157">
        <f>IF(N194="snížená",J194,0)</f>
        <v>0</v>
      </c>
      <c r="BG194" s="157">
        <f>IF(N194="zákl. přenesená",J194,0)</f>
        <v>0</v>
      </c>
      <c r="BH194" s="157">
        <f>IF(N194="sníž. přenesená",J194,0)</f>
        <v>0</v>
      </c>
      <c r="BI194" s="157">
        <f>IF(N194="nulová",J194,0)</f>
        <v>0</v>
      </c>
      <c r="BJ194" s="3" t="s">
        <v>136</v>
      </c>
      <c r="BK194" s="157">
        <f>ROUND(I194*H194,2)</f>
        <v>0</v>
      </c>
      <c r="BL194" s="3" t="s">
        <v>153</v>
      </c>
      <c r="BM194" s="156" t="s">
        <v>411</v>
      </c>
    </row>
    <row r="195" ht="15.75" customHeight="1">
      <c r="A195" s="173"/>
      <c r="B195" s="174"/>
      <c r="C195" s="173"/>
      <c r="D195" s="168" t="s">
        <v>338</v>
      </c>
      <c r="E195" s="175" t="s">
        <v>1</v>
      </c>
      <c r="F195" s="176" t="s">
        <v>412</v>
      </c>
      <c r="G195" s="173"/>
      <c r="H195" s="177">
        <v>5.63</v>
      </c>
      <c r="I195" s="173"/>
      <c r="J195" s="173"/>
      <c r="K195" s="173"/>
      <c r="L195" s="174"/>
      <c r="M195" s="178"/>
      <c r="N195" s="173"/>
      <c r="O195" s="173"/>
      <c r="P195" s="173"/>
      <c r="Q195" s="173"/>
      <c r="R195" s="173"/>
      <c r="S195" s="173"/>
      <c r="T195" s="179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5" t="s">
        <v>338</v>
      </c>
      <c r="AU195" s="175" t="s">
        <v>136</v>
      </c>
      <c r="AV195" s="173" t="s">
        <v>136</v>
      </c>
      <c r="AW195" s="173" t="s">
        <v>28</v>
      </c>
      <c r="AX195" s="173" t="s">
        <v>83</v>
      </c>
      <c r="AY195" s="175" t="s">
        <v>128</v>
      </c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</row>
    <row r="196" ht="22.5" customHeight="1">
      <c r="A196" s="134"/>
      <c r="B196" s="135"/>
      <c r="C196" s="134"/>
      <c r="D196" s="136" t="s">
        <v>74</v>
      </c>
      <c r="E196" s="144" t="s">
        <v>136</v>
      </c>
      <c r="F196" s="144" t="s">
        <v>413</v>
      </c>
      <c r="G196" s="134"/>
      <c r="H196" s="134"/>
      <c r="I196" s="134"/>
      <c r="J196" s="145">
        <f>BK196</f>
        <v>0</v>
      </c>
      <c r="K196" s="134"/>
      <c r="L196" s="135"/>
      <c r="M196" s="139"/>
      <c r="N196" s="134"/>
      <c r="O196" s="134"/>
      <c r="P196" s="140">
        <f>SUM(P197:P266)</f>
        <v>111.422629</v>
      </c>
      <c r="Q196" s="134"/>
      <c r="R196" s="140">
        <f>SUM(R197:R266)</f>
        <v>124.2858301</v>
      </c>
      <c r="S196" s="134"/>
      <c r="T196" s="141">
        <f>SUM(T197:T266)</f>
        <v>0</v>
      </c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6" t="s">
        <v>83</v>
      </c>
      <c r="AS196" s="134"/>
      <c r="AT196" s="142" t="s">
        <v>74</v>
      </c>
      <c r="AU196" s="142" t="s">
        <v>83</v>
      </c>
      <c r="AV196" s="134"/>
      <c r="AW196" s="134"/>
      <c r="AX196" s="134"/>
      <c r="AY196" s="136" t="s">
        <v>128</v>
      </c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43">
        <f>SUM(BK197:BK266)</f>
        <v>0</v>
      </c>
      <c r="BL196" s="134"/>
      <c r="BM196" s="134"/>
    </row>
    <row r="197" ht="24.0" customHeight="1">
      <c r="A197" s="16"/>
      <c r="B197" s="17"/>
      <c r="C197" s="146" t="s">
        <v>414</v>
      </c>
      <c r="D197" s="146" t="s">
        <v>131</v>
      </c>
      <c r="E197" s="147" t="s">
        <v>415</v>
      </c>
      <c r="F197" s="148" t="s">
        <v>416</v>
      </c>
      <c r="G197" s="149" t="s">
        <v>164</v>
      </c>
      <c r="H197" s="150">
        <v>83.464</v>
      </c>
      <c r="I197" s="151"/>
      <c r="J197" s="151">
        <f>ROUND(I197*H197,2)</f>
        <v>0</v>
      </c>
      <c r="K197" s="148" t="s">
        <v>134</v>
      </c>
      <c r="L197" s="17"/>
      <c r="M197" s="152" t="s">
        <v>1</v>
      </c>
      <c r="N197" s="153" t="s">
        <v>41</v>
      </c>
      <c r="O197" s="154">
        <v>0.06</v>
      </c>
      <c r="P197" s="154">
        <f>O197*H197</f>
        <v>5.00784</v>
      </c>
      <c r="Q197" s="154">
        <v>1.375E-4</v>
      </c>
      <c r="R197" s="154">
        <f>Q197*H197</f>
        <v>0.0114763</v>
      </c>
      <c r="S197" s="154">
        <v>0.0</v>
      </c>
      <c r="T197" s="155">
        <f>S197*H197</f>
        <v>0</v>
      </c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56" t="s">
        <v>153</v>
      </c>
      <c r="AS197" s="16"/>
      <c r="AT197" s="156" t="s">
        <v>131</v>
      </c>
      <c r="AU197" s="156" t="s">
        <v>136</v>
      </c>
      <c r="AV197" s="16"/>
      <c r="AW197" s="16"/>
      <c r="AX197" s="16"/>
      <c r="AY197" s="3" t="s">
        <v>128</v>
      </c>
      <c r="AZ197" s="16"/>
      <c r="BA197" s="16"/>
      <c r="BB197" s="16"/>
      <c r="BC197" s="16"/>
      <c r="BD197" s="16"/>
      <c r="BE197" s="157">
        <f>IF(N197="základní",J197,0)</f>
        <v>0</v>
      </c>
      <c r="BF197" s="157">
        <f>IF(N197="snížená",J197,0)</f>
        <v>0</v>
      </c>
      <c r="BG197" s="157">
        <f>IF(N197="zákl. přenesená",J197,0)</f>
        <v>0</v>
      </c>
      <c r="BH197" s="157">
        <f>IF(N197="sníž. přenesená",J197,0)</f>
        <v>0</v>
      </c>
      <c r="BI197" s="157">
        <f>IF(N197="nulová",J197,0)</f>
        <v>0</v>
      </c>
      <c r="BJ197" s="3" t="s">
        <v>136</v>
      </c>
      <c r="BK197" s="157">
        <f>ROUND(I197*H197,2)</f>
        <v>0</v>
      </c>
      <c r="BL197" s="3" t="s">
        <v>153</v>
      </c>
      <c r="BM197" s="156" t="s">
        <v>417</v>
      </c>
    </row>
    <row r="198" ht="15.75" customHeight="1">
      <c r="A198" s="16"/>
      <c r="B198" s="17"/>
      <c r="C198" s="16"/>
      <c r="D198" s="158" t="s">
        <v>138</v>
      </c>
      <c r="E198" s="16"/>
      <c r="F198" s="159" t="s">
        <v>418</v>
      </c>
      <c r="G198" s="16"/>
      <c r="H198" s="16"/>
      <c r="I198" s="16"/>
      <c r="J198" s="16"/>
      <c r="K198" s="16"/>
      <c r="L198" s="17"/>
      <c r="M198" s="160"/>
      <c r="N198" s="16"/>
      <c r="O198" s="16"/>
      <c r="P198" s="16"/>
      <c r="Q198" s="16"/>
      <c r="R198" s="16"/>
      <c r="S198" s="16"/>
      <c r="T198" s="5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3" t="s">
        <v>138</v>
      </c>
      <c r="AU198" s="3" t="s">
        <v>136</v>
      </c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</row>
    <row r="199" ht="15.75" customHeight="1">
      <c r="A199" s="173"/>
      <c r="B199" s="174"/>
      <c r="C199" s="173"/>
      <c r="D199" s="168" t="s">
        <v>338</v>
      </c>
      <c r="E199" s="175" t="s">
        <v>1</v>
      </c>
      <c r="F199" s="176" t="s">
        <v>419</v>
      </c>
      <c r="G199" s="173"/>
      <c r="H199" s="177">
        <v>83.464</v>
      </c>
      <c r="I199" s="173"/>
      <c r="J199" s="173"/>
      <c r="K199" s="173"/>
      <c r="L199" s="174"/>
      <c r="M199" s="178"/>
      <c r="N199" s="173"/>
      <c r="O199" s="173"/>
      <c r="P199" s="173"/>
      <c r="Q199" s="173"/>
      <c r="R199" s="173"/>
      <c r="S199" s="173"/>
      <c r="T199" s="179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5" t="s">
        <v>338</v>
      </c>
      <c r="AU199" s="175" t="s">
        <v>136</v>
      </c>
      <c r="AV199" s="173" t="s">
        <v>136</v>
      </c>
      <c r="AW199" s="173" t="s">
        <v>28</v>
      </c>
      <c r="AX199" s="173" t="s">
        <v>83</v>
      </c>
      <c r="AY199" s="175" t="s">
        <v>128</v>
      </c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</row>
    <row r="200" ht="24.0" customHeight="1">
      <c r="A200" s="16"/>
      <c r="B200" s="17"/>
      <c r="C200" s="194" t="s">
        <v>420</v>
      </c>
      <c r="D200" s="194" t="s">
        <v>407</v>
      </c>
      <c r="E200" s="195" t="s">
        <v>421</v>
      </c>
      <c r="F200" s="196" t="s">
        <v>422</v>
      </c>
      <c r="G200" s="197" t="s">
        <v>164</v>
      </c>
      <c r="H200" s="198">
        <v>98.863</v>
      </c>
      <c r="I200" s="199"/>
      <c r="J200" s="199">
        <f>ROUND(I200*H200,2)</f>
        <v>0</v>
      </c>
      <c r="K200" s="196" t="s">
        <v>134</v>
      </c>
      <c r="L200" s="200"/>
      <c r="M200" s="201" t="s">
        <v>1</v>
      </c>
      <c r="N200" s="202" t="s">
        <v>41</v>
      </c>
      <c r="O200" s="154">
        <v>0.0</v>
      </c>
      <c r="P200" s="154">
        <f>O200*H200</f>
        <v>0</v>
      </c>
      <c r="Q200" s="154">
        <v>2.0E-4</v>
      </c>
      <c r="R200" s="154">
        <f>Q200*H200</f>
        <v>0.0197726</v>
      </c>
      <c r="S200" s="154">
        <v>0.0</v>
      </c>
      <c r="T200" s="155">
        <f>S200*H200</f>
        <v>0</v>
      </c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56" t="s">
        <v>387</v>
      </c>
      <c r="AS200" s="16"/>
      <c r="AT200" s="156" t="s">
        <v>407</v>
      </c>
      <c r="AU200" s="156" t="s">
        <v>136</v>
      </c>
      <c r="AV200" s="16"/>
      <c r="AW200" s="16"/>
      <c r="AX200" s="16"/>
      <c r="AY200" s="3" t="s">
        <v>128</v>
      </c>
      <c r="AZ200" s="16"/>
      <c r="BA200" s="16"/>
      <c r="BB200" s="16"/>
      <c r="BC200" s="16"/>
      <c r="BD200" s="16"/>
      <c r="BE200" s="157">
        <f>IF(N200="základní",J200,0)</f>
        <v>0</v>
      </c>
      <c r="BF200" s="157">
        <f>IF(N200="snížená",J200,0)</f>
        <v>0</v>
      </c>
      <c r="BG200" s="157">
        <f>IF(N200="zákl. přenesená",J200,0)</f>
        <v>0</v>
      </c>
      <c r="BH200" s="157">
        <f>IF(N200="sníž. přenesená",J200,0)</f>
        <v>0</v>
      </c>
      <c r="BI200" s="157">
        <f>IF(N200="nulová",J200,0)</f>
        <v>0</v>
      </c>
      <c r="BJ200" s="3" t="s">
        <v>136</v>
      </c>
      <c r="BK200" s="157">
        <f>ROUND(I200*H200,2)</f>
        <v>0</v>
      </c>
      <c r="BL200" s="3" t="s">
        <v>153</v>
      </c>
      <c r="BM200" s="156" t="s">
        <v>423</v>
      </c>
    </row>
    <row r="201" ht="15.75" customHeight="1">
      <c r="A201" s="173"/>
      <c r="B201" s="174"/>
      <c r="C201" s="173"/>
      <c r="D201" s="168" t="s">
        <v>338</v>
      </c>
      <c r="E201" s="173"/>
      <c r="F201" s="176" t="s">
        <v>424</v>
      </c>
      <c r="G201" s="173"/>
      <c r="H201" s="177">
        <v>98.863</v>
      </c>
      <c r="I201" s="173"/>
      <c r="J201" s="173"/>
      <c r="K201" s="173"/>
      <c r="L201" s="174"/>
      <c r="M201" s="178"/>
      <c r="N201" s="173"/>
      <c r="O201" s="173"/>
      <c r="P201" s="173"/>
      <c r="Q201" s="173"/>
      <c r="R201" s="173"/>
      <c r="S201" s="173"/>
      <c r="T201" s="179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5" t="s">
        <v>338</v>
      </c>
      <c r="AU201" s="175" t="s">
        <v>136</v>
      </c>
      <c r="AV201" s="173" t="s">
        <v>136</v>
      </c>
      <c r="AW201" s="173" t="s">
        <v>4</v>
      </c>
      <c r="AX201" s="173" t="s">
        <v>83</v>
      </c>
      <c r="AY201" s="175" t="s">
        <v>128</v>
      </c>
      <c r="AZ201" s="173"/>
      <c r="BA201" s="173"/>
      <c r="BB201" s="173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</row>
    <row r="202" ht="24.0" customHeight="1">
      <c r="A202" s="16"/>
      <c r="B202" s="17"/>
      <c r="C202" s="194" t="s">
        <v>425</v>
      </c>
      <c r="D202" s="194" t="s">
        <v>407</v>
      </c>
      <c r="E202" s="195" t="s">
        <v>426</v>
      </c>
      <c r="F202" s="196" t="s">
        <v>427</v>
      </c>
      <c r="G202" s="197" t="s">
        <v>164</v>
      </c>
      <c r="H202" s="198">
        <v>98.863</v>
      </c>
      <c r="I202" s="199"/>
      <c r="J202" s="199">
        <f>ROUND(I202*H202,2)</f>
        <v>0</v>
      </c>
      <c r="K202" s="196" t="s">
        <v>134</v>
      </c>
      <c r="L202" s="200"/>
      <c r="M202" s="201" t="s">
        <v>1</v>
      </c>
      <c r="N202" s="202" t="s">
        <v>41</v>
      </c>
      <c r="O202" s="154">
        <v>0.0</v>
      </c>
      <c r="P202" s="154">
        <f>O202*H202</f>
        <v>0</v>
      </c>
      <c r="Q202" s="154">
        <v>5.0E-4</v>
      </c>
      <c r="R202" s="154">
        <f>Q202*H202</f>
        <v>0.0494315</v>
      </c>
      <c r="S202" s="154">
        <v>0.0</v>
      </c>
      <c r="T202" s="155">
        <f>S202*H202</f>
        <v>0</v>
      </c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56" t="s">
        <v>387</v>
      </c>
      <c r="AS202" s="16"/>
      <c r="AT202" s="156" t="s">
        <v>407</v>
      </c>
      <c r="AU202" s="156" t="s">
        <v>136</v>
      </c>
      <c r="AV202" s="16"/>
      <c r="AW202" s="16"/>
      <c r="AX202" s="16"/>
      <c r="AY202" s="3" t="s">
        <v>128</v>
      </c>
      <c r="AZ202" s="16"/>
      <c r="BA202" s="16"/>
      <c r="BB202" s="16"/>
      <c r="BC202" s="16"/>
      <c r="BD202" s="16"/>
      <c r="BE202" s="157">
        <f>IF(N202="základní",J202,0)</f>
        <v>0</v>
      </c>
      <c r="BF202" s="157">
        <f>IF(N202="snížená",J202,0)</f>
        <v>0</v>
      </c>
      <c r="BG202" s="157">
        <f>IF(N202="zákl. přenesená",J202,0)</f>
        <v>0</v>
      </c>
      <c r="BH202" s="157">
        <f>IF(N202="sníž. přenesená",J202,0)</f>
        <v>0</v>
      </c>
      <c r="BI202" s="157">
        <f>IF(N202="nulová",J202,0)</f>
        <v>0</v>
      </c>
      <c r="BJ202" s="3" t="s">
        <v>136</v>
      </c>
      <c r="BK202" s="157">
        <f>ROUND(I202*H202,2)</f>
        <v>0</v>
      </c>
      <c r="BL202" s="3" t="s">
        <v>153</v>
      </c>
      <c r="BM202" s="156" t="s">
        <v>428</v>
      </c>
    </row>
    <row r="203" ht="15.75" customHeight="1">
      <c r="A203" s="173"/>
      <c r="B203" s="174"/>
      <c r="C203" s="173"/>
      <c r="D203" s="168" t="s">
        <v>338</v>
      </c>
      <c r="E203" s="173"/>
      <c r="F203" s="176" t="s">
        <v>424</v>
      </c>
      <c r="G203" s="173"/>
      <c r="H203" s="177">
        <v>98.863</v>
      </c>
      <c r="I203" s="173"/>
      <c r="J203" s="173"/>
      <c r="K203" s="173"/>
      <c r="L203" s="174"/>
      <c r="M203" s="178"/>
      <c r="N203" s="173"/>
      <c r="O203" s="173"/>
      <c r="P203" s="173"/>
      <c r="Q203" s="173"/>
      <c r="R203" s="173"/>
      <c r="S203" s="173"/>
      <c r="T203" s="179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5" t="s">
        <v>338</v>
      </c>
      <c r="AU203" s="175" t="s">
        <v>136</v>
      </c>
      <c r="AV203" s="173" t="s">
        <v>136</v>
      </c>
      <c r="AW203" s="173" t="s">
        <v>4</v>
      </c>
      <c r="AX203" s="173" t="s">
        <v>83</v>
      </c>
      <c r="AY203" s="175" t="s">
        <v>128</v>
      </c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</row>
    <row r="204" ht="37.5" customHeight="1">
      <c r="A204" s="16"/>
      <c r="B204" s="17"/>
      <c r="C204" s="146" t="s">
        <v>8</v>
      </c>
      <c r="D204" s="146" t="s">
        <v>131</v>
      </c>
      <c r="E204" s="147" t="s">
        <v>429</v>
      </c>
      <c r="F204" s="148" t="s">
        <v>430</v>
      </c>
      <c r="G204" s="149" t="s">
        <v>209</v>
      </c>
      <c r="H204" s="150">
        <v>36.4</v>
      </c>
      <c r="I204" s="151"/>
      <c r="J204" s="151">
        <f>ROUND(I204*H204,2)</f>
        <v>0</v>
      </c>
      <c r="K204" s="148" t="s">
        <v>134</v>
      </c>
      <c r="L204" s="17"/>
      <c r="M204" s="152" t="s">
        <v>1</v>
      </c>
      <c r="N204" s="153" t="s">
        <v>41</v>
      </c>
      <c r="O204" s="154">
        <v>0.14</v>
      </c>
      <c r="P204" s="154">
        <f>O204*H204</f>
        <v>5.096</v>
      </c>
      <c r="Q204" s="154">
        <v>3.4E-4</v>
      </c>
      <c r="R204" s="154">
        <f>Q204*H204</f>
        <v>0.012376</v>
      </c>
      <c r="S204" s="154">
        <v>0.0</v>
      </c>
      <c r="T204" s="155">
        <f>S204*H204</f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56" t="s">
        <v>153</v>
      </c>
      <c r="AS204" s="16"/>
      <c r="AT204" s="156" t="s">
        <v>131</v>
      </c>
      <c r="AU204" s="156" t="s">
        <v>136</v>
      </c>
      <c r="AV204" s="16"/>
      <c r="AW204" s="16"/>
      <c r="AX204" s="16"/>
      <c r="AY204" s="3" t="s">
        <v>128</v>
      </c>
      <c r="AZ204" s="16"/>
      <c r="BA204" s="16"/>
      <c r="BB204" s="16"/>
      <c r="BC204" s="16"/>
      <c r="BD204" s="16"/>
      <c r="BE204" s="157">
        <f>IF(N204="základní",J204,0)</f>
        <v>0</v>
      </c>
      <c r="BF204" s="157">
        <f>IF(N204="snížená",J204,0)</f>
        <v>0</v>
      </c>
      <c r="BG204" s="157">
        <f>IF(N204="zákl. přenesená",J204,0)</f>
        <v>0</v>
      </c>
      <c r="BH204" s="157">
        <f>IF(N204="sníž. přenesená",J204,0)</f>
        <v>0</v>
      </c>
      <c r="BI204" s="157">
        <f>IF(N204="nulová",J204,0)</f>
        <v>0</v>
      </c>
      <c r="BJ204" s="3" t="s">
        <v>136</v>
      </c>
      <c r="BK204" s="157">
        <f>ROUND(I204*H204,2)</f>
        <v>0</v>
      </c>
      <c r="BL204" s="3" t="s">
        <v>153</v>
      </c>
      <c r="BM204" s="156" t="s">
        <v>431</v>
      </c>
    </row>
    <row r="205" ht="15.75" customHeight="1">
      <c r="A205" s="16"/>
      <c r="B205" s="17"/>
      <c r="C205" s="16"/>
      <c r="D205" s="158" t="s">
        <v>138</v>
      </c>
      <c r="E205" s="16"/>
      <c r="F205" s="159" t="s">
        <v>432</v>
      </c>
      <c r="G205" s="16"/>
      <c r="H205" s="16"/>
      <c r="I205" s="16"/>
      <c r="J205" s="16"/>
      <c r="K205" s="16"/>
      <c r="L205" s="17"/>
      <c r="M205" s="160"/>
      <c r="N205" s="16"/>
      <c r="O205" s="16"/>
      <c r="P205" s="16"/>
      <c r="Q205" s="16"/>
      <c r="R205" s="16"/>
      <c r="S205" s="16"/>
      <c r="T205" s="5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3" t="s">
        <v>138</v>
      </c>
      <c r="AU205" s="3" t="s">
        <v>136</v>
      </c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</row>
    <row r="206" ht="15.75" customHeight="1">
      <c r="A206" s="173"/>
      <c r="B206" s="174"/>
      <c r="C206" s="173"/>
      <c r="D206" s="168" t="s">
        <v>338</v>
      </c>
      <c r="E206" s="175" t="s">
        <v>1</v>
      </c>
      <c r="F206" s="176" t="s">
        <v>433</v>
      </c>
      <c r="G206" s="173"/>
      <c r="H206" s="177">
        <v>36.4</v>
      </c>
      <c r="I206" s="173"/>
      <c r="J206" s="173"/>
      <c r="K206" s="173"/>
      <c r="L206" s="174"/>
      <c r="M206" s="178"/>
      <c r="N206" s="173"/>
      <c r="O206" s="173"/>
      <c r="P206" s="173"/>
      <c r="Q206" s="173"/>
      <c r="R206" s="173"/>
      <c r="S206" s="173"/>
      <c r="T206" s="179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5" t="s">
        <v>338</v>
      </c>
      <c r="AU206" s="175" t="s">
        <v>136</v>
      </c>
      <c r="AV206" s="173" t="s">
        <v>136</v>
      </c>
      <c r="AW206" s="173" t="s">
        <v>28</v>
      </c>
      <c r="AX206" s="173" t="s">
        <v>83</v>
      </c>
      <c r="AY206" s="175" t="s">
        <v>128</v>
      </c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</row>
    <row r="207" ht="37.5" customHeight="1">
      <c r="A207" s="16"/>
      <c r="B207" s="17"/>
      <c r="C207" s="146" t="s">
        <v>434</v>
      </c>
      <c r="D207" s="146" t="s">
        <v>131</v>
      </c>
      <c r="E207" s="147" t="s">
        <v>435</v>
      </c>
      <c r="F207" s="148" t="s">
        <v>436</v>
      </c>
      <c r="G207" s="149" t="s">
        <v>209</v>
      </c>
      <c r="H207" s="150">
        <v>8.08</v>
      </c>
      <c r="I207" s="151"/>
      <c r="J207" s="151">
        <f>ROUND(I207*H207,2)</f>
        <v>0</v>
      </c>
      <c r="K207" s="148" t="s">
        <v>134</v>
      </c>
      <c r="L207" s="17"/>
      <c r="M207" s="152" t="s">
        <v>1</v>
      </c>
      <c r="N207" s="153" t="s">
        <v>41</v>
      </c>
      <c r="O207" s="154">
        <v>0.363</v>
      </c>
      <c r="P207" s="154">
        <f>O207*H207</f>
        <v>2.93304</v>
      </c>
      <c r="Q207" s="154">
        <v>0.00163</v>
      </c>
      <c r="R207" s="154">
        <f>Q207*H207</f>
        <v>0.0131704</v>
      </c>
      <c r="S207" s="154">
        <v>0.0</v>
      </c>
      <c r="T207" s="155">
        <f>S207*H207</f>
        <v>0</v>
      </c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56" t="s">
        <v>153</v>
      </c>
      <c r="AS207" s="16"/>
      <c r="AT207" s="156" t="s">
        <v>131</v>
      </c>
      <c r="AU207" s="156" t="s">
        <v>136</v>
      </c>
      <c r="AV207" s="16"/>
      <c r="AW207" s="16"/>
      <c r="AX207" s="16"/>
      <c r="AY207" s="3" t="s">
        <v>128</v>
      </c>
      <c r="AZ207" s="16"/>
      <c r="BA207" s="16"/>
      <c r="BB207" s="16"/>
      <c r="BC207" s="16"/>
      <c r="BD207" s="16"/>
      <c r="BE207" s="157">
        <f>IF(N207="základní",J207,0)</f>
        <v>0</v>
      </c>
      <c r="BF207" s="157">
        <f>IF(N207="snížená",J207,0)</f>
        <v>0</v>
      </c>
      <c r="BG207" s="157">
        <f>IF(N207="zákl. přenesená",J207,0)</f>
        <v>0</v>
      </c>
      <c r="BH207" s="157">
        <f>IF(N207="sníž. přenesená",J207,0)</f>
        <v>0</v>
      </c>
      <c r="BI207" s="157">
        <f>IF(N207="nulová",J207,0)</f>
        <v>0</v>
      </c>
      <c r="BJ207" s="3" t="s">
        <v>136</v>
      </c>
      <c r="BK207" s="157">
        <f>ROUND(I207*H207,2)</f>
        <v>0</v>
      </c>
      <c r="BL207" s="3" t="s">
        <v>153</v>
      </c>
      <c r="BM207" s="156" t="s">
        <v>437</v>
      </c>
    </row>
    <row r="208" ht="15.75" customHeight="1">
      <c r="A208" s="16"/>
      <c r="B208" s="17"/>
      <c r="C208" s="16"/>
      <c r="D208" s="158" t="s">
        <v>138</v>
      </c>
      <c r="E208" s="16"/>
      <c r="F208" s="159" t="s">
        <v>438</v>
      </c>
      <c r="G208" s="16"/>
      <c r="H208" s="16"/>
      <c r="I208" s="16"/>
      <c r="J208" s="16"/>
      <c r="K208" s="16"/>
      <c r="L208" s="17"/>
      <c r="M208" s="160"/>
      <c r="N208" s="16"/>
      <c r="O208" s="16"/>
      <c r="P208" s="16"/>
      <c r="Q208" s="16"/>
      <c r="R208" s="16"/>
      <c r="S208" s="16"/>
      <c r="T208" s="5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3" t="s">
        <v>138</v>
      </c>
      <c r="AU208" s="3" t="s">
        <v>136</v>
      </c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</row>
    <row r="209" ht="15.75" customHeight="1">
      <c r="A209" s="173"/>
      <c r="B209" s="174"/>
      <c r="C209" s="173"/>
      <c r="D209" s="168" t="s">
        <v>338</v>
      </c>
      <c r="E209" s="175" t="s">
        <v>1</v>
      </c>
      <c r="F209" s="176" t="s">
        <v>439</v>
      </c>
      <c r="G209" s="173"/>
      <c r="H209" s="177">
        <v>8.08</v>
      </c>
      <c r="I209" s="173"/>
      <c r="J209" s="173"/>
      <c r="K209" s="173"/>
      <c r="L209" s="174"/>
      <c r="M209" s="178"/>
      <c r="N209" s="173"/>
      <c r="O209" s="173"/>
      <c r="P209" s="173"/>
      <c r="Q209" s="173"/>
      <c r="R209" s="173"/>
      <c r="S209" s="173"/>
      <c r="T209" s="179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5" t="s">
        <v>338</v>
      </c>
      <c r="AU209" s="175" t="s">
        <v>136</v>
      </c>
      <c r="AV209" s="173" t="s">
        <v>136</v>
      </c>
      <c r="AW209" s="173" t="s">
        <v>28</v>
      </c>
      <c r="AX209" s="173" t="s">
        <v>83</v>
      </c>
      <c r="AY209" s="175" t="s">
        <v>128</v>
      </c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</row>
    <row r="210" ht="24.0" customHeight="1">
      <c r="A210" s="16"/>
      <c r="B210" s="17"/>
      <c r="C210" s="146" t="s">
        <v>440</v>
      </c>
      <c r="D210" s="146" t="s">
        <v>131</v>
      </c>
      <c r="E210" s="147" t="s">
        <v>441</v>
      </c>
      <c r="F210" s="148" t="s">
        <v>442</v>
      </c>
      <c r="G210" s="149" t="s">
        <v>209</v>
      </c>
      <c r="H210" s="150">
        <v>6.6</v>
      </c>
      <c r="I210" s="151"/>
      <c r="J210" s="151">
        <f>ROUND(I210*H210,2)</f>
        <v>0</v>
      </c>
      <c r="K210" s="148" t="s">
        <v>134</v>
      </c>
      <c r="L210" s="17"/>
      <c r="M210" s="152" t="s">
        <v>1</v>
      </c>
      <c r="N210" s="153" t="s">
        <v>41</v>
      </c>
      <c r="O210" s="154">
        <v>0.478</v>
      </c>
      <c r="P210" s="154">
        <f>O210*H210</f>
        <v>3.1548</v>
      </c>
      <c r="Q210" s="154">
        <v>0.00149</v>
      </c>
      <c r="R210" s="154">
        <f>Q210*H210</f>
        <v>0.009834</v>
      </c>
      <c r="S210" s="154">
        <v>0.0</v>
      </c>
      <c r="T210" s="155">
        <f>S210*H210</f>
        <v>0</v>
      </c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56" t="s">
        <v>153</v>
      </c>
      <c r="AS210" s="16"/>
      <c r="AT210" s="156" t="s">
        <v>131</v>
      </c>
      <c r="AU210" s="156" t="s">
        <v>136</v>
      </c>
      <c r="AV210" s="16"/>
      <c r="AW210" s="16"/>
      <c r="AX210" s="16"/>
      <c r="AY210" s="3" t="s">
        <v>128</v>
      </c>
      <c r="AZ210" s="16"/>
      <c r="BA210" s="16"/>
      <c r="BB210" s="16"/>
      <c r="BC210" s="16"/>
      <c r="BD210" s="16"/>
      <c r="BE210" s="157">
        <f>IF(N210="základní",J210,0)</f>
        <v>0</v>
      </c>
      <c r="BF210" s="157">
        <f>IF(N210="snížená",J210,0)</f>
        <v>0</v>
      </c>
      <c r="BG210" s="157">
        <f>IF(N210="zákl. přenesená",J210,0)</f>
        <v>0</v>
      </c>
      <c r="BH210" s="157">
        <f>IF(N210="sníž. přenesená",J210,0)</f>
        <v>0</v>
      </c>
      <c r="BI210" s="157">
        <f>IF(N210="nulová",J210,0)</f>
        <v>0</v>
      </c>
      <c r="BJ210" s="3" t="s">
        <v>136</v>
      </c>
      <c r="BK210" s="157">
        <f>ROUND(I210*H210,2)</f>
        <v>0</v>
      </c>
      <c r="BL210" s="3" t="s">
        <v>153</v>
      </c>
      <c r="BM210" s="156" t="s">
        <v>443</v>
      </c>
    </row>
    <row r="211" ht="15.75" customHeight="1">
      <c r="A211" s="16"/>
      <c r="B211" s="17"/>
      <c r="C211" s="16"/>
      <c r="D211" s="158" t="s">
        <v>138</v>
      </c>
      <c r="E211" s="16"/>
      <c r="F211" s="159" t="s">
        <v>444</v>
      </c>
      <c r="G211" s="16"/>
      <c r="H211" s="16"/>
      <c r="I211" s="16"/>
      <c r="J211" s="16"/>
      <c r="K211" s="16"/>
      <c r="L211" s="17"/>
      <c r="M211" s="160"/>
      <c r="N211" s="16"/>
      <c r="O211" s="16"/>
      <c r="P211" s="16"/>
      <c r="Q211" s="16"/>
      <c r="R211" s="16"/>
      <c r="S211" s="16"/>
      <c r="T211" s="5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3" t="s">
        <v>138</v>
      </c>
      <c r="AU211" s="3" t="s">
        <v>136</v>
      </c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</row>
    <row r="212" ht="15.75" customHeight="1">
      <c r="A212" s="173"/>
      <c r="B212" s="174"/>
      <c r="C212" s="173"/>
      <c r="D212" s="168" t="s">
        <v>338</v>
      </c>
      <c r="E212" s="175" t="s">
        <v>1</v>
      </c>
      <c r="F212" s="176" t="s">
        <v>445</v>
      </c>
      <c r="G212" s="173"/>
      <c r="H212" s="177">
        <v>6.6</v>
      </c>
      <c r="I212" s="173"/>
      <c r="J212" s="173"/>
      <c r="K212" s="173"/>
      <c r="L212" s="174"/>
      <c r="M212" s="178"/>
      <c r="N212" s="173"/>
      <c r="O212" s="173"/>
      <c r="P212" s="173"/>
      <c r="Q212" s="173"/>
      <c r="R212" s="173"/>
      <c r="S212" s="173"/>
      <c r="T212" s="179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5" t="s">
        <v>338</v>
      </c>
      <c r="AU212" s="175" t="s">
        <v>136</v>
      </c>
      <c r="AV212" s="173" t="s">
        <v>136</v>
      </c>
      <c r="AW212" s="173" t="s">
        <v>28</v>
      </c>
      <c r="AX212" s="173" t="s">
        <v>83</v>
      </c>
      <c r="AY212" s="175" t="s">
        <v>128</v>
      </c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</row>
    <row r="213" ht="33.0" customHeight="1">
      <c r="A213" s="16"/>
      <c r="B213" s="17"/>
      <c r="C213" s="146" t="s">
        <v>446</v>
      </c>
      <c r="D213" s="146" t="s">
        <v>131</v>
      </c>
      <c r="E213" s="147" t="s">
        <v>447</v>
      </c>
      <c r="F213" s="148" t="s">
        <v>448</v>
      </c>
      <c r="G213" s="149" t="s">
        <v>174</v>
      </c>
      <c r="H213" s="150">
        <v>20.866</v>
      </c>
      <c r="I213" s="151"/>
      <c r="J213" s="151">
        <f>ROUND(I213*H213,2)</f>
        <v>0</v>
      </c>
      <c r="K213" s="148" t="s">
        <v>134</v>
      </c>
      <c r="L213" s="17"/>
      <c r="M213" s="152" t="s">
        <v>1</v>
      </c>
      <c r="N213" s="153" t="s">
        <v>41</v>
      </c>
      <c r="O213" s="154">
        <v>1.025</v>
      </c>
      <c r="P213" s="154">
        <f>O213*H213</f>
        <v>21.38765</v>
      </c>
      <c r="Q213" s="154">
        <v>0.1885</v>
      </c>
      <c r="R213" s="154">
        <f>Q213*H213</f>
        <v>3.933241</v>
      </c>
      <c r="S213" s="154">
        <v>0.0</v>
      </c>
      <c r="T213" s="155">
        <f>S213*H213</f>
        <v>0</v>
      </c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56" t="s">
        <v>153</v>
      </c>
      <c r="AS213" s="16"/>
      <c r="AT213" s="156" t="s">
        <v>131</v>
      </c>
      <c r="AU213" s="156" t="s">
        <v>136</v>
      </c>
      <c r="AV213" s="16"/>
      <c r="AW213" s="16"/>
      <c r="AX213" s="16"/>
      <c r="AY213" s="3" t="s">
        <v>128</v>
      </c>
      <c r="AZ213" s="16"/>
      <c r="BA213" s="16"/>
      <c r="BB213" s="16"/>
      <c r="BC213" s="16"/>
      <c r="BD213" s="16"/>
      <c r="BE213" s="157">
        <f>IF(N213="základní",J213,0)</f>
        <v>0</v>
      </c>
      <c r="BF213" s="157">
        <f>IF(N213="snížená",J213,0)</f>
        <v>0</v>
      </c>
      <c r="BG213" s="157">
        <f>IF(N213="zákl. přenesená",J213,0)</f>
        <v>0</v>
      </c>
      <c r="BH213" s="157">
        <f>IF(N213="sníž. přenesená",J213,0)</f>
        <v>0</v>
      </c>
      <c r="BI213" s="157">
        <f>IF(N213="nulová",J213,0)</f>
        <v>0</v>
      </c>
      <c r="BJ213" s="3" t="s">
        <v>136</v>
      </c>
      <c r="BK213" s="157">
        <f>ROUND(I213*H213,2)</f>
        <v>0</v>
      </c>
      <c r="BL213" s="3" t="s">
        <v>153</v>
      </c>
      <c r="BM213" s="156" t="s">
        <v>449</v>
      </c>
    </row>
    <row r="214" ht="15.75" customHeight="1">
      <c r="A214" s="16"/>
      <c r="B214" s="17"/>
      <c r="C214" s="16"/>
      <c r="D214" s="158" t="s">
        <v>138</v>
      </c>
      <c r="E214" s="16"/>
      <c r="F214" s="159" t="s">
        <v>450</v>
      </c>
      <c r="G214" s="16"/>
      <c r="H214" s="16"/>
      <c r="I214" s="16"/>
      <c r="J214" s="16"/>
      <c r="K214" s="16"/>
      <c r="L214" s="17"/>
      <c r="M214" s="160"/>
      <c r="N214" s="16"/>
      <c r="O214" s="16"/>
      <c r="P214" s="16"/>
      <c r="Q214" s="16"/>
      <c r="R214" s="16"/>
      <c r="S214" s="16"/>
      <c r="T214" s="5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3" t="s">
        <v>138</v>
      </c>
      <c r="AU214" s="3" t="s">
        <v>136</v>
      </c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</row>
    <row r="215" ht="15.75" customHeight="1">
      <c r="A215" s="166"/>
      <c r="B215" s="167"/>
      <c r="C215" s="166"/>
      <c r="D215" s="168" t="s">
        <v>338</v>
      </c>
      <c r="E215" s="169" t="s">
        <v>1</v>
      </c>
      <c r="F215" s="170" t="s">
        <v>451</v>
      </c>
      <c r="G215" s="166"/>
      <c r="H215" s="169" t="s">
        <v>1</v>
      </c>
      <c r="I215" s="166"/>
      <c r="J215" s="166"/>
      <c r="K215" s="166"/>
      <c r="L215" s="167"/>
      <c r="M215" s="171"/>
      <c r="N215" s="166"/>
      <c r="O215" s="166"/>
      <c r="P215" s="166"/>
      <c r="Q215" s="166"/>
      <c r="R215" s="166"/>
      <c r="S215" s="166"/>
      <c r="T215" s="172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9" t="s">
        <v>338</v>
      </c>
      <c r="AU215" s="169" t="s">
        <v>136</v>
      </c>
      <c r="AV215" s="166" t="s">
        <v>83</v>
      </c>
      <c r="AW215" s="166" t="s">
        <v>28</v>
      </c>
      <c r="AX215" s="166" t="s">
        <v>75</v>
      </c>
      <c r="AY215" s="169" t="s">
        <v>128</v>
      </c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</row>
    <row r="216" ht="15.75" customHeight="1">
      <c r="A216" s="173"/>
      <c r="B216" s="174"/>
      <c r="C216" s="173"/>
      <c r="D216" s="168" t="s">
        <v>338</v>
      </c>
      <c r="E216" s="175" t="s">
        <v>1</v>
      </c>
      <c r="F216" s="176" t="s">
        <v>452</v>
      </c>
      <c r="G216" s="173"/>
      <c r="H216" s="177">
        <v>25.978</v>
      </c>
      <c r="I216" s="173"/>
      <c r="J216" s="173"/>
      <c r="K216" s="173"/>
      <c r="L216" s="174"/>
      <c r="M216" s="178"/>
      <c r="N216" s="173"/>
      <c r="O216" s="173"/>
      <c r="P216" s="173"/>
      <c r="Q216" s="173"/>
      <c r="R216" s="173"/>
      <c r="S216" s="173"/>
      <c r="T216" s="179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5" t="s">
        <v>338</v>
      </c>
      <c r="AU216" s="175" t="s">
        <v>136</v>
      </c>
      <c r="AV216" s="173" t="s">
        <v>136</v>
      </c>
      <c r="AW216" s="173" t="s">
        <v>28</v>
      </c>
      <c r="AX216" s="173" t="s">
        <v>75</v>
      </c>
      <c r="AY216" s="175" t="s">
        <v>128</v>
      </c>
      <c r="AZ216" s="173"/>
      <c r="BA216" s="173"/>
      <c r="BB216" s="173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</row>
    <row r="217" ht="15.75" customHeight="1">
      <c r="A217" s="166"/>
      <c r="B217" s="167"/>
      <c r="C217" s="166"/>
      <c r="D217" s="168" t="s">
        <v>338</v>
      </c>
      <c r="E217" s="169" t="s">
        <v>1</v>
      </c>
      <c r="F217" s="170" t="s">
        <v>453</v>
      </c>
      <c r="G217" s="166"/>
      <c r="H217" s="169" t="s">
        <v>1</v>
      </c>
      <c r="I217" s="166"/>
      <c r="J217" s="166"/>
      <c r="K217" s="166"/>
      <c r="L217" s="167"/>
      <c r="M217" s="171"/>
      <c r="N217" s="166"/>
      <c r="O217" s="166"/>
      <c r="P217" s="166"/>
      <c r="Q217" s="166"/>
      <c r="R217" s="166"/>
      <c r="S217" s="166"/>
      <c r="T217" s="172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9" t="s">
        <v>338</v>
      </c>
      <c r="AU217" s="169" t="s">
        <v>136</v>
      </c>
      <c r="AV217" s="166" t="s">
        <v>83</v>
      </c>
      <c r="AW217" s="166" t="s">
        <v>28</v>
      </c>
      <c r="AX217" s="166" t="s">
        <v>75</v>
      </c>
      <c r="AY217" s="169" t="s">
        <v>128</v>
      </c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</row>
    <row r="218" ht="15.75" customHeight="1">
      <c r="A218" s="173"/>
      <c r="B218" s="174"/>
      <c r="C218" s="173"/>
      <c r="D218" s="168" t="s">
        <v>338</v>
      </c>
      <c r="E218" s="175" t="s">
        <v>1</v>
      </c>
      <c r="F218" s="176" t="s">
        <v>454</v>
      </c>
      <c r="G218" s="173"/>
      <c r="H218" s="177">
        <v>-5.112</v>
      </c>
      <c r="I218" s="173"/>
      <c r="J218" s="173"/>
      <c r="K218" s="173"/>
      <c r="L218" s="174"/>
      <c r="M218" s="178"/>
      <c r="N218" s="173"/>
      <c r="O218" s="173"/>
      <c r="P218" s="173"/>
      <c r="Q218" s="173"/>
      <c r="R218" s="173"/>
      <c r="S218" s="173"/>
      <c r="T218" s="179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5" t="s">
        <v>338</v>
      </c>
      <c r="AU218" s="175" t="s">
        <v>136</v>
      </c>
      <c r="AV218" s="173" t="s">
        <v>136</v>
      </c>
      <c r="AW218" s="173" t="s">
        <v>28</v>
      </c>
      <c r="AX218" s="173" t="s">
        <v>75</v>
      </c>
      <c r="AY218" s="175" t="s">
        <v>128</v>
      </c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</row>
    <row r="219" ht="15.75" customHeight="1">
      <c r="A219" s="187"/>
      <c r="B219" s="188"/>
      <c r="C219" s="187"/>
      <c r="D219" s="168" t="s">
        <v>338</v>
      </c>
      <c r="E219" s="189" t="s">
        <v>192</v>
      </c>
      <c r="F219" s="190" t="s">
        <v>351</v>
      </c>
      <c r="G219" s="187"/>
      <c r="H219" s="191">
        <v>20.866</v>
      </c>
      <c r="I219" s="187"/>
      <c r="J219" s="187"/>
      <c r="K219" s="187"/>
      <c r="L219" s="188"/>
      <c r="M219" s="192"/>
      <c r="N219" s="187"/>
      <c r="O219" s="187"/>
      <c r="P219" s="187"/>
      <c r="Q219" s="187"/>
      <c r="R219" s="187"/>
      <c r="S219" s="187"/>
      <c r="T219" s="193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9" t="s">
        <v>338</v>
      </c>
      <c r="AU219" s="189" t="s">
        <v>136</v>
      </c>
      <c r="AV219" s="187" t="s">
        <v>153</v>
      </c>
      <c r="AW219" s="187" t="s">
        <v>28</v>
      </c>
      <c r="AX219" s="187" t="s">
        <v>83</v>
      </c>
      <c r="AY219" s="189" t="s">
        <v>128</v>
      </c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</row>
    <row r="220" ht="16.5" customHeight="1">
      <c r="A220" s="16"/>
      <c r="B220" s="17"/>
      <c r="C220" s="146" t="s">
        <v>455</v>
      </c>
      <c r="D220" s="146" t="s">
        <v>131</v>
      </c>
      <c r="E220" s="147" t="s">
        <v>456</v>
      </c>
      <c r="F220" s="148" t="s">
        <v>457</v>
      </c>
      <c r="G220" s="149" t="s">
        <v>174</v>
      </c>
      <c r="H220" s="150">
        <v>15.587</v>
      </c>
      <c r="I220" s="151"/>
      <c r="J220" s="151">
        <f>ROUND(I220*H220,2)</f>
        <v>0</v>
      </c>
      <c r="K220" s="148" t="s">
        <v>134</v>
      </c>
      <c r="L220" s="17"/>
      <c r="M220" s="152" t="s">
        <v>1</v>
      </c>
      <c r="N220" s="153" t="s">
        <v>41</v>
      </c>
      <c r="O220" s="154">
        <v>0.584</v>
      </c>
      <c r="P220" s="154">
        <f>O220*H220</f>
        <v>9.102808</v>
      </c>
      <c r="Q220" s="154">
        <v>2.301022204</v>
      </c>
      <c r="R220" s="154">
        <f>Q220*H220</f>
        <v>35.86603309</v>
      </c>
      <c r="S220" s="154">
        <v>0.0</v>
      </c>
      <c r="T220" s="155">
        <f>S220*H220</f>
        <v>0</v>
      </c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56" t="s">
        <v>153</v>
      </c>
      <c r="AS220" s="16"/>
      <c r="AT220" s="156" t="s">
        <v>131</v>
      </c>
      <c r="AU220" s="156" t="s">
        <v>136</v>
      </c>
      <c r="AV220" s="16"/>
      <c r="AW220" s="16"/>
      <c r="AX220" s="16"/>
      <c r="AY220" s="3" t="s">
        <v>128</v>
      </c>
      <c r="AZ220" s="16"/>
      <c r="BA220" s="16"/>
      <c r="BB220" s="16"/>
      <c r="BC220" s="16"/>
      <c r="BD220" s="16"/>
      <c r="BE220" s="157">
        <f>IF(N220="základní",J220,0)</f>
        <v>0</v>
      </c>
      <c r="BF220" s="157">
        <f>IF(N220="snížená",J220,0)</f>
        <v>0</v>
      </c>
      <c r="BG220" s="157">
        <f>IF(N220="zákl. přenesená",J220,0)</f>
        <v>0</v>
      </c>
      <c r="BH220" s="157">
        <f>IF(N220="sníž. přenesená",J220,0)</f>
        <v>0</v>
      </c>
      <c r="BI220" s="157">
        <f>IF(N220="nulová",J220,0)</f>
        <v>0</v>
      </c>
      <c r="BJ220" s="3" t="s">
        <v>136</v>
      </c>
      <c r="BK220" s="157">
        <f>ROUND(I220*H220,2)</f>
        <v>0</v>
      </c>
      <c r="BL220" s="3" t="s">
        <v>153</v>
      </c>
      <c r="BM220" s="156" t="s">
        <v>458</v>
      </c>
    </row>
    <row r="221" ht="15.75" customHeight="1">
      <c r="A221" s="16"/>
      <c r="B221" s="17"/>
      <c r="C221" s="16"/>
      <c r="D221" s="158" t="s">
        <v>138</v>
      </c>
      <c r="E221" s="16"/>
      <c r="F221" s="159" t="s">
        <v>459</v>
      </c>
      <c r="G221" s="16"/>
      <c r="H221" s="16"/>
      <c r="I221" s="16"/>
      <c r="J221" s="16"/>
      <c r="K221" s="16"/>
      <c r="L221" s="17"/>
      <c r="M221" s="160"/>
      <c r="N221" s="16"/>
      <c r="O221" s="16"/>
      <c r="P221" s="16"/>
      <c r="Q221" s="16"/>
      <c r="R221" s="16"/>
      <c r="S221" s="16"/>
      <c r="T221" s="5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3" t="s">
        <v>138</v>
      </c>
      <c r="AU221" s="3" t="s">
        <v>136</v>
      </c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</row>
    <row r="222" ht="15.75" customHeight="1">
      <c r="A222" s="166"/>
      <c r="B222" s="167"/>
      <c r="C222" s="166"/>
      <c r="D222" s="168" t="s">
        <v>338</v>
      </c>
      <c r="E222" s="169" t="s">
        <v>1</v>
      </c>
      <c r="F222" s="170" t="s">
        <v>460</v>
      </c>
      <c r="G222" s="166"/>
      <c r="H222" s="169" t="s">
        <v>1</v>
      </c>
      <c r="I222" s="166"/>
      <c r="J222" s="166"/>
      <c r="K222" s="166"/>
      <c r="L222" s="167"/>
      <c r="M222" s="171"/>
      <c r="N222" s="166"/>
      <c r="O222" s="166"/>
      <c r="P222" s="166"/>
      <c r="Q222" s="166"/>
      <c r="R222" s="166"/>
      <c r="S222" s="166"/>
      <c r="T222" s="172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9" t="s">
        <v>338</v>
      </c>
      <c r="AU222" s="169" t="s">
        <v>136</v>
      </c>
      <c r="AV222" s="166" t="s">
        <v>83</v>
      </c>
      <c r="AW222" s="166" t="s">
        <v>28</v>
      </c>
      <c r="AX222" s="166" t="s">
        <v>75</v>
      </c>
      <c r="AY222" s="169" t="s">
        <v>128</v>
      </c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</row>
    <row r="223" ht="15.75" customHeight="1">
      <c r="A223" s="173"/>
      <c r="B223" s="174"/>
      <c r="C223" s="173"/>
      <c r="D223" s="168" t="s">
        <v>338</v>
      </c>
      <c r="E223" s="175" t="s">
        <v>195</v>
      </c>
      <c r="F223" s="176" t="s">
        <v>461</v>
      </c>
      <c r="G223" s="173"/>
      <c r="H223" s="177">
        <v>15.587</v>
      </c>
      <c r="I223" s="173"/>
      <c r="J223" s="173"/>
      <c r="K223" s="173"/>
      <c r="L223" s="174"/>
      <c r="M223" s="178"/>
      <c r="N223" s="173"/>
      <c r="O223" s="173"/>
      <c r="P223" s="173"/>
      <c r="Q223" s="173"/>
      <c r="R223" s="173"/>
      <c r="S223" s="173"/>
      <c r="T223" s="179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5" t="s">
        <v>338</v>
      </c>
      <c r="AU223" s="175" t="s">
        <v>136</v>
      </c>
      <c r="AV223" s="173" t="s">
        <v>136</v>
      </c>
      <c r="AW223" s="173" t="s">
        <v>28</v>
      </c>
      <c r="AX223" s="173" t="s">
        <v>75</v>
      </c>
      <c r="AY223" s="175" t="s">
        <v>128</v>
      </c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</row>
    <row r="224" ht="15.75" customHeight="1">
      <c r="A224" s="187"/>
      <c r="B224" s="188"/>
      <c r="C224" s="187"/>
      <c r="D224" s="168" t="s">
        <v>338</v>
      </c>
      <c r="E224" s="189" t="s">
        <v>1</v>
      </c>
      <c r="F224" s="190" t="s">
        <v>351</v>
      </c>
      <c r="G224" s="187"/>
      <c r="H224" s="191">
        <v>15.587</v>
      </c>
      <c r="I224" s="187"/>
      <c r="J224" s="187"/>
      <c r="K224" s="187"/>
      <c r="L224" s="188"/>
      <c r="M224" s="192"/>
      <c r="N224" s="187"/>
      <c r="O224" s="187"/>
      <c r="P224" s="187"/>
      <c r="Q224" s="187"/>
      <c r="R224" s="187"/>
      <c r="S224" s="187"/>
      <c r="T224" s="193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9" t="s">
        <v>338</v>
      </c>
      <c r="AU224" s="189" t="s">
        <v>136</v>
      </c>
      <c r="AV224" s="187" t="s">
        <v>153</v>
      </c>
      <c r="AW224" s="187" t="s">
        <v>28</v>
      </c>
      <c r="AX224" s="187" t="s">
        <v>83</v>
      </c>
      <c r="AY224" s="189" t="s">
        <v>128</v>
      </c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</row>
    <row r="225" ht="16.5" customHeight="1">
      <c r="A225" s="16"/>
      <c r="B225" s="17"/>
      <c r="C225" s="146" t="s">
        <v>462</v>
      </c>
      <c r="D225" s="146" t="s">
        <v>131</v>
      </c>
      <c r="E225" s="147" t="s">
        <v>463</v>
      </c>
      <c r="F225" s="148" t="s">
        <v>464</v>
      </c>
      <c r="G225" s="149" t="s">
        <v>164</v>
      </c>
      <c r="H225" s="150">
        <v>8.368</v>
      </c>
      <c r="I225" s="151"/>
      <c r="J225" s="151">
        <f>ROUND(I225*H225,2)</f>
        <v>0</v>
      </c>
      <c r="K225" s="148" t="s">
        <v>1</v>
      </c>
      <c r="L225" s="17"/>
      <c r="M225" s="152" t="s">
        <v>1</v>
      </c>
      <c r="N225" s="153" t="s">
        <v>41</v>
      </c>
      <c r="O225" s="154">
        <v>0.3</v>
      </c>
      <c r="P225" s="154">
        <f>O225*H225</f>
        <v>2.5104</v>
      </c>
      <c r="Q225" s="154">
        <v>0.0024719</v>
      </c>
      <c r="R225" s="154">
        <f>Q225*H225</f>
        <v>0.0206848592</v>
      </c>
      <c r="S225" s="154">
        <v>0.0</v>
      </c>
      <c r="T225" s="155">
        <f>S225*H225</f>
        <v>0</v>
      </c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56" t="s">
        <v>153</v>
      </c>
      <c r="AS225" s="16"/>
      <c r="AT225" s="156" t="s">
        <v>131</v>
      </c>
      <c r="AU225" s="156" t="s">
        <v>136</v>
      </c>
      <c r="AV225" s="16"/>
      <c r="AW225" s="16"/>
      <c r="AX225" s="16"/>
      <c r="AY225" s="3" t="s">
        <v>128</v>
      </c>
      <c r="AZ225" s="16"/>
      <c r="BA225" s="16"/>
      <c r="BB225" s="16"/>
      <c r="BC225" s="16"/>
      <c r="BD225" s="16"/>
      <c r="BE225" s="157">
        <f>IF(N225="základní",J225,0)</f>
        <v>0</v>
      </c>
      <c r="BF225" s="157">
        <f>IF(N225="snížená",J225,0)</f>
        <v>0</v>
      </c>
      <c r="BG225" s="157">
        <f>IF(N225="zákl. přenesená",J225,0)</f>
        <v>0</v>
      </c>
      <c r="BH225" s="157">
        <f>IF(N225="sníž. přenesená",J225,0)</f>
        <v>0</v>
      </c>
      <c r="BI225" s="157">
        <f>IF(N225="nulová",J225,0)</f>
        <v>0</v>
      </c>
      <c r="BJ225" s="3" t="s">
        <v>136</v>
      </c>
      <c r="BK225" s="157">
        <f>ROUND(I225*H225,2)</f>
        <v>0</v>
      </c>
      <c r="BL225" s="3" t="s">
        <v>153</v>
      </c>
      <c r="BM225" s="156" t="s">
        <v>465</v>
      </c>
    </row>
    <row r="226" ht="15.75" customHeight="1">
      <c r="A226" s="173"/>
      <c r="B226" s="174"/>
      <c r="C226" s="173"/>
      <c r="D226" s="168" t="s">
        <v>338</v>
      </c>
      <c r="E226" s="175" t="s">
        <v>1</v>
      </c>
      <c r="F226" s="176" t="s">
        <v>466</v>
      </c>
      <c r="G226" s="173"/>
      <c r="H226" s="177">
        <v>8.368</v>
      </c>
      <c r="I226" s="173"/>
      <c r="J226" s="173"/>
      <c r="K226" s="173"/>
      <c r="L226" s="174"/>
      <c r="M226" s="178"/>
      <c r="N226" s="173"/>
      <c r="O226" s="173"/>
      <c r="P226" s="173"/>
      <c r="Q226" s="173"/>
      <c r="R226" s="173"/>
      <c r="S226" s="173"/>
      <c r="T226" s="179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5" t="s">
        <v>338</v>
      </c>
      <c r="AU226" s="175" t="s">
        <v>136</v>
      </c>
      <c r="AV226" s="173" t="s">
        <v>136</v>
      </c>
      <c r="AW226" s="173" t="s">
        <v>28</v>
      </c>
      <c r="AX226" s="173" t="s">
        <v>75</v>
      </c>
      <c r="AY226" s="175" t="s">
        <v>128</v>
      </c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</row>
    <row r="227" ht="15.75" customHeight="1">
      <c r="A227" s="187"/>
      <c r="B227" s="188"/>
      <c r="C227" s="187"/>
      <c r="D227" s="168" t="s">
        <v>338</v>
      </c>
      <c r="E227" s="189" t="s">
        <v>204</v>
      </c>
      <c r="F227" s="190" t="s">
        <v>351</v>
      </c>
      <c r="G227" s="187"/>
      <c r="H227" s="191">
        <v>8.368</v>
      </c>
      <c r="I227" s="187"/>
      <c r="J227" s="187"/>
      <c r="K227" s="187"/>
      <c r="L227" s="188"/>
      <c r="M227" s="192"/>
      <c r="N227" s="187"/>
      <c r="O227" s="187"/>
      <c r="P227" s="187"/>
      <c r="Q227" s="187"/>
      <c r="R227" s="187"/>
      <c r="S227" s="187"/>
      <c r="T227" s="193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9" t="s">
        <v>338</v>
      </c>
      <c r="AU227" s="189" t="s">
        <v>136</v>
      </c>
      <c r="AV227" s="187" t="s">
        <v>153</v>
      </c>
      <c r="AW227" s="187" t="s">
        <v>28</v>
      </c>
      <c r="AX227" s="187" t="s">
        <v>83</v>
      </c>
      <c r="AY227" s="189" t="s">
        <v>128</v>
      </c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</row>
    <row r="228" ht="16.5" customHeight="1">
      <c r="A228" s="16"/>
      <c r="B228" s="17"/>
      <c r="C228" s="146" t="s">
        <v>7</v>
      </c>
      <c r="D228" s="146" t="s">
        <v>131</v>
      </c>
      <c r="E228" s="147" t="s">
        <v>467</v>
      </c>
      <c r="F228" s="148" t="s">
        <v>468</v>
      </c>
      <c r="G228" s="149" t="s">
        <v>164</v>
      </c>
      <c r="H228" s="150">
        <v>8.368</v>
      </c>
      <c r="I228" s="151"/>
      <c r="J228" s="151">
        <f t="shared" ref="J228:J229" si="5">ROUND(I228*H228,2)</f>
        <v>0</v>
      </c>
      <c r="K228" s="148" t="s">
        <v>1</v>
      </c>
      <c r="L228" s="17"/>
      <c r="M228" s="152" t="s">
        <v>1</v>
      </c>
      <c r="N228" s="153" t="s">
        <v>41</v>
      </c>
      <c r="O228" s="154">
        <v>0.152</v>
      </c>
      <c r="P228" s="154">
        <f t="shared" ref="P228:P229" si="6">O228*H228</f>
        <v>1.271936</v>
      </c>
      <c r="Q228" s="154">
        <v>0.0</v>
      </c>
      <c r="R228" s="154">
        <f t="shared" ref="R228:R229" si="7">Q228*H228</f>
        <v>0</v>
      </c>
      <c r="S228" s="154">
        <v>0.0</v>
      </c>
      <c r="T228" s="155">
        <f t="shared" ref="T228:T229" si="8">S228*H228</f>
        <v>0</v>
      </c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56" t="s">
        <v>153</v>
      </c>
      <c r="AS228" s="16"/>
      <c r="AT228" s="156" t="s">
        <v>131</v>
      </c>
      <c r="AU228" s="156" t="s">
        <v>136</v>
      </c>
      <c r="AV228" s="16"/>
      <c r="AW228" s="16"/>
      <c r="AX228" s="16"/>
      <c r="AY228" s="3" t="s">
        <v>128</v>
      </c>
      <c r="AZ228" s="16"/>
      <c r="BA228" s="16"/>
      <c r="BB228" s="16"/>
      <c r="BC228" s="16"/>
      <c r="BD228" s="16"/>
      <c r="BE228" s="157">
        <f t="shared" ref="BE228:BE229" si="9">IF(N228="základní",J228,0)</f>
        <v>0</v>
      </c>
      <c r="BF228" s="157">
        <f t="shared" ref="BF228:BF229" si="10">IF(N228="snížená",J228,0)</f>
        <v>0</v>
      </c>
      <c r="BG228" s="157">
        <f t="shared" ref="BG228:BG229" si="11">IF(N228="zákl. přenesená",J228,0)</f>
        <v>0</v>
      </c>
      <c r="BH228" s="157">
        <f t="shared" ref="BH228:BH229" si="12">IF(N228="sníž. přenesená",J228,0)</f>
        <v>0</v>
      </c>
      <c r="BI228" s="157">
        <f t="shared" ref="BI228:BI229" si="13">IF(N228="nulová",J228,0)</f>
        <v>0</v>
      </c>
      <c r="BJ228" s="3" t="s">
        <v>136</v>
      </c>
      <c r="BK228" s="157">
        <f t="shared" ref="BK228:BK229" si="14">ROUND(I228*H228,2)</f>
        <v>0</v>
      </c>
      <c r="BL228" s="3" t="s">
        <v>153</v>
      </c>
      <c r="BM228" s="156" t="s">
        <v>469</v>
      </c>
    </row>
    <row r="229" ht="16.5" customHeight="1">
      <c r="A229" s="16"/>
      <c r="B229" s="17"/>
      <c r="C229" s="146" t="s">
        <v>470</v>
      </c>
      <c r="D229" s="146" t="s">
        <v>131</v>
      </c>
      <c r="E229" s="147" t="s">
        <v>471</v>
      </c>
      <c r="F229" s="148" t="s">
        <v>472</v>
      </c>
      <c r="G229" s="149" t="s">
        <v>410</v>
      </c>
      <c r="H229" s="150">
        <v>0.047</v>
      </c>
      <c r="I229" s="151"/>
      <c r="J229" s="151">
        <f t="shared" si="5"/>
        <v>0</v>
      </c>
      <c r="K229" s="148" t="s">
        <v>1</v>
      </c>
      <c r="L229" s="17"/>
      <c r="M229" s="152" t="s">
        <v>1</v>
      </c>
      <c r="N229" s="153" t="s">
        <v>41</v>
      </c>
      <c r="O229" s="154">
        <v>15.231</v>
      </c>
      <c r="P229" s="154">
        <f t="shared" si="6"/>
        <v>0.715857</v>
      </c>
      <c r="Q229" s="154">
        <v>1.0627727797</v>
      </c>
      <c r="R229" s="154">
        <f t="shared" si="7"/>
        <v>0.04995032065</v>
      </c>
      <c r="S229" s="154">
        <v>0.0</v>
      </c>
      <c r="T229" s="155">
        <f t="shared" si="8"/>
        <v>0</v>
      </c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56" t="s">
        <v>153</v>
      </c>
      <c r="AS229" s="16"/>
      <c r="AT229" s="156" t="s">
        <v>131</v>
      </c>
      <c r="AU229" s="156" t="s">
        <v>136</v>
      </c>
      <c r="AV229" s="16"/>
      <c r="AW229" s="16"/>
      <c r="AX229" s="16"/>
      <c r="AY229" s="3" t="s">
        <v>128</v>
      </c>
      <c r="AZ229" s="16"/>
      <c r="BA229" s="16"/>
      <c r="BB229" s="16"/>
      <c r="BC229" s="16"/>
      <c r="BD229" s="16"/>
      <c r="BE229" s="157">
        <f t="shared" si="9"/>
        <v>0</v>
      </c>
      <c r="BF229" s="157">
        <f t="shared" si="10"/>
        <v>0</v>
      </c>
      <c r="BG229" s="157">
        <f t="shared" si="11"/>
        <v>0</v>
      </c>
      <c r="BH229" s="157">
        <f t="shared" si="12"/>
        <v>0</v>
      </c>
      <c r="BI229" s="157">
        <f t="shared" si="13"/>
        <v>0</v>
      </c>
      <c r="BJ229" s="3" t="s">
        <v>136</v>
      </c>
      <c r="BK229" s="157">
        <f t="shared" si="14"/>
        <v>0</v>
      </c>
      <c r="BL229" s="3" t="s">
        <v>153</v>
      </c>
      <c r="BM229" s="156" t="s">
        <v>473</v>
      </c>
    </row>
    <row r="230" ht="15.75" customHeight="1">
      <c r="A230" s="166"/>
      <c r="B230" s="167"/>
      <c r="C230" s="166"/>
      <c r="D230" s="168" t="s">
        <v>338</v>
      </c>
      <c r="E230" s="169" t="s">
        <v>1</v>
      </c>
      <c r="F230" s="170" t="s">
        <v>474</v>
      </c>
      <c r="G230" s="166"/>
      <c r="H230" s="169" t="s">
        <v>1</v>
      </c>
      <c r="I230" s="166"/>
      <c r="J230" s="166"/>
      <c r="K230" s="166"/>
      <c r="L230" s="167"/>
      <c r="M230" s="171"/>
      <c r="N230" s="166"/>
      <c r="O230" s="166"/>
      <c r="P230" s="166"/>
      <c r="Q230" s="166"/>
      <c r="R230" s="166"/>
      <c r="S230" s="166"/>
      <c r="T230" s="172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9" t="s">
        <v>338</v>
      </c>
      <c r="AU230" s="169" t="s">
        <v>136</v>
      </c>
      <c r="AV230" s="166" t="s">
        <v>83</v>
      </c>
      <c r="AW230" s="166" t="s">
        <v>28</v>
      </c>
      <c r="AX230" s="166" t="s">
        <v>75</v>
      </c>
      <c r="AY230" s="169" t="s">
        <v>128</v>
      </c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</row>
    <row r="231" ht="15.75" customHeight="1">
      <c r="A231" s="173"/>
      <c r="B231" s="174"/>
      <c r="C231" s="173"/>
      <c r="D231" s="168" t="s">
        <v>338</v>
      </c>
      <c r="E231" s="175" t="s">
        <v>1</v>
      </c>
      <c r="F231" s="176" t="s">
        <v>475</v>
      </c>
      <c r="G231" s="173"/>
      <c r="H231" s="177">
        <v>0.047</v>
      </c>
      <c r="I231" s="173"/>
      <c r="J231" s="173"/>
      <c r="K231" s="173"/>
      <c r="L231" s="174"/>
      <c r="M231" s="178"/>
      <c r="N231" s="173"/>
      <c r="O231" s="173"/>
      <c r="P231" s="173"/>
      <c r="Q231" s="173"/>
      <c r="R231" s="173"/>
      <c r="S231" s="173"/>
      <c r="T231" s="179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5" t="s">
        <v>338</v>
      </c>
      <c r="AU231" s="175" t="s">
        <v>136</v>
      </c>
      <c r="AV231" s="173" t="s">
        <v>136</v>
      </c>
      <c r="AW231" s="173" t="s">
        <v>28</v>
      </c>
      <c r="AX231" s="173" t="s">
        <v>75</v>
      </c>
      <c r="AY231" s="175" t="s">
        <v>128</v>
      </c>
      <c r="AZ231" s="173"/>
      <c r="BA231" s="173"/>
      <c r="BB231" s="173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</row>
    <row r="232" ht="15.75" customHeight="1">
      <c r="A232" s="187"/>
      <c r="B232" s="188"/>
      <c r="C232" s="187"/>
      <c r="D232" s="168" t="s">
        <v>338</v>
      </c>
      <c r="E232" s="189" t="s">
        <v>1</v>
      </c>
      <c r="F232" s="190" t="s">
        <v>351</v>
      </c>
      <c r="G232" s="187"/>
      <c r="H232" s="191">
        <v>0.047</v>
      </c>
      <c r="I232" s="187"/>
      <c r="J232" s="187"/>
      <c r="K232" s="187"/>
      <c r="L232" s="188"/>
      <c r="M232" s="192"/>
      <c r="N232" s="187"/>
      <c r="O232" s="187"/>
      <c r="P232" s="187"/>
      <c r="Q232" s="187"/>
      <c r="R232" s="187"/>
      <c r="S232" s="187"/>
      <c r="T232" s="193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9" t="s">
        <v>338</v>
      </c>
      <c r="AU232" s="189" t="s">
        <v>136</v>
      </c>
      <c r="AV232" s="187" t="s">
        <v>153</v>
      </c>
      <c r="AW232" s="187" t="s">
        <v>28</v>
      </c>
      <c r="AX232" s="187" t="s">
        <v>83</v>
      </c>
      <c r="AY232" s="189" t="s">
        <v>128</v>
      </c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</row>
    <row r="233" ht="16.5" customHeight="1">
      <c r="A233" s="16"/>
      <c r="B233" s="17"/>
      <c r="C233" s="146" t="s">
        <v>476</v>
      </c>
      <c r="D233" s="146" t="s">
        <v>131</v>
      </c>
      <c r="E233" s="147" t="s">
        <v>477</v>
      </c>
      <c r="F233" s="148" t="s">
        <v>478</v>
      </c>
      <c r="G233" s="149" t="s">
        <v>174</v>
      </c>
      <c r="H233" s="150">
        <v>24.889</v>
      </c>
      <c r="I233" s="151"/>
      <c r="J233" s="151">
        <f>ROUND(I233*H233,2)</f>
        <v>0</v>
      </c>
      <c r="K233" s="148" t="s">
        <v>134</v>
      </c>
      <c r="L233" s="17"/>
      <c r="M233" s="152" t="s">
        <v>1</v>
      </c>
      <c r="N233" s="153" t="s">
        <v>41</v>
      </c>
      <c r="O233" s="154">
        <v>0.584</v>
      </c>
      <c r="P233" s="154">
        <f>O233*H233</f>
        <v>14.535176</v>
      </c>
      <c r="Q233" s="154">
        <v>2.301022204</v>
      </c>
      <c r="R233" s="154">
        <f>Q233*H233</f>
        <v>57.27014164</v>
      </c>
      <c r="S233" s="154">
        <v>0.0</v>
      </c>
      <c r="T233" s="155">
        <f>S233*H233</f>
        <v>0</v>
      </c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56" t="s">
        <v>153</v>
      </c>
      <c r="AS233" s="16"/>
      <c r="AT233" s="156" t="s">
        <v>131</v>
      </c>
      <c r="AU233" s="156" t="s">
        <v>136</v>
      </c>
      <c r="AV233" s="16"/>
      <c r="AW233" s="16"/>
      <c r="AX233" s="16"/>
      <c r="AY233" s="3" t="s">
        <v>128</v>
      </c>
      <c r="AZ233" s="16"/>
      <c r="BA233" s="16"/>
      <c r="BB233" s="16"/>
      <c r="BC233" s="16"/>
      <c r="BD233" s="16"/>
      <c r="BE233" s="157">
        <f>IF(N233="základní",J233,0)</f>
        <v>0</v>
      </c>
      <c r="BF233" s="157">
        <f>IF(N233="snížená",J233,0)</f>
        <v>0</v>
      </c>
      <c r="BG233" s="157">
        <f>IF(N233="zákl. přenesená",J233,0)</f>
        <v>0</v>
      </c>
      <c r="BH233" s="157">
        <f>IF(N233="sníž. přenesená",J233,0)</f>
        <v>0</v>
      </c>
      <c r="BI233" s="157">
        <f>IF(N233="nulová",J233,0)</f>
        <v>0</v>
      </c>
      <c r="BJ233" s="3" t="s">
        <v>136</v>
      </c>
      <c r="BK233" s="157">
        <f>ROUND(I233*H233,2)</f>
        <v>0</v>
      </c>
      <c r="BL233" s="3" t="s">
        <v>153</v>
      </c>
      <c r="BM233" s="156" t="s">
        <v>479</v>
      </c>
    </row>
    <row r="234" ht="15.75" customHeight="1">
      <c r="A234" s="16"/>
      <c r="B234" s="17"/>
      <c r="C234" s="16"/>
      <c r="D234" s="158" t="s">
        <v>138</v>
      </c>
      <c r="E234" s="16"/>
      <c r="F234" s="159" t="s">
        <v>480</v>
      </c>
      <c r="G234" s="16"/>
      <c r="H234" s="16"/>
      <c r="I234" s="16"/>
      <c r="J234" s="16"/>
      <c r="K234" s="16"/>
      <c r="L234" s="17"/>
      <c r="M234" s="160"/>
      <c r="N234" s="16"/>
      <c r="O234" s="16"/>
      <c r="P234" s="16"/>
      <c r="Q234" s="16"/>
      <c r="R234" s="16"/>
      <c r="S234" s="16"/>
      <c r="T234" s="5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3" t="s">
        <v>138</v>
      </c>
      <c r="AU234" s="3" t="s">
        <v>136</v>
      </c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</row>
    <row r="235" ht="15.75" customHeight="1">
      <c r="A235" s="166"/>
      <c r="B235" s="167"/>
      <c r="C235" s="166"/>
      <c r="D235" s="168" t="s">
        <v>338</v>
      </c>
      <c r="E235" s="169" t="s">
        <v>1</v>
      </c>
      <c r="F235" s="170" t="s">
        <v>177</v>
      </c>
      <c r="G235" s="166"/>
      <c r="H235" s="169" t="s">
        <v>1</v>
      </c>
      <c r="I235" s="166"/>
      <c r="J235" s="166"/>
      <c r="K235" s="166"/>
      <c r="L235" s="167"/>
      <c r="M235" s="171"/>
      <c r="N235" s="166"/>
      <c r="O235" s="166"/>
      <c r="P235" s="166"/>
      <c r="Q235" s="166"/>
      <c r="R235" s="166"/>
      <c r="S235" s="166"/>
      <c r="T235" s="172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9" t="s">
        <v>338</v>
      </c>
      <c r="AU235" s="169" t="s">
        <v>136</v>
      </c>
      <c r="AV235" s="166" t="s">
        <v>83</v>
      </c>
      <c r="AW235" s="166" t="s">
        <v>28</v>
      </c>
      <c r="AX235" s="166" t="s">
        <v>75</v>
      </c>
      <c r="AY235" s="169" t="s">
        <v>128</v>
      </c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</row>
    <row r="236" ht="15.75" customHeight="1">
      <c r="A236" s="173"/>
      <c r="B236" s="174"/>
      <c r="C236" s="173"/>
      <c r="D236" s="168" t="s">
        <v>338</v>
      </c>
      <c r="E236" s="175" t="s">
        <v>1</v>
      </c>
      <c r="F236" s="176" t="s">
        <v>481</v>
      </c>
      <c r="G236" s="173"/>
      <c r="H236" s="177">
        <v>21.266</v>
      </c>
      <c r="I236" s="173"/>
      <c r="J236" s="173"/>
      <c r="K236" s="173"/>
      <c r="L236" s="174"/>
      <c r="M236" s="178"/>
      <c r="N236" s="173"/>
      <c r="O236" s="173"/>
      <c r="P236" s="173"/>
      <c r="Q236" s="173"/>
      <c r="R236" s="173"/>
      <c r="S236" s="173"/>
      <c r="T236" s="179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5" t="s">
        <v>338</v>
      </c>
      <c r="AU236" s="175" t="s">
        <v>136</v>
      </c>
      <c r="AV236" s="173" t="s">
        <v>136</v>
      </c>
      <c r="AW236" s="173" t="s">
        <v>28</v>
      </c>
      <c r="AX236" s="173" t="s">
        <v>75</v>
      </c>
      <c r="AY236" s="175" t="s">
        <v>128</v>
      </c>
      <c r="AZ236" s="173"/>
      <c r="BA236" s="173"/>
      <c r="BB236" s="173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</row>
    <row r="237" ht="15.75" customHeight="1">
      <c r="A237" s="166"/>
      <c r="B237" s="167"/>
      <c r="C237" s="166"/>
      <c r="D237" s="168" t="s">
        <v>338</v>
      </c>
      <c r="E237" s="169" t="s">
        <v>1</v>
      </c>
      <c r="F237" s="170" t="s">
        <v>183</v>
      </c>
      <c r="G237" s="166"/>
      <c r="H237" s="169" t="s">
        <v>1</v>
      </c>
      <c r="I237" s="166"/>
      <c r="J237" s="166"/>
      <c r="K237" s="166"/>
      <c r="L237" s="167"/>
      <c r="M237" s="171"/>
      <c r="N237" s="166"/>
      <c r="O237" s="166"/>
      <c r="P237" s="166"/>
      <c r="Q237" s="166"/>
      <c r="R237" s="166"/>
      <c r="S237" s="166"/>
      <c r="T237" s="172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9" t="s">
        <v>338</v>
      </c>
      <c r="AU237" s="169" t="s">
        <v>136</v>
      </c>
      <c r="AV237" s="166" t="s">
        <v>83</v>
      </c>
      <c r="AW237" s="166" t="s">
        <v>28</v>
      </c>
      <c r="AX237" s="166" t="s">
        <v>75</v>
      </c>
      <c r="AY237" s="169" t="s">
        <v>128</v>
      </c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</row>
    <row r="238" ht="15.75" customHeight="1">
      <c r="A238" s="173"/>
      <c r="B238" s="174"/>
      <c r="C238" s="173"/>
      <c r="D238" s="168" t="s">
        <v>338</v>
      </c>
      <c r="E238" s="175" t="s">
        <v>1</v>
      </c>
      <c r="F238" s="176" t="s">
        <v>179</v>
      </c>
      <c r="G238" s="173"/>
      <c r="H238" s="177">
        <v>3.152</v>
      </c>
      <c r="I238" s="173"/>
      <c r="J238" s="173"/>
      <c r="K238" s="173"/>
      <c r="L238" s="174"/>
      <c r="M238" s="178"/>
      <c r="N238" s="173"/>
      <c r="O238" s="173"/>
      <c r="P238" s="173"/>
      <c r="Q238" s="173"/>
      <c r="R238" s="173"/>
      <c r="S238" s="173"/>
      <c r="T238" s="179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5" t="s">
        <v>338</v>
      </c>
      <c r="AU238" s="175" t="s">
        <v>136</v>
      </c>
      <c r="AV238" s="173" t="s">
        <v>136</v>
      </c>
      <c r="AW238" s="173" t="s">
        <v>28</v>
      </c>
      <c r="AX238" s="173" t="s">
        <v>75</v>
      </c>
      <c r="AY238" s="175" t="s">
        <v>128</v>
      </c>
      <c r="AZ238" s="173"/>
      <c r="BA238" s="173"/>
      <c r="BB238" s="173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</row>
    <row r="239" ht="15.75" customHeight="1">
      <c r="A239" s="173"/>
      <c r="B239" s="174"/>
      <c r="C239" s="173"/>
      <c r="D239" s="168" t="s">
        <v>338</v>
      </c>
      <c r="E239" s="175" t="s">
        <v>1</v>
      </c>
      <c r="F239" s="176" t="s">
        <v>482</v>
      </c>
      <c r="G239" s="173"/>
      <c r="H239" s="177">
        <v>0.346</v>
      </c>
      <c r="I239" s="173"/>
      <c r="J239" s="173"/>
      <c r="K239" s="173"/>
      <c r="L239" s="174"/>
      <c r="M239" s="178"/>
      <c r="N239" s="173"/>
      <c r="O239" s="173"/>
      <c r="P239" s="173"/>
      <c r="Q239" s="173"/>
      <c r="R239" s="173"/>
      <c r="S239" s="173"/>
      <c r="T239" s="179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5" t="s">
        <v>338</v>
      </c>
      <c r="AU239" s="175" t="s">
        <v>136</v>
      </c>
      <c r="AV239" s="173" t="s">
        <v>136</v>
      </c>
      <c r="AW239" s="173" t="s">
        <v>28</v>
      </c>
      <c r="AX239" s="173" t="s">
        <v>75</v>
      </c>
      <c r="AY239" s="175" t="s">
        <v>128</v>
      </c>
      <c r="AZ239" s="173"/>
      <c r="BA239" s="173"/>
      <c r="BB239" s="173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</row>
    <row r="240" ht="15.75" customHeight="1">
      <c r="A240" s="173"/>
      <c r="B240" s="174"/>
      <c r="C240" s="173"/>
      <c r="D240" s="168" t="s">
        <v>338</v>
      </c>
      <c r="E240" s="175" t="s">
        <v>1</v>
      </c>
      <c r="F240" s="176" t="s">
        <v>285</v>
      </c>
      <c r="G240" s="173"/>
      <c r="H240" s="177">
        <v>0.125</v>
      </c>
      <c r="I240" s="173"/>
      <c r="J240" s="173"/>
      <c r="K240" s="173"/>
      <c r="L240" s="174"/>
      <c r="M240" s="178"/>
      <c r="N240" s="173"/>
      <c r="O240" s="173"/>
      <c r="P240" s="173"/>
      <c r="Q240" s="173"/>
      <c r="R240" s="173"/>
      <c r="S240" s="173"/>
      <c r="T240" s="179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5" t="s">
        <v>338</v>
      </c>
      <c r="AU240" s="175" t="s">
        <v>136</v>
      </c>
      <c r="AV240" s="173" t="s">
        <v>136</v>
      </c>
      <c r="AW240" s="173" t="s">
        <v>28</v>
      </c>
      <c r="AX240" s="173" t="s">
        <v>75</v>
      </c>
      <c r="AY240" s="175" t="s">
        <v>128</v>
      </c>
      <c r="AZ240" s="173"/>
      <c r="BA240" s="173"/>
      <c r="BB240" s="173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</row>
    <row r="241" ht="15.75" customHeight="1">
      <c r="A241" s="187"/>
      <c r="B241" s="188"/>
      <c r="C241" s="187"/>
      <c r="D241" s="168" t="s">
        <v>338</v>
      </c>
      <c r="E241" s="189" t="s">
        <v>1</v>
      </c>
      <c r="F241" s="190" t="s">
        <v>351</v>
      </c>
      <c r="G241" s="187"/>
      <c r="H241" s="191">
        <v>24.889</v>
      </c>
      <c r="I241" s="187"/>
      <c r="J241" s="187"/>
      <c r="K241" s="187"/>
      <c r="L241" s="188"/>
      <c r="M241" s="192"/>
      <c r="N241" s="187"/>
      <c r="O241" s="187"/>
      <c r="P241" s="187"/>
      <c r="Q241" s="187"/>
      <c r="R241" s="187"/>
      <c r="S241" s="187"/>
      <c r="T241" s="193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9" t="s">
        <v>338</v>
      </c>
      <c r="AU241" s="189" t="s">
        <v>136</v>
      </c>
      <c r="AV241" s="187" t="s">
        <v>153</v>
      </c>
      <c r="AW241" s="187" t="s">
        <v>28</v>
      </c>
      <c r="AX241" s="187" t="s">
        <v>83</v>
      </c>
      <c r="AY241" s="189" t="s">
        <v>128</v>
      </c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</row>
    <row r="242" ht="24.0" customHeight="1">
      <c r="A242" s="16"/>
      <c r="B242" s="17"/>
      <c r="C242" s="146" t="s">
        <v>483</v>
      </c>
      <c r="D242" s="146" t="s">
        <v>131</v>
      </c>
      <c r="E242" s="147" t="s">
        <v>484</v>
      </c>
      <c r="F242" s="148" t="s">
        <v>485</v>
      </c>
      <c r="G242" s="149" t="s">
        <v>486</v>
      </c>
      <c r="H242" s="150">
        <v>7.0</v>
      </c>
      <c r="I242" s="151"/>
      <c r="J242" s="151">
        <f>ROUND(I242*H242,2)</f>
        <v>0</v>
      </c>
      <c r="K242" s="148" t="s">
        <v>1</v>
      </c>
      <c r="L242" s="17"/>
      <c r="M242" s="152" t="s">
        <v>1</v>
      </c>
      <c r="N242" s="153" t="s">
        <v>41</v>
      </c>
      <c r="O242" s="154">
        <v>1.064</v>
      </c>
      <c r="P242" s="154">
        <f>O242*H242</f>
        <v>7.448</v>
      </c>
      <c r="Q242" s="154">
        <v>0.01350704</v>
      </c>
      <c r="R242" s="154">
        <f>Q242*H242</f>
        <v>0.09454928</v>
      </c>
      <c r="S242" s="154">
        <v>0.0</v>
      </c>
      <c r="T242" s="155">
        <f>S242*H242</f>
        <v>0</v>
      </c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56" t="s">
        <v>153</v>
      </c>
      <c r="AS242" s="16"/>
      <c r="AT242" s="156" t="s">
        <v>131</v>
      </c>
      <c r="AU242" s="156" t="s">
        <v>136</v>
      </c>
      <c r="AV242" s="16"/>
      <c r="AW242" s="16"/>
      <c r="AX242" s="16"/>
      <c r="AY242" s="3" t="s">
        <v>128</v>
      </c>
      <c r="AZ242" s="16"/>
      <c r="BA242" s="16"/>
      <c r="BB242" s="16"/>
      <c r="BC242" s="16"/>
      <c r="BD242" s="16"/>
      <c r="BE242" s="157">
        <f>IF(N242="základní",J242,0)</f>
        <v>0</v>
      </c>
      <c r="BF242" s="157">
        <f>IF(N242="snížená",J242,0)</f>
        <v>0</v>
      </c>
      <c r="BG242" s="157">
        <f>IF(N242="zákl. přenesená",J242,0)</f>
        <v>0</v>
      </c>
      <c r="BH242" s="157">
        <f>IF(N242="sníž. přenesená",J242,0)</f>
        <v>0</v>
      </c>
      <c r="BI242" s="157">
        <f>IF(N242="nulová",J242,0)</f>
        <v>0</v>
      </c>
      <c r="BJ242" s="3" t="s">
        <v>136</v>
      </c>
      <c r="BK242" s="157">
        <f>ROUND(I242*H242,2)</f>
        <v>0</v>
      </c>
      <c r="BL242" s="3" t="s">
        <v>153</v>
      </c>
      <c r="BM242" s="156" t="s">
        <v>487</v>
      </c>
    </row>
    <row r="243" ht="15.75" customHeight="1">
      <c r="A243" s="173"/>
      <c r="B243" s="174"/>
      <c r="C243" s="173"/>
      <c r="D243" s="168" t="s">
        <v>338</v>
      </c>
      <c r="E243" s="175" t="s">
        <v>1</v>
      </c>
      <c r="F243" s="176" t="s">
        <v>488</v>
      </c>
      <c r="G243" s="173"/>
      <c r="H243" s="177">
        <v>2.0</v>
      </c>
      <c r="I243" s="173"/>
      <c r="J243" s="173"/>
      <c r="K243" s="173"/>
      <c r="L243" s="174"/>
      <c r="M243" s="178"/>
      <c r="N243" s="173"/>
      <c r="O243" s="173"/>
      <c r="P243" s="173"/>
      <c r="Q243" s="173"/>
      <c r="R243" s="173"/>
      <c r="S243" s="173"/>
      <c r="T243" s="179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5" t="s">
        <v>338</v>
      </c>
      <c r="AU243" s="175" t="s">
        <v>136</v>
      </c>
      <c r="AV243" s="173" t="s">
        <v>136</v>
      </c>
      <c r="AW243" s="173" t="s">
        <v>28</v>
      </c>
      <c r="AX243" s="173" t="s">
        <v>75</v>
      </c>
      <c r="AY243" s="175" t="s">
        <v>128</v>
      </c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</row>
    <row r="244" ht="15.75" customHeight="1">
      <c r="A244" s="173"/>
      <c r="B244" s="174"/>
      <c r="C244" s="173"/>
      <c r="D244" s="168" t="s">
        <v>338</v>
      </c>
      <c r="E244" s="175" t="s">
        <v>1</v>
      </c>
      <c r="F244" s="176" t="s">
        <v>489</v>
      </c>
      <c r="G244" s="173"/>
      <c r="H244" s="177">
        <v>2.0</v>
      </c>
      <c r="I244" s="173"/>
      <c r="J244" s="173"/>
      <c r="K244" s="173"/>
      <c r="L244" s="174"/>
      <c r="M244" s="178"/>
      <c r="N244" s="173"/>
      <c r="O244" s="173"/>
      <c r="P244" s="173"/>
      <c r="Q244" s="173"/>
      <c r="R244" s="173"/>
      <c r="S244" s="173"/>
      <c r="T244" s="179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5" t="s">
        <v>338</v>
      </c>
      <c r="AU244" s="175" t="s">
        <v>136</v>
      </c>
      <c r="AV244" s="173" t="s">
        <v>136</v>
      </c>
      <c r="AW244" s="173" t="s">
        <v>28</v>
      </c>
      <c r="AX244" s="173" t="s">
        <v>75</v>
      </c>
      <c r="AY244" s="175" t="s">
        <v>128</v>
      </c>
      <c r="AZ244" s="173"/>
      <c r="BA244" s="173"/>
      <c r="BB244" s="173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</row>
    <row r="245" ht="15.75" customHeight="1">
      <c r="A245" s="173"/>
      <c r="B245" s="174"/>
      <c r="C245" s="173"/>
      <c r="D245" s="168" t="s">
        <v>338</v>
      </c>
      <c r="E245" s="175" t="s">
        <v>1</v>
      </c>
      <c r="F245" s="176" t="s">
        <v>490</v>
      </c>
      <c r="G245" s="173"/>
      <c r="H245" s="177">
        <v>3.0</v>
      </c>
      <c r="I245" s="173"/>
      <c r="J245" s="173"/>
      <c r="K245" s="173"/>
      <c r="L245" s="174"/>
      <c r="M245" s="178"/>
      <c r="N245" s="173"/>
      <c r="O245" s="173"/>
      <c r="P245" s="173"/>
      <c r="Q245" s="173"/>
      <c r="R245" s="173"/>
      <c r="S245" s="173"/>
      <c r="T245" s="179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5" t="s">
        <v>338</v>
      </c>
      <c r="AU245" s="175" t="s">
        <v>136</v>
      </c>
      <c r="AV245" s="173" t="s">
        <v>136</v>
      </c>
      <c r="AW245" s="173" t="s">
        <v>28</v>
      </c>
      <c r="AX245" s="173" t="s">
        <v>75</v>
      </c>
      <c r="AY245" s="175" t="s">
        <v>128</v>
      </c>
      <c r="AZ245" s="173"/>
      <c r="BA245" s="173"/>
      <c r="BB245" s="173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</row>
    <row r="246" ht="15.75" customHeight="1">
      <c r="A246" s="187"/>
      <c r="B246" s="188"/>
      <c r="C246" s="187"/>
      <c r="D246" s="168" t="s">
        <v>338</v>
      </c>
      <c r="E246" s="189" t="s">
        <v>1</v>
      </c>
      <c r="F246" s="190" t="s">
        <v>351</v>
      </c>
      <c r="G246" s="187"/>
      <c r="H246" s="191">
        <v>7.0</v>
      </c>
      <c r="I246" s="187"/>
      <c r="J246" s="187"/>
      <c r="K246" s="187"/>
      <c r="L246" s="188"/>
      <c r="M246" s="192"/>
      <c r="N246" s="187"/>
      <c r="O246" s="187"/>
      <c r="P246" s="187"/>
      <c r="Q246" s="187"/>
      <c r="R246" s="187"/>
      <c r="S246" s="187"/>
      <c r="T246" s="193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9" t="s">
        <v>338</v>
      </c>
      <c r="AU246" s="189" t="s">
        <v>136</v>
      </c>
      <c r="AV246" s="187" t="s">
        <v>153</v>
      </c>
      <c r="AW246" s="187" t="s">
        <v>28</v>
      </c>
      <c r="AX246" s="187" t="s">
        <v>83</v>
      </c>
      <c r="AY246" s="189" t="s">
        <v>128</v>
      </c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</row>
    <row r="247" ht="16.5" customHeight="1">
      <c r="A247" s="16"/>
      <c r="B247" s="17"/>
      <c r="C247" s="146" t="s">
        <v>491</v>
      </c>
      <c r="D247" s="146" t="s">
        <v>131</v>
      </c>
      <c r="E247" s="147" t="s">
        <v>492</v>
      </c>
      <c r="F247" s="148" t="s">
        <v>493</v>
      </c>
      <c r="G247" s="149" t="s">
        <v>174</v>
      </c>
      <c r="H247" s="150">
        <v>1.701</v>
      </c>
      <c r="I247" s="151"/>
      <c r="J247" s="151">
        <f>ROUND(I247*H247,2)</f>
        <v>0</v>
      </c>
      <c r="K247" s="148" t="s">
        <v>134</v>
      </c>
      <c r="L247" s="17"/>
      <c r="M247" s="152" t="s">
        <v>1</v>
      </c>
      <c r="N247" s="153" t="s">
        <v>41</v>
      </c>
      <c r="O247" s="154">
        <v>0.584</v>
      </c>
      <c r="P247" s="154">
        <f>O247*H247</f>
        <v>0.993384</v>
      </c>
      <c r="Q247" s="154">
        <v>2.30102</v>
      </c>
      <c r="R247" s="154">
        <f>Q247*H247</f>
        <v>3.91403502</v>
      </c>
      <c r="S247" s="154">
        <v>0.0</v>
      </c>
      <c r="T247" s="155">
        <f>S247*H247</f>
        <v>0</v>
      </c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56" t="s">
        <v>153</v>
      </c>
      <c r="AS247" s="16"/>
      <c r="AT247" s="156" t="s">
        <v>131</v>
      </c>
      <c r="AU247" s="156" t="s">
        <v>136</v>
      </c>
      <c r="AV247" s="16"/>
      <c r="AW247" s="16"/>
      <c r="AX247" s="16"/>
      <c r="AY247" s="3" t="s">
        <v>128</v>
      </c>
      <c r="AZ247" s="16"/>
      <c r="BA247" s="16"/>
      <c r="BB247" s="16"/>
      <c r="BC247" s="16"/>
      <c r="BD247" s="16"/>
      <c r="BE247" s="157">
        <f>IF(N247="základní",J247,0)</f>
        <v>0</v>
      </c>
      <c r="BF247" s="157">
        <f>IF(N247="snížená",J247,0)</f>
        <v>0</v>
      </c>
      <c r="BG247" s="157">
        <f>IF(N247="zákl. přenesená",J247,0)</f>
        <v>0</v>
      </c>
      <c r="BH247" s="157">
        <f>IF(N247="sníž. přenesená",J247,0)</f>
        <v>0</v>
      </c>
      <c r="BI247" s="157">
        <f>IF(N247="nulová",J247,0)</f>
        <v>0</v>
      </c>
      <c r="BJ247" s="3" t="s">
        <v>136</v>
      </c>
      <c r="BK247" s="157">
        <f>ROUND(I247*H247,2)</f>
        <v>0</v>
      </c>
      <c r="BL247" s="3" t="s">
        <v>153</v>
      </c>
      <c r="BM247" s="156" t="s">
        <v>494</v>
      </c>
    </row>
    <row r="248" ht="15.75" customHeight="1">
      <c r="A248" s="16"/>
      <c r="B248" s="17"/>
      <c r="C248" s="16"/>
      <c r="D248" s="158" t="s">
        <v>138</v>
      </c>
      <c r="E248" s="16"/>
      <c r="F248" s="159" t="s">
        <v>495</v>
      </c>
      <c r="G248" s="16"/>
      <c r="H248" s="16"/>
      <c r="I248" s="16"/>
      <c r="J248" s="16"/>
      <c r="K248" s="16"/>
      <c r="L248" s="17"/>
      <c r="M248" s="160"/>
      <c r="N248" s="16"/>
      <c r="O248" s="16"/>
      <c r="P248" s="16"/>
      <c r="Q248" s="16"/>
      <c r="R248" s="16"/>
      <c r="S248" s="16"/>
      <c r="T248" s="5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3" t="s">
        <v>138</v>
      </c>
      <c r="AU248" s="3" t="s">
        <v>136</v>
      </c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</row>
    <row r="249" ht="15.75" customHeight="1">
      <c r="A249" s="173"/>
      <c r="B249" s="174"/>
      <c r="C249" s="173"/>
      <c r="D249" s="168" t="s">
        <v>338</v>
      </c>
      <c r="E249" s="175" t="s">
        <v>1</v>
      </c>
      <c r="F249" s="176" t="s">
        <v>287</v>
      </c>
      <c r="G249" s="173"/>
      <c r="H249" s="177">
        <v>1.701</v>
      </c>
      <c r="I249" s="173"/>
      <c r="J249" s="173"/>
      <c r="K249" s="173"/>
      <c r="L249" s="174"/>
      <c r="M249" s="178"/>
      <c r="N249" s="173"/>
      <c r="O249" s="173"/>
      <c r="P249" s="173"/>
      <c r="Q249" s="173"/>
      <c r="R249" s="173"/>
      <c r="S249" s="173"/>
      <c r="T249" s="179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5" t="s">
        <v>338</v>
      </c>
      <c r="AU249" s="175" t="s">
        <v>136</v>
      </c>
      <c r="AV249" s="173" t="s">
        <v>136</v>
      </c>
      <c r="AW249" s="173" t="s">
        <v>28</v>
      </c>
      <c r="AX249" s="173" t="s">
        <v>83</v>
      </c>
      <c r="AY249" s="175" t="s">
        <v>128</v>
      </c>
      <c r="AZ249" s="173"/>
      <c r="BA249" s="173"/>
      <c r="BB249" s="173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</row>
    <row r="250" ht="33.0" customHeight="1">
      <c r="A250" s="16"/>
      <c r="B250" s="17"/>
      <c r="C250" s="146" t="s">
        <v>496</v>
      </c>
      <c r="D250" s="146" t="s">
        <v>131</v>
      </c>
      <c r="E250" s="147" t="s">
        <v>497</v>
      </c>
      <c r="F250" s="148" t="s">
        <v>498</v>
      </c>
      <c r="G250" s="149" t="s">
        <v>164</v>
      </c>
      <c r="H250" s="150">
        <v>4.701</v>
      </c>
      <c r="I250" s="151"/>
      <c r="J250" s="151">
        <f>ROUND(I250*H250,2)</f>
        <v>0</v>
      </c>
      <c r="K250" s="148" t="s">
        <v>134</v>
      </c>
      <c r="L250" s="17"/>
      <c r="M250" s="152" t="s">
        <v>1</v>
      </c>
      <c r="N250" s="153" t="s">
        <v>41</v>
      </c>
      <c r="O250" s="154">
        <v>0.94</v>
      </c>
      <c r="P250" s="154">
        <f>O250*H250</f>
        <v>4.41894</v>
      </c>
      <c r="Q250" s="154">
        <v>0.69347</v>
      </c>
      <c r="R250" s="154">
        <f>Q250*H250</f>
        <v>3.26000247</v>
      </c>
      <c r="S250" s="154">
        <v>0.0</v>
      </c>
      <c r="T250" s="155">
        <f>S250*H250</f>
        <v>0</v>
      </c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56" t="s">
        <v>153</v>
      </c>
      <c r="AS250" s="16"/>
      <c r="AT250" s="156" t="s">
        <v>131</v>
      </c>
      <c r="AU250" s="156" t="s">
        <v>136</v>
      </c>
      <c r="AV250" s="16"/>
      <c r="AW250" s="16"/>
      <c r="AX250" s="16"/>
      <c r="AY250" s="3" t="s">
        <v>128</v>
      </c>
      <c r="AZ250" s="16"/>
      <c r="BA250" s="16"/>
      <c r="BB250" s="16"/>
      <c r="BC250" s="16"/>
      <c r="BD250" s="16"/>
      <c r="BE250" s="157">
        <f>IF(N250="základní",J250,0)</f>
        <v>0</v>
      </c>
      <c r="BF250" s="157">
        <f>IF(N250="snížená",J250,0)</f>
        <v>0</v>
      </c>
      <c r="BG250" s="157">
        <f>IF(N250="zákl. přenesená",J250,0)</f>
        <v>0</v>
      </c>
      <c r="BH250" s="157">
        <f>IF(N250="sníž. přenesená",J250,0)</f>
        <v>0</v>
      </c>
      <c r="BI250" s="157">
        <f>IF(N250="nulová",J250,0)</f>
        <v>0</v>
      </c>
      <c r="BJ250" s="3" t="s">
        <v>136</v>
      </c>
      <c r="BK250" s="157">
        <f>ROUND(I250*H250,2)</f>
        <v>0</v>
      </c>
      <c r="BL250" s="3" t="s">
        <v>153</v>
      </c>
      <c r="BM250" s="156" t="s">
        <v>499</v>
      </c>
    </row>
    <row r="251" ht="15.75" customHeight="1">
      <c r="A251" s="16"/>
      <c r="B251" s="17"/>
      <c r="C251" s="16"/>
      <c r="D251" s="158" t="s">
        <v>138</v>
      </c>
      <c r="E251" s="16"/>
      <c r="F251" s="159" t="s">
        <v>500</v>
      </c>
      <c r="G251" s="16"/>
      <c r="H251" s="16"/>
      <c r="I251" s="16"/>
      <c r="J251" s="16"/>
      <c r="K251" s="16"/>
      <c r="L251" s="17"/>
      <c r="M251" s="160"/>
      <c r="N251" s="16"/>
      <c r="O251" s="16"/>
      <c r="P251" s="16"/>
      <c r="Q251" s="16"/>
      <c r="R251" s="16"/>
      <c r="S251" s="16"/>
      <c r="T251" s="5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3" t="s">
        <v>138</v>
      </c>
      <c r="AU251" s="3" t="s">
        <v>136</v>
      </c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</row>
    <row r="252" ht="15.75" customHeight="1">
      <c r="A252" s="166"/>
      <c r="B252" s="167"/>
      <c r="C252" s="166"/>
      <c r="D252" s="168" t="s">
        <v>338</v>
      </c>
      <c r="E252" s="169" t="s">
        <v>1</v>
      </c>
      <c r="F252" s="170" t="s">
        <v>501</v>
      </c>
      <c r="G252" s="166"/>
      <c r="H252" s="169" t="s">
        <v>1</v>
      </c>
      <c r="I252" s="166"/>
      <c r="J252" s="166"/>
      <c r="K252" s="166"/>
      <c r="L252" s="167"/>
      <c r="M252" s="171"/>
      <c r="N252" s="166"/>
      <c r="O252" s="166"/>
      <c r="P252" s="166"/>
      <c r="Q252" s="166"/>
      <c r="R252" s="166"/>
      <c r="S252" s="166"/>
      <c r="T252" s="172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9" t="s">
        <v>338</v>
      </c>
      <c r="AU252" s="169" t="s">
        <v>136</v>
      </c>
      <c r="AV252" s="166" t="s">
        <v>83</v>
      </c>
      <c r="AW252" s="166" t="s">
        <v>28</v>
      </c>
      <c r="AX252" s="166" t="s">
        <v>75</v>
      </c>
      <c r="AY252" s="169" t="s">
        <v>128</v>
      </c>
      <c r="AZ252" s="166"/>
      <c r="BA252" s="166"/>
      <c r="BB252" s="166"/>
      <c r="BC252" s="166"/>
      <c r="BD252" s="166"/>
      <c r="BE252" s="166"/>
      <c r="BF252" s="166"/>
      <c r="BG252" s="166"/>
      <c r="BH252" s="166"/>
      <c r="BI252" s="166"/>
      <c r="BJ252" s="166"/>
      <c r="BK252" s="166"/>
      <c r="BL252" s="166"/>
      <c r="BM252" s="166"/>
    </row>
    <row r="253" ht="15.75" customHeight="1">
      <c r="A253" s="173"/>
      <c r="B253" s="174"/>
      <c r="C253" s="173"/>
      <c r="D253" s="168" t="s">
        <v>338</v>
      </c>
      <c r="E253" s="175" t="s">
        <v>201</v>
      </c>
      <c r="F253" s="176" t="s">
        <v>502</v>
      </c>
      <c r="G253" s="173"/>
      <c r="H253" s="177">
        <v>2.551</v>
      </c>
      <c r="I253" s="173"/>
      <c r="J253" s="173"/>
      <c r="K253" s="173"/>
      <c r="L253" s="174"/>
      <c r="M253" s="178"/>
      <c r="N253" s="173"/>
      <c r="O253" s="173"/>
      <c r="P253" s="173"/>
      <c r="Q253" s="173"/>
      <c r="R253" s="173"/>
      <c r="S253" s="173"/>
      <c r="T253" s="179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5" t="s">
        <v>338</v>
      </c>
      <c r="AU253" s="175" t="s">
        <v>136</v>
      </c>
      <c r="AV253" s="173" t="s">
        <v>136</v>
      </c>
      <c r="AW253" s="173" t="s">
        <v>28</v>
      </c>
      <c r="AX253" s="173" t="s">
        <v>75</v>
      </c>
      <c r="AY253" s="175" t="s">
        <v>128</v>
      </c>
      <c r="AZ253" s="173"/>
      <c r="BA253" s="173"/>
      <c r="BB253" s="173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</row>
    <row r="254" ht="15.75" customHeight="1">
      <c r="A254" s="173"/>
      <c r="B254" s="174"/>
      <c r="C254" s="173"/>
      <c r="D254" s="168" t="s">
        <v>338</v>
      </c>
      <c r="E254" s="175" t="s">
        <v>290</v>
      </c>
      <c r="F254" s="176" t="s">
        <v>503</v>
      </c>
      <c r="G254" s="173"/>
      <c r="H254" s="177">
        <v>2.15</v>
      </c>
      <c r="I254" s="173"/>
      <c r="J254" s="173"/>
      <c r="K254" s="173"/>
      <c r="L254" s="174"/>
      <c r="M254" s="178"/>
      <c r="N254" s="173"/>
      <c r="O254" s="173"/>
      <c r="P254" s="173"/>
      <c r="Q254" s="173"/>
      <c r="R254" s="173"/>
      <c r="S254" s="173"/>
      <c r="T254" s="179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5" t="s">
        <v>338</v>
      </c>
      <c r="AU254" s="175" t="s">
        <v>136</v>
      </c>
      <c r="AV254" s="173" t="s">
        <v>136</v>
      </c>
      <c r="AW254" s="173" t="s">
        <v>28</v>
      </c>
      <c r="AX254" s="173" t="s">
        <v>75</v>
      </c>
      <c r="AY254" s="175" t="s">
        <v>128</v>
      </c>
      <c r="AZ254" s="173"/>
      <c r="BA254" s="173"/>
      <c r="BB254" s="173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</row>
    <row r="255" ht="15.75" customHeight="1">
      <c r="A255" s="187"/>
      <c r="B255" s="188"/>
      <c r="C255" s="187"/>
      <c r="D255" s="168" t="s">
        <v>338</v>
      </c>
      <c r="E255" s="189" t="s">
        <v>1</v>
      </c>
      <c r="F255" s="190" t="s">
        <v>351</v>
      </c>
      <c r="G255" s="187"/>
      <c r="H255" s="191">
        <v>4.701</v>
      </c>
      <c r="I255" s="187"/>
      <c r="J255" s="187"/>
      <c r="K255" s="187"/>
      <c r="L255" s="188"/>
      <c r="M255" s="192"/>
      <c r="N255" s="187"/>
      <c r="O255" s="187"/>
      <c r="P255" s="187"/>
      <c r="Q255" s="187"/>
      <c r="R255" s="187"/>
      <c r="S255" s="187"/>
      <c r="T255" s="193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9" t="s">
        <v>338</v>
      </c>
      <c r="AU255" s="189" t="s">
        <v>136</v>
      </c>
      <c r="AV255" s="187" t="s">
        <v>153</v>
      </c>
      <c r="AW255" s="187" t="s">
        <v>28</v>
      </c>
      <c r="AX255" s="187" t="s">
        <v>83</v>
      </c>
      <c r="AY255" s="189" t="s">
        <v>128</v>
      </c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</row>
    <row r="256" ht="33.0" customHeight="1">
      <c r="A256" s="16"/>
      <c r="B256" s="17"/>
      <c r="C256" s="146" t="s">
        <v>504</v>
      </c>
      <c r="D256" s="146" t="s">
        <v>131</v>
      </c>
      <c r="E256" s="147" t="s">
        <v>505</v>
      </c>
      <c r="F256" s="148" t="s">
        <v>506</v>
      </c>
      <c r="G256" s="149" t="s">
        <v>164</v>
      </c>
      <c r="H256" s="150">
        <v>20.12</v>
      </c>
      <c r="I256" s="151"/>
      <c r="J256" s="151">
        <f>ROUND(I256*H256,2)</f>
        <v>0</v>
      </c>
      <c r="K256" s="148" t="s">
        <v>134</v>
      </c>
      <c r="L256" s="17"/>
      <c r="M256" s="152" t="s">
        <v>1</v>
      </c>
      <c r="N256" s="153" t="s">
        <v>41</v>
      </c>
      <c r="O256" s="154">
        <v>1.21</v>
      </c>
      <c r="P256" s="154">
        <f>O256*H256</f>
        <v>24.3452</v>
      </c>
      <c r="Q256" s="154">
        <v>0.9622603</v>
      </c>
      <c r="R256" s="154">
        <f>Q256*H256</f>
        <v>19.36067724</v>
      </c>
      <c r="S256" s="154">
        <v>0.0</v>
      </c>
      <c r="T256" s="155">
        <f>S256*H256</f>
        <v>0</v>
      </c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56" t="s">
        <v>153</v>
      </c>
      <c r="AS256" s="16"/>
      <c r="AT256" s="156" t="s">
        <v>131</v>
      </c>
      <c r="AU256" s="156" t="s">
        <v>136</v>
      </c>
      <c r="AV256" s="16"/>
      <c r="AW256" s="16"/>
      <c r="AX256" s="16"/>
      <c r="AY256" s="3" t="s">
        <v>128</v>
      </c>
      <c r="AZ256" s="16"/>
      <c r="BA256" s="16"/>
      <c r="BB256" s="16"/>
      <c r="BC256" s="16"/>
      <c r="BD256" s="16"/>
      <c r="BE256" s="157">
        <f>IF(N256="základní",J256,0)</f>
        <v>0</v>
      </c>
      <c r="BF256" s="157">
        <f>IF(N256="snížená",J256,0)</f>
        <v>0</v>
      </c>
      <c r="BG256" s="157">
        <f>IF(N256="zákl. přenesená",J256,0)</f>
        <v>0</v>
      </c>
      <c r="BH256" s="157">
        <f>IF(N256="sníž. přenesená",J256,0)</f>
        <v>0</v>
      </c>
      <c r="BI256" s="157">
        <f>IF(N256="nulová",J256,0)</f>
        <v>0</v>
      </c>
      <c r="BJ256" s="3" t="s">
        <v>136</v>
      </c>
      <c r="BK256" s="157">
        <f>ROUND(I256*H256,2)</f>
        <v>0</v>
      </c>
      <c r="BL256" s="3" t="s">
        <v>153</v>
      </c>
      <c r="BM256" s="156" t="s">
        <v>507</v>
      </c>
    </row>
    <row r="257" ht="15.75" customHeight="1">
      <c r="A257" s="16"/>
      <c r="B257" s="17"/>
      <c r="C257" s="16"/>
      <c r="D257" s="158" t="s">
        <v>138</v>
      </c>
      <c r="E257" s="16"/>
      <c r="F257" s="159" t="s">
        <v>508</v>
      </c>
      <c r="G257" s="16"/>
      <c r="H257" s="16"/>
      <c r="I257" s="16"/>
      <c r="J257" s="16"/>
      <c r="K257" s="16"/>
      <c r="L257" s="17"/>
      <c r="M257" s="160"/>
      <c r="N257" s="16"/>
      <c r="O257" s="16"/>
      <c r="P257" s="16"/>
      <c r="Q257" s="16"/>
      <c r="R257" s="16"/>
      <c r="S257" s="16"/>
      <c r="T257" s="5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3" t="s">
        <v>138</v>
      </c>
      <c r="AU257" s="3" t="s">
        <v>136</v>
      </c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</row>
    <row r="258" ht="15.75" customHeight="1">
      <c r="A258" s="166"/>
      <c r="B258" s="167"/>
      <c r="C258" s="166"/>
      <c r="D258" s="168" t="s">
        <v>338</v>
      </c>
      <c r="E258" s="169" t="s">
        <v>1</v>
      </c>
      <c r="F258" s="170" t="s">
        <v>509</v>
      </c>
      <c r="G258" s="166"/>
      <c r="H258" s="169" t="s">
        <v>1</v>
      </c>
      <c r="I258" s="166"/>
      <c r="J258" s="166"/>
      <c r="K258" s="166"/>
      <c r="L258" s="167"/>
      <c r="M258" s="171"/>
      <c r="N258" s="166"/>
      <c r="O258" s="166"/>
      <c r="P258" s="166"/>
      <c r="Q258" s="166"/>
      <c r="R258" s="166"/>
      <c r="S258" s="166"/>
      <c r="T258" s="172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9" t="s">
        <v>338</v>
      </c>
      <c r="AU258" s="169" t="s">
        <v>136</v>
      </c>
      <c r="AV258" s="166" t="s">
        <v>83</v>
      </c>
      <c r="AW258" s="166" t="s">
        <v>28</v>
      </c>
      <c r="AX258" s="166" t="s">
        <v>75</v>
      </c>
      <c r="AY258" s="169" t="s">
        <v>128</v>
      </c>
      <c r="AZ258" s="166"/>
      <c r="BA258" s="166"/>
      <c r="BB258" s="166"/>
      <c r="BC258" s="166"/>
      <c r="BD258" s="166"/>
      <c r="BE258" s="166"/>
      <c r="BF258" s="166"/>
      <c r="BG258" s="166"/>
      <c r="BH258" s="166"/>
      <c r="BI258" s="166"/>
      <c r="BJ258" s="166"/>
      <c r="BK258" s="166"/>
      <c r="BL258" s="166"/>
      <c r="BM258" s="166"/>
    </row>
    <row r="259" ht="15.75" customHeight="1">
      <c r="A259" s="173"/>
      <c r="B259" s="174"/>
      <c r="C259" s="173"/>
      <c r="D259" s="168" t="s">
        <v>338</v>
      </c>
      <c r="E259" s="175" t="s">
        <v>1</v>
      </c>
      <c r="F259" s="176" t="s">
        <v>510</v>
      </c>
      <c r="G259" s="173"/>
      <c r="H259" s="177">
        <v>20.12</v>
      </c>
      <c r="I259" s="173"/>
      <c r="J259" s="173"/>
      <c r="K259" s="173"/>
      <c r="L259" s="174"/>
      <c r="M259" s="178"/>
      <c r="N259" s="173"/>
      <c r="O259" s="173"/>
      <c r="P259" s="173"/>
      <c r="Q259" s="173"/>
      <c r="R259" s="173"/>
      <c r="S259" s="173"/>
      <c r="T259" s="179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5" t="s">
        <v>338</v>
      </c>
      <c r="AU259" s="175" t="s">
        <v>136</v>
      </c>
      <c r="AV259" s="173" t="s">
        <v>136</v>
      </c>
      <c r="AW259" s="173" t="s">
        <v>28</v>
      </c>
      <c r="AX259" s="173" t="s">
        <v>75</v>
      </c>
      <c r="AY259" s="175" t="s">
        <v>128</v>
      </c>
      <c r="AZ259" s="173"/>
      <c r="BA259" s="173"/>
      <c r="BB259" s="173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</row>
    <row r="260" ht="15.75" customHeight="1">
      <c r="A260" s="187"/>
      <c r="B260" s="188"/>
      <c r="C260" s="187"/>
      <c r="D260" s="168" t="s">
        <v>338</v>
      </c>
      <c r="E260" s="189" t="s">
        <v>198</v>
      </c>
      <c r="F260" s="190" t="s">
        <v>351</v>
      </c>
      <c r="G260" s="187"/>
      <c r="H260" s="191">
        <v>20.12</v>
      </c>
      <c r="I260" s="187"/>
      <c r="J260" s="187"/>
      <c r="K260" s="187"/>
      <c r="L260" s="188"/>
      <c r="M260" s="192"/>
      <c r="N260" s="187"/>
      <c r="O260" s="187"/>
      <c r="P260" s="187"/>
      <c r="Q260" s="187"/>
      <c r="R260" s="187"/>
      <c r="S260" s="187"/>
      <c r="T260" s="193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9" t="s">
        <v>338</v>
      </c>
      <c r="AU260" s="189" t="s">
        <v>136</v>
      </c>
      <c r="AV260" s="187" t="s">
        <v>153</v>
      </c>
      <c r="AW260" s="187" t="s">
        <v>28</v>
      </c>
      <c r="AX260" s="187" t="s">
        <v>83</v>
      </c>
      <c r="AY260" s="189" t="s">
        <v>128</v>
      </c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</row>
    <row r="261" ht="24.0" customHeight="1">
      <c r="A261" s="16"/>
      <c r="B261" s="17"/>
      <c r="C261" s="146" t="s">
        <v>511</v>
      </c>
      <c r="D261" s="146" t="s">
        <v>131</v>
      </c>
      <c r="E261" s="147" t="s">
        <v>512</v>
      </c>
      <c r="F261" s="148" t="s">
        <v>513</v>
      </c>
      <c r="G261" s="149" t="s">
        <v>410</v>
      </c>
      <c r="H261" s="150">
        <v>0.378</v>
      </c>
      <c r="I261" s="151"/>
      <c r="J261" s="151">
        <f>ROUND(I261*H261,2)</f>
        <v>0</v>
      </c>
      <c r="K261" s="148" t="s">
        <v>1</v>
      </c>
      <c r="L261" s="17"/>
      <c r="M261" s="152" t="s">
        <v>1</v>
      </c>
      <c r="N261" s="153" t="s">
        <v>41</v>
      </c>
      <c r="O261" s="154">
        <v>22.491</v>
      </c>
      <c r="P261" s="154">
        <f>O261*H261</f>
        <v>8.501598</v>
      </c>
      <c r="Q261" s="154">
        <v>1.05940312</v>
      </c>
      <c r="R261" s="154">
        <f>Q261*H261</f>
        <v>0.4004543794</v>
      </c>
      <c r="S261" s="154">
        <v>0.0</v>
      </c>
      <c r="T261" s="155">
        <f>S261*H261</f>
        <v>0</v>
      </c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56" t="s">
        <v>153</v>
      </c>
      <c r="AS261" s="16"/>
      <c r="AT261" s="156" t="s">
        <v>131</v>
      </c>
      <c r="AU261" s="156" t="s">
        <v>136</v>
      </c>
      <c r="AV261" s="16"/>
      <c r="AW261" s="16"/>
      <c r="AX261" s="16"/>
      <c r="AY261" s="3" t="s">
        <v>128</v>
      </c>
      <c r="AZ261" s="16"/>
      <c r="BA261" s="16"/>
      <c r="BB261" s="16"/>
      <c r="BC261" s="16"/>
      <c r="BD261" s="16"/>
      <c r="BE261" s="157">
        <f>IF(N261="základní",J261,0)</f>
        <v>0</v>
      </c>
      <c r="BF261" s="157">
        <f>IF(N261="snížená",J261,0)</f>
        <v>0</v>
      </c>
      <c r="BG261" s="157">
        <f>IF(N261="zákl. přenesená",J261,0)</f>
        <v>0</v>
      </c>
      <c r="BH261" s="157">
        <f>IF(N261="sníž. přenesená",J261,0)</f>
        <v>0</v>
      </c>
      <c r="BI261" s="157">
        <f>IF(N261="nulová",J261,0)</f>
        <v>0</v>
      </c>
      <c r="BJ261" s="3" t="s">
        <v>136</v>
      </c>
      <c r="BK261" s="157">
        <f>ROUND(I261*H261,2)</f>
        <v>0</v>
      </c>
      <c r="BL261" s="3" t="s">
        <v>153</v>
      </c>
      <c r="BM261" s="156" t="s">
        <v>514</v>
      </c>
    </row>
    <row r="262" ht="15.75" customHeight="1">
      <c r="A262" s="166"/>
      <c r="B262" s="167"/>
      <c r="C262" s="166"/>
      <c r="D262" s="168" t="s">
        <v>338</v>
      </c>
      <c r="E262" s="169" t="s">
        <v>1</v>
      </c>
      <c r="F262" s="170" t="s">
        <v>515</v>
      </c>
      <c r="G262" s="166"/>
      <c r="H262" s="169" t="s">
        <v>1</v>
      </c>
      <c r="I262" s="166"/>
      <c r="J262" s="166"/>
      <c r="K262" s="166"/>
      <c r="L262" s="167"/>
      <c r="M262" s="171"/>
      <c r="N262" s="166"/>
      <c r="O262" s="166"/>
      <c r="P262" s="166"/>
      <c r="Q262" s="166"/>
      <c r="R262" s="166"/>
      <c r="S262" s="166"/>
      <c r="T262" s="172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9" t="s">
        <v>338</v>
      </c>
      <c r="AU262" s="169" t="s">
        <v>136</v>
      </c>
      <c r="AV262" s="166" t="s">
        <v>83</v>
      </c>
      <c r="AW262" s="166" t="s">
        <v>28</v>
      </c>
      <c r="AX262" s="166" t="s">
        <v>75</v>
      </c>
      <c r="AY262" s="169" t="s">
        <v>128</v>
      </c>
      <c r="AZ262" s="166"/>
      <c r="BA262" s="166"/>
      <c r="BB262" s="166"/>
      <c r="BC262" s="166"/>
      <c r="BD262" s="166"/>
      <c r="BE262" s="166"/>
      <c r="BF262" s="166"/>
      <c r="BG262" s="166"/>
      <c r="BH262" s="166"/>
      <c r="BI262" s="166"/>
      <c r="BJ262" s="166"/>
      <c r="BK262" s="166"/>
      <c r="BL262" s="166"/>
      <c r="BM262" s="166"/>
    </row>
    <row r="263" ht="15.75" customHeight="1">
      <c r="A263" s="173"/>
      <c r="B263" s="174"/>
      <c r="C263" s="173"/>
      <c r="D263" s="168" t="s">
        <v>338</v>
      </c>
      <c r="E263" s="175" t="s">
        <v>1</v>
      </c>
      <c r="F263" s="176" t="s">
        <v>516</v>
      </c>
      <c r="G263" s="173"/>
      <c r="H263" s="177">
        <v>0.056</v>
      </c>
      <c r="I263" s="173"/>
      <c r="J263" s="173"/>
      <c r="K263" s="173"/>
      <c r="L263" s="174"/>
      <c r="M263" s="178"/>
      <c r="N263" s="173"/>
      <c r="O263" s="173"/>
      <c r="P263" s="173"/>
      <c r="Q263" s="173"/>
      <c r="R263" s="173"/>
      <c r="S263" s="173"/>
      <c r="T263" s="179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5" t="s">
        <v>338</v>
      </c>
      <c r="AU263" s="175" t="s">
        <v>136</v>
      </c>
      <c r="AV263" s="173" t="s">
        <v>136</v>
      </c>
      <c r="AW263" s="173" t="s">
        <v>28</v>
      </c>
      <c r="AX263" s="173" t="s">
        <v>75</v>
      </c>
      <c r="AY263" s="175" t="s">
        <v>128</v>
      </c>
      <c r="AZ263" s="173"/>
      <c r="BA263" s="173"/>
      <c r="BB263" s="173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</row>
    <row r="264" ht="15.75" customHeight="1">
      <c r="A264" s="166"/>
      <c r="B264" s="167"/>
      <c r="C264" s="166"/>
      <c r="D264" s="168" t="s">
        <v>338</v>
      </c>
      <c r="E264" s="169" t="s">
        <v>1</v>
      </c>
      <c r="F264" s="170" t="s">
        <v>517</v>
      </c>
      <c r="G264" s="166"/>
      <c r="H264" s="169" t="s">
        <v>1</v>
      </c>
      <c r="I264" s="166"/>
      <c r="J264" s="166"/>
      <c r="K264" s="166"/>
      <c r="L264" s="167"/>
      <c r="M264" s="171"/>
      <c r="N264" s="166"/>
      <c r="O264" s="166"/>
      <c r="P264" s="166"/>
      <c r="Q264" s="166"/>
      <c r="R264" s="166"/>
      <c r="S264" s="166"/>
      <c r="T264" s="172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9" t="s">
        <v>338</v>
      </c>
      <c r="AU264" s="169" t="s">
        <v>136</v>
      </c>
      <c r="AV264" s="166" t="s">
        <v>83</v>
      </c>
      <c r="AW264" s="166" t="s">
        <v>28</v>
      </c>
      <c r="AX264" s="166" t="s">
        <v>75</v>
      </c>
      <c r="AY264" s="169" t="s">
        <v>128</v>
      </c>
      <c r="AZ264" s="166"/>
      <c r="BA264" s="166"/>
      <c r="BB264" s="166"/>
      <c r="BC264" s="166"/>
      <c r="BD264" s="166"/>
      <c r="BE264" s="166"/>
      <c r="BF264" s="166"/>
      <c r="BG264" s="166"/>
      <c r="BH264" s="166"/>
      <c r="BI264" s="166"/>
      <c r="BJ264" s="166"/>
      <c r="BK264" s="166"/>
      <c r="BL264" s="166"/>
      <c r="BM264" s="166"/>
    </row>
    <row r="265" ht="15.75" customHeight="1">
      <c r="A265" s="173"/>
      <c r="B265" s="174"/>
      <c r="C265" s="173"/>
      <c r="D265" s="168" t="s">
        <v>338</v>
      </c>
      <c r="E265" s="175" t="s">
        <v>1</v>
      </c>
      <c r="F265" s="176" t="s">
        <v>518</v>
      </c>
      <c r="G265" s="173"/>
      <c r="H265" s="177">
        <v>0.322</v>
      </c>
      <c r="I265" s="173"/>
      <c r="J265" s="173"/>
      <c r="K265" s="173"/>
      <c r="L265" s="174"/>
      <c r="M265" s="178"/>
      <c r="N265" s="173"/>
      <c r="O265" s="173"/>
      <c r="P265" s="173"/>
      <c r="Q265" s="173"/>
      <c r="R265" s="173"/>
      <c r="S265" s="173"/>
      <c r="T265" s="179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5" t="s">
        <v>338</v>
      </c>
      <c r="AU265" s="175" t="s">
        <v>136</v>
      </c>
      <c r="AV265" s="173" t="s">
        <v>136</v>
      </c>
      <c r="AW265" s="173" t="s">
        <v>28</v>
      </c>
      <c r="AX265" s="173" t="s">
        <v>75</v>
      </c>
      <c r="AY265" s="175" t="s">
        <v>128</v>
      </c>
      <c r="AZ265" s="173"/>
      <c r="BA265" s="173"/>
      <c r="BB265" s="173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</row>
    <row r="266" ht="15.75" customHeight="1">
      <c r="A266" s="187"/>
      <c r="B266" s="188"/>
      <c r="C266" s="187"/>
      <c r="D266" s="168" t="s">
        <v>338</v>
      </c>
      <c r="E266" s="189" t="s">
        <v>1</v>
      </c>
      <c r="F266" s="190" t="s">
        <v>351</v>
      </c>
      <c r="G266" s="187"/>
      <c r="H266" s="191">
        <v>0.378</v>
      </c>
      <c r="I266" s="187"/>
      <c r="J266" s="187"/>
      <c r="K266" s="187"/>
      <c r="L266" s="188"/>
      <c r="M266" s="192"/>
      <c r="N266" s="187"/>
      <c r="O266" s="187"/>
      <c r="P266" s="187"/>
      <c r="Q266" s="187"/>
      <c r="R266" s="187"/>
      <c r="S266" s="187"/>
      <c r="T266" s="193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9" t="s">
        <v>338</v>
      </c>
      <c r="AU266" s="189" t="s">
        <v>136</v>
      </c>
      <c r="AV266" s="187" t="s">
        <v>153</v>
      </c>
      <c r="AW266" s="187" t="s">
        <v>28</v>
      </c>
      <c r="AX266" s="187" t="s">
        <v>83</v>
      </c>
      <c r="AY266" s="189" t="s">
        <v>128</v>
      </c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</row>
    <row r="267" ht="22.5" customHeight="1">
      <c r="A267" s="134"/>
      <c r="B267" s="135"/>
      <c r="C267" s="134"/>
      <c r="D267" s="136" t="s">
        <v>74</v>
      </c>
      <c r="E267" s="144" t="s">
        <v>147</v>
      </c>
      <c r="F267" s="144" t="s">
        <v>519</v>
      </c>
      <c r="G267" s="134"/>
      <c r="H267" s="134"/>
      <c r="I267" s="134"/>
      <c r="J267" s="145">
        <f>BK267</f>
        <v>0</v>
      </c>
      <c r="K267" s="134"/>
      <c r="L267" s="135"/>
      <c r="M267" s="139"/>
      <c r="N267" s="134"/>
      <c r="O267" s="134"/>
      <c r="P267" s="140">
        <f>SUM(P268:P384)</f>
        <v>350.675889</v>
      </c>
      <c r="Q267" s="134"/>
      <c r="R267" s="140">
        <f>SUM(R268:R384)</f>
        <v>71.84040083</v>
      </c>
      <c r="S267" s="134"/>
      <c r="T267" s="141">
        <f>SUM(T268:T384)</f>
        <v>0</v>
      </c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6" t="s">
        <v>83</v>
      </c>
      <c r="AS267" s="134"/>
      <c r="AT267" s="142" t="s">
        <v>74</v>
      </c>
      <c r="AU267" s="142" t="s">
        <v>83</v>
      </c>
      <c r="AV267" s="134"/>
      <c r="AW267" s="134"/>
      <c r="AX267" s="134"/>
      <c r="AY267" s="136" t="s">
        <v>128</v>
      </c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43">
        <f>SUM(BK268:BK384)</f>
        <v>0</v>
      </c>
      <c r="BL267" s="134"/>
      <c r="BM267" s="134"/>
    </row>
    <row r="268" ht="24.0" customHeight="1">
      <c r="A268" s="16"/>
      <c r="B268" s="17"/>
      <c r="C268" s="146" t="s">
        <v>520</v>
      </c>
      <c r="D268" s="146" t="s">
        <v>131</v>
      </c>
      <c r="E268" s="147" t="s">
        <v>521</v>
      </c>
      <c r="F268" s="148" t="s">
        <v>522</v>
      </c>
      <c r="G268" s="149" t="s">
        <v>164</v>
      </c>
      <c r="H268" s="150">
        <v>41.928</v>
      </c>
      <c r="I268" s="151"/>
      <c r="J268" s="151">
        <f>ROUND(I268*H268,2)</f>
        <v>0</v>
      </c>
      <c r="K268" s="148" t="s">
        <v>1</v>
      </c>
      <c r="L268" s="17"/>
      <c r="M268" s="152" t="s">
        <v>1</v>
      </c>
      <c r="N268" s="153" t="s">
        <v>41</v>
      </c>
      <c r="O268" s="154">
        <v>0.865</v>
      </c>
      <c r="P268" s="154">
        <f>O268*H268</f>
        <v>36.26772</v>
      </c>
      <c r="Q268" s="154">
        <v>0.22898</v>
      </c>
      <c r="R268" s="154">
        <f>Q268*H268</f>
        <v>9.60067344</v>
      </c>
      <c r="S268" s="154">
        <v>0.0</v>
      </c>
      <c r="T268" s="155">
        <f>S268*H268</f>
        <v>0</v>
      </c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56" t="s">
        <v>153</v>
      </c>
      <c r="AS268" s="16"/>
      <c r="AT268" s="156" t="s">
        <v>131</v>
      </c>
      <c r="AU268" s="156" t="s">
        <v>136</v>
      </c>
      <c r="AV268" s="16"/>
      <c r="AW268" s="16"/>
      <c r="AX268" s="16"/>
      <c r="AY268" s="3" t="s">
        <v>128</v>
      </c>
      <c r="AZ268" s="16"/>
      <c r="BA268" s="16"/>
      <c r="BB268" s="16"/>
      <c r="BC268" s="16"/>
      <c r="BD268" s="16"/>
      <c r="BE268" s="157">
        <f>IF(N268="základní",J268,0)</f>
        <v>0</v>
      </c>
      <c r="BF268" s="157">
        <f>IF(N268="snížená",J268,0)</f>
        <v>0</v>
      </c>
      <c r="BG268" s="157">
        <f>IF(N268="zákl. přenesená",J268,0)</f>
        <v>0</v>
      </c>
      <c r="BH268" s="157">
        <f>IF(N268="sníž. přenesená",J268,0)</f>
        <v>0</v>
      </c>
      <c r="BI268" s="157">
        <f>IF(N268="nulová",J268,0)</f>
        <v>0</v>
      </c>
      <c r="BJ268" s="3" t="s">
        <v>136</v>
      </c>
      <c r="BK268" s="157">
        <f>ROUND(I268*H268,2)</f>
        <v>0</v>
      </c>
      <c r="BL268" s="3" t="s">
        <v>153</v>
      </c>
      <c r="BM268" s="156" t="s">
        <v>523</v>
      </c>
    </row>
    <row r="269" ht="15.75" customHeight="1">
      <c r="A269" s="166"/>
      <c r="B269" s="167"/>
      <c r="C269" s="166"/>
      <c r="D269" s="168" t="s">
        <v>338</v>
      </c>
      <c r="E269" s="169" t="s">
        <v>1</v>
      </c>
      <c r="F269" s="170" t="s">
        <v>524</v>
      </c>
      <c r="G269" s="166"/>
      <c r="H269" s="169" t="s">
        <v>1</v>
      </c>
      <c r="I269" s="166"/>
      <c r="J269" s="166"/>
      <c r="K269" s="166"/>
      <c r="L269" s="167"/>
      <c r="M269" s="171"/>
      <c r="N269" s="166"/>
      <c r="O269" s="166"/>
      <c r="P269" s="166"/>
      <c r="Q269" s="166"/>
      <c r="R269" s="166"/>
      <c r="S269" s="166"/>
      <c r="T269" s="172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9" t="s">
        <v>338</v>
      </c>
      <c r="AU269" s="169" t="s">
        <v>136</v>
      </c>
      <c r="AV269" s="166" t="s">
        <v>83</v>
      </c>
      <c r="AW269" s="166" t="s">
        <v>28</v>
      </c>
      <c r="AX269" s="166" t="s">
        <v>75</v>
      </c>
      <c r="AY269" s="169" t="s">
        <v>128</v>
      </c>
      <c r="AZ269" s="166"/>
      <c r="BA269" s="166"/>
      <c r="BB269" s="166"/>
      <c r="BC269" s="166"/>
      <c r="BD269" s="166"/>
      <c r="BE269" s="166"/>
      <c r="BF269" s="166"/>
      <c r="BG269" s="166"/>
      <c r="BH269" s="166"/>
      <c r="BI269" s="166"/>
      <c r="BJ269" s="166"/>
      <c r="BK269" s="166"/>
      <c r="BL269" s="166"/>
      <c r="BM269" s="166"/>
    </row>
    <row r="270" ht="15.75" customHeight="1">
      <c r="A270" s="173"/>
      <c r="B270" s="174"/>
      <c r="C270" s="173"/>
      <c r="D270" s="168" t="s">
        <v>338</v>
      </c>
      <c r="E270" s="175" t="s">
        <v>1</v>
      </c>
      <c r="F270" s="176" t="s">
        <v>525</v>
      </c>
      <c r="G270" s="173"/>
      <c r="H270" s="177">
        <v>37.634</v>
      </c>
      <c r="I270" s="173"/>
      <c r="J270" s="173"/>
      <c r="K270" s="173"/>
      <c r="L270" s="174"/>
      <c r="M270" s="178"/>
      <c r="N270" s="173"/>
      <c r="O270" s="173"/>
      <c r="P270" s="173"/>
      <c r="Q270" s="173"/>
      <c r="R270" s="173"/>
      <c r="S270" s="173"/>
      <c r="T270" s="179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5" t="s">
        <v>338</v>
      </c>
      <c r="AU270" s="175" t="s">
        <v>136</v>
      </c>
      <c r="AV270" s="173" t="s">
        <v>136</v>
      </c>
      <c r="AW270" s="173" t="s">
        <v>28</v>
      </c>
      <c r="AX270" s="173" t="s">
        <v>75</v>
      </c>
      <c r="AY270" s="175" t="s">
        <v>128</v>
      </c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</row>
    <row r="271" ht="15.75" customHeight="1">
      <c r="A271" s="166"/>
      <c r="B271" s="167"/>
      <c r="C271" s="166"/>
      <c r="D271" s="168" t="s">
        <v>338</v>
      </c>
      <c r="E271" s="169" t="s">
        <v>1</v>
      </c>
      <c r="F271" s="170" t="s">
        <v>526</v>
      </c>
      <c r="G271" s="166"/>
      <c r="H271" s="169" t="s">
        <v>1</v>
      </c>
      <c r="I271" s="166"/>
      <c r="J271" s="166"/>
      <c r="K271" s="166"/>
      <c r="L271" s="167"/>
      <c r="M271" s="171"/>
      <c r="N271" s="166"/>
      <c r="O271" s="166"/>
      <c r="P271" s="166"/>
      <c r="Q271" s="166"/>
      <c r="R271" s="166"/>
      <c r="S271" s="166"/>
      <c r="T271" s="172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9" t="s">
        <v>338</v>
      </c>
      <c r="AU271" s="169" t="s">
        <v>136</v>
      </c>
      <c r="AV271" s="166" t="s">
        <v>83</v>
      </c>
      <c r="AW271" s="166" t="s">
        <v>28</v>
      </c>
      <c r="AX271" s="166" t="s">
        <v>75</v>
      </c>
      <c r="AY271" s="169" t="s">
        <v>128</v>
      </c>
      <c r="AZ271" s="166"/>
      <c r="BA271" s="166"/>
      <c r="BB271" s="166"/>
      <c r="BC271" s="166"/>
      <c r="BD271" s="166"/>
      <c r="BE271" s="166"/>
      <c r="BF271" s="166"/>
      <c r="BG271" s="166"/>
      <c r="BH271" s="166"/>
      <c r="BI271" s="166"/>
      <c r="BJ271" s="166"/>
      <c r="BK271" s="166"/>
      <c r="BL271" s="166"/>
      <c r="BM271" s="166"/>
    </row>
    <row r="272" ht="15.75" customHeight="1">
      <c r="A272" s="173"/>
      <c r="B272" s="174"/>
      <c r="C272" s="173"/>
      <c r="D272" s="168" t="s">
        <v>338</v>
      </c>
      <c r="E272" s="175" t="s">
        <v>1</v>
      </c>
      <c r="F272" s="176" t="s">
        <v>527</v>
      </c>
      <c r="G272" s="173"/>
      <c r="H272" s="177">
        <v>-1.658</v>
      </c>
      <c r="I272" s="173"/>
      <c r="J272" s="173"/>
      <c r="K272" s="173"/>
      <c r="L272" s="174"/>
      <c r="M272" s="178"/>
      <c r="N272" s="173"/>
      <c r="O272" s="173"/>
      <c r="P272" s="173"/>
      <c r="Q272" s="173"/>
      <c r="R272" s="173"/>
      <c r="S272" s="173"/>
      <c r="T272" s="179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5" t="s">
        <v>338</v>
      </c>
      <c r="AU272" s="175" t="s">
        <v>136</v>
      </c>
      <c r="AV272" s="173" t="s">
        <v>136</v>
      </c>
      <c r="AW272" s="173" t="s">
        <v>28</v>
      </c>
      <c r="AX272" s="173" t="s">
        <v>75</v>
      </c>
      <c r="AY272" s="175" t="s">
        <v>128</v>
      </c>
      <c r="AZ272" s="173"/>
      <c r="BA272" s="173"/>
      <c r="BB272" s="173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</row>
    <row r="273" ht="15.75" customHeight="1">
      <c r="A273" s="173"/>
      <c r="B273" s="174"/>
      <c r="C273" s="173"/>
      <c r="D273" s="168" t="s">
        <v>338</v>
      </c>
      <c r="E273" s="175" t="s">
        <v>1</v>
      </c>
      <c r="F273" s="176" t="s">
        <v>528</v>
      </c>
      <c r="G273" s="173"/>
      <c r="H273" s="177">
        <v>-4.6</v>
      </c>
      <c r="I273" s="173"/>
      <c r="J273" s="173"/>
      <c r="K273" s="173"/>
      <c r="L273" s="174"/>
      <c r="M273" s="178"/>
      <c r="N273" s="173"/>
      <c r="O273" s="173"/>
      <c r="P273" s="173"/>
      <c r="Q273" s="173"/>
      <c r="R273" s="173"/>
      <c r="S273" s="173"/>
      <c r="T273" s="179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5" t="s">
        <v>338</v>
      </c>
      <c r="AU273" s="175" t="s">
        <v>136</v>
      </c>
      <c r="AV273" s="173" t="s">
        <v>136</v>
      </c>
      <c r="AW273" s="173" t="s">
        <v>28</v>
      </c>
      <c r="AX273" s="173" t="s">
        <v>75</v>
      </c>
      <c r="AY273" s="175" t="s">
        <v>128</v>
      </c>
      <c r="AZ273" s="173"/>
      <c r="BA273" s="173"/>
      <c r="BB273" s="173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</row>
    <row r="274" ht="15.75" customHeight="1">
      <c r="A274" s="173"/>
      <c r="B274" s="174"/>
      <c r="C274" s="173"/>
      <c r="D274" s="168" t="s">
        <v>338</v>
      </c>
      <c r="E274" s="175" t="s">
        <v>1</v>
      </c>
      <c r="F274" s="176" t="s">
        <v>529</v>
      </c>
      <c r="G274" s="173"/>
      <c r="H274" s="177">
        <v>-2.106</v>
      </c>
      <c r="I274" s="173"/>
      <c r="J274" s="173"/>
      <c r="K274" s="173"/>
      <c r="L274" s="174"/>
      <c r="M274" s="178"/>
      <c r="N274" s="173"/>
      <c r="O274" s="173"/>
      <c r="P274" s="173"/>
      <c r="Q274" s="173"/>
      <c r="R274" s="173"/>
      <c r="S274" s="173"/>
      <c r="T274" s="179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5" t="s">
        <v>338</v>
      </c>
      <c r="AU274" s="175" t="s">
        <v>136</v>
      </c>
      <c r="AV274" s="173" t="s">
        <v>136</v>
      </c>
      <c r="AW274" s="173" t="s">
        <v>28</v>
      </c>
      <c r="AX274" s="173" t="s">
        <v>75</v>
      </c>
      <c r="AY274" s="175" t="s">
        <v>128</v>
      </c>
      <c r="AZ274" s="173"/>
      <c r="BA274" s="173"/>
      <c r="BB274" s="173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</row>
    <row r="275" ht="15.75" customHeight="1">
      <c r="A275" s="180"/>
      <c r="B275" s="181"/>
      <c r="C275" s="180"/>
      <c r="D275" s="168" t="s">
        <v>338</v>
      </c>
      <c r="E275" s="182" t="s">
        <v>1</v>
      </c>
      <c r="F275" s="183" t="s">
        <v>341</v>
      </c>
      <c r="G275" s="180"/>
      <c r="H275" s="184">
        <v>29.269999999999996</v>
      </c>
      <c r="I275" s="180"/>
      <c r="J275" s="180"/>
      <c r="K275" s="180"/>
      <c r="L275" s="181"/>
      <c r="M275" s="185"/>
      <c r="N275" s="180"/>
      <c r="O275" s="180"/>
      <c r="P275" s="180"/>
      <c r="Q275" s="180"/>
      <c r="R275" s="180"/>
      <c r="S275" s="180"/>
      <c r="T275" s="186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2" t="s">
        <v>338</v>
      </c>
      <c r="AU275" s="182" t="s">
        <v>136</v>
      </c>
      <c r="AV275" s="180" t="s">
        <v>147</v>
      </c>
      <c r="AW275" s="180" t="s">
        <v>28</v>
      </c>
      <c r="AX275" s="180" t="s">
        <v>75</v>
      </c>
      <c r="AY275" s="182" t="s">
        <v>128</v>
      </c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</row>
    <row r="276" ht="15.75" customHeight="1">
      <c r="A276" s="166"/>
      <c r="B276" s="167"/>
      <c r="C276" s="166"/>
      <c r="D276" s="168" t="s">
        <v>338</v>
      </c>
      <c r="E276" s="169" t="s">
        <v>1</v>
      </c>
      <c r="F276" s="170" t="s">
        <v>530</v>
      </c>
      <c r="G276" s="166"/>
      <c r="H276" s="169" t="s">
        <v>1</v>
      </c>
      <c r="I276" s="166"/>
      <c r="J276" s="166"/>
      <c r="K276" s="166"/>
      <c r="L276" s="167"/>
      <c r="M276" s="171"/>
      <c r="N276" s="166"/>
      <c r="O276" s="166"/>
      <c r="P276" s="166"/>
      <c r="Q276" s="166"/>
      <c r="R276" s="166"/>
      <c r="S276" s="166"/>
      <c r="T276" s="172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9" t="s">
        <v>338</v>
      </c>
      <c r="AU276" s="169" t="s">
        <v>136</v>
      </c>
      <c r="AV276" s="166" t="s">
        <v>83</v>
      </c>
      <c r="AW276" s="166" t="s">
        <v>28</v>
      </c>
      <c r="AX276" s="166" t="s">
        <v>75</v>
      </c>
      <c r="AY276" s="169" t="s">
        <v>128</v>
      </c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</row>
    <row r="277" ht="15.75" customHeight="1">
      <c r="A277" s="173"/>
      <c r="B277" s="174"/>
      <c r="C277" s="173"/>
      <c r="D277" s="168" t="s">
        <v>338</v>
      </c>
      <c r="E277" s="175" t="s">
        <v>1</v>
      </c>
      <c r="F277" s="176" t="s">
        <v>531</v>
      </c>
      <c r="G277" s="173"/>
      <c r="H277" s="177">
        <v>8.278</v>
      </c>
      <c r="I277" s="173"/>
      <c r="J277" s="173"/>
      <c r="K277" s="173"/>
      <c r="L277" s="174"/>
      <c r="M277" s="178"/>
      <c r="N277" s="173"/>
      <c r="O277" s="173"/>
      <c r="P277" s="173"/>
      <c r="Q277" s="173"/>
      <c r="R277" s="173"/>
      <c r="S277" s="173"/>
      <c r="T277" s="179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5" t="s">
        <v>338</v>
      </c>
      <c r="AU277" s="175" t="s">
        <v>136</v>
      </c>
      <c r="AV277" s="173" t="s">
        <v>136</v>
      </c>
      <c r="AW277" s="173" t="s">
        <v>28</v>
      </c>
      <c r="AX277" s="173" t="s">
        <v>75</v>
      </c>
      <c r="AY277" s="175" t="s">
        <v>128</v>
      </c>
      <c r="AZ277" s="173"/>
      <c r="BA277" s="173"/>
      <c r="BB277" s="173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</row>
    <row r="278" ht="15.75" customHeight="1">
      <c r="A278" s="173"/>
      <c r="B278" s="174"/>
      <c r="C278" s="173"/>
      <c r="D278" s="168" t="s">
        <v>338</v>
      </c>
      <c r="E278" s="175" t="s">
        <v>1</v>
      </c>
      <c r="F278" s="176" t="s">
        <v>532</v>
      </c>
      <c r="G278" s="173"/>
      <c r="H278" s="177">
        <v>1.348</v>
      </c>
      <c r="I278" s="173"/>
      <c r="J278" s="173"/>
      <c r="K278" s="173"/>
      <c r="L278" s="174"/>
      <c r="M278" s="178"/>
      <c r="N278" s="173"/>
      <c r="O278" s="173"/>
      <c r="P278" s="173"/>
      <c r="Q278" s="173"/>
      <c r="R278" s="173"/>
      <c r="S278" s="173"/>
      <c r="T278" s="179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5" t="s">
        <v>338</v>
      </c>
      <c r="AU278" s="175" t="s">
        <v>136</v>
      </c>
      <c r="AV278" s="173" t="s">
        <v>136</v>
      </c>
      <c r="AW278" s="173" t="s">
        <v>28</v>
      </c>
      <c r="AX278" s="173" t="s">
        <v>75</v>
      </c>
      <c r="AY278" s="175" t="s">
        <v>128</v>
      </c>
      <c r="AZ278" s="173"/>
      <c r="BA278" s="173"/>
      <c r="BB278" s="173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</row>
    <row r="279" ht="15.75" customHeight="1">
      <c r="A279" s="173"/>
      <c r="B279" s="174"/>
      <c r="C279" s="173"/>
      <c r="D279" s="168" t="s">
        <v>338</v>
      </c>
      <c r="E279" s="175" t="s">
        <v>1</v>
      </c>
      <c r="F279" s="176" t="s">
        <v>533</v>
      </c>
      <c r="G279" s="173"/>
      <c r="H279" s="177">
        <v>3.032</v>
      </c>
      <c r="I279" s="173"/>
      <c r="J279" s="173"/>
      <c r="K279" s="173"/>
      <c r="L279" s="174"/>
      <c r="M279" s="178"/>
      <c r="N279" s="173"/>
      <c r="O279" s="173"/>
      <c r="P279" s="173"/>
      <c r="Q279" s="173"/>
      <c r="R279" s="173"/>
      <c r="S279" s="173"/>
      <c r="T279" s="179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5" t="s">
        <v>338</v>
      </c>
      <c r="AU279" s="175" t="s">
        <v>136</v>
      </c>
      <c r="AV279" s="173" t="s">
        <v>136</v>
      </c>
      <c r="AW279" s="173" t="s">
        <v>28</v>
      </c>
      <c r="AX279" s="173" t="s">
        <v>75</v>
      </c>
      <c r="AY279" s="175" t="s">
        <v>128</v>
      </c>
      <c r="AZ279" s="173"/>
      <c r="BA279" s="173"/>
      <c r="BB279" s="173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</row>
    <row r="280" ht="15.75" customHeight="1">
      <c r="A280" s="180"/>
      <c r="B280" s="181"/>
      <c r="C280" s="180"/>
      <c r="D280" s="168" t="s">
        <v>338</v>
      </c>
      <c r="E280" s="182" t="s">
        <v>1</v>
      </c>
      <c r="F280" s="183" t="s">
        <v>341</v>
      </c>
      <c r="G280" s="180"/>
      <c r="H280" s="184">
        <v>12.658000000000001</v>
      </c>
      <c r="I280" s="180"/>
      <c r="J280" s="180"/>
      <c r="K280" s="180"/>
      <c r="L280" s="181"/>
      <c r="M280" s="185"/>
      <c r="N280" s="180"/>
      <c r="O280" s="180"/>
      <c r="P280" s="180"/>
      <c r="Q280" s="180"/>
      <c r="R280" s="180"/>
      <c r="S280" s="180"/>
      <c r="T280" s="186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2" t="s">
        <v>338</v>
      </c>
      <c r="AU280" s="182" t="s">
        <v>136</v>
      </c>
      <c r="AV280" s="180" t="s">
        <v>147</v>
      </c>
      <c r="AW280" s="180" t="s">
        <v>28</v>
      </c>
      <c r="AX280" s="180" t="s">
        <v>75</v>
      </c>
      <c r="AY280" s="182" t="s">
        <v>128</v>
      </c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</row>
    <row r="281" ht="15.75" customHeight="1">
      <c r="A281" s="187"/>
      <c r="B281" s="188"/>
      <c r="C281" s="187"/>
      <c r="D281" s="168" t="s">
        <v>338</v>
      </c>
      <c r="E281" s="189" t="s">
        <v>1</v>
      </c>
      <c r="F281" s="190" t="s">
        <v>351</v>
      </c>
      <c r="G281" s="187"/>
      <c r="H281" s="191">
        <v>41.928</v>
      </c>
      <c r="I281" s="187"/>
      <c r="J281" s="187"/>
      <c r="K281" s="187"/>
      <c r="L281" s="188"/>
      <c r="M281" s="192"/>
      <c r="N281" s="187"/>
      <c r="O281" s="187"/>
      <c r="P281" s="187"/>
      <c r="Q281" s="187"/>
      <c r="R281" s="187"/>
      <c r="S281" s="187"/>
      <c r="T281" s="193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9" t="s">
        <v>338</v>
      </c>
      <c r="AU281" s="189" t="s">
        <v>136</v>
      </c>
      <c r="AV281" s="187" t="s">
        <v>153</v>
      </c>
      <c r="AW281" s="187" t="s">
        <v>28</v>
      </c>
      <c r="AX281" s="187" t="s">
        <v>83</v>
      </c>
      <c r="AY281" s="189" t="s">
        <v>128</v>
      </c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</row>
    <row r="282" ht="33.0" customHeight="1">
      <c r="A282" s="16"/>
      <c r="B282" s="17"/>
      <c r="C282" s="146" t="s">
        <v>534</v>
      </c>
      <c r="D282" s="146" t="s">
        <v>131</v>
      </c>
      <c r="E282" s="147" t="s">
        <v>535</v>
      </c>
      <c r="F282" s="148" t="s">
        <v>536</v>
      </c>
      <c r="G282" s="149" t="s">
        <v>164</v>
      </c>
      <c r="H282" s="150">
        <v>133.991</v>
      </c>
      <c r="I282" s="151"/>
      <c r="J282" s="151">
        <f>ROUND(I282*H282,2)</f>
        <v>0</v>
      </c>
      <c r="K282" s="148" t="s">
        <v>1</v>
      </c>
      <c r="L282" s="17"/>
      <c r="M282" s="152" t="s">
        <v>1</v>
      </c>
      <c r="N282" s="153" t="s">
        <v>41</v>
      </c>
      <c r="O282" s="154">
        <v>1.363</v>
      </c>
      <c r="P282" s="154">
        <f>O282*H282</f>
        <v>182.629733</v>
      </c>
      <c r="Q282" s="154">
        <v>0.320931</v>
      </c>
      <c r="R282" s="154">
        <f>Q282*H282</f>
        <v>43.00186562</v>
      </c>
      <c r="S282" s="154">
        <v>0.0</v>
      </c>
      <c r="T282" s="155">
        <f>S282*H282</f>
        <v>0</v>
      </c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56" t="s">
        <v>153</v>
      </c>
      <c r="AS282" s="16"/>
      <c r="AT282" s="156" t="s">
        <v>131</v>
      </c>
      <c r="AU282" s="156" t="s">
        <v>136</v>
      </c>
      <c r="AV282" s="16"/>
      <c r="AW282" s="16"/>
      <c r="AX282" s="16"/>
      <c r="AY282" s="3" t="s">
        <v>128</v>
      </c>
      <c r="AZ282" s="16"/>
      <c r="BA282" s="16"/>
      <c r="BB282" s="16"/>
      <c r="BC282" s="16"/>
      <c r="BD282" s="16"/>
      <c r="BE282" s="157">
        <f>IF(N282="základní",J282,0)</f>
        <v>0</v>
      </c>
      <c r="BF282" s="157">
        <f>IF(N282="snížená",J282,0)</f>
        <v>0</v>
      </c>
      <c r="BG282" s="157">
        <f>IF(N282="zákl. přenesená",J282,0)</f>
        <v>0</v>
      </c>
      <c r="BH282" s="157">
        <f>IF(N282="sníž. přenesená",J282,0)</f>
        <v>0</v>
      </c>
      <c r="BI282" s="157">
        <f>IF(N282="nulová",J282,0)</f>
        <v>0</v>
      </c>
      <c r="BJ282" s="3" t="s">
        <v>136</v>
      </c>
      <c r="BK282" s="157">
        <f>ROUND(I282*H282,2)</f>
        <v>0</v>
      </c>
      <c r="BL282" s="3" t="s">
        <v>153</v>
      </c>
      <c r="BM282" s="156" t="s">
        <v>537</v>
      </c>
    </row>
    <row r="283" ht="15.75" customHeight="1">
      <c r="A283" s="166"/>
      <c r="B283" s="167"/>
      <c r="C283" s="166"/>
      <c r="D283" s="168" t="s">
        <v>338</v>
      </c>
      <c r="E283" s="169" t="s">
        <v>1</v>
      </c>
      <c r="F283" s="170" t="s">
        <v>538</v>
      </c>
      <c r="G283" s="166"/>
      <c r="H283" s="169" t="s">
        <v>1</v>
      </c>
      <c r="I283" s="166"/>
      <c r="J283" s="166"/>
      <c r="K283" s="166"/>
      <c r="L283" s="167"/>
      <c r="M283" s="171"/>
      <c r="N283" s="166"/>
      <c r="O283" s="166"/>
      <c r="P283" s="166"/>
      <c r="Q283" s="166"/>
      <c r="R283" s="166"/>
      <c r="S283" s="166"/>
      <c r="T283" s="172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9" t="s">
        <v>338</v>
      </c>
      <c r="AU283" s="169" t="s">
        <v>136</v>
      </c>
      <c r="AV283" s="166" t="s">
        <v>83</v>
      </c>
      <c r="AW283" s="166" t="s">
        <v>28</v>
      </c>
      <c r="AX283" s="166" t="s">
        <v>75</v>
      </c>
      <c r="AY283" s="169" t="s">
        <v>128</v>
      </c>
      <c r="AZ283" s="166"/>
      <c r="BA283" s="166"/>
      <c r="BB283" s="166"/>
      <c r="BC283" s="166"/>
      <c r="BD283" s="166"/>
      <c r="BE283" s="166"/>
      <c r="BF283" s="166"/>
      <c r="BG283" s="166"/>
      <c r="BH283" s="166"/>
      <c r="BI283" s="166"/>
      <c r="BJ283" s="166"/>
      <c r="BK283" s="166"/>
      <c r="BL283" s="166"/>
      <c r="BM283" s="166"/>
    </row>
    <row r="284" ht="15.75" customHeight="1">
      <c r="A284" s="173"/>
      <c r="B284" s="174"/>
      <c r="C284" s="173"/>
      <c r="D284" s="168" t="s">
        <v>338</v>
      </c>
      <c r="E284" s="175" t="s">
        <v>1</v>
      </c>
      <c r="F284" s="176" t="s">
        <v>539</v>
      </c>
      <c r="G284" s="173"/>
      <c r="H284" s="177">
        <v>101.4</v>
      </c>
      <c r="I284" s="173"/>
      <c r="J284" s="173"/>
      <c r="K284" s="173"/>
      <c r="L284" s="174"/>
      <c r="M284" s="178"/>
      <c r="N284" s="173"/>
      <c r="O284" s="173"/>
      <c r="P284" s="173"/>
      <c r="Q284" s="173"/>
      <c r="R284" s="173"/>
      <c r="S284" s="173"/>
      <c r="T284" s="179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5" t="s">
        <v>338</v>
      </c>
      <c r="AU284" s="175" t="s">
        <v>136</v>
      </c>
      <c r="AV284" s="173" t="s">
        <v>136</v>
      </c>
      <c r="AW284" s="173" t="s">
        <v>28</v>
      </c>
      <c r="AX284" s="173" t="s">
        <v>75</v>
      </c>
      <c r="AY284" s="175" t="s">
        <v>128</v>
      </c>
      <c r="AZ284" s="173"/>
      <c r="BA284" s="173"/>
      <c r="BB284" s="173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</row>
    <row r="285" ht="15.75" customHeight="1">
      <c r="A285" s="166"/>
      <c r="B285" s="167"/>
      <c r="C285" s="166"/>
      <c r="D285" s="168" t="s">
        <v>338</v>
      </c>
      <c r="E285" s="169" t="s">
        <v>1</v>
      </c>
      <c r="F285" s="170" t="s">
        <v>526</v>
      </c>
      <c r="G285" s="166"/>
      <c r="H285" s="169" t="s">
        <v>1</v>
      </c>
      <c r="I285" s="166"/>
      <c r="J285" s="166"/>
      <c r="K285" s="166"/>
      <c r="L285" s="167"/>
      <c r="M285" s="171"/>
      <c r="N285" s="166"/>
      <c r="O285" s="166"/>
      <c r="P285" s="166"/>
      <c r="Q285" s="166"/>
      <c r="R285" s="166"/>
      <c r="S285" s="166"/>
      <c r="T285" s="172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9" t="s">
        <v>338</v>
      </c>
      <c r="AU285" s="169" t="s">
        <v>136</v>
      </c>
      <c r="AV285" s="166" t="s">
        <v>83</v>
      </c>
      <c r="AW285" s="166" t="s">
        <v>28</v>
      </c>
      <c r="AX285" s="166" t="s">
        <v>75</v>
      </c>
      <c r="AY285" s="169" t="s">
        <v>128</v>
      </c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</row>
    <row r="286" ht="15.75" customHeight="1">
      <c r="A286" s="173"/>
      <c r="B286" s="174"/>
      <c r="C286" s="173"/>
      <c r="D286" s="168" t="s">
        <v>338</v>
      </c>
      <c r="E286" s="175" t="s">
        <v>1</v>
      </c>
      <c r="F286" s="176" t="s">
        <v>540</v>
      </c>
      <c r="G286" s="173"/>
      <c r="H286" s="177">
        <v>-8.25</v>
      </c>
      <c r="I286" s="173"/>
      <c r="J286" s="173"/>
      <c r="K286" s="173"/>
      <c r="L286" s="174"/>
      <c r="M286" s="178"/>
      <c r="N286" s="173"/>
      <c r="O286" s="173"/>
      <c r="P286" s="173"/>
      <c r="Q286" s="173"/>
      <c r="R286" s="173"/>
      <c r="S286" s="173"/>
      <c r="T286" s="179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5" t="s">
        <v>338</v>
      </c>
      <c r="AU286" s="175" t="s">
        <v>136</v>
      </c>
      <c r="AV286" s="173" t="s">
        <v>136</v>
      </c>
      <c r="AW286" s="173" t="s">
        <v>28</v>
      </c>
      <c r="AX286" s="173" t="s">
        <v>75</v>
      </c>
      <c r="AY286" s="175" t="s">
        <v>128</v>
      </c>
      <c r="AZ286" s="173"/>
      <c r="BA286" s="173"/>
      <c r="BB286" s="173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</row>
    <row r="287" ht="15.75" customHeight="1">
      <c r="A287" s="173"/>
      <c r="B287" s="174"/>
      <c r="C287" s="173"/>
      <c r="D287" s="168" t="s">
        <v>338</v>
      </c>
      <c r="E287" s="175" t="s">
        <v>1</v>
      </c>
      <c r="F287" s="176" t="s">
        <v>541</v>
      </c>
      <c r="G287" s="173"/>
      <c r="H287" s="177">
        <v>-6.75</v>
      </c>
      <c r="I287" s="173"/>
      <c r="J287" s="173"/>
      <c r="K287" s="173"/>
      <c r="L287" s="174"/>
      <c r="M287" s="178"/>
      <c r="N287" s="173"/>
      <c r="O287" s="173"/>
      <c r="P287" s="173"/>
      <c r="Q287" s="173"/>
      <c r="R287" s="173"/>
      <c r="S287" s="173"/>
      <c r="T287" s="179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5" t="s">
        <v>338</v>
      </c>
      <c r="AU287" s="175" t="s">
        <v>136</v>
      </c>
      <c r="AV287" s="173" t="s">
        <v>136</v>
      </c>
      <c r="AW287" s="173" t="s">
        <v>28</v>
      </c>
      <c r="AX287" s="173" t="s">
        <v>75</v>
      </c>
      <c r="AY287" s="175" t="s">
        <v>128</v>
      </c>
      <c r="AZ287" s="173"/>
      <c r="BA287" s="173"/>
      <c r="BB287" s="173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</row>
    <row r="288" ht="15.75" customHeight="1">
      <c r="A288" s="173"/>
      <c r="B288" s="174"/>
      <c r="C288" s="173"/>
      <c r="D288" s="168" t="s">
        <v>338</v>
      </c>
      <c r="E288" s="175" t="s">
        <v>1</v>
      </c>
      <c r="F288" s="176" t="s">
        <v>542</v>
      </c>
      <c r="G288" s="173"/>
      <c r="H288" s="177">
        <v>-5.625</v>
      </c>
      <c r="I288" s="173"/>
      <c r="J288" s="173"/>
      <c r="K288" s="173"/>
      <c r="L288" s="174"/>
      <c r="M288" s="178"/>
      <c r="N288" s="173"/>
      <c r="O288" s="173"/>
      <c r="P288" s="173"/>
      <c r="Q288" s="173"/>
      <c r="R288" s="173"/>
      <c r="S288" s="173"/>
      <c r="T288" s="179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5" t="s">
        <v>338</v>
      </c>
      <c r="AU288" s="175" t="s">
        <v>136</v>
      </c>
      <c r="AV288" s="173" t="s">
        <v>136</v>
      </c>
      <c r="AW288" s="173" t="s">
        <v>28</v>
      </c>
      <c r="AX288" s="173" t="s">
        <v>75</v>
      </c>
      <c r="AY288" s="175" t="s">
        <v>128</v>
      </c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</row>
    <row r="289" ht="15.75" customHeight="1">
      <c r="A289" s="173"/>
      <c r="B289" s="174"/>
      <c r="C289" s="173"/>
      <c r="D289" s="168" t="s">
        <v>338</v>
      </c>
      <c r="E289" s="175" t="s">
        <v>1</v>
      </c>
      <c r="F289" s="176" t="s">
        <v>543</v>
      </c>
      <c r="G289" s="173"/>
      <c r="H289" s="177">
        <v>-0.5</v>
      </c>
      <c r="I289" s="173"/>
      <c r="J289" s="173"/>
      <c r="K289" s="173"/>
      <c r="L289" s="174"/>
      <c r="M289" s="178"/>
      <c r="N289" s="173"/>
      <c r="O289" s="173"/>
      <c r="P289" s="173"/>
      <c r="Q289" s="173"/>
      <c r="R289" s="173"/>
      <c r="S289" s="173"/>
      <c r="T289" s="179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5" t="s">
        <v>338</v>
      </c>
      <c r="AU289" s="175" t="s">
        <v>136</v>
      </c>
      <c r="AV289" s="173" t="s">
        <v>136</v>
      </c>
      <c r="AW289" s="173" t="s">
        <v>28</v>
      </c>
      <c r="AX289" s="173" t="s">
        <v>75</v>
      </c>
      <c r="AY289" s="175" t="s">
        <v>128</v>
      </c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</row>
    <row r="290" ht="15.75" customHeight="1">
      <c r="A290" s="173"/>
      <c r="B290" s="174"/>
      <c r="C290" s="173"/>
      <c r="D290" s="168" t="s">
        <v>338</v>
      </c>
      <c r="E290" s="175" t="s">
        <v>1</v>
      </c>
      <c r="F290" s="176" t="s">
        <v>544</v>
      </c>
      <c r="G290" s="173"/>
      <c r="H290" s="177">
        <v>-0.75</v>
      </c>
      <c r="I290" s="173"/>
      <c r="J290" s="173"/>
      <c r="K290" s="173"/>
      <c r="L290" s="174"/>
      <c r="M290" s="178"/>
      <c r="N290" s="173"/>
      <c r="O290" s="173"/>
      <c r="P290" s="173"/>
      <c r="Q290" s="173"/>
      <c r="R290" s="173"/>
      <c r="S290" s="173"/>
      <c r="T290" s="179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5" t="s">
        <v>338</v>
      </c>
      <c r="AU290" s="175" t="s">
        <v>136</v>
      </c>
      <c r="AV290" s="173" t="s">
        <v>136</v>
      </c>
      <c r="AW290" s="173" t="s">
        <v>28</v>
      </c>
      <c r="AX290" s="173" t="s">
        <v>75</v>
      </c>
      <c r="AY290" s="175" t="s">
        <v>128</v>
      </c>
      <c r="AZ290" s="173"/>
      <c r="BA290" s="173"/>
      <c r="BB290" s="173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</row>
    <row r="291" ht="15.75" customHeight="1">
      <c r="A291" s="180"/>
      <c r="B291" s="181"/>
      <c r="C291" s="180"/>
      <c r="D291" s="168" t="s">
        <v>338</v>
      </c>
      <c r="E291" s="182" t="s">
        <v>1</v>
      </c>
      <c r="F291" s="183" t="s">
        <v>341</v>
      </c>
      <c r="G291" s="180"/>
      <c r="H291" s="184">
        <v>79.525</v>
      </c>
      <c r="I291" s="180"/>
      <c r="J291" s="180"/>
      <c r="K291" s="180"/>
      <c r="L291" s="181"/>
      <c r="M291" s="185"/>
      <c r="N291" s="180"/>
      <c r="O291" s="180"/>
      <c r="P291" s="180"/>
      <c r="Q291" s="180"/>
      <c r="R291" s="180"/>
      <c r="S291" s="180"/>
      <c r="T291" s="186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2" t="s">
        <v>338</v>
      </c>
      <c r="AU291" s="182" t="s">
        <v>136</v>
      </c>
      <c r="AV291" s="180" t="s">
        <v>147</v>
      </c>
      <c r="AW291" s="180" t="s">
        <v>28</v>
      </c>
      <c r="AX291" s="180" t="s">
        <v>75</v>
      </c>
      <c r="AY291" s="182" t="s">
        <v>128</v>
      </c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</row>
    <row r="292" ht="15.75" customHeight="1">
      <c r="A292" s="166"/>
      <c r="B292" s="167"/>
      <c r="C292" s="166"/>
      <c r="D292" s="168" t="s">
        <v>338</v>
      </c>
      <c r="E292" s="169" t="s">
        <v>1</v>
      </c>
      <c r="F292" s="170" t="s">
        <v>545</v>
      </c>
      <c r="G292" s="166"/>
      <c r="H292" s="169" t="s">
        <v>1</v>
      </c>
      <c r="I292" s="166"/>
      <c r="J292" s="166"/>
      <c r="K292" s="166"/>
      <c r="L292" s="167"/>
      <c r="M292" s="171"/>
      <c r="N292" s="166"/>
      <c r="O292" s="166"/>
      <c r="P292" s="166"/>
      <c r="Q292" s="166"/>
      <c r="R292" s="166"/>
      <c r="S292" s="166"/>
      <c r="T292" s="172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9" t="s">
        <v>338</v>
      </c>
      <c r="AU292" s="169" t="s">
        <v>136</v>
      </c>
      <c r="AV292" s="166" t="s">
        <v>83</v>
      </c>
      <c r="AW292" s="166" t="s">
        <v>28</v>
      </c>
      <c r="AX292" s="166" t="s">
        <v>75</v>
      </c>
      <c r="AY292" s="169" t="s">
        <v>128</v>
      </c>
      <c r="AZ292" s="166"/>
      <c r="BA292" s="166"/>
      <c r="BB292" s="166"/>
      <c r="BC292" s="166"/>
      <c r="BD292" s="166"/>
      <c r="BE292" s="166"/>
      <c r="BF292" s="166"/>
      <c r="BG292" s="166"/>
      <c r="BH292" s="166"/>
      <c r="BI292" s="166"/>
      <c r="BJ292" s="166"/>
      <c r="BK292" s="166"/>
      <c r="BL292" s="166"/>
      <c r="BM292" s="166"/>
    </row>
    <row r="293" ht="15.75" customHeight="1">
      <c r="A293" s="173"/>
      <c r="B293" s="174"/>
      <c r="C293" s="173"/>
      <c r="D293" s="168" t="s">
        <v>338</v>
      </c>
      <c r="E293" s="175" t="s">
        <v>1</v>
      </c>
      <c r="F293" s="176" t="s">
        <v>546</v>
      </c>
      <c r="G293" s="173"/>
      <c r="H293" s="177">
        <v>19.1</v>
      </c>
      <c r="I293" s="173"/>
      <c r="J293" s="173"/>
      <c r="K293" s="173"/>
      <c r="L293" s="174"/>
      <c r="M293" s="178"/>
      <c r="N293" s="173"/>
      <c r="O293" s="173"/>
      <c r="P293" s="173"/>
      <c r="Q293" s="173"/>
      <c r="R293" s="173"/>
      <c r="S293" s="173"/>
      <c r="T293" s="179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5" t="s">
        <v>338</v>
      </c>
      <c r="AU293" s="175" t="s">
        <v>136</v>
      </c>
      <c r="AV293" s="173" t="s">
        <v>136</v>
      </c>
      <c r="AW293" s="173" t="s">
        <v>28</v>
      </c>
      <c r="AX293" s="173" t="s">
        <v>75</v>
      </c>
      <c r="AY293" s="175" t="s">
        <v>128</v>
      </c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</row>
    <row r="294" ht="15.75" customHeight="1">
      <c r="A294" s="173"/>
      <c r="B294" s="174"/>
      <c r="C294" s="173"/>
      <c r="D294" s="168" t="s">
        <v>338</v>
      </c>
      <c r="E294" s="175" t="s">
        <v>1</v>
      </c>
      <c r="F294" s="176" t="s">
        <v>547</v>
      </c>
      <c r="G294" s="173"/>
      <c r="H294" s="177">
        <v>43.766</v>
      </c>
      <c r="I294" s="173"/>
      <c r="J294" s="173"/>
      <c r="K294" s="173"/>
      <c r="L294" s="174"/>
      <c r="M294" s="178"/>
      <c r="N294" s="173"/>
      <c r="O294" s="173"/>
      <c r="P294" s="173"/>
      <c r="Q294" s="173"/>
      <c r="R294" s="173"/>
      <c r="S294" s="173"/>
      <c r="T294" s="179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5" t="s">
        <v>338</v>
      </c>
      <c r="AU294" s="175" t="s">
        <v>136</v>
      </c>
      <c r="AV294" s="173" t="s">
        <v>136</v>
      </c>
      <c r="AW294" s="173" t="s">
        <v>28</v>
      </c>
      <c r="AX294" s="173" t="s">
        <v>75</v>
      </c>
      <c r="AY294" s="175" t="s">
        <v>128</v>
      </c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</row>
    <row r="295" ht="15.75" customHeight="1">
      <c r="A295" s="166"/>
      <c r="B295" s="167"/>
      <c r="C295" s="166"/>
      <c r="D295" s="168" t="s">
        <v>338</v>
      </c>
      <c r="E295" s="169" t="s">
        <v>1</v>
      </c>
      <c r="F295" s="170" t="s">
        <v>526</v>
      </c>
      <c r="G295" s="166"/>
      <c r="H295" s="169" t="s">
        <v>1</v>
      </c>
      <c r="I295" s="166"/>
      <c r="J295" s="166"/>
      <c r="K295" s="166"/>
      <c r="L295" s="167"/>
      <c r="M295" s="171"/>
      <c r="N295" s="166"/>
      <c r="O295" s="166"/>
      <c r="P295" s="166"/>
      <c r="Q295" s="166"/>
      <c r="R295" s="166"/>
      <c r="S295" s="166"/>
      <c r="T295" s="172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9" t="s">
        <v>338</v>
      </c>
      <c r="AU295" s="169" t="s">
        <v>136</v>
      </c>
      <c r="AV295" s="166" t="s">
        <v>83</v>
      </c>
      <c r="AW295" s="166" t="s">
        <v>28</v>
      </c>
      <c r="AX295" s="166" t="s">
        <v>75</v>
      </c>
      <c r="AY295" s="169" t="s">
        <v>128</v>
      </c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6"/>
    </row>
    <row r="296" ht="15.75" customHeight="1">
      <c r="A296" s="173"/>
      <c r="B296" s="174"/>
      <c r="C296" s="173"/>
      <c r="D296" s="168" t="s">
        <v>338</v>
      </c>
      <c r="E296" s="175" t="s">
        <v>1</v>
      </c>
      <c r="F296" s="176" t="s">
        <v>548</v>
      </c>
      <c r="G296" s="173"/>
      <c r="H296" s="177">
        <v>-4.2</v>
      </c>
      <c r="I296" s="173"/>
      <c r="J296" s="173"/>
      <c r="K296" s="173"/>
      <c r="L296" s="174"/>
      <c r="M296" s="178"/>
      <c r="N296" s="173"/>
      <c r="O296" s="173"/>
      <c r="P296" s="173"/>
      <c r="Q296" s="173"/>
      <c r="R296" s="173"/>
      <c r="S296" s="173"/>
      <c r="T296" s="179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5" t="s">
        <v>338</v>
      </c>
      <c r="AU296" s="175" t="s">
        <v>136</v>
      </c>
      <c r="AV296" s="173" t="s">
        <v>136</v>
      </c>
      <c r="AW296" s="173" t="s">
        <v>28</v>
      </c>
      <c r="AX296" s="173" t="s">
        <v>75</v>
      </c>
      <c r="AY296" s="175" t="s">
        <v>128</v>
      </c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</row>
    <row r="297" ht="15.75" customHeight="1">
      <c r="A297" s="173"/>
      <c r="B297" s="174"/>
      <c r="C297" s="173"/>
      <c r="D297" s="168" t="s">
        <v>338</v>
      </c>
      <c r="E297" s="175" t="s">
        <v>1</v>
      </c>
      <c r="F297" s="176" t="s">
        <v>549</v>
      </c>
      <c r="G297" s="173"/>
      <c r="H297" s="177">
        <v>-4.2</v>
      </c>
      <c r="I297" s="173"/>
      <c r="J297" s="173"/>
      <c r="K297" s="173"/>
      <c r="L297" s="174"/>
      <c r="M297" s="178"/>
      <c r="N297" s="173"/>
      <c r="O297" s="173"/>
      <c r="P297" s="173"/>
      <c r="Q297" s="173"/>
      <c r="R297" s="173"/>
      <c r="S297" s="173"/>
      <c r="T297" s="179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5" t="s">
        <v>338</v>
      </c>
      <c r="AU297" s="175" t="s">
        <v>136</v>
      </c>
      <c r="AV297" s="173" t="s">
        <v>136</v>
      </c>
      <c r="AW297" s="173" t="s">
        <v>28</v>
      </c>
      <c r="AX297" s="173" t="s">
        <v>75</v>
      </c>
      <c r="AY297" s="175" t="s">
        <v>128</v>
      </c>
      <c r="AZ297" s="173"/>
      <c r="BA297" s="173"/>
      <c r="BB297" s="173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</row>
    <row r="298" ht="15.75" customHeight="1">
      <c r="A298" s="180"/>
      <c r="B298" s="181"/>
      <c r="C298" s="180"/>
      <c r="D298" s="168" t="s">
        <v>338</v>
      </c>
      <c r="E298" s="182" t="s">
        <v>1</v>
      </c>
      <c r="F298" s="183" t="s">
        <v>341</v>
      </c>
      <c r="G298" s="180"/>
      <c r="H298" s="184">
        <v>54.466</v>
      </c>
      <c r="I298" s="180"/>
      <c r="J298" s="180"/>
      <c r="K298" s="180"/>
      <c r="L298" s="181"/>
      <c r="M298" s="185"/>
      <c r="N298" s="180"/>
      <c r="O298" s="180"/>
      <c r="P298" s="180"/>
      <c r="Q298" s="180"/>
      <c r="R298" s="180"/>
      <c r="S298" s="180"/>
      <c r="T298" s="186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2" t="s">
        <v>338</v>
      </c>
      <c r="AU298" s="182" t="s">
        <v>136</v>
      </c>
      <c r="AV298" s="180" t="s">
        <v>147</v>
      </c>
      <c r="AW298" s="180" t="s">
        <v>28</v>
      </c>
      <c r="AX298" s="180" t="s">
        <v>75</v>
      </c>
      <c r="AY298" s="182" t="s">
        <v>128</v>
      </c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</row>
    <row r="299" ht="15.75" customHeight="1">
      <c r="A299" s="187"/>
      <c r="B299" s="188"/>
      <c r="C299" s="187"/>
      <c r="D299" s="168" t="s">
        <v>338</v>
      </c>
      <c r="E299" s="189" t="s">
        <v>1</v>
      </c>
      <c r="F299" s="190" t="s">
        <v>351</v>
      </c>
      <c r="G299" s="187"/>
      <c r="H299" s="191">
        <v>133.991</v>
      </c>
      <c r="I299" s="187"/>
      <c r="J299" s="187"/>
      <c r="K299" s="187"/>
      <c r="L299" s="188"/>
      <c r="M299" s="192"/>
      <c r="N299" s="187"/>
      <c r="O299" s="187"/>
      <c r="P299" s="187"/>
      <c r="Q299" s="187"/>
      <c r="R299" s="187"/>
      <c r="S299" s="187"/>
      <c r="T299" s="193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9" t="s">
        <v>338</v>
      </c>
      <c r="AU299" s="189" t="s">
        <v>136</v>
      </c>
      <c r="AV299" s="187" t="s">
        <v>153</v>
      </c>
      <c r="AW299" s="187" t="s">
        <v>28</v>
      </c>
      <c r="AX299" s="187" t="s">
        <v>83</v>
      </c>
      <c r="AY299" s="189" t="s">
        <v>128</v>
      </c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</row>
    <row r="300" ht="24.0" customHeight="1">
      <c r="A300" s="16"/>
      <c r="B300" s="17"/>
      <c r="C300" s="146" t="s">
        <v>550</v>
      </c>
      <c r="D300" s="146" t="s">
        <v>131</v>
      </c>
      <c r="E300" s="147" t="s">
        <v>551</v>
      </c>
      <c r="F300" s="148" t="s">
        <v>552</v>
      </c>
      <c r="G300" s="149" t="s">
        <v>209</v>
      </c>
      <c r="H300" s="150">
        <v>35.06</v>
      </c>
      <c r="I300" s="151"/>
      <c r="J300" s="151">
        <f>ROUND(I300*H300,2)</f>
        <v>0</v>
      </c>
      <c r="K300" s="148" t="s">
        <v>1</v>
      </c>
      <c r="L300" s="17"/>
      <c r="M300" s="152" t="s">
        <v>1</v>
      </c>
      <c r="N300" s="153" t="s">
        <v>41</v>
      </c>
      <c r="O300" s="154">
        <v>0.27</v>
      </c>
      <c r="P300" s="154">
        <f>O300*H300</f>
        <v>9.4662</v>
      </c>
      <c r="Q300" s="154">
        <v>0.100998</v>
      </c>
      <c r="R300" s="154">
        <f>Q300*H300</f>
        <v>3.54098988</v>
      </c>
      <c r="S300" s="154">
        <v>0.0</v>
      </c>
      <c r="T300" s="155">
        <f>S300*H300</f>
        <v>0</v>
      </c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56" t="s">
        <v>153</v>
      </c>
      <c r="AS300" s="16"/>
      <c r="AT300" s="156" t="s">
        <v>131</v>
      </c>
      <c r="AU300" s="156" t="s">
        <v>136</v>
      </c>
      <c r="AV300" s="16"/>
      <c r="AW300" s="16"/>
      <c r="AX300" s="16"/>
      <c r="AY300" s="3" t="s">
        <v>128</v>
      </c>
      <c r="AZ300" s="16"/>
      <c r="BA300" s="16"/>
      <c r="BB300" s="16"/>
      <c r="BC300" s="16"/>
      <c r="BD300" s="16"/>
      <c r="BE300" s="157">
        <f>IF(N300="základní",J300,0)</f>
        <v>0</v>
      </c>
      <c r="BF300" s="157">
        <f>IF(N300="snížená",J300,0)</f>
        <v>0</v>
      </c>
      <c r="BG300" s="157">
        <f>IF(N300="zákl. přenesená",J300,0)</f>
        <v>0</v>
      </c>
      <c r="BH300" s="157">
        <f>IF(N300="sníž. přenesená",J300,0)</f>
        <v>0</v>
      </c>
      <c r="BI300" s="157">
        <f>IF(N300="nulová",J300,0)</f>
        <v>0</v>
      </c>
      <c r="BJ300" s="3" t="s">
        <v>136</v>
      </c>
      <c r="BK300" s="157">
        <f>ROUND(I300*H300,2)</f>
        <v>0</v>
      </c>
      <c r="BL300" s="3" t="s">
        <v>153</v>
      </c>
      <c r="BM300" s="156" t="s">
        <v>553</v>
      </c>
    </row>
    <row r="301" ht="15.75" customHeight="1">
      <c r="A301" s="173"/>
      <c r="B301" s="174"/>
      <c r="C301" s="173"/>
      <c r="D301" s="168" t="s">
        <v>338</v>
      </c>
      <c r="E301" s="175" t="s">
        <v>1</v>
      </c>
      <c r="F301" s="176" t="s">
        <v>554</v>
      </c>
      <c r="G301" s="173"/>
      <c r="H301" s="177">
        <v>40.56</v>
      </c>
      <c r="I301" s="173"/>
      <c r="J301" s="173"/>
      <c r="K301" s="173"/>
      <c r="L301" s="174"/>
      <c r="M301" s="178"/>
      <c r="N301" s="173"/>
      <c r="O301" s="173"/>
      <c r="P301" s="173"/>
      <c r="Q301" s="173"/>
      <c r="R301" s="173"/>
      <c r="S301" s="173"/>
      <c r="T301" s="179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5" t="s">
        <v>338</v>
      </c>
      <c r="AU301" s="175" t="s">
        <v>136</v>
      </c>
      <c r="AV301" s="173" t="s">
        <v>136</v>
      </c>
      <c r="AW301" s="173" t="s">
        <v>28</v>
      </c>
      <c r="AX301" s="173" t="s">
        <v>75</v>
      </c>
      <c r="AY301" s="175" t="s">
        <v>128</v>
      </c>
      <c r="AZ301" s="173"/>
      <c r="BA301" s="173"/>
      <c r="BB301" s="173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</row>
    <row r="302" ht="15.75" customHeight="1">
      <c r="A302" s="173"/>
      <c r="B302" s="174"/>
      <c r="C302" s="173"/>
      <c r="D302" s="168" t="s">
        <v>338</v>
      </c>
      <c r="E302" s="175" t="s">
        <v>1</v>
      </c>
      <c r="F302" s="176" t="s">
        <v>555</v>
      </c>
      <c r="G302" s="173"/>
      <c r="H302" s="177">
        <v>-5.5</v>
      </c>
      <c r="I302" s="173"/>
      <c r="J302" s="173"/>
      <c r="K302" s="173"/>
      <c r="L302" s="174"/>
      <c r="M302" s="178"/>
      <c r="N302" s="173"/>
      <c r="O302" s="173"/>
      <c r="P302" s="173"/>
      <c r="Q302" s="173"/>
      <c r="R302" s="173"/>
      <c r="S302" s="173"/>
      <c r="T302" s="179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5" t="s">
        <v>338</v>
      </c>
      <c r="AU302" s="175" t="s">
        <v>136</v>
      </c>
      <c r="AV302" s="173" t="s">
        <v>136</v>
      </c>
      <c r="AW302" s="173" t="s">
        <v>28</v>
      </c>
      <c r="AX302" s="173" t="s">
        <v>75</v>
      </c>
      <c r="AY302" s="175" t="s">
        <v>128</v>
      </c>
      <c r="AZ302" s="173"/>
      <c r="BA302" s="173"/>
      <c r="BB302" s="173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</row>
    <row r="303" ht="15.75" customHeight="1">
      <c r="A303" s="187"/>
      <c r="B303" s="188"/>
      <c r="C303" s="187"/>
      <c r="D303" s="168" t="s">
        <v>338</v>
      </c>
      <c r="E303" s="189" t="s">
        <v>207</v>
      </c>
      <c r="F303" s="190" t="s">
        <v>351</v>
      </c>
      <c r="G303" s="187"/>
      <c r="H303" s="191">
        <v>35.06</v>
      </c>
      <c r="I303" s="187"/>
      <c r="J303" s="187"/>
      <c r="K303" s="187"/>
      <c r="L303" s="188"/>
      <c r="M303" s="192"/>
      <c r="N303" s="187"/>
      <c r="O303" s="187"/>
      <c r="P303" s="187"/>
      <c r="Q303" s="187"/>
      <c r="R303" s="187"/>
      <c r="S303" s="187"/>
      <c r="T303" s="193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9" t="s">
        <v>338</v>
      </c>
      <c r="AU303" s="189" t="s">
        <v>136</v>
      </c>
      <c r="AV303" s="187" t="s">
        <v>153</v>
      </c>
      <c r="AW303" s="187" t="s">
        <v>28</v>
      </c>
      <c r="AX303" s="187" t="s">
        <v>83</v>
      </c>
      <c r="AY303" s="189" t="s">
        <v>128</v>
      </c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</row>
    <row r="304" ht="24.0" customHeight="1">
      <c r="A304" s="16"/>
      <c r="B304" s="17"/>
      <c r="C304" s="146" t="s">
        <v>556</v>
      </c>
      <c r="D304" s="146" t="s">
        <v>131</v>
      </c>
      <c r="E304" s="147" t="s">
        <v>557</v>
      </c>
      <c r="F304" s="148" t="s">
        <v>558</v>
      </c>
      <c r="G304" s="149" t="s">
        <v>559</v>
      </c>
      <c r="H304" s="150">
        <v>1.0</v>
      </c>
      <c r="I304" s="151"/>
      <c r="J304" s="151">
        <f t="shared" ref="J304:J307" si="15">ROUND(I304*H304,2)</f>
        <v>0</v>
      </c>
      <c r="K304" s="148" t="s">
        <v>1</v>
      </c>
      <c r="L304" s="17"/>
      <c r="M304" s="152" t="s">
        <v>1</v>
      </c>
      <c r="N304" s="153" t="s">
        <v>41</v>
      </c>
      <c r="O304" s="154">
        <v>2.905</v>
      </c>
      <c r="P304" s="154">
        <f t="shared" ref="P304:P307" si="16">O304*H304</f>
        <v>2.905</v>
      </c>
      <c r="Q304" s="154">
        <v>0.3888</v>
      </c>
      <c r="R304" s="154">
        <f t="shared" ref="R304:R307" si="17">Q304*H304</f>
        <v>0.3888</v>
      </c>
      <c r="S304" s="154">
        <v>0.0</v>
      </c>
      <c r="T304" s="155">
        <f t="shared" ref="T304:T307" si="18">S304*H304</f>
        <v>0</v>
      </c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56" t="s">
        <v>153</v>
      </c>
      <c r="AS304" s="16"/>
      <c r="AT304" s="156" t="s">
        <v>131</v>
      </c>
      <c r="AU304" s="156" t="s">
        <v>136</v>
      </c>
      <c r="AV304" s="16"/>
      <c r="AW304" s="16"/>
      <c r="AX304" s="16"/>
      <c r="AY304" s="3" t="s">
        <v>128</v>
      </c>
      <c r="AZ304" s="16"/>
      <c r="BA304" s="16"/>
      <c r="BB304" s="16"/>
      <c r="BC304" s="16"/>
      <c r="BD304" s="16"/>
      <c r="BE304" s="157">
        <f t="shared" ref="BE304:BE307" si="19">IF(N304="základní",J304,0)</f>
        <v>0</v>
      </c>
      <c r="BF304" s="157">
        <f t="shared" ref="BF304:BF307" si="20">IF(N304="snížená",J304,0)</f>
        <v>0</v>
      </c>
      <c r="BG304" s="157">
        <f t="shared" ref="BG304:BG307" si="21">IF(N304="zákl. přenesená",J304,0)</f>
        <v>0</v>
      </c>
      <c r="BH304" s="157">
        <f t="shared" ref="BH304:BH307" si="22">IF(N304="sníž. přenesená",J304,0)</f>
        <v>0</v>
      </c>
      <c r="BI304" s="157">
        <f t="shared" ref="BI304:BI307" si="23">IF(N304="nulová",J304,0)</f>
        <v>0</v>
      </c>
      <c r="BJ304" s="3" t="s">
        <v>136</v>
      </c>
      <c r="BK304" s="157">
        <f t="shared" ref="BK304:BK307" si="24">ROUND(I304*H304,2)</f>
        <v>0</v>
      </c>
      <c r="BL304" s="3" t="s">
        <v>153</v>
      </c>
      <c r="BM304" s="156" t="s">
        <v>560</v>
      </c>
    </row>
    <row r="305" ht="37.5" customHeight="1">
      <c r="A305" s="16"/>
      <c r="B305" s="17"/>
      <c r="C305" s="146" t="s">
        <v>561</v>
      </c>
      <c r="D305" s="146" t="s">
        <v>131</v>
      </c>
      <c r="E305" s="147" t="s">
        <v>562</v>
      </c>
      <c r="F305" s="148" t="s">
        <v>563</v>
      </c>
      <c r="G305" s="149" t="s">
        <v>209</v>
      </c>
      <c r="H305" s="150">
        <v>5.245</v>
      </c>
      <c r="I305" s="151"/>
      <c r="J305" s="151">
        <f t="shared" si="15"/>
        <v>0</v>
      </c>
      <c r="K305" s="148" t="s">
        <v>1</v>
      </c>
      <c r="L305" s="17"/>
      <c r="M305" s="152" t="s">
        <v>1</v>
      </c>
      <c r="N305" s="153" t="s">
        <v>41</v>
      </c>
      <c r="O305" s="154">
        <v>0.831</v>
      </c>
      <c r="P305" s="154">
        <f t="shared" si="16"/>
        <v>4.358595</v>
      </c>
      <c r="Q305" s="154">
        <v>0.12308</v>
      </c>
      <c r="R305" s="154">
        <f t="shared" si="17"/>
        <v>0.6455546</v>
      </c>
      <c r="S305" s="154">
        <v>0.0</v>
      </c>
      <c r="T305" s="155">
        <f t="shared" si="18"/>
        <v>0</v>
      </c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56" t="s">
        <v>153</v>
      </c>
      <c r="AS305" s="16"/>
      <c r="AT305" s="156" t="s">
        <v>131</v>
      </c>
      <c r="AU305" s="156" t="s">
        <v>136</v>
      </c>
      <c r="AV305" s="16"/>
      <c r="AW305" s="16"/>
      <c r="AX305" s="16"/>
      <c r="AY305" s="3" t="s">
        <v>128</v>
      </c>
      <c r="AZ305" s="16"/>
      <c r="BA305" s="16"/>
      <c r="BB305" s="16"/>
      <c r="BC305" s="16"/>
      <c r="BD305" s="16"/>
      <c r="BE305" s="157">
        <f t="shared" si="19"/>
        <v>0</v>
      </c>
      <c r="BF305" s="157">
        <f t="shared" si="20"/>
        <v>0</v>
      </c>
      <c r="BG305" s="157">
        <f t="shared" si="21"/>
        <v>0</v>
      </c>
      <c r="BH305" s="157">
        <f t="shared" si="22"/>
        <v>0</v>
      </c>
      <c r="BI305" s="157">
        <f t="shared" si="23"/>
        <v>0</v>
      </c>
      <c r="BJ305" s="3" t="s">
        <v>136</v>
      </c>
      <c r="BK305" s="157">
        <f t="shared" si="24"/>
        <v>0</v>
      </c>
      <c r="BL305" s="3" t="s">
        <v>153</v>
      </c>
      <c r="BM305" s="156" t="s">
        <v>564</v>
      </c>
    </row>
    <row r="306" ht="37.5" customHeight="1">
      <c r="A306" s="16"/>
      <c r="B306" s="17"/>
      <c r="C306" s="146" t="s">
        <v>565</v>
      </c>
      <c r="D306" s="146" t="s">
        <v>131</v>
      </c>
      <c r="E306" s="147" t="s">
        <v>566</v>
      </c>
      <c r="F306" s="148" t="s">
        <v>567</v>
      </c>
      <c r="G306" s="149" t="s">
        <v>486</v>
      </c>
      <c r="H306" s="150">
        <v>1.0</v>
      </c>
      <c r="I306" s="151"/>
      <c r="J306" s="151">
        <f t="shared" si="15"/>
        <v>0</v>
      </c>
      <c r="K306" s="148" t="s">
        <v>1</v>
      </c>
      <c r="L306" s="17"/>
      <c r="M306" s="152" t="s">
        <v>1</v>
      </c>
      <c r="N306" s="153" t="s">
        <v>41</v>
      </c>
      <c r="O306" s="154">
        <v>1.841</v>
      </c>
      <c r="P306" s="154">
        <f t="shared" si="16"/>
        <v>1.841</v>
      </c>
      <c r="Q306" s="154">
        <v>0.099</v>
      </c>
      <c r="R306" s="154">
        <f t="shared" si="17"/>
        <v>0.099</v>
      </c>
      <c r="S306" s="154">
        <v>0.0</v>
      </c>
      <c r="T306" s="155">
        <f t="shared" si="18"/>
        <v>0</v>
      </c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56" t="s">
        <v>153</v>
      </c>
      <c r="AS306" s="16"/>
      <c r="AT306" s="156" t="s">
        <v>131</v>
      </c>
      <c r="AU306" s="156" t="s">
        <v>136</v>
      </c>
      <c r="AV306" s="16"/>
      <c r="AW306" s="16"/>
      <c r="AX306" s="16"/>
      <c r="AY306" s="3" t="s">
        <v>128</v>
      </c>
      <c r="AZ306" s="16"/>
      <c r="BA306" s="16"/>
      <c r="BB306" s="16"/>
      <c r="BC306" s="16"/>
      <c r="BD306" s="16"/>
      <c r="BE306" s="157">
        <f t="shared" si="19"/>
        <v>0</v>
      </c>
      <c r="BF306" s="157">
        <f t="shared" si="20"/>
        <v>0</v>
      </c>
      <c r="BG306" s="157">
        <f t="shared" si="21"/>
        <v>0</v>
      </c>
      <c r="BH306" s="157">
        <f t="shared" si="22"/>
        <v>0</v>
      </c>
      <c r="BI306" s="157">
        <f t="shared" si="23"/>
        <v>0</v>
      </c>
      <c r="BJ306" s="3" t="s">
        <v>136</v>
      </c>
      <c r="BK306" s="157">
        <f t="shared" si="24"/>
        <v>0</v>
      </c>
      <c r="BL306" s="3" t="s">
        <v>153</v>
      </c>
      <c r="BM306" s="156" t="s">
        <v>568</v>
      </c>
    </row>
    <row r="307" ht="16.5" customHeight="1">
      <c r="A307" s="16"/>
      <c r="B307" s="17"/>
      <c r="C307" s="146" t="s">
        <v>569</v>
      </c>
      <c r="D307" s="146" t="s">
        <v>131</v>
      </c>
      <c r="E307" s="147" t="s">
        <v>570</v>
      </c>
      <c r="F307" s="148" t="s">
        <v>571</v>
      </c>
      <c r="G307" s="149" t="s">
        <v>486</v>
      </c>
      <c r="H307" s="150">
        <v>5.0</v>
      </c>
      <c r="I307" s="151"/>
      <c r="J307" s="151">
        <f t="shared" si="15"/>
        <v>0</v>
      </c>
      <c r="K307" s="148" t="s">
        <v>1</v>
      </c>
      <c r="L307" s="17"/>
      <c r="M307" s="152" t="s">
        <v>1</v>
      </c>
      <c r="N307" s="153" t="s">
        <v>41</v>
      </c>
      <c r="O307" s="154">
        <v>0.318</v>
      </c>
      <c r="P307" s="154">
        <f t="shared" si="16"/>
        <v>1.59</v>
      </c>
      <c r="Q307" s="154">
        <v>0.0227835</v>
      </c>
      <c r="R307" s="154">
        <f t="shared" si="17"/>
        <v>0.1139175</v>
      </c>
      <c r="S307" s="154">
        <v>0.0</v>
      </c>
      <c r="T307" s="155">
        <f t="shared" si="18"/>
        <v>0</v>
      </c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56" t="s">
        <v>153</v>
      </c>
      <c r="AS307" s="16"/>
      <c r="AT307" s="156" t="s">
        <v>131</v>
      </c>
      <c r="AU307" s="156" t="s">
        <v>136</v>
      </c>
      <c r="AV307" s="16"/>
      <c r="AW307" s="16"/>
      <c r="AX307" s="16"/>
      <c r="AY307" s="3" t="s">
        <v>128</v>
      </c>
      <c r="AZ307" s="16"/>
      <c r="BA307" s="16"/>
      <c r="BB307" s="16"/>
      <c r="BC307" s="16"/>
      <c r="BD307" s="16"/>
      <c r="BE307" s="157">
        <f t="shared" si="19"/>
        <v>0</v>
      </c>
      <c r="BF307" s="157">
        <f t="shared" si="20"/>
        <v>0</v>
      </c>
      <c r="BG307" s="157">
        <f t="shared" si="21"/>
        <v>0</v>
      </c>
      <c r="BH307" s="157">
        <f t="shared" si="22"/>
        <v>0</v>
      </c>
      <c r="BI307" s="157">
        <f t="shared" si="23"/>
        <v>0</v>
      </c>
      <c r="BJ307" s="3" t="s">
        <v>136</v>
      </c>
      <c r="BK307" s="157">
        <f t="shared" si="24"/>
        <v>0</v>
      </c>
      <c r="BL307" s="3" t="s">
        <v>153</v>
      </c>
      <c r="BM307" s="156" t="s">
        <v>572</v>
      </c>
    </row>
    <row r="308" ht="15.75" customHeight="1">
      <c r="A308" s="173"/>
      <c r="B308" s="174"/>
      <c r="C308" s="173"/>
      <c r="D308" s="168" t="s">
        <v>338</v>
      </c>
      <c r="E308" s="175" t="s">
        <v>1</v>
      </c>
      <c r="F308" s="176" t="s">
        <v>573</v>
      </c>
      <c r="G308" s="173"/>
      <c r="H308" s="177">
        <v>3.0</v>
      </c>
      <c r="I308" s="173"/>
      <c r="J308" s="173"/>
      <c r="K308" s="173"/>
      <c r="L308" s="174"/>
      <c r="M308" s="178"/>
      <c r="N308" s="173"/>
      <c r="O308" s="173"/>
      <c r="P308" s="173"/>
      <c r="Q308" s="173"/>
      <c r="R308" s="173"/>
      <c r="S308" s="173"/>
      <c r="T308" s="179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5" t="s">
        <v>338</v>
      </c>
      <c r="AU308" s="175" t="s">
        <v>136</v>
      </c>
      <c r="AV308" s="173" t="s">
        <v>136</v>
      </c>
      <c r="AW308" s="173" t="s">
        <v>28</v>
      </c>
      <c r="AX308" s="173" t="s">
        <v>75</v>
      </c>
      <c r="AY308" s="175" t="s">
        <v>128</v>
      </c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</row>
    <row r="309" ht="15.75" customHeight="1">
      <c r="A309" s="173"/>
      <c r="B309" s="174"/>
      <c r="C309" s="173"/>
      <c r="D309" s="168" t="s">
        <v>338</v>
      </c>
      <c r="E309" s="175" t="s">
        <v>1</v>
      </c>
      <c r="F309" s="176" t="s">
        <v>574</v>
      </c>
      <c r="G309" s="173"/>
      <c r="H309" s="177">
        <v>2.0</v>
      </c>
      <c r="I309" s="173"/>
      <c r="J309" s="173"/>
      <c r="K309" s="173"/>
      <c r="L309" s="174"/>
      <c r="M309" s="178"/>
      <c r="N309" s="173"/>
      <c r="O309" s="173"/>
      <c r="P309" s="173"/>
      <c r="Q309" s="173"/>
      <c r="R309" s="173"/>
      <c r="S309" s="173"/>
      <c r="T309" s="179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5" t="s">
        <v>338</v>
      </c>
      <c r="AU309" s="175" t="s">
        <v>136</v>
      </c>
      <c r="AV309" s="173" t="s">
        <v>136</v>
      </c>
      <c r="AW309" s="173" t="s">
        <v>28</v>
      </c>
      <c r="AX309" s="173" t="s">
        <v>75</v>
      </c>
      <c r="AY309" s="175" t="s">
        <v>128</v>
      </c>
      <c r="AZ309" s="173"/>
      <c r="BA309" s="173"/>
      <c r="BB309" s="173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</row>
    <row r="310" ht="15.75" customHeight="1">
      <c r="A310" s="187"/>
      <c r="B310" s="188"/>
      <c r="C310" s="187"/>
      <c r="D310" s="168" t="s">
        <v>338</v>
      </c>
      <c r="E310" s="189" t="s">
        <v>1</v>
      </c>
      <c r="F310" s="190" t="s">
        <v>351</v>
      </c>
      <c r="G310" s="187"/>
      <c r="H310" s="191">
        <v>5.0</v>
      </c>
      <c r="I310" s="187"/>
      <c r="J310" s="187"/>
      <c r="K310" s="187"/>
      <c r="L310" s="188"/>
      <c r="M310" s="192"/>
      <c r="N310" s="187"/>
      <c r="O310" s="187"/>
      <c r="P310" s="187"/>
      <c r="Q310" s="187"/>
      <c r="R310" s="187"/>
      <c r="S310" s="187"/>
      <c r="T310" s="193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9" t="s">
        <v>338</v>
      </c>
      <c r="AU310" s="189" t="s">
        <v>136</v>
      </c>
      <c r="AV310" s="187" t="s">
        <v>153</v>
      </c>
      <c r="AW310" s="187" t="s">
        <v>28</v>
      </c>
      <c r="AX310" s="187" t="s">
        <v>83</v>
      </c>
      <c r="AY310" s="189" t="s">
        <v>128</v>
      </c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</row>
    <row r="311" ht="16.5" customHeight="1">
      <c r="A311" s="16"/>
      <c r="B311" s="17"/>
      <c r="C311" s="146" t="s">
        <v>575</v>
      </c>
      <c r="D311" s="146" t="s">
        <v>131</v>
      </c>
      <c r="E311" s="147" t="s">
        <v>576</v>
      </c>
      <c r="F311" s="148" t="s">
        <v>577</v>
      </c>
      <c r="G311" s="149" t="s">
        <v>486</v>
      </c>
      <c r="H311" s="150">
        <v>1.0</v>
      </c>
      <c r="I311" s="151"/>
      <c r="J311" s="151">
        <f>ROUND(I311*H311,2)</f>
        <v>0</v>
      </c>
      <c r="K311" s="148" t="s">
        <v>1</v>
      </c>
      <c r="L311" s="17"/>
      <c r="M311" s="152" t="s">
        <v>1</v>
      </c>
      <c r="N311" s="153" t="s">
        <v>41</v>
      </c>
      <c r="O311" s="154">
        <v>0.338</v>
      </c>
      <c r="P311" s="154">
        <f>O311*H311</f>
        <v>0.338</v>
      </c>
      <c r="Q311" s="154">
        <v>0.03132</v>
      </c>
      <c r="R311" s="154">
        <f>Q311*H311</f>
        <v>0.03132</v>
      </c>
      <c r="S311" s="154">
        <v>0.0</v>
      </c>
      <c r="T311" s="155">
        <f>S311*H311</f>
        <v>0</v>
      </c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56" t="s">
        <v>153</v>
      </c>
      <c r="AS311" s="16"/>
      <c r="AT311" s="156" t="s">
        <v>131</v>
      </c>
      <c r="AU311" s="156" t="s">
        <v>136</v>
      </c>
      <c r="AV311" s="16"/>
      <c r="AW311" s="16"/>
      <c r="AX311" s="16"/>
      <c r="AY311" s="3" t="s">
        <v>128</v>
      </c>
      <c r="AZ311" s="16"/>
      <c r="BA311" s="16"/>
      <c r="BB311" s="16"/>
      <c r="BC311" s="16"/>
      <c r="BD311" s="16"/>
      <c r="BE311" s="157">
        <f>IF(N311="základní",J311,0)</f>
        <v>0</v>
      </c>
      <c r="BF311" s="157">
        <f>IF(N311="snížená",J311,0)</f>
        <v>0</v>
      </c>
      <c r="BG311" s="157">
        <f>IF(N311="zákl. přenesená",J311,0)</f>
        <v>0</v>
      </c>
      <c r="BH311" s="157">
        <f>IF(N311="sníž. přenesená",J311,0)</f>
        <v>0</v>
      </c>
      <c r="BI311" s="157">
        <f>IF(N311="nulová",J311,0)</f>
        <v>0</v>
      </c>
      <c r="BJ311" s="3" t="s">
        <v>136</v>
      </c>
      <c r="BK311" s="157">
        <f>ROUND(I311*H311,2)</f>
        <v>0</v>
      </c>
      <c r="BL311" s="3" t="s">
        <v>153</v>
      </c>
      <c r="BM311" s="156" t="s">
        <v>578</v>
      </c>
    </row>
    <row r="312" ht="15.75" customHeight="1">
      <c r="A312" s="173"/>
      <c r="B312" s="174"/>
      <c r="C312" s="173"/>
      <c r="D312" s="168" t="s">
        <v>338</v>
      </c>
      <c r="E312" s="175" t="s">
        <v>1</v>
      </c>
      <c r="F312" s="176" t="s">
        <v>579</v>
      </c>
      <c r="G312" s="173"/>
      <c r="H312" s="177">
        <v>1.0</v>
      </c>
      <c r="I312" s="173"/>
      <c r="J312" s="173"/>
      <c r="K312" s="173"/>
      <c r="L312" s="174"/>
      <c r="M312" s="178"/>
      <c r="N312" s="173"/>
      <c r="O312" s="173"/>
      <c r="P312" s="173"/>
      <c r="Q312" s="173"/>
      <c r="R312" s="173"/>
      <c r="S312" s="173"/>
      <c r="T312" s="179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5" t="s">
        <v>338</v>
      </c>
      <c r="AU312" s="175" t="s">
        <v>136</v>
      </c>
      <c r="AV312" s="173" t="s">
        <v>136</v>
      </c>
      <c r="AW312" s="173" t="s">
        <v>28</v>
      </c>
      <c r="AX312" s="173" t="s">
        <v>83</v>
      </c>
      <c r="AY312" s="175" t="s">
        <v>128</v>
      </c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</row>
    <row r="313" ht="16.5" customHeight="1">
      <c r="A313" s="16"/>
      <c r="B313" s="17"/>
      <c r="C313" s="146" t="s">
        <v>580</v>
      </c>
      <c r="D313" s="146" t="s">
        <v>131</v>
      </c>
      <c r="E313" s="147" t="s">
        <v>581</v>
      </c>
      <c r="F313" s="148" t="s">
        <v>582</v>
      </c>
      <c r="G313" s="149" t="s">
        <v>486</v>
      </c>
      <c r="H313" s="150">
        <v>1.0</v>
      </c>
      <c r="I313" s="151"/>
      <c r="J313" s="151">
        <f>ROUND(I313*H313,2)</f>
        <v>0</v>
      </c>
      <c r="K313" s="148" t="s">
        <v>1</v>
      </c>
      <c r="L313" s="17"/>
      <c r="M313" s="152" t="s">
        <v>1</v>
      </c>
      <c r="N313" s="153" t="s">
        <v>41</v>
      </c>
      <c r="O313" s="154">
        <v>0.455</v>
      </c>
      <c r="P313" s="154">
        <f>O313*H313</f>
        <v>0.455</v>
      </c>
      <c r="Q313" s="154">
        <v>0.04055</v>
      </c>
      <c r="R313" s="154">
        <f>Q313*H313</f>
        <v>0.04055</v>
      </c>
      <c r="S313" s="154">
        <v>0.0</v>
      </c>
      <c r="T313" s="155">
        <f>S313*H313</f>
        <v>0</v>
      </c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56" t="s">
        <v>153</v>
      </c>
      <c r="AS313" s="16"/>
      <c r="AT313" s="156" t="s">
        <v>131</v>
      </c>
      <c r="AU313" s="156" t="s">
        <v>136</v>
      </c>
      <c r="AV313" s="16"/>
      <c r="AW313" s="16"/>
      <c r="AX313" s="16"/>
      <c r="AY313" s="3" t="s">
        <v>128</v>
      </c>
      <c r="AZ313" s="16"/>
      <c r="BA313" s="16"/>
      <c r="BB313" s="16"/>
      <c r="BC313" s="16"/>
      <c r="BD313" s="16"/>
      <c r="BE313" s="157">
        <f>IF(N313="základní",J313,0)</f>
        <v>0</v>
      </c>
      <c r="BF313" s="157">
        <f>IF(N313="snížená",J313,0)</f>
        <v>0</v>
      </c>
      <c r="BG313" s="157">
        <f>IF(N313="zákl. přenesená",J313,0)</f>
        <v>0</v>
      </c>
      <c r="BH313" s="157">
        <f>IF(N313="sníž. přenesená",J313,0)</f>
        <v>0</v>
      </c>
      <c r="BI313" s="157">
        <f>IF(N313="nulová",J313,0)</f>
        <v>0</v>
      </c>
      <c r="BJ313" s="3" t="s">
        <v>136</v>
      </c>
      <c r="BK313" s="157">
        <f>ROUND(I313*H313,2)</f>
        <v>0</v>
      </c>
      <c r="BL313" s="3" t="s">
        <v>153</v>
      </c>
      <c r="BM313" s="156" t="s">
        <v>583</v>
      </c>
    </row>
    <row r="314" ht="15.75" customHeight="1">
      <c r="A314" s="173"/>
      <c r="B314" s="174"/>
      <c r="C314" s="173"/>
      <c r="D314" s="168" t="s">
        <v>338</v>
      </c>
      <c r="E314" s="175" t="s">
        <v>1</v>
      </c>
      <c r="F314" s="176" t="s">
        <v>584</v>
      </c>
      <c r="G314" s="173"/>
      <c r="H314" s="177">
        <v>1.0</v>
      </c>
      <c r="I314" s="173"/>
      <c r="J314" s="173"/>
      <c r="K314" s="173"/>
      <c r="L314" s="174"/>
      <c r="M314" s="178"/>
      <c r="N314" s="173"/>
      <c r="O314" s="173"/>
      <c r="P314" s="173"/>
      <c r="Q314" s="173"/>
      <c r="R314" s="173"/>
      <c r="S314" s="173"/>
      <c r="T314" s="179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5" t="s">
        <v>338</v>
      </c>
      <c r="AU314" s="175" t="s">
        <v>136</v>
      </c>
      <c r="AV314" s="173" t="s">
        <v>136</v>
      </c>
      <c r="AW314" s="173" t="s">
        <v>28</v>
      </c>
      <c r="AX314" s="173" t="s">
        <v>83</v>
      </c>
      <c r="AY314" s="175" t="s">
        <v>128</v>
      </c>
      <c r="AZ314" s="173"/>
      <c r="BA314" s="173"/>
      <c r="BB314" s="173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</row>
    <row r="315" ht="16.5" customHeight="1">
      <c r="A315" s="16"/>
      <c r="B315" s="17"/>
      <c r="C315" s="146" t="s">
        <v>585</v>
      </c>
      <c r="D315" s="146" t="s">
        <v>131</v>
      </c>
      <c r="E315" s="147" t="s">
        <v>586</v>
      </c>
      <c r="F315" s="148" t="s">
        <v>587</v>
      </c>
      <c r="G315" s="149" t="s">
        <v>486</v>
      </c>
      <c r="H315" s="150">
        <v>8.0</v>
      </c>
      <c r="I315" s="151"/>
      <c r="J315" s="151">
        <f>ROUND(I315*H315,2)</f>
        <v>0</v>
      </c>
      <c r="K315" s="148" t="s">
        <v>1</v>
      </c>
      <c r="L315" s="17"/>
      <c r="M315" s="152" t="s">
        <v>1</v>
      </c>
      <c r="N315" s="153" t="s">
        <v>41</v>
      </c>
      <c r="O315" s="154">
        <v>0.245</v>
      </c>
      <c r="P315" s="154">
        <f>O315*H315</f>
        <v>1.96</v>
      </c>
      <c r="Q315" s="154">
        <v>0.036548</v>
      </c>
      <c r="R315" s="154">
        <f>Q315*H315</f>
        <v>0.292384</v>
      </c>
      <c r="S315" s="154">
        <v>0.0</v>
      </c>
      <c r="T315" s="155">
        <f>S315*H315</f>
        <v>0</v>
      </c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56" t="s">
        <v>153</v>
      </c>
      <c r="AS315" s="16"/>
      <c r="AT315" s="156" t="s">
        <v>131</v>
      </c>
      <c r="AU315" s="156" t="s">
        <v>136</v>
      </c>
      <c r="AV315" s="16"/>
      <c r="AW315" s="16"/>
      <c r="AX315" s="16"/>
      <c r="AY315" s="3" t="s">
        <v>128</v>
      </c>
      <c r="AZ315" s="16"/>
      <c r="BA315" s="16"/>
      <c r="BB315" s="16"/>
      <c r="BC315" s="16"/>
      <c r="BD315" s="16"/>
      <c r="BE315" s="157">
        <f>IF(N315="základní",J315,0)</f>
        <v>0</v>
      </c>
      <c r="BF315" s="157">
        <f>IF(N315="snížená",J315,0)</f>
        <v>0</v>
      </c>
      <c r="BG315" s="157">
        <f>IF(N315="zákl. přenesená",J315,0)</f>
        <v>0</v>
      </c>
      <c r="BH315" s="157">
        <f>IF(N315="sníž. přenesená",J315,0)</f>
        <v>0</v>
      </c>
      <c r="BI315" s="157">
        <f>IF(N315="nulová",J315,0)</f>
        <v>0</v>
      </c>
      <c r="BJ315" s="3" t="s">
        <v>136</v>
      </c>
      <c r="BK315" s="157">
        <f>ROUND(I315*H315,2)</f>
        <v>0</v>
      </c>
      <c r="BL315" s="3" t="s">
        <v>153</v>
      </c>
      <c r="BM315" s="156" t="s">
        <v>588</v>
      </c>
    </row>
    <row r="316" ht="15.75" customHeight="1">
      <c r="A316" s="173"/>
      <c r="B316" s="174"/>
      <c r="C316" s="173"/>
      <c r="D316" s="168" t="s">
        <v>338</v>
      </c>
      <c r="E316" s="175" t="s">
        <v>1</v>
      </c>
      <c r="F316" s="176" t="s">
        <v>589</v>
      </c>
      <c r="G316" s="173"/>
      <c r="H316" s="177">
        <v>8.0</v>
      </c>
      <c r="I316" s="173"/>
      <c r="J316" s="173"/>
      <c r="K316" s="173"/>
      <c r="L316" s="174"/>
      <c r="M316" s="178"/>
      <c r="N316" s="173"/>
      <c r="O316" s="173"/>
      <c r="P316" s="173"/>
      <c r="Q316" s="173"/>
      <c r="R316" s="173"/>
      <c r="S316" s="173"/>
      <c r="T316" s="179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5" t="s">
        <v>338</v>
      </c>
      <c r="AU316" s="175" t="s">
        <v>136</v>
      </c>
      <c r="AV316" s="173" t="s">
        <v>136</v>
      </c>
      <c r="AW316" s="173" t="s">
        <v>28</v>
      </c>
      <c r="AX316" s="173" t="s">
        <v>75</v>
      </c>
      <c r="AY316" s="175" t="s">
        <v>128</v>
      </c>
      <c r="AZ316" s="173"/>
      <c r="BA316" s="173"/>
      <c r="BB316" s="173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</row>
    <row r="317" ht="15.75" customHeight="1">
      <c r="A317" s="187"/>
      <c r="B317" s="188"/>
      <c r="C317" s="187"/>
      <c r="D317" s="168" t="s">
        <v>338</v>
      </c>
      <c r="E317" s="189" t="s">
        <v>1</v>
      </c>
      <c r="F317" s="190" t="s">
        <v>351</v>
      </c>
      <c r="G317" s="187"/>
      <c r="H317" s="191">
        <v>8.0</v>
      </c>
      <c r="I317" s="187"/>
      <c r="J317" s="187"/>
      <c r="K317" s="187"/>
      <c r="L317" s="188"/>
      <c r="M317" s="192"/>
      <c r="N317" s="187"/>
      <c r="O317" s="187"/>
      <c r="P317" s="187"/>
      <c r="Q317" s="187"/>
      <c r="R317" s="187"/>
      <c r="S317" s="187"/>
      <c r="T317" s="193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9" t="s">
        <v>338</v>
      </c>
      <c r="AU317" s="189" t="s">
        <v>136</v>
      </c>
      <c r="AV317" s="187" t="s">
        <v>153</v>
      </c>
      <c r="AW317" s="187" t="s">
        <v>28</v>
      </c>
      <c r="AX317" s="187" t="s">
        <v>83</v>
      </c>
      <c r="AY317" s="189" t="s">
        <v>128</v>
      </c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</row>
    <row r="318" ht="16.5" customHeight="1">
      <c r="A318" s="16"/>
      <c r="B318" s="17"/>
      <c r="C318" s="146" t="s">
        <v>590</v>
      </c>
      <c r="D318" s="146" t="s">
        <v>131</v>
      </c>
      <c r="E318" s="147" t="s">
        <v>591</v>
      </c>
      <c r="F318" s="148" t="s">
        <v>592</v>
      </c>
      <c r="G318" s="149" t="s">
        <v>486</v>
      </c>
      <c r="H318" s="150">
        <v>38.0</v>
      </c>
      <c r="I318" s="151"/>
      <c r="J318" s="151">
        <f>ROUND(I318*H318,2)</f>
        <v>0</v>
      </c>
      <c r="K318" s="148" t="s">
        <v>1</v>
      </c>
      <c r="L318" s="17"/>
      <c r="M318" s="152" t="s">
        <v>1</v>
      </c>
      <c r="N318" s="153" t="s">
        <v>41</v>
      </c>
      <c r="O318" s="154">
        <v>0.253</v>
      </c>
      <c r="P318" s="154">
        <f>O318*H318</f>
        <v>9.614</v>
      </c>
      <c r="Q318" s="154">
        <v>0.045548</v>
      </c>
      <c r="R318" s="154">
        <f>Q318*H318</f>
        <v>1.730824</v>
      </c>
      <c r="S318" s="154">
        <v>0.0</v>
      </c>
      <c r="T318" s="155">
        <f>S318*H318</f>
        <v>0</v>
      </c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56" t="s">
        <v>153</v>
      </c>
      <c r="AS318" s="16"/>
      <c r="AT318" s="156" t="s">
        <v>131</v>
      </c>
      <c r="AU318" s="156" t="s">
        <v>136</v>
      </c>
      <c r="AV318" s="16"/>
      <c r="AW318" s="16"/>
      <c r="AX318" s="16"/>
      <c r="AY318" s="3" t="s">
        <v>128</v>
      </c>
      <c r="AZ318" s="16"/>
      <c r="BA318" s="16"/>
      <c r="BB318" s="16"/>
      <c r="BC318" s="16"/>
      <c r="BD318" s="16"/>
      <c r="BE318" s="157">
        <f>IF(N318="základní",J318,0)</f>
        <v>0</v>
      </c>
      <c r="BF318" s="157">
        <f>IF(N318="snížená",J318,0)</f>
        <v>0</v>
      </c>
      <c r="BG318" s="157">
        <f>IF(N318="zákl. přenesená",J318,0)</f>
        <v>0</v>
      </c>
      <c r="BH318" s="157">
        <f>IF(N318="sníž. přenesená",J318,0)</f>
        <v>0</v>
      </c>
      <c r="BI318" s="157">
        <f>IF(N318="nulová",J318,0)</f>
        <v>0</v>
      </c>
      <c r="BJ318" s="3" t="s">
        <v>136</v>
      </c>
      <c r="BK318" s="157">
        <f>ROUND(I318*H318,2)</f>
        <v>0</v>
      </c>
      <c r="BL318" s="3" t="s">
        <v>153</v>
      </c>
      <c r="BM318" s="156" t="s">
        <v>593</v>
      </c>
    </row>
    <row r="319" ht="15.75" customHeight="1">
      <c r="A319" s="173"/>
      <c r="B319" s="174"/>
      <c r="C319" s="173"/>
      <c r="D319" s="168" t="s">
        <v>338</v>
      </c>
      <c r="E319" s="175" t="s">
        <v>1</v>
      </c>
      <c r="F319" s="176" t="s">
        <v>594</v>
      </c>
      <c r="G319" s="173"/>
      <c r="H319" s="177">
        <v>32.0</v>
      </c>
      <c r="I319" s="173"/>
      <c r="J319" s="173"/>
      <c r="K319" s="173"/>
      <c r="L319" s="174"/>
      <c r="M319" s="178"/>
      <c r="N319" s="173"/>
      <c r="O319" s="173"/>
      <c r="P319" s="173"/>
      <c r="Q319" s="173"/>
      <c r="R319" s="173"/>
      <c r="S319" s="173"/>
      <c r="T319" s="179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5" t="s">
        <v>338</v>
      </c>
      <c r="AU319" s="175" t="s">
        <v>136</v>
      </c>
      <c r="AV319" s="173" t="s">
        <v>136</v>
      </c>
      <c r="AW319" s="173" t="s">
        <v>28</v>
      </c>
      <c r="AX319" s="173" t="s">
        <v>75</v>
      </c>
      <c r="AY319" s="175" t="s">
        <v>128</v>
      </c>
      <c r="AZ319" s="173"/>
      <c r="BA319" s="173"/>
      <c r="BB319" s="173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</row>
    <row r="320" ht="15.75" customHeight="1">
      <c r="A320" s="173"/>
      <c r="B320" s="174"/>
      <c r="C320" s="173"/>
      <c r="D320" s="168" t="s">
        <v>338</v>
      </c>
      <c r="E320" s="175" t="s">
        <v>1</v>
      </c>
      <c r="F320" s="176" t="s">
        <v>595</v>
      </c>
      <c r="G320" s="173"/>
      <c r="H320" s="177">
        <v>6.0</v>
      </c>
      <c r="I320" s="173"/>
      <c r="J320" s="173"/>
      <c r="K320" s="173"/>
      <c r="L320" s="174"/>
      <c r="M320" s="178"/>
      <c r="N320" s="173"/>
      <c r="O320" s="173"/>
      <c r="P320" s="173"/>
      <c r="Q320" s="173"/>
      <c r="R320" s="173"/>
      <c r="S320" s="173"/>
      <c r="T320" s="179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5" t="s">
        <v>338</v>
      </c>
      <c r="AU320" s="175" t="s">
        <v>136</v>
      </c>
      <c r="AV320" s="173" t="s">
        <v>136</v>
      </c>
      <c r="AW320" s="173" t="s">
        <v>28</v>
      </c>
      <c r="AX320" s="173" t="s">
        <v>75</v>
      </c>
      <c r="AY320" s="175" t="s">
        <v>128</v>
      </c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</row>
    <row r="321" ht="15.75" customHeight="1">
      <c r="A321" s="187"/>
      <c r="B321" s="188"/>
      <c r="C321" s="187"/>
      <c r="D321" s="168" t="s">
        <v>338</v>
      </c>
      <c r="E321" s="189" t="s">
        <v>1</v>
      </c>
      <c r="F321" s="190" t="s">
        <v>351</v>
      </c>
      <c r="G321" s="187"/>
      <c r="H321" s="191">
        <v>38.0</v>
      </c>
      <c r="I321" s="187"/>
      <c r="J321" s="187"/>
      <c r="K321" s="187"/>
      <c r="L321" s="188"/>
      <c r="M321" s="192"/>
      <c r="N321" s="187"/>
      <c r="O321" s="187"/>
      <c r="P321" s="187"/>
      <c r="Q321" s="187"/>
      <c r="R321" s="187"/>
      <c r="S321" s="187"/>
      <c r="T321" s="193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9" t="s">
        <v>338</v>
      </c>
      <c r="AU321" s="189" t="s">
        <v>136</v>
      </c>
      <c r="AV321" s="187" t="s">
        <v>153</v>
      </c>
      <c r="AW321" s="187" t="s">
        <v>28</v>
      </c>
      <c r="AX321" s="187" t="s">
        <v>83</v>
      </c>
      <c r="AY321" s="189" t="s">
        <v>128</v>
      </c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</row>
    <row r="322" ht="16.5" customHeight="1">
      <c r="A322" s="16"/>
      <c r="B322" s="17"/>
      <c r="C322" s="146" t="s">
        <v>596</v>
      </c>
      <c r="D322" s="146" t="s">
        <v>131</v>
      </c>
      <c r="E322" s="147" t="s">
        <v>597</v>
      </c>
      <c r="F322" s="148" t="s">
        <v>598</v>
      </c>
      <c r="G322" s="149" t="s">
        <v>486</v>
      </c>
      <c r="H322" s="150">
        <v>4.0</v>
      </c>
      <c r="I322" s="151"/>
      <c r="J322" s="151">
        <f>ROUND(I322*H322,2)</f>
        <v>0</v>
      </c>
      <c r="K322" s="148" t="s">
        <v>1</v>
      </c>
      <c r="L322" s="17"/>
      <c r="M322" s="152" t="s">
        <v>1</v>
      </c>
      <c r="N322" s="153" t="s">
        <v>41</v>
      </c>
      <c r="O322" s="154">
        <v>0.4</v>
      </c>
      <c r="P322" s="154">
        <f>O322*H322</f>
        <v>1.6</v>
      </c>
      <c r="Q322" s="154">
        <v>0.09105</v>
      </c>
      <c r="R322" s="154">
        <f>Q322*H322</f>
        <v>0.3642</v>
      </c>
      <c r="S322" s="154">
        <v>0.0</v>
      </c>
      <c r="T322" s="155">
        <f>S322*H322</f>
        <v>0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56" t="s">
        <v>153</v>
      </c>
      <c r="AS322" s="16"/>
      <c r="AT322" s="156" t="s">
        <v>131</v>
      </c>
      <c r="AU322" s="156" t="s">
        <v>136</v>
      </c>
      <c r="AV322" s="16"/>
      <c r="AW322" s="16"/>
      <c r="AX322" s="16"/>
      <c r="AY322" s="3" t="s">
        <v>128</v>
      </c>
      <c r="AZ322" s="16"/>
      <c r="BA322" s="16"/>
      <c r="BB322" s="16"/>
      <c r="BC322" s="16"/>
      <c r="BD322" s="16"/>
      <c r="BE322" s="157">
        <f>IF(N322="základní",J322,0)</f>
        <v>0</v>
      </c>
      <c r="BF322" s="157">
        <f>IF(N322="snížená",J322,0)</f>
        <v>0</v>
      </c>
      <c r="BG322" s="157">
        <f>IF(N322="zákl. přenesená",J322,0)</f>
        <v>0</v>
      </c>
      <c r="BH322" s="157">
        <f>IF(N322="sníž. přenesená",J322,0)</f>
        <v>0</v>
      </c>
      <c r="BI322" s="157">
        <f>IF(N322="nulová",J322,0)</f>
        <v>0</v>
      </c>
      <c r="BJ322" s="3" t="s">
        <v>136</v>
      </c>
      <c r="BK322" s="157">
        <f>ROUND(I322*H322,2)</f>
        <v>0</v>
      </c>
      <c r="BL322" s="3" t="s">
        <v>153</v>
      </c>
      <c r="BM322" s="156" t="s">
        <v>599</v>
      </c>
    </row>
    <row r="323" ht="15.75" customHeight="1">
      <c r="A323" s="173"/>
      <c r="B323" s="174"/>
      <c r="C323" s="173"/>
      <c r="D323" s="168" t="s">
        <v>338</v>
      </c>
      <c r="E323" s="175" t="s">
        <v>1</v>
      </c>
      <c r="F323" s="176" t="s">
        <v>600</v>
      </c>
      <c r="G323" s="173"/>
      <c r="H323" s="177">
        <v>4.0</v>
      </c>
      <c r="I323" s="173"/>
      <c r="J323" s="173"/>
      <c r="K323" s="173"/>
      <c r="L323" s="174"/>
      <c r="M323" s="178"/>
      <c r="N323" s="173"/>
      <c r="O323" s="173"/>
      <c r="P323" s="173"/>
      <c r="Q323" s="173"/>
      <c r="R323" s="173"/>
      <c r="S323" s="173"/>
      <c r="T323" s="179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5" t="s">
        <v>338</v>
      </c>
      <c r="AU323" s="175" t="s">
        <v>136</v>
      </c>
      <c r="AV323" s="173" t="s">
        <v>136</v>
      </c>
      <c r="AW323" s="173" t="s">
        <v>28</v>
      </c>
      <c r="AX323" s="173" t="s">
        <v>83</v>
      </c>
      <c r="AY323" s="175" t="s">
        <v>128</v>
      </c>
      <c r="AZ323" s="173"/>
      <c r="BA323" s="173"/>
      <c r="BB323" s="173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</row>
    <row r="324" ht="16.5" customHeight="1">
      <c r="A324" s="16"/>
      <c r="B324" s="17"/>
      <c r="C324" s="146" t="s">
        <v>601</v>
      </c>
      <c r="D324" s="146" t="s">
        <v>131</v>
      </c>
      <c r="E324" s="147" t="s">
        <v>602</v>
      </c>
      <c r="F324" s="148" t="s">
        <v>603</v>
      </c>
      <c r="G324" s="149" t="s">
        <v>174</v>
      </c>
      <c r="H324" s="150">
        <v>1.235</v>
      </c>
      <c r="I324" s="151"/>
      <c r="J324" s="151">
        <f>ROUND(I324*H324,2)</f>
        <v>0</v>
      </c>
      <c r="K324" s="148" t="s">
        <v>134</v>
      </c>
      <c r="L324" s="17"/>
      <c r="M324" s="152" t="s">
        <v>1</v>
      </c>
      <c r="N324" s="153" t="s">
        <v>41</v>
      </c>
      <c r="O324" s="154">
        <v>1.708</v>
      </c>
      <c r="P324" s="154">
        <f>O324*H324</f>
        <v>2.10938</v>
      </c>
      <c r="Q324" s="154">
        <v>2.50188</v>
      </c>
      <c r="R324" s="154">
        <f>Q324*H324</f>
        <v>3.0898218</v>
      </c>
      <c r="S324" s="154">
        <v>0.0</v>
      </c>
      <c r="T324" s="155">
        <f>S324*H324</f>
        <v>0</v>
      </c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56" t="s">
        <v>153</v>
      </c>
      <c r="AS324" s="16"/>
      <c r="AT324" s="156" t="s">
        <v>131</v>
      </c>
      <c r="AU324" s="156" t="s">
        <v>136</v>
      </c>
      <c r="AV324" s="16"/>
      <c r="AW324" s="16"/>
      <c r="AX324" s="16"/>
      <c r="AY324" s="3" t="s">
        <v>128</v>
      </c>
      <c r="AZ324" s="16"/>
      <c r="BA324" s="16"/>
      <c r="BB324" s="16"/>
      <c r="BC324" s="16"/>
      <c r="BD324" s="16"/>
      <c r="BE324" s="157">
        <f>IF(N324="základní",J324,0)</f>
        <v>0</v>
      </c>
      <c r="BF324" s="157">
        <f>IF(N324="snížená",J324,0)</f>
        <v>0</v>
      </c>
      <c r="BG324" s="157">
        <f>IF(N324="zákl. přenesená",J324,0)</f>
        <v>0</v>
      </c>
      <c r="BH324" s="157">
        <f>IF(N324="sníž. přenesená",J324,0)</f>
        <v>0</v>
      </c>
      <c r="BI324" s="157">
        <f>IF(N324="nulová",J324,0)</f>
        <v>0</v>
      </c>
      <c r="BJ324" s="3" t="s">
        <v>136</v>
      </c>
      <c r="BK324" s="157">
        <f>ROUND(I324*H324,2)</f>
        <v>0</v>
      </c>
      <c r="BL324" s="3" t="s">
        <v>153</v>
      </c>
      <c r="BM324" s="156" t="s">
        <v>604</v>
      </c>
    </row>
    <row r="325" ht="15.75" customHeight="1">
      <c r="A325" s="16"/>
      <c r="B325" s="17"/>
      <c r="C325" s="16"/>
      <c r="D325" s="158" t="s">
        <v>138</v>
      </c>
      <c r="E325" s="16"/>
      <c r="F325" s="159" t="s">
        <v>605</v>
      </c>
      <c r="G325" s="16"/>
      <c r="H325" s="16"/>
      <c r="I325" s="16"/>
      <c r="J325" s="16"/>
      <c r="K325" s="16"/>
      <c r="L325" s="17"/>
      <c r="M325" s="160"/>
      <c r="N325" s="16"/>
      <c r="O325" s="16"/>
      <c r="P325" s="16"/>
      <c r="Q325" s="16"/>
      <c r="R325" s="16"/>
      <c r="S325" s="16"/>
      <c r="T325" s="5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3" t="s">
        <v>138</v>
      </c>
      <c r="AU325" s="3" t="s">
        <v>136</v>
      </c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</row>
    <row r="326" ht="15.75" customHeight="1">
      <c r="A326" s="173"/>
      <c r="B326" s="174"/>
      <c r="C326" s="173"/>
      <c r="D326" s="168" t="s">
        <v>338</v>
      </c>
      <c r="E326" s="175" t="s">
        <v>1</v>
      </c>
      <c r="F326" s="176" t="s">
        <v>606</v>
      </c>
      <c r="G326" s="173"/>
      <c r="H326" s="177">
        <v>0.288</v>
      </c>
      <c r="I326" s="173"/>
      <c r="J326" s="173"/>
      <c r="K326" s="173"/>
      <c r="L326" s="174"/>
      <c r="M326" s="178"/>
      <c r="N326" s="173"/>
      <c r="O326" s="173"/>
      <c r="P326" s="173"/>
      <c r="Q326" s="173"/>
      <c r="R326" s="173"/>
      <c r="S326" s="173"/>
      <c r="T326" s="179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5" t="s">
        <v>338</v>
      </c>
      <c r="AU326" s="175" t="s">
        <v>136</v>
      </c>
      <c r="AV326" s="173" t="s">
        <v>136</v>
      </c>
      <c r="AW326" s="173" t="s">
        <v>28</v>
      </c>
      <c r="AX326" s="173" t="s">
        <v>75</v>
      </c>
      <c r="AY326" s="175" t="s">
        <v>128</v>
      </c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</row>
    <row r="327" ht="15.75" customHeight="1">
      <c r="A327" s="173"/>
      <c r="B327" s="174"/>
      <c r="C327" s="173"/>
      <c r="D327" s="168" t="s">
        <v>338</v>
      </c>
      <c r="E327" s="175" t="s">
        <v>1</v>
      </c>
      <c r="F327" s="176" t="s">
        <v>607</v>
      </c>
      <c r="G327" s="173"/>
      <c r="H327" s="177">
        <v>0.224</v>
      </c>
      <c r="I327" s="173"/>
      <c r="J327" s="173"/>
      <c r="K327" s="173"/>
      <c r="L327" s="174"/>
      <c r="M327" s="178"/>
      <c r="N327" s="173"/>
      <c r="O327" s="173"/>
      <c r="P327" s="173"/>
      <c r="Q327" s="173"/>
      <c r="R327" s="173"/>
      <c r="S327" s="173"/>
      <c r="T327" s="179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5" t="s">
        <v>338</v>
      </c>
      <c r="AU327" s="175" t="s">
        <v>136</v>
      </c>
      <c r="AV327" s="173" t="s">
        <v>136</v>
      </c>
      <c r="AW327" s="173" t="s">
        <v>28</v>
      </c>
      <c r="AX327" s="173" t="s">
        <v>75</v>
      </c>
      <c r="AY327" s="175" t="s">
        <v>128</v>
      </c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</row>
    <row r="328" ht="15.75" customHeight="1">
      <c r="A328" s="173"/>
      <c r="B328" s="174"/>
      <c r="C328" s="173"/>
      <c r="D328" s="168" t="s">
        <v>338</v>
      </c>
      <c r="E328" s="175" t="s">
        <v>1</v>
      </c>
      <c r="F328" s="176" t="s">
        <v>608</v>
      </c>
      <c r="G328" s="173"/>
      <c r="H328" s="177">
        <v>0.15</v>
      </c>
      <c r="I328" s="173"/>
      <c r="J328" s="173"/>
      <c r="K328" s="173"/>
      <c r="L328" s="174"/>
      <c r="M328" s="178"/>
      <c r="N328" s="173"/>
      <c r="O328" s="173"/>
      <c r="P328" s="173"/>
      <c r="Q328" s="173"/>
      <c r="R328" s="173"/>
      <c r="S328" s="173"/>
      <c r="T328" s="179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5" t="s">
        <v>338</v>
      </c>
      <c r="AU328" s="175" t="s">
        <v>136</v>
      </c>
      <c r="AV328" s="173" t="s">
        <v>136</v>
      </c>
      <c r="AW328" s="173" t="s">
        <v>28</v>
      </c>
      <c r="AX328" s="173" t="s">
        <v>75</v>
      </c>
      <c r="AY328" s="175" t="s">
        <v>128</v>
      </c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</row>
    <row r="329" ht="15.75" customHeight="1">
      <c r="A329" s="173"/>
      <c r="B329" s="174"/>
      <c r="C329" s="173"/>
      <c r="D329" s="168" t="s">
        <v>338</v>
      </c>
      <c r="E329" s="175" t="s">
        <v>1</v>
      </c>
      <c r="F329" s="176" t="s">
        <v>609</v>
      </c>
      <c r="G329" s="173"/>
      <c r="H329" s="177">
        <v>0.31</v>
      </c>
      <c r="I329" s="173"/>
      <c r="J329" s="173"/>
      <c r="K329" s="173"/>
      <c r="L329" s="174"/>
      <c r="M329" s="178"/>
      <c r="N329" s="173"/>
      <c r="O329" s="173"/>
      <c r="P329" s="173"/>
      <c r="Q329" s="173"/>
      <c r="R329" s="173"/>
      <c r="S329" s="173"/>
      <c r="T329" s="179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5" t="s">
        <v>338</v>
      </c>
      <c r="AU329" s="175" t="s">
        <v>136</v>
      </c>
      <c r="AV329" s="173" t="s">
        <v>136</v>
      </c>
      <c r="AW329" s="173" t="s">
        <v>28</v>
      </c>
      <c r="AX329" s="173" t="s">
        <v>75</v>
      </c>
      <c r="AY329" s="175" t="s">
        <v>128</v>
      </c>
      <c r="AZ329" s="173"/>
      <c r="BA329" s="173"/>
      <c r="BB329" s="173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</row>
    <row r="330" ht="15.75" customHeight="1">
      <c r="A330" s="173"/>
      <c r="B330" s="174"/>
      <c r="C330" s="173"/>
      <c r="D330" s="168" t="s">
        <v>338</v>
      </c>
      <c r="E330" s="175" t="s">
        <v>1</v>
      </c>
      <c r="F330" s="176" t="s">
        <v>610</v>
      </c>
      <c r="G330" s="173"/>
      <c r="H330" s="177">
        <v>0.263</v>
      </c>
      <c r="I330" s="173"/>
      <c r="J330" s="173"/>
      <c r="K330" s="173"/>
      <c r="L330" s="174"/>
      <c r="M330" s="178"/>
      <c r="N330" s="173"/>
      <c r="O330" s="173"/>
      <c r="P330" s="173"/>
      <c r="Q330" s="173"/>
      <c r="R330" s="173"/>
      <c r="S330" s="173"/>
      <c r="T330" s="179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5" t="s">
        <v>338</v>
      </c>
      <c r="AU330" s="175" t="s">
        <v>136</v>
      </c>
      <c r="AV330" s="173" t="s">
        <v>136</v>
      </c>
      <c r="AW330" s="173" t="s">
        <v>28</v>
      </c>
      <c r="AX330" s="173" t="s">
        <v>75</v>
      </c>
      <c r="AY330" s="175" t="s">
        <v>128</v>
      </c>
      <c r="AZ330" s="173"/>
      <c r="BA330" s="173"/>
      <c r="BB330" s="173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</row>
    <row r="331" ht="15.75" customHeight="1">
      <c r="A331" s="187"/>
      <c r="B331" s="188"/>
      <c r="C331" s="187"/>
      <c r="D331" s="168" t="s">
        <v>338</v>
      </c>
      <c r="E331" s="189" t="s">
        <v>1</v>
      </c>
      <c r="F331" s="190" t="s">
        <v>351</v>
      </c>
      <c r="G331" s="187"/>
      <c r="H331" s="191">
        <v>1.235</v>
      </c>
      <c r="I331" s="187"/>
      <c r="J331" s="187"/>
      <c r="K331" s="187"/>
      <c r="L331" s="188"/>
      <c r="M331" s="192"/>
      <c r="N331" s="187"/>
      <c r="O331" s="187"/>
      <c r="P331" s="187"/>
      <c r="Q331" s="187"/>
      <c r="R331" s="187"/>
      <c r="S331" s="187"/>
      <c r="T331" s="193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9" t="s">
        <v>338</v>
      </c>
      <c r="AU331" s="189" t="s">
        <v>136</v>
      </c>
      <c r="AV331" s="187" t="s">
        <v>153</v>
      </c>
      <c r="AW331" s="187" t="s">
        <v>28</v>
      </c>
      <c r="AX331" s="187" t="s">
        <v>83</v>
      </c>
      <c r="AY331" s="189" t="s">
        <v>128</v>
      </c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</row>
    <row r="332" ht="16.5" customHeight="1">
      <c r="A332" s="16"/>
      <c r="B332" s="17"/>
      <c r="C332" s="146" t="s">
        <v>611</v>
      </c>
      <c r="D332" s="146" t="s">
        <v>131</v>
      </c>
      <c r="E332" s="147" t="s">
        <v>612</v>
      </c>
      <c r="F332" s="148" t="s">
        <v>613</v>
      </c>
      <c r="G332" s="149" t="s">
        <v>164</v>
      </c>
      <c r="H332" s="150">
        <v>6.385</v>
      </c>
      <c r="I332" s="151"/>
      <c r="J332" s="151">
        <f>ROUND(I332*H332,2)</f>
        <v>0</v>
      </c>
      <c r="K332" s="148" t="s">
        <v>134</v>
      </c>
      <c r="L332" s="17"/>
      <c r="M332" s="152" t="s">
        <v>1</v>
      </c>
      <c r="N332" s="153" t="s">
        <v>41</v>
      </c>
      <c r="O332" s="154">
        <v>1.203</v>
      </c>
      <c r="P332" s="154">
        <f>O332*H332</f>
        <v>7.681155</v>
      </c>
      <c r="Q332" s="154">
        <v>0.01409</v>
      </c>
      <c r="R332" s="154">
        <f>Q332*H332</f>
        <v>0.08996465</v>
      </c>
      <c r="S332" s="154">
        <v>0.0</v>
      </c>
      <c r="T332" s="155">
        <f>S332*H332</f>
        <v>0</v>
      </c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56" t="s">
        <v>153</v>
      </c>
      <c r="AS332" s="16"/>
      <c r="AT332" s="156" t="s">
        <v>131</v>
      </c>
      <c r="AU332" s="156" t="s">
        <v>136</v>
      </c>
      <c r="AV332" s="16"/>
      <c r="AW332" s="16"/>
      <c r="AX332" s="16"/>
      <c r="AY332" s="3" t="s">
        <v>128</v>
      </c>
      <c r="AZ332" s="16"/>
      <c r="BA332" s="16"/>
      <c r="BB332" s="16"/>
      <c r="BC332" s="16"/>
      <c r="BD332" s="16"/>
      <c r="BE332" s="157">
        <f>IF(N332="základní",J332,0)</f>
        <v>0</v>
      </c>
      <c r="BF332" s="157">
        <f>IF(N332="snížená",J332,0)</f>
        <v>0</v>
      </c>
      <c r="BG332" s="157">
        <f>IF(N332="zákl. přenesená",J332,0)</f>
        <v>0</v>
      </c>
      <c r="BH332" s="157">
        <f>IF(N332="sníž. přenesená",J332,0)</f>
        <v>0</v>
      </c>
      <c r="BI332" s="157">
        <f>IF(N332="nulová",J332,0)</f>
        <v>0</v>
      </c>
      <c r="BJ332" s="3" t="s">
        <v>136</v>
      </c>
      <c r="BK332" s="157">
        <f>ROUND(I332*H332,2)</f>
        <v>0</v>
      </c>
      <c r="BL332" s="3" t="s">
        <v>153</v>
      </c>
      <c r="BM332" s="156" t="s">
        <v>614</v>
      </c>
    </row>
    <row r="333" ht="15.75" customHeight="1">
      <c r="A333" s="16"/>
      <c r="B333" s="17"/>
      <c r="C333" s="16"/>
      <c r="D333" s="158" t="s">
        <v>138</v>
      </c>
      <c r="E333" s="16"/>
      <c r="F333" s="159" t="s">
        <v>615</v>
      </c>
      <c r="G333" s="16"/>
      <c r="H333" s="16"/>
      <c r="I333" s="16"/>
      <c r="J333" s="16"/>
      <c r="K333" s="16"/>
      <c r="L333" s="17"/>
      <c r="M333" s="160"/>
      <c r="N333" s="16"/>
      <c r="O333" s="16"/>
      <c r="P333" s="16"/>
      <c r="Q333" s="16"/>
      <c r="R333" s="16"/>
      <c r="S333" s="16"/>
      <c r="T333" s="5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3" t="s">
        <v>138</v>
      </c>
      <c r="AU333" s="3" t="s">
        <v>136</v>
      </c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</row>
    <row r="334" ht="15.75" customHeight="1">
      <c r="A334" s="173"/>
      <c r="B334" s="174"/>
      <c r="C334" s="173"/>
      <c r="D334" s="168" t="s">
        <v>338</v>
      </c>
      <c r="E334" s="175" t="s">
        <v>1</v>
      </c>
      <c r="F334" s="176" t="s">
        <v>616</v>
      </c>
      <c r="G334" s="173"/>
      <c r="H334" s="177">
        <v>2.92</v>
      </c>
      <c r="I334" s="173"/>
      <c r="J334" s="173"/>
      <c r="K334" s="173"/>
      <c r="L334" s="174"/>
      <c r="M334" s="178"/>
      <c r="N334" s="173"/>
      <c r="O334" s="173"/>
      <c r="P334" s="173"/>
      <c r="Q334" s="173"/>
      <c r="R334" s="173"/>
      <c r="S334" s="173"/>
      <c r="T334" s="179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5" t="s">
        <v>338</v>
      </c>
      <c r="AU334" s="175" t="s">
        <v>136</v>
      </c>
      <c r="AV334" s="173" t="s">
        <v>136</v>
      </c>
      <c r="AW334" s="173" t="s">
        <v>28</v>
      </c>
      <c r="AX334" s="173" t="s">
        <v>75</v>
      </c>
      <c r="AY334" s="175" t="s">
        <v>128</v>
      </c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</row>
    <row r="335" ht="15.75" customHeight="1">
      <c r="A335" s="173"/>
      <c r="B335" s="174"/>
      <c r="C335" s="173"/>
      <c r="D335" s="168" t="s">
        <v>338</v>
      </c>
      <c r="E335" s="175" t="s">
        <v>1</v>
      </c>
      <c r="F335" s="176" t="s">
        <v>617</v>
      </c>
      <c r="G335" s="173"/>
      <c r="H335" s="177">
        <v>2.36</v>
      </c>
      <c r="I335" s="173"/>
      <c r="J335" s="173"/>
      <c r="K335" s="173"/>
      <c r="L335" s="174"/>
      <c r="M335" s="178"/>
      <c r="N335" s="173"/>
      <c r="O335" s="173"/>
      <c r="P335" s="173"/>
      <c r="Q335" s="173"/>
      <c r="R335" s="173"/>
      <c r="S335" s="173"/>
      <c r="T335" s="179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5" t="s">
        <v>338</v>
      </c>
      <c r="AU335" s="175" t="s">
        <v>136</v>
      </c>
      <c r="AV335" s="173" t="s">
        <v>136</v>
      </c>
      <c r="AW335" s="173" t="s">
        <v>28</v>
      </c>
      <c r="AX335" s="173" t="s">
        <v>75</v>
      </c>
      <c r="AY335" s="175" t="s">
        <v>128</v>
      </c>
      <c r="AZ335" s="173"/>
      <c r="BA335" s="173"/>
      <c r="BB335" s="173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</row>
    <row r="336" ht="15.75" customHeight="1">
      <c r="A336" s="173"/>
      <c r="B336" s="174"/>
      <c r="C336" s="173"/>
      <c r="D336" s="168" t="s">
        <v>338</v>
      </c>
      <c r="E336" s="175" t="s">
        <v>1</v>
      </c>
      <c r="F336" s="176" t="s">
        <v>618</v>
      </c>
      <c r="G336" s="173"/>
      <c r="H336" s="177">
        <v>1.105</v>
      </c>
      <c r="I336" s="173"/>
      <c r="J336" s="173"/>
      <c r="K336" s="173"/>
      <c r="L336" s="174"/>
      <c r="M336" s="178"/>
      <c r="N336" s="173"/>
      <c r="O336" s="173"/>
      <c r="P336" s="173"/>
      <c r="Q336" s="173"/>
      <c r="R336" s="173"/>
      <c r="S336" s="173"/>
      <c r="T336" s="179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5" t="s">
        <v>338</v>
      </c>
      <c r="AU336" s="175" t="s">
        <v>136</v>
      </c>
      <c r="AV336" s="173" t="s">
        <v>136</v>
      </c>
      <c r="AW336" s="173" t="s">
        <v>28</v>
      </c>
      <c r="AX336" s="173" t="s">
        <v>75</v>
      </c>
      <c r="AY336" s="175" t="s">
        <v>128</v>
      </c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</row>
    <row r="337" ht="15.75" customHeight="1">
      <c r="A337" s="187"/>
      <c r="B337" s="188"/>
      <c r="C337" s="187"/>
      <c r="D337" s="168" t="s">
        <v>338</v>
      </c>
      <c r="E337" s="189" t="s">
        <v>1</v>
      </c>
      <c r="F337" s="190" t="s">
        <v>351</v>
      </c>
      <c r="G337" s="187"/>
      <c r="H337" s="191">
        <v>6.385</v>
      </c>
      <c r="I337" s="187"/>
      <c r="J337" s="187"/>
      <c r="K337" s="187"/>
      <c r="L337" s="188"/>
      <c r="M337" s="192"/>
      <c r="N337" s="187"/>
      <c r="O337" s="187"/>
      <c r="P337" s="187"/>
      <c r="Q337" s="187"/>
      <c r="R337" s="187"/>
      <c r="S337" s="187"/>
      <c r="T337" s="193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9" t="s">
        <v>338</v>
      </c>
      <c r="AU337" s="189" t="s">
        <v>136</v>
      </c>
      <c r="AV337" s="187" t="s">
        <v>153</v>
      </c>
      <c r="AW337" s="187" t="s">
        <v>28</v>
      </c>
      <c r="AX337" s="187" t="s">
        <v>83</v>
      </c>
      <c r="AY337" s="189" t="s">
        <v>128</v>
      </c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</row>
    <row r="338" ht="16.5" customHeight="1">
      <c r="A338" s="16"/>
      <c r="B338" s="17"/>
      <c r="C338" s="146" t="s">
        <v>619</v>
      </c>
      <c r="D338" s="146" t="s">
        <v>131</v>
      </c>
      <c r="E338" s="147" t="s">
        <v>620</v>
      </c>
      <c r="F338" s="148" t="s">
        <v>621</v>
      </c>
      <c r="G338" s="149" t="s">
        <v>164</v>
      </c>
      <c r="H338" s="150">
        <v>6.385</v>
      </c>
      <c r="I338" s="151"/>
      <c r="J338" s="151">
        <f>ROUND(I338*H338,2)</f>
        <v>0</v>
      </c>
      <c r="K338" s="148" t="s">
        <v>134</v>
      </c>
      <c r="L338" s="17"/>
      <c r="M338" s="152" t="s">
        <v>1</v>
      </c>
      <c r="N338" s="153" t="s">
        <v>41</v>
      </c>
      <c r="O338" s="154">
        <v>0.497</v>
      </c>
      <c r="P338" s="154">
        <f>O338*H338</f>
        <v>3.173345</v>
      </c>
      <c r="Q338" s="154">
        <v>0.0</v>
      </c>
      <c r="R338" s="154">
        <f>Q338*H338</f>
        <v>0</v>
      </c>
      <c r="S338" s="154">
        <v>0.0</v>
      </c>
      <c r="T338" s="155">
        <f>S338*H338</f>
        <v>0</v>
      </c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56" t="s">
        <v>153</v>
      </c>
      <c r="AS338" s="16"/>
      <c r="AT338" s="156" t="s">
        <v>131</v>
      </c>
      <c r="AU338" s="156" t="s">
        <v>136</v>
      </c>
      <c r="AV338" s="16"/>
      <c r="AW338" s="16"/>
      <c r="AX338" s="16"/>
      <c r="AY338" s="3" t="s">
        <v>128</v>
      </c>
      <c r="AZ338" s="16"/>
      <c r="BA338" s="16"/>
      <c r="BB338" s="16"/>
      <c r="BC338" s="16"/>
      <c r="BD338" s="16"/>
      <c r="BE338" s="157">
        <f>IF(N338="základní",J338,0)</f>
        <v>0</v>
      </c>
      <c r="BF338" s="157">
        <f>IF(N338="snížená",J338,0)</f>
        <v>0</v>
      </c>
      <c r="BG338" s="157">
        <f>IF(N338="zákl. přenesená",J338,0)</f>
        <v>0</v>
      </c>
      <c r="BH338" s="157">
        <f>IF(N338="sníž. přenesená",J338,0)</f>
        <v>0</v>
      </c>
      <c r="BI338" s="157">
        <f>IF(N338="nulová",J338,0)</f>
        <v>0</v>
      </c>
      <c r="BJ338" s="3" t="s">
        <v>136</v>
      </c>
      <c r="BK338" s="157">
        <f>ROUND(I338*H338,2)</f>
        <v>0</v>
      </c>
      <c r="BL338" s="3" t="s">
        <v>153</v>
      </c>
      <c r="BM338" s="156" t="s">
        <v>622</v>
      </c>
    </row>
    <row r="339" ht="15.75" customHeight="1">
      <c r="A339" s="16"/>
      <c r="B339" s="17"/>
      <c r="C339" s="16"/>
      <c r="D339" s="158" t="s">
        <v>138</v>
      </c>
      <c r="E339" s="16"/>
      <c r="F339" s="159" t="s">
        <v>623</v>
      </c>
      <c r="G339" s="16"/>
      <c r="H339" s="16"/>
      <c r="I339" s="16"/>
      <c r="J339" s="16"/>
      <c r="K339" s="16"/>
      <c r="L339" s="17"/>
      <c r="M339" s="160"/>
      <c r="N339" s="16"/>
      <c r="O339" s="16"/>
      <c r="P339" s="16"/>
      <c r="Q339" s="16"/>
      <c r="R339" s="16"/>
      <c r="S339" s="16"/>
      <c r="T339" s="5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3" t="s">
        <v>138</v>
      </c>
      <c r="AU339" s="3" t="s">
        <v>136</v>
      </c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</row>
    <row r="340" ht="37.5" customHeight="1">
      <c r="A340" s="16"/>
      <c r="B340" s="17"/>
      <c r="C340" s="146" t="s">
        <v>624</v>
      </c>
      <c r="D340" s="146" t="s">
        <v>131</v>
      </c>
      <c r="E340" s="147" t="s">
        <v>625</v>
      </c>
      <c r="F340" s="148" t="s">
        <v>626</v>
      </c>
      <c r="G340" s="149" t="s">
        <v>410</v>
      </c>
      <c r="H340" s="150">
        <v>1.172</v>
      </c>
      <c r="I340" s="151"/>
      <c r="J340" s="151">
        <f>ROUND(I340*H340,2)</f>
        <v>0</v>
      </c>
      <c r="K340" s="148" t="s">
        <v>134</v>
      </c>
      <c r="L340" s="17"/>
      <c r="M340" s="152" t="s">
        <v>1</v>
      </c>
      <c r="N340" s="153" t="s">
        <v>41</v>
      </c>
      <c r="O340" s="154">
        <v>16.583</v>
      </c>
      <c r="P340" s="154">
        <f>O340*H340</f>
        <v>19.435276</v>
      </c>
      <c r="Q340" s="154">
        <v>0.01709</v>
      </c>
      <c r="R340" s="154">
        <f>Q340*H340</f>
        <v>0.02002948</v>
      </c>
      <c r="S340" s="154">
        <v>0.0</v>
      </c>
      <c r="T340" s="155">
        <f>S340*H340</f>
        <v>0</v>
      </c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56" t="s">
        <v>153</v>
      </c>
      <c r="AS340" s="16"/>
      <c r="AT340" s="156" t="s">
        <v>131</v>
      </c>
      <c r="AU340" s="156" t="s">
        <v>136</v>
      </c>
      <c r="AV340" s="16"/>
      <c r="AW340" s="16"/>
      <c r="AX340" s="16"/>
      <c r="AY340" s="3" t="s">
        <v>128</v>
      </c>
      <c r="AZ340" s="16"/>
      <c r="BA340" s="16"/>
      <c r="BB340" s="16"/>
      <c r="BC340" s="16"/>
      <c r="BD340" s="16"/>
      <c r="BE340" s="157">
        <f>IF(N340="základní",J340,0)</f>
        <v>0</v>
      </c>
      <c r="BF340" s="157">
        <f>IF(N340="snížená",J340,0)</f>
        <v>0</v>
      </c>
      <c r="BG340" s="157">
        <f>IF(N340="zákl. přenesená",J340,0)</f>
        <v>0</v>
      </c>
      <c r="BH340" s="157">
        <f>IF(N340="sníž. přenesená",J340,0)</f>
        <v>0</v>
      </c>
      <c r="BI340" s="157">
        <f>IF(N340="nulová",J340,0)</f>
        <v>0</v>
      </c>
      <c r="BJ340" s="3" t="s">
        <v>136</v>
      </c>
      <c r="BK340" s="157">
        <f>ROUND(I340*H340,2)</f>
        <v>0</v>
      </c>
      <c r="BL340" s="3" t="s">
        <v>153</v>
      </c>
      <c r="BM340" s="156" t="s">
        <v>627</v>
      </c>
    </row>
    <row r="341" ht="15.75" customHeight="1">
      <c r="A341" s="16"/>
      <c r="B341" s="17"/>
      <c r="C341" s="16"/>
      <c r="D341" s="158" t="s">
        <v>138</v>
      </c>
      <c r="E341" s="16"/>
      <c r="F341" s="159" t="s">
        <v>628</v>
      </c>
      <c r="G341" s="16"/>
      <c r="H341" s="16"/>
      <c r="I341" s="16"/>
      <c r="J341" s="16"/>
      <c r="K341" s="16"/>
      <c r="L341" s="17"/>
      <c r="M341" s="160"/>
      <c r="N341" s="16"/>
      <c r="O341" s="16"/>
      <c r="P341" s="16"/>
      <c r="Q341" s="16"/>
      <c r="R341" s="16"/>
      <c r="S341" s="16"/>
      <c r="T341" s="5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3" t="s">
        <v>138</v>
      </c>
      <c r="AU341" s="3" t="s">
        <v>136</v>
      </c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</row>
    <row r="342" ht="24.0" customHeight="1">
      <c r="A342" s="16"/>
      <c r="B342" s="17"/>
      <c r="C342" s="194" t="s">
        <v>629</v>
      </c>
      <c r="D342" s="194" t="s">
        <v>407</v>
      </c>
      <c r="E342" s="195" t="s">
        <v>630</v>
      </c>
      <c r="F342" s="196" t="s">
        <v>631</v>
      </c>
      <c r="G342" s="197" t="s">
        <v>410</v>
      </c>
      <c r="H342" s="198">
        <v>0.35</v>
      </c>
      <c r="I342" s="199"/>
      <c r="J342" s="199">
        <f>ROUND(I342*H342,2)</f>
        <v>0</v>
      </c>
      <c r="K342" s="196" t="s">
        <v>134</v>
      </c>
      <c r="L342" s="200"/>
      <c r="M342" s="201" t="s">
        <v>1</v>
      </c>
      <c r="N342" s="202" t="s">
        <v>41</v>
      </c>
      <c r="O342" s="154">
        <v>0.0</v>
      </c>
      <c r="P342" s="154">
        <f>O342*H342</f>
        <v>0</v>
      </c>
      <c r="Q342" s="154">
        <v>1.0</v>
      </c>
      <c r="R342" s="154">
        <f>Q342*H342</f>
        <v>0.35</v>
      </c>
      <c r="S342" s="154">
        <v>0.0</v>
      </c>
      <c r="T342" s="155">
        <f>S342*H342</f>
        <v>0</v>
      </c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56" t="s">
        <v>387</v>
      </c>
      <c r="AS342" s="16"/>
      <c r="AT342" s="156" t="s">
        <v>407</v>
      </c>
      <c r="AU342" s="156" t="s">
        <v>136</v>
      </c>
      <c r="AV342" s="16"/>
      <c r="AW342" s="16"/>
      <c r="AX342" s="16"/>
      <c r="AY342" s="3" t="s">
        <v>128</v>
      </c>
      <c r="AZ342" s="16"/>
      <c r="BA342" s="16"/>
      <c r="BB342" s="16"/>
      <c r="BC342" s="16"/>
      <c r="BD342" s="16"/>
      <c r="BE342" s="157">
        <f>IF(N342="základní",J342,0)</f>
        <v>0</v>
      </c>
      <c r="BF342" s="157">
        <f>IF(N342="snížená",J342,0)</f>
        <v>0</v>
      </c>
      <c r="BG342" s="157">
        <f>IF(N342="zákl. přenesená",J342,0)</f>
        <v>0</v>
      </c>
      <c r="BH342" s="157">
        <f>IF(N342="sníž. přenesená",J342,0)</f>
        <v>0</v>
      </c>
      <c r="BI342" s="157">
        <f>IF(N342="nulová",J342,0)</f>
        <v>0</v>
      </c>
      <c r="BJ342" s="3" t="s">
        <v>136</v>
      </c>
      <c r="BK342" s="157">
        <f>ROUND(I342*H342,2)</f>
        <v>0</v>
      </c>
      <c r="BL342" s="3" t="s">
        <v>153</v>
      </c>
      <c r="BM342" s="156" t="s">
        <v>632</v>
      </c>
    </row>
    <row r="343" ht="15.75" customHeight="1">
      <c r="A343" s="173"/>
      <c r="B343" s="174"/>
      <c r="C343" s="173"/>
      <c r="D343" s="168" t="s">
        <v>338</v>
      </c>
      <c r="E343" s="175" t="s">
        <v>1</v>
      </c>
      <c r="F343" s="176" t="s">
        <v>633</v>
      </c>
      <c r="G343" s="173"/>
      <c r="H343" s="177">
        <v>0.197</v>
      </c>
      <c r="I343" s="173"/>
      <c r="J343" s="173"/>
      <c r="K343" s="173"/>
      <c r="L343" s="174"/>
      <c r="M343" s="178"/>
      <c r="N343" s="173"/>
      <c r="O343" s="173"/>
      <c r="P343" s="173"/>
      <c r="Q343" s="173"/>
      <c r="R343" s="173"/>
      <c r="S343" s="173"/>
      <c r="T343" s="179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5" t="s">
        <v>338</v>
      </c>
      <c r="AU343" s="175" t="s">
        <v>136</v>
      </c>
      <c r="AV343" s="173" t="s">
        <v>136</v>
      </c>
      <c r="AW343" s="173" t="s">
        <v>28</v>
      </c>
      <c r="AX343" s="173" t="s">
        <v>75</v>
      </c>
      <c r="AY343" s="175" t="s">
        <v>128</v>
      </c>
      <c r="AZ343" s="173"/>
      <c r="BA343" s="173"/>
      <c r="BB343" s="173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</row>
    <row r="344" ht="15.75" customHeight="1">
      <c r="A344" s="173"/>
      <c r="B344" s="174"/>
      <c r="C344" s="173"/>
      <c r="D344" s="168" t="s">
        <v>338</v>
      </c>
      <c r="E344" s="175" t="s">
        <v>1</v>
      </c>
      <c r="F344" s="176" t="s">
        <v>634</v>
      </c>
      <c r="G344" s="173"/>
      <c r="H344" s="177">
        <v>0.153</v>
      </c>
      <c r="I344" s="173"/>
      <c r="J344" s="173"/>
      <c r="K344" s="173"/>
      <c r="L344" s="174"/>
      <c r="M344" s="178"/>
      <c r="N344" s="173"/>
      <c r="O344" s="173"/>
      <c r="P344" s="173"/>
      <c r="Q344" s="173"/>
      <c r="R344" s="173"/>
      <c r="S344" s="173"/>
      <c r="T344" s="179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5" t="s">
        <v>338</v>
      </c>
      <c r="AU344" s="175" t="s">
        <v>136</v>
      </c>
      <c r="AV344" s="173" t="s">
        <v>136</v>
      </c>
      <c r="AW344" s="173" t="s">
        <v>28</v>
      </c>
      <c r="AX344" s="173" t="s">
        <v>75</v>
      </c>
      <c r="AY344" s="175" t="s">
        <v>128</v>
      </c>
      <c r="AZ344" s="173"/>
      <c r="BA344" s="173"/>
      <c r="BB344" s="173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</row>
    <row r="345" ht="15.75" customHeight="1">
      <c r="A345" s="187"/>
      <c r="B345" s="188"/>
      <c r="C345" s="187"/>
      <c r="D345" s="168" t="s">
        <v>338</v>
      </c>
      <c r="E345" s="189" t="s">
        <v>1</v>
      </c>
      <c r="F345" s="190" t="s">
        <v>351</v>
      </c>
      <c r="G345" s="187"/>
      <c r="H345" s="191">
        <v>0.35</v>
      </c>
      <c r="I345" s="187"/>
      <c r="J345" s="187"/>
      <c r="K345" s="187"/>
      <c r="L345" s="188"/>
      <c r="M345" s="192"/>
      <c r="N345" s="187"/>
      <c r="O345" s="187"/>
      <c r="P345" s="187"/>
      <c r="Q345" s="187"/>
      <c r="R345" s="187"/>
      <c r="S345" s="187"/>
      <c r="T345" s="193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9" t="s">
        <v>338</v>
      </c>
      <c r="AU345" s="189" t="s">
        <v>136</v>
      </c>
      <c r="AV345" s="187" t="s">
        <v>153</v>
      </c>
      <c r="AW345" s="187" t="s">
        <v>28</v>
      </c>
      <c r="AX345" s="187" t="s">
        <v>83</v>
      </c>
      <c r="AY345" s="189" t="s">
        <v>128</v>
      </c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</row>
    <row r="346" ht="24.0" customHeight="1">
      <c r="A346" s="16"/>
      <c r="B346" s="17"/>
      <c r="C346" s="194" t="s">
        <v>635</v>
      </c>
      <c r="D346" s="194" t="s">
        <v>407</v>
      </c>
      <c r="E346" s="195" t="s">
        <v>636</v>
      </c>
      <c r="F346" s="196" t="s">
        <v>637</v>
      </c>
      <c r="G346" s="197" t="s">
        <v>410</v>
      </c>
      <c r="H346" s="198">
        <v>0.395</v>
      </c>
      <c r="I346" s="199"/>
      <c r="J346" s="199">
        <f>ROUND(I346*H346,2)</f>
        <v>0</v>
      </c>
      <c r="K346" s="196" t="s">
        <v>134</v>
      </c>
      <c r="L346" s="200"/>
      <c r="M346" s="201" t="s">
        <v>1</v>
      </c>
      <c r="N346" s="202" t="s">
        <v>41</v>
      </c>
      <c r="O346" s="154">
        <v>0.0</v>
      </c>
      <c r="P346" s="154">
        <f>O346*H346</f>
        <v>0</v>
      </c>
      <c r="Q346" s="154">
        <v>1.0</v>
      </c>
      <c r="R346" s="154">
        <f>Q346*H346</f>
        <v>0.395</v>
      </c>
      <c r="S346" s="154">
        <v>0.0</v>
      </c>
      <c r="T346" s="155">
        <f>S346*H346</f>
        <v>0</v>
      </c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56" t="s">
        <v>387</v>
      </c>
      <c r="AS346" s="16"/>
      <c r="AT346" s="156" t="s">
        <v>407</v>
      </c>
      <c r="AU346" s="156" t="s">
        <v>136</v>
      </c>
      <c r="AV346" s="16"/>
      <c r="AW346" s="16"/>
      <c r="AX346" s="16"/>
      <c r="AY346" s="3" t="s">
        <v>128</v>
      </c>
      <c r="AZ346" s="16"/>
      <c r="BA346" s="16"/>
      <c r="BB346" s="16"/>
      <c r="BC346" s="16"/>
      <c r="BD346" s="16"/>
      <c r="BE346" s="157">
        <f>IF(N346="základní",J346,0)</f>
        <v>0</v>
      </c>
      <c r="BF346" s="157">
        <f>IF(N346="snížená",J346,0)</f>
        <v>0</v>
      </c>
      <c r="BG346" s="157">
        <f>IF(N346="zákl. přenesená",J346,0)</f>
        <v>0</v>
      </c>
      <c r="BH346" s="157">
        <f>IF(N346="sníž. přenesená",J346,0)</f>
        <v>0</v>
      </c>
      <c r="BI346" s="157">
        <f>IF(N346="nulová",J346,0)</f>
        <v>0</v>
      </c>
      <c r="BJ346" s="3" t="s">
        <v>136</v>
      </c>
      <c r="BK346" s="157">
        <f>ROUND(I346*H346,2)</f>
        <v>0</v>
      </c>
      <c r="BL346" s="3" t="s">
        <v>153</v>
      </c>
      <c r="BM346" s="156" t="s">
        <v>638</v>
      </c>
    </row>
    <row r="347" ht="15.75" customHeight="1">
      <c r="A347" s="173"/>
      <c r="B347" s="174"/>
      <c r="C347" s="173"/>
      <c r="D347" s="168" t="s">
        <v>338</v>
      </c>
      <c r="E347" s="175" t="s">
        <v>1</v>
      </c>
      <c r="F347" s="176" t="s">
        <v>639</v>
      </c>
      <c r="G347" s="173"/>
      <c r="H347" s="177">
        <v>0.132</v>
      </c>
      <c r="I347" s="173"/>
      <c r="J347" s="173"/>
      <c r="K347" s="173"/>
      <c r="L347" s="174"/>
      <c r="M347" s="178"/>
      <c r="N347" s="173"/>
      <c r="O347" s="173"/>
      <c r="P347" s="173"/>
      <c r="Q347" s="173"/>
      <c r="R347" s="173"/>
      <c r="S347" s="173"/>
      <c r="T347" s="179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5" t="s">
        <v>338</v>
      </c>
      <c r="AU347" s="175" t="s">
        <v>136</v>
      </c>
      <c r="AV347" s="173" t="s">
        <v>136</v>
      </c>
      <c r="AW347" s="173" t="s">
        <v>28</v>
      </c>
      <c r="AX347" s="173" t="s">
        <v>75</v>
      </c>
      <c r="AY347" s="175" t="s">
        <v>128</v>
      </c>
      <c r="AZ347" s="173"/>
      <c r="BA347" s="173"/>
      <c r="BB347" s="173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</row>
    <row r="348" ht="15.75" customHeight="1">
      <c r="A348" s="173"/>
      <c r="B348" s="174"/>
      <c r="C348" s="173"/>
      <c r="D348" s="168" t="s">
        <v>338</v>
      </c>
      <c r="E348" s="175" t="s">
        <v>1</v>
      </c>
      <c r="F348" s="176" t="s">
        <v>640</v>
      </c>
      <c r="G348" s="173"/>
      <c r="H348" s="177">
        <v>0.263</v>
      </c>
      <c r="I348" s="173"/>
      <c r="J348" s="173"/>
      <c r="K348" s="173"/>
      <c r="L348" s="174"/>
      <c r="M348" s="178"/>
      <c r="N348" s="173"/>
      <c r="O348" s="173"/>
      <c r="P348" s="173"/>
      <c r="Q348" s="173"/>
      <c r="R348" s="173"/>
      <c r="S348" s="173"/>
      <c r="T348" s="179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5" t="s">
        <v>338</v>
      </c>
      <c r="AU348" s="175" t="s">
        <v>136</v>
      </c>
      <c r="AV348" s="173" t="s">
        <v>136</v>
      </c>
      <c r="AW348" s="173" t="s">
        <v>28</v>
      </c>
      <c r="AX348" s="173" t="s">
        <v>75</v>
      </c>
      <c r="AY348" s="175" t="s">
        <v>128</v>
      </c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</row>
    <row r="349" ht="15.75" customHeight="1">
      <c r="A349" s="187"/>
      <c r="B349" s="188"/>
      <c r="C349" s="187"/>
      <c r="D349" s="168" t="s">
        <v>338</v>
      </c>
      <c r="E349" s="189" t="s">
        <v>1</v>
      </c>
      <c r="F349" s="190" t="s">
        <v>351</v>
      </c>
      <c r="G349" s="187"/>
      <c r="H349" s="191">
        <v>0.395</v>
      </c>
      <c r="I349" s="187"/>
      <c r="J349" s="187"/>
      <c r="K349" s="187"/>
      <c r="L349" s="188"/>
      <c r="M349" s="192"/>
      <c r="N349" s="187"/>
      <c r="O349" s="187"/>
      <c r="P349" s="187"/>
      <c r="Q349" s="187"/>
      <c r="R349" s="187"/>
      <c r="S349" s="187"/>
      <c r="T349" s="193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9" t="s">
        <v>338</v>
      </c>
      <c r="AU349" s="189" t="s">
        <v>136</v>
      </c>
      <c r="AV349" s="187" t="s">
        <v>153</v>
      </c>
      <c r="AW349" s="187" t="s">
        <v>28</v>
      </c>
      <c r="AX349" s="187" t="s">
        <v>83</v>
      </c>
      <c r="AY349" s="189" t="s">
        <v>128</v>
      </c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</row>
    <row r="350" ht="24.0" customHeight="1">
      <c r="A350" s="16"/>
      <c r="B350" s="17"/>
      <c r="C350" s="194" t="s">
        <v>641</v>
      </c>
      <c r="D350" s="194" t="s">
        <v>407</v>
      </c>
      <c r="E350" s="195" t="s">
        <v>642</v>
      </c>
      <c r="F350" s="196" t="s">
        <v>643</v>
      </c>
      <c r="G350" s="197" t="s">
        <v>410</v>
      </c>
      <c r="H350" s="198">
        <v>0.427</v>
      </c>
      <c r="I350" s="199"/>
      <c r="J350" s="199">
        <f>ROUND(I350*H350,2)</f>
        <v>0</v>
      </c>
      <c r="K350" s="196" t="s">
        <v>134</v>
      </c>
      <c r="L350" s="200"/>
      <c r="M350" s="201" t="s">
        <v>1</v>
      </c>
      <c r="N350" s="202" t="s">
        <v>41</v>
      </c>
      <c r="O350" s="154">
        <v>0.0</v>
      </c>
      <c r="P350" s="154">
        <f>O350*H350</f>
        <v>0</v>
      </c>
      <c r="Q350" s="154">
        <v>1.0</v>
      </c>
      <c r="R350" s="154">
        <f>Q350*H350</f>
        <v>0.427</v>
      </c>
      <c r="S350" s="154">
        <v>0.0</v>
      </c>
      <c r="T350" s="155">
        <f>S350*H350</f>
        <v>0</v>
      </c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56" t="s">
        <v>387</v>
      </c>
      <c r="AS350" s="16"/>
      <c r="AT350" s="156" t="s">
        <v>407</v>
      </c>
      <c r="AU350" s="156" t="s">
        <v>136</v>
      </c>
      <c r="AV350" s="16"/>
      <c r="AW350" s="16"/>
      <c r="AX350" s="16"/>
      <c r="AY350" s="3" t="s">
        <v>128</v>
      </c>
      <c r="AZ350" s="16"/>
      <c r="BA350" s="16"/>
      <c r="BB350" s="16"/>
      <c r="BC350" s="16"/>
      <c r="BD350" s="16"/>
      <c r="BE350" s="157">
        <f>IF(N350="základní",J350,0)</f>
        <v>0</v>
      </c>
      <c r="BF350" s="157">
        <f>IF(N350="snížená",J350,0)</f>
        <v>0</v>
      </c>
      <c r="BG350" s="157">
        <f>IF(N350="zákl. přenesená",J350,0)</f>
        <v>0</v>
      </c>
      <c r="BH350" s="157">
        <f>IF(N350="sníž. přenesená",J350,0)</f>
        <v>0</v>
      </c>
      <c r="BI350" s="157">
        <f>IF(N350="nulová",J350,0)</f>
        <v>0</v>
      </c>
      <c r="BJ350" s="3" t="s">
        <v>136</v>
      </c>
      <c r="BK350" s="157">
        <f>ROUND(I350*H350,2)</f>
        <v>0</v>
      </c>
      <c r="BL350" s="3" t="s">
        <v>153</v>
      </c>
      <c r="BM350" s="156" t="s">
        <v>644</v>
      </c>
    </row>
    <row r="351" ht="15.75" customHeight="1">
      <c r="A351" s="173"/>
      <c r="B351" s="174"/>
      <c r="C351" s="173"/>
      <c r="D351" s="168" t="s">
        <v>338</v>
      </c>
      <c r="E351" s="175" t="s">
        <v>1</v>
      </c>
      <c r="F351" s="176" t="s">
        <v>645</v>
      </c>
      <c r="G351" s="173"/>
      <c r="H351" s="177">
        <v>0.427</v>
      </c>
      <c r="I351" s="173"/>
      <c r="J351" s="173"/>
      <c r="K351" s="173"/>
      <c r="L351" s="174"/>
      <c r="M351" s="178"/>
      <c r="N351" s="173"/>
      <c r="O351" s="173"/>
      <c r="P351" s="173"/>
      <c r="Q351" s="173"/>
      <c r="R351" s="173"/>
      <c r="S351" s="173"/>
      <c r="T351" s="179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5" t="s">
        <v>338</v>
      </c>
      <c r="AU351" s="175" t="s">
        <v>136</v>
      </c>
      <c r="AV351" s="173" t="s">
        <v>136</v>
      </c>
      <c r="AW351" s="173" t="s">
        <v>28</v>
      </c>
      <c r="AX351" s="173" t="s">
        <v>83</v>
      </c>
      <c r="AY351" s="175" t="s">
        <v>128</v>
      </c>
      <c r="AZ351" s="173"/>
      <c r="BA351" s="173"/>
      <c r="BB351" s="173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</row>
    <row r="352" ht="21.75" customHeight="1">
      <c r="A352" s="16"/>
      <c r="B352" s="17"/>
      <c r="C352" s="146" t="s">
        <v>646</v>
      </c>
      <c r="D352" s="146" t="s">
        <v>131</v>
      </c>
      <c r="E352" s="147" t="s">
        <v>647</v>
      </c>
      <c r="F352" s="148" t="s">
        <v>648</v>
      </c>
      <c r="G352" s="149" t="s">
        <v>209</v>
      </c>
      <c r="H352" s="150">
        <v>29.0</v>
      </c>
      <c r="I352" s="151"/>
      <c r="J352" s="151">
        <f>ROUND(I352*H352,2)</f>
        <v>0</v>
      </c>
      <c r="K352" s="148" t="s">
        <v>1</v>
      </c>
      <c r="L352" s="17"/>
      <c r="M352" s="152" t="s">
        <v>1</v>
      </c>
      <c r="N352" s="153" t="s">
        <v>41</v>
      </c>
      <c r="O352" s="154">
        <v>0.1</v>
      </c>
      <c r="P352" s="154">
        <f>O352*H352</f>
        <v>2.9</v>
      </c>
      <c r="Q352" s="154">
        <v>6.0E-4</v>
      </c>
      <c r="R352" s="154">
        <f>Q352*H352</f>
        <v>0.0174</v>
      </c>
      <c r="S352" s="154">
        <v>0.0</v>
      </c>
      <c r="T352" s="155">
        <f>S352*H352</f>
        <v>0</v>
      </c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56" t="s">
        <v>153</v>
      </c>
      <c r="AS352" s="16"/>
      <c r="AT352" s="156" t="s">
        <v>131</v>
      </c>
      <c r="AU352" s="156" t="s">
        <v>136</v>
      </c>
      <c r="AV352" s="16"/>
      <c r="AW352" s="16"/>
      <c r="AX352" s="16"/>
      <c r="AY352" s="3" t="s">
        <v>128</v>
      </c>
      <c r="AZ352" s="16"/>
      <c r="BA352" s="16"/>
      <c r="BB352" s="16"/>
      <c r="BC352" s="16"/>
      <c r="BD352" s="16"/>
      <c r="BE352" s="157">
        <f>IF(N352="základní",J352,0)</f>
        <v>0</v>
      </c>
      <c r="BF352" s="157">
        <f>IF(N352="snížená",J352,0)</f>
        <v>0</v>
      </c>
      <c r="BG352" s="157">
        <f>IF(N352="zákl. přenesená",J352,0)</f>
        <v>0</v>
      </c>
      <c r="BH352" s="157">
        <f>IF(N352="sníž. přenesená",J352,0)</f>
        <v>0</v>
      </c>
      <c r="BI352" s="157">
        <f>IF(N352="nulová",J352,0)</f>
        <v>0</v>
      </c>
      <c r="BJ352" s="3" t="s">
        <v>136</v>
      </c>
      <c r="BK352" s="157">
        <f>ROUND(I352*H352,2)</f>
        <v>0</v>
      </c>
      <c r="BL352" s="3" t="s">
        <v>153</v>
      </c>
      <c r="BM352" s="156" t="s">
        <v>649</v>
      </c>
    </row>
    <row r="353" ht="15.75" customHeight="1">
      <c r="A353" s="166"/>
      <c r="B353" s="167"/>
      <c r="C353" s="166"/>
      <c r="D353" s="168" t="s">
        <v>338</v>
      </c>
      <c r="E353" s="169" t="s">
        <v>1</v>
      </c>
      <c r="F353" s="170" t="s">
        <v>650</v>
      </c>
      <c r="G353" s="166"/>
      <c r="H353" s="169" t="s">
        <v>1</v>
      </c>
      <c r="I353" s="166"/>
      <c r="J353" s="166"/>
      <c r="K353" s="166"/>
      <c r="L353" s="167"/>
      <c r="M353" s="171"/>
      <c r="N353" s="166"/>
      <c r="O353" s="166"/>
      <c r="P353" s="166"/>
      <c r="Q353" s="166"/>
      <c r="R353" s="166"/>
      <c r="S353" s="166"/>
      <c r="T353" s="172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9" t="s">
        <v>338</v>
      </c>
      <c r="AU353" s="169" t="s">
        <v>136</v>
      </c>
      <c r="AV353" s="166" t="s">
        <v>83</v>
      </c>
      <c r="AW353" s="166" t="s">
        <v>28</v>
      </c>
      <c r="AX353" s="166" t="s">
        <v>75</v>
      </c>
      <c r="AY353" s="169" t="s">
        <v>128</v>
      </c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</row>
    <row r="354" ht="15.75" customHeight="1">
      <c r="A354" s="173"/>
      <c r="B354" s="174"/>
      <c r="C354" s="173"/>
      <c r="D354" s="168" t="s">
        <v>338</v>
      </c>
      <c r="E354" s="175" t="s">
        <v>1</v>
      </c>
      <c r="F354" s="176" t="s">
        <v>651</v>
      </c>
      <c r="G354" s="173"/>
      <c r="H354" s="177">
        <v>20.0</v>
      </c>
      <c r="I354" s="173"/>
      <c r="J354" s="173"/>
      <c r="K354" s="173"/>
      <c r="L354" s="174"/>
      <c r="M354" s="178"/>
      <c r="N354" s="173"/>
      <c r="O354" s="173"/>
      <c r="P354" s="173"/>
      <c r="Q354" s="173"/>
      <c r="R354" s="173"/>
      <c r="S354" s="173"/>
      <c r="T354" s="179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5" t="s">
        <v>338</v>
      </c>
      <c r="AU354" s="175" t="s">
        <v>136</v>
      </c>
      <c r="AV354" s="173" t="s">
        <v>136</v>
      </c>
      <c r="AW354" s="173" t="s">
        <v>28</v>
      </c>
      <c r="AX354" s="173" t="s">
        <v>75</v>
      </c>
      <c r="AY354" s="175" t="s">
        <v>128</v>
      </c>
      <c r="AZ354" s="173"/>
      <c r="BA354" s="173"/>
      <c r="BB354" s="173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</row>
    <row r="355" ht="15.75" customHeight="1">
      <c r="A355" s="166"/>
      <c r="B355" s="167"/>
      <c r="C355" s="166"/>
      <c r="D355" s="168" t="s">
        <v>338</v>
      </c>
      <c r="E355" s="169" t="s">
        <v>1</v>
      </c>
      <c r="F355" s="170" t="s">
        <v>652</v>
      </c>
      <c r="G355" s="166"/>
      <c r="H355" s="169" t="s">
        <v>1</v>
      </c>
      <c r="I355" s="166"/>
      <c r="J355" s="166"/>
      <c r="K355" s="166"/>
      <c r="L355" s="167"/>
      <c r="M355" s="171"/>
      <c r="N355" s="166"/>
      <c r="O355" s="166"/>
      <c r="P355" s="166"/>
      <c r="Q355" s="166"/>
      <c r="R355" s="166"/>
      <c r="S355" s="166"/>
      <c r="T355" s="172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9" t="s">
        <v>338</v>
      </c>
      <c r="AU355" s="169" t="s">
        <v>136</v>
      </c>
      <c r="AV355" s="166" t="s">
        <v>83</v>
      </c>
      <c r="AW355" s="166" t="s">
        <v>28</v>
      </c>
      <c r="AX355" s="166" t="s">
        <v>75</v>
      </c>
      <c r="AY355" s="169" t="s">
        <v>128</v>
      </c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</row>
    <row r="356" ht="15.75" customHeight="1">
      <c r="A356" s="173"/>
      <c r="B356" s="174"/>
      <c r="C356" s="173"/>
      <c r="D356" s="168" t="s">
        <v>338</v>
      </c>
      <c r="E356" s="175" t="s">
        <v>1</v>
      </c>
      <c r="F356" s="176" t="s">
        <v>653</v>
      </c>
      <c r="G356" s="173"/>
      <c r="H356" s="177">
        <v>5.0</v>
      </c>
      <c r="I356" s="173"/>
      <c r="J356" s="173"/>
      <c r="K356" s="173"/>
      <c r="L356" s="174"/>
      <c r="M356" s="178"/>
      <c r="N356" s="173"/>
      <c r="O356" s="173"/>
      <c r="P356" s="173"/>
      <c r="Q356" s="173"/>
      <c r="R356" s="173"/>
      <c r="S356" s="173"/>
      <c r="T356" s="179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5" t="s">
        <v>338</v>
      </c>
      <c r="AU356" s="175" t="s">
        <v>136</v>
      </c>
      <c r="AV356" s="173" t="s">
        <v>136</v>
      </c>
      <c r="AW356" s="173" t="s">
        <v>28</v>
      </c>
      <c r="AX356" s="173" t="s">
        <v>75</v>
      </c>
      <c r="AY356" s="175" t="s">
        <v>128</v>
      </c>
      <c r="AZ356" s="173"/>
      <c r="BA356" s="173"/>
      <c r="BB356" s="173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</row>
    <row r="357" ht="15.75" customHeight="1">
      <c r="A357" s="166"/>
      <c r="B357" s="167"/>
      <c r="C357" s="166"/>
      <c r="D357" s="168" t="s">
        <v>338</v>
      </c>
      <c r="E357" s="169" t="s">
        <v>1</v>
      </c>
      <c r="F357" s="170" t="s">
        <v>654</v>
      </c>
      <c r="G357" s="166"/>
      <c r="H357" s="169" t="s">
        <v>1</v>
      </c>
      <c r="I357" s="166"/>
      <c r="J357" s="166"/>
      <c r="K357" s="166"/>
      <c r="L357" s="167"/>
      <c r="M357" s="171"/>
      <c r="N357" s="166"/>
      <c r="O357" s="166"/>
      <c r="P357" s="166"/>
      <c r="Q357" s="166"/>
      <c r="R357" s="166"/>
      <c r="S357" s="166"/>
      <c r="T357" s="172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9" t="s">
        <v>338</v>
      </c>
      <c r="AU357" s="169" t="s">
        <v>136</v>
      </c>
      <c r="AV357" s="166" t="s">
        <v>83</v>
      </c>
      <c r="AW357" s="166" t="s">
        <v>28</v>
      </c>
      <c r="AX357" s="166" t="s">
        <v>75</v>
      </c>
      <c r="AY357" s="169" t="s">
        <v>128</v>
      </c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</row>
    <row r="358" ht="15.75" customHeight="1">
      <c r="A358" s="173"/>
      <c r="B358" s="174"/>
      <c r="C358" s="173"/>
      <c r="D358" s="168" t="s">
        <v>338</v>
      </c>
      <c r="E358" s="175" t="s">
        <v>1</v>
      </c>
      <c r="F358" s="176" t="s">
        <v>655</v>
      </c>
      <c r="G358" s="173"/>
      <c r="H358" s="177">
        <v>4.0</v>
      </c>
      <c r="I358" s="173"/>
      <c r="J358" s="173"/>
      <c r="K358" s="173"/>
      <c r="L358" s="174"/>
      <c r="M358" s="178"/>
      <c r="N358" s="173"/>
      <c r="O358" s="173"/>
      <c r="P358" s="173"/>
      <c r="Q358" s="173"/>
      <c r="R358" s="173"/>
      <c r="S358" s="173"/>
      <c r="T358" s="179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5" t="s">
        <v>338</v>
      </c>
      <c r="AU358" s="175" t="s">
        <v>136</v>
      </c>
      <c r="AV358" s="173" t="s">
        <v>136</v>
      </c>
      <c r="AW358" s="173" t="s">
        <v>28</v>
      </c>
      <c r="AX358" s="173" t="s">
        <v>75</v>
      </c>
      <c r="AY358" s="175" t="s">
        <v>128</v>
      </c>
      <c r="AZ358" s="173"/>
      <c r="BA358" s="173"/>
      <c r="BB358" s="173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</row>
    <row r="359" ht="15.75" customHeight="1">
      <c r="A359" s="187"/>
      <c r="B359" s="188"/>
      <c r="C359" s="187"/>
      <c r="D359" s="168" t="s">
        <v>338</v>
      </c>
      <c r="E359" s="189" t="s">
        <v>1</v>
      </c>
      <c r="F359" s="190" t="s">
        <v>351</v>
      </c>
      <c r="G359" s="187"/>
      <c r="H359" s="191">
        <v>29.0</v>
      </c>
      <c r="I359" s="187"/>
      <c r="J359" s="187"/>
      <c r="K359" s="187"/>
      <c r="L359" s="188"/>
      <c r="M359" s="192"/>
      <c r="N359" s="187"/>
      <c r="O359" s="187"/>
      <c r="P359" s="187"/>
      <c r="Q359" s="187"/>
      <c r="R359" s="187"/>
      <c r="S359" s="187"/>
      <c r="T359" s="193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9" t="s">
        <v>338</v>
      </c>
      <c r="AU359" s="189" t="s">
        <v>136</v>
      </c>
      <c r="AV359" s="187" t="s">
        <v>153</v>
      </c>
      <c r="AW359" s="187" t="s">
        <v>28</v>
      </c>
      <c r="AX359" s="187" t="s">
        <v>83</v>
      </c>
      <c r="AY359" s="189" t="s">
        <v>128</v>
      </c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</row>
    <row r="360" ht="24.0" customHeight="1">
      <c r="A360" s="16"/>
      <c r="B360" s="17"/>
      <c r="C360" s="146" t="s">
        <v>656</v>
      </c>
      <c r="D360" s="146" t="s">
        <v>131</v>
      </c>
      <c r="E360" s="147" t="s">
        <v>657</v>
      </c>
      <c r="F360" s="148" t="s">
        <v>658</v>
      </c>
      <c r="G360" s="149" t="s">
        <v>164</v>
      </c>
      <c r="H360" s="150">
        <v>78.14</v>
      </c>
      <c r="I360" s="151"/>
      <c r="J360" s="151">
        <f>ROUND(I360*H360,2)</f>
        <v>0</v>
      </c>
      <c r="K360" s="148" t="s">
        <v>1</v>
      </c>
      <c r="L360" s="17"/>
      <c r="M360" s="152" t="s">
        <v>1</v>
      </c>
      <c r="N360" s="153" t="s">
        <v>41</v>
      </c>
      <c r="O360" s="154">
        <v>0.687</v>
      </c>
      <c r="P360" s="154">
        <f>O360*H360</f>
        <v>53.68218</v>
      </c>
      <c r="Q360" s="154">
        <v>0.0960724</v>
      </c>
      <c r="R360" s="154">
        <f>Q360*H360</f>
        <v>7.507097336</v>
      </c>
      <c r="S360" s="154">
        <v>0.0</v>
      </c>
      <c r="T360" s="155">
        <f>S360*H360</f>
        <v>0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56" t="s">
        <v>153</v>
      </c>
      <c r="AS360" s="16"/>
      <c r="AT360" s="156" t="s">
        <v>131</v>
      </c>
      <c r="AU360" s="156" t="s">
        <v>136</v>
      </c>
      <c r="AV360" s="16"/>
      <c r="AW360" s="16"/>
      <c r="AX360" s="16"/>
      <c r="AY360" s="3" t="s">
        <v>128</v>
      </c>
      <c r="AZ360" s="16"/>
      <c r="BA360" s="16"/>
      <c r="BB360" s="16"/>
      <c r="BC360" s="16"/>
      <c r="BD360" s="16"/>
      <c r="BE360" s="157">
        <f>IF(N360="základní",J360,0)</f>
        <v>0</v>
      </c>
      <c r="BF360" s="157">
        <f>IF(N360="snížená",J360,0)</f>
        <v>0</v>
      </c>
      <c r="BG360" s="157">
        <f>IF(N360="zákl. přenesená",J360,0)</f>
        <v>0</v>
      </c>
      <c r="BH360" s="157">
        <f>IF(N360="sníž. přenesená",J360,0)</f>
        <v>0</v>
      </c>
      <c r="BI360" s="157">
        <f>IF(N360="nulová",J360,0)</f>
        <v>0</v>
      </c>
      <c r="BJ360" s="3" t="s">
        <v>136</v>
      </c>
      <c r="BK360" s="157">
        <f>ROUND(I360*H360,2)</f>
        <v>0</v>
      </c>
      <c r="BL360" s="3" t="s">
        <v>153</v>
      </c>
      <c r="BM360" s="156" t="s">
        <v>659</v>
      </c>
    </row>
    <row r="361" ht="15.75" customHeight="1">
      <c r="A361" s="166"/>
      <c r="B361" s="167"/>
      <c r="C361" s="166"/>
      <c r="D361" s="168" t="s">
        <v>338</v>
      </c>
      <c r="E361" s="169" t="s">
        <v>1</v>
      </c>
      <c r="F361" s="170" t="s">
        <v>660</v>
      </c>
      <c r="G361" s="166"/>
      <c r="H361" s="169" t="s">
        <v>1</v>
      </c>
      <c r="I361" s="166"/>
      <c r="J361" s="166"/>
      <c r="K361" s="166"/>
      <c r="L361" s="167"/>
      <c r="M361" s="171"/>
      <c r="N361" s="166"/>
      <c r="O361" s="166"/>
      <c r="P361" s="166"/>
      <c r="Q361" s="166"/>
      <c r="R361" s="166"/>
      <c r="S361" s="166"/>
      <c r="T361" s="172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9" t="s">
        <v>338</v>
      </c>
      <c r="AU361" s="169" t="s">
        <v>136</v>
      </c>
      <c r="AV361" s="166" t="s">
        <v>83</v>
      </c>
      <c r="AW361" s="166" t="s">
        <v>28</v>
      </c>
      <c r="AX361" s="166" t="s">
        <v>75</v>
      </c>
      <c r="AY361" s="169" t="s">
        <v>128</v>
      </c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</row>
    <row r="362" ht="15.75" customHeight="1">
      <c r="A362" s="173"/>
      <c r="B362" s="174"/>
      <c r="C362" s="173"/>
      <c r="D362" s="168" t="s">
        <v>338</v>
      </c>
      <c r="E362" s="175" t="s">
        <v>1</v>
      </c>
      <c r="F362" s="176" t="s">
        <v>661</v>
      </c>
      <c r="G362" s="173"/>
      <c r="H362" s="177">
        <v>27.789</v>
      </c>
      <c r="I362" s="173"/>
      <c r="J362" s="173"/>
      <c r="K362" s="173"/>
      <c r="L362" s="174"/>
      <c r="M362" s="178"/>
      <c r="N362" s="173"/>
      <c r="O362" s="173"/>
      <c r="P362" s="173"/>
      <c r="Q362" s="173"/>
      <c r="R362" s="173"/>
      <c r="S362" s="173"/>
      <c r="T362" s="179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5" t="s">
        <v>338</v>
      </c>
      <c r="AU362" s="175" t="s">
        <v>136</v>
      </c>
      <c r="AV362" s="173" t="s">
        <v>136</v>
      </c>
      <c r="AW362" s="173" t="s">
        <v>28</v>
      </c>
      <c r="AX362" s="173" t="s">
        <v>75</v>
      </c>
      <c r="AY362" s="175" t="s">
        <v>128</v>
      </c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</row>
    <row r="363" ht="15.75" customHeight="1">
      <c r="A363" s="166"/>
      <c r="B363" s="167"/>
      <c r="C363" s="166"/>
      <c r="D363" s="168" t="s">
        <v>338</v>
      </c>
      <c r="E363" s="169" t="s">
        <v>1</v>
      </c>
      <c r="F363" s="170" t="s">
        <v>526</v>
      </c>
      <c r="G363" s="166"/>
      <c r="H363" s="169" t="s">
        <v>1</v>
      </c>
      <c r="I363" s="166"/>
      <c r="J363" s="166"/>
      <c r="K363" s="166"/>
      <c r="L363" s="167"/>
      <c r="M363" s="171"/>
      <c r="N363" s="166"/>
      <c r="O363" s="166"/>
      <c r="P363" s="166"/>
      <c r="Q363" s="166"/>
      <c r="R363" s="166"/>
      <c r="S363" s="166"/>
      <c r="T363" s="172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9" t="s">
        <v>338</v>
      </c>
      <c r="AU363" s="169" t="s">
        <v>136</v>
      </c>
      <c r="AV363" s="166" t="s">
        <v>83</v>
      </c>
      <c r="AW363" s="166" t="s">
        <v>28</v>
      </c>
      <c r="AX363" s="166" t="s">
        <v>75</v>
      </c>
      <c r="AY363" s="169" t="s">
        <v>128</v>
      </c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</row>
    <row r="364" ht="15.75" customHeight="1">
      <c r="A364" s="173"/>
      <c r="B364" s="174"/>
      <c r="C364" s="173"/>
      <c r="D364" s="168" t="s">
        <v>338</v>
      </c>
      <c r="E364" s="175" t="s">
        <v>1</v>
      </c>
      <c r="F364" s="176" t="s">
        <v>662</v>
      </c>
      <c r="G364" s="173"/>
      <c r="H364" s="177">
        <v>-4.025</v>
      </c>
      <c r="I364" s="173"/>
      <c r="J364" s="173"/>
      <c r="K364" s="173"/>
      <c r="L364" s="174"/>
      <c r="M364" s="178"/>
      <c r="N364" s="173"/>
      <c r="O364" s="173"/>
      <c r="P364" s="173"/>
      <c r="Q364" s="173"/>
      <c r="R364" s="173"/>
      <c r="S364" s="173"/>
      <c r="T364" s="179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5" t="s">
        <v>338</v>
      </c>
      <c r="AU364" s="175" t="s">
        <v>136</v>
      </c>
      <c r="AV364" s="173" t="s">
        <v>136</v>
      </c>
      <c r="AW364" s="173" t="s">
        <v>28</v>
      </c>
      <c r="AX364" s="173" t="s">
        <v>75</v>
      </c>
      <c r="AY364" s="175" t="s">
        <v>128</v>
      </c>
      <c r="AZ364" s="173"/>
      <c r="BA364" s="173"/>
      <c r="BB364" s="173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</row>
    <row r="365" ht="15.75" customHeight="1">
      <c r="A365" s="173"/>
      <c r="B365" s="174"/>
      <c r="C365" s="173"/>
      <c r="D365" s="168" t="s">
        <v>338</v>
      </c>
      <c r="E365" s="175" t="s">
        <v>1</v>
      </c>
      <c r="F365" s="176" t="s">
        <v>663</v>
      </c>
      <c r="G365" s="173"/>
      <c r="H365" s="177">
        <v>-1.882</v>
      </c>
      <c r="I365" s="173"/>
      <c r="J365" s="173"/>
      <c r="K365" s="173"/>
      <c r="L365" s="174"/>
      <c r="M365" s="178"/>
      <c r="N365" s="173"/>
      <c r="O365" s="173"/>
      <c r="P365" s="173"/>
      <c r="Q365" s="173"/>
      <c r="R365" s="173"/>
      <c r="S365" s="173"/>
      <c r="T365" s="179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5" t="s">
        <v>338</v>
      </c>
      <c r="AU365" s="175" t="s">
        <v>136</v>
      </c>
      <c r="AV365" s="173" t="s">
        <v>136</v>
      </c>
      <c r="AW365" s="173" t="s">
        <v>28</v>
      </c>
      <c r="AX365" s="173" t="s">
        <v>75</v>
      </c>
      <c r="AY365" s="175" t="s">
        <v>128</v>
      </c>
      <c r="AZ365" s="173"/>
      <c r="BA365" s="173"/>
      <c r="BB365" s="173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</row>
    <row r="366" ht="15.75" customHeight="1">
      <c r="A366" s="180"/>
      <c r="B366" s="181"/>
      <c r="C366" s="180"/>
      <c r="D366" s="168" t="s">
        <v>338</v>
      </c>
      <c r="E366" s="182" t="s">
        <v>1</v>
      </c>
      <c r="F366" s="183" t="s">
        <v>341</v>
      </c>
      <c r="G366" s="180"/>
      <c r="H366" s="184">
        <v>21.882</v>
      </c>
      <c r="I366" s="180"/>
      <c r="J366" s="180"/>
      <c r="K366" s="180"/>
      <c r="L366" s="181"/>
      <c r="M366" s="185"/>
      <c r="N366" s="180"/>
      <c r="O366" s="180"/>
      <c r="P366" s="180"/>
      <c r="Q366" s="180"/>
      <c r="R366" s="180"/>
      <c r="S366" s="180"/>
      <c r="T366" s="186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2" t="s">
        <v>338</v>
      </c>
      <c r="AU366" s="182" t="s">
        <v>136</v>
      </c>
      <c r="AV366" s="180" t="s">
        <v>147</v>
      </c>
      <c r="AW366" s="180" t="s">
        <v>28</v>
      </c>
      <c r="AX366" s="180" t="s">
        <v>75</v>
      </c>
      <c r="AY366" s="182" t="s">
        <v>128</v>
      </c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</row>
    <row r="367" ht="15.75" customHeight="1">
      <c r="A367" s="166"/>
      <c r="B367" s="167"/>
      <c r="C367" s="166"/>
      <c r="D367" s="168" t="s">
        <v>338</v>
      </c>
      <c r="E367" s="169" t="s">
        <v>1</v>
      </c>
      <c r="F367" s="170" t="s">
        <v>664</v>
      </c>
      <c r="G367" s="166"/>
      <c r="H367" s="169" t="s">
        <v>1</v>
      </c>
      <c r="I367" s="166"/>
      <c r="J367" s="166"/>
      <c r="K367" s="166"/>
      <c r="L367" s="167"/>
      <c r="M367" s="171"/>
      <c r="N367" s="166"/>
      <c r="O367" s="166"/>
      <c r="P367" s="166"/>
      <c r="Q367" s="166"/>
      <c r="R367" s="166"/>
      <c r="S367" s="166"/>
      <c r="T367" s="172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9" t="s">
        <v>338</v>
      </c>
      <c r="AU367" s="169" t="s">
        <v>136</v>
      </c>
      <c r="AV367" s="166" t="s">
        <v>83</v>
      </c>
      <c r="AW367" s="166" t="s">
        <v>28</v>
      </c>
      <c r="AX367" s="166" t="s">
        <v>75</v>
      </c>
      <c r="AY367" s="169" t="s">
        <v>128</v>
      </c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</row>
    <row r="368" ht="15.75" customHeight="1">
      <c r="A368" s="173"/>
      <c r="B368" s="174"/>
      <c r="C368" s="173"/>
      <c r="D368" s="168" t="s">
        <v>338</v>
      </c>
      <c r="E368" s="175" t="s">
        <v>1</v>
      </c>
      <c r="F368" s="176" t="s">
        <v>665</v>
      </c>
      <c r="G368" s="173"/>
      <c r="H368" s="177">
        <v>39.82</v>
      </c>
      <c r="I368" s="173"/>
      <c r="J368" s="173"/>
      <c r="K368" s="173"/>
      <c r="L368" s="174"/>
      <c r="M368" s="178"/>
      <c r="N368" s="173"/>
      <c r="O368" s="173"/>
      <c r="P368" s="173"/>
      <c r="Q368" s="173"/>
      <c r="R368" s="173"/>
      <c r="S368" s="173"/>
      <c r="T368" s="179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5" t="s">
        <v>338</v>
      </c>
      <c r="AU368" s="175" t="s">
        <v>136</v>
      </c>
      <c r="AV368" s="173" t="s">
        <v>136</v>
      </c>
      <c r="AW368" s="173" t="s">
        <v>28</v>
      </c>
      <c r="AX368" s="173" t="s">
        <v>75</v>
      </c>
      <c r="AY368" s="175" t="s">
        <v>128</v>
      </c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</row>
    <row r="369" ht="15.75" customHeight="1">
      <c r="A369" s="173"/>
      <c r="B369" s="174"/>
      <c r="C369" s="173"/>
      <c r="D369" s="168" t="s">
        <v>338</v>
      </c>
      <c r="E369" s="175" t="s">
        <v>1</v>
      </c>
      <c r="F369" s="176" t="s">
        <v>666</v>
      </c>
      <c r="G369" s="173"/>
      <c r="H369" s="177">
        <v>21.981</v>
      </c>
      <c r="I369" s="173"/>
      <c r="J369" s="173"/>
      <c r="K369" s="173"/>
      <c r="L369" s="174"/>
      <c r="M369" s="178"/>
      <c r="N369" s="173"/>
      <c r="O369" s="173"/>
      <c r="P369" s="173"/>
      <c r="Q369" s="173"/>
      <c r="R369" s="173"/>
      <c r="S369" s="173"/>
      <c r="T369" s="179"/>
      <c r="U369" s="173"/>
      <c r="V369" s="173"/>
      <c r="W369" s="173"/>
      <c r="X369" s="173"/>
      <c r="Y369" s="173"/>
      <c r="Z369" s="173"/>
      <c r="AA369" s="173"/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5" t="s">
        <v>338</v>
      </c>
      <c r="AU369" s="175" t="s">
        <v>136</v>
      </c>
      <c r="AV369" s="173" t="s">
        <v>136</v>
      </c>
      <c r="AW369" s="173" t="s">
        <v>28</v>
      </c>
      <c r="AX369" s="173" t="s">
        <v>75</v>
      </c>
      <c r="AY369" s="175" t="s">
        <v>128</v>
      </c>
      <c r="AZ369" s="173"/>
      <c r="BA369" s="173"/>
      <c r="BB369" s="173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</row>
    <row r="370" ht="15.75" customHeight="1">
      <c r="A370" s="173"/>
      <c r="B370" s="174"/>
      <c r="C370" s="173"/>
      <c r="D370" s="168" t="s">
        <v>338</v>
      </c>
      <c r="E370" s="175" t="s">
        <v>1</v>
      </c>
      <c r="F370" s="176" t="s">
        <v>667</v>
      </c>
      <c r="G370" s="173"/>
      <c r="H370" s="177">
        <v>3.933</v>
      </c>
      <c r="I370" s="173"/>
      <c r="J370" s="173"/>
      <c r="K370" s="173"/>
      <c r="L370" s="174"/>
      <c r="M370" s="178"/>
      <c r="N370" s="173"/>
      <c r="O370" s="173"/>
      <c r="P370" s="173"/>
      <c r="Q370" s="173"/>
      <c r="R370" s="173"/>
      <c r="S370" s="173"/>
      <c r="T370" s="179"/>
      <c r="U370" s="173"/>
      <c r="V370" s="173"/>
      <c r="W370" s="173"/>
      <c r="X370" s="173"/>
      <c r="Y370" s="173"/>
      <c r="Z370" s="173"/>
      <c r="AA370" s="173"/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5" t="s">
        <v>338</v>
      </c>
      <c r="AU370" s="175" t="s">
        <v>136</v>
      </c>
      <c r="AV370" s="173" t="s">
        <v>136</v>
      </c>
      <c r="AW370" s="173" t="s">
        <v>28</v>
      </c>
      <c r="AX370" s="173" t="s">
        <v>75</v>
      </c>
      <c r="AY370" s="175" t="s">
        <v>128</v>
      </c>
      <c r="AZ370" s="173"/>
      <c r="BA370" s="173"/>
      <c r="BB370" s="173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</row>
    <row r="371" ht="15.75" customHeight="1">
      <c r="A371" s="173"/>
      <c r="B371" s="174"/>
      <c r="C371" s="173"/>
      <c r="D371" s="168" t="s">
        <v>338</v>
      </c>
      <c r="E371" s="175" t="s">
        <v>1</v>
      </c>
      <c r="F371" s="176" t="s">
        <v>668</v>
      </c>
      <c r="G371" s="173"/>
      <c r="H371" s="177">
        <v>1.594</v>
      </c>
      <c r="I371" s="173"/>
      <c r="J371" s="173"/>
      <c r="K371" s="173"/>
      <c r="L371" s="174"/>
      <c r="M371" s="178"/>
      <c r="N371" s="173"/>
      <c r="O371" s="173"/>
      <c r="P371" s="173"/>
      <c r="Q371" s="173"/>
      <c r="R371" s="173"/>
      <c r="S371" s="173"/>
      <c r="T371" s="179"/>
      <c r="U371" s="173"/>
      <c r="V371" s="173"/>
      <c r="W371" s="173"/>
      <c r="X371" s="173"/>
      <c r="Y371" s="173"/>
      <c r="Z371" s="173"/>
      <c r="AA371" s="173"/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5" t="s">
        <v>338</v>
      </c>
      <c r="AU371" s="175" t="s">
        <v>136</v>
      </c>
      <c r="AV371" s="173" t="s">
        <v>136</v>
      </c>
      <c r="AW371" s="173" t="s">
        <v>28</v>
      </c>
      <c r="AX371" s="173" t="s">
        <v>75</v>
      </c>
      <c r="AY371" s="175" t="s">
        <v>128</v>
      </c>
      <c r="AZ371" s="173"/>
      <c r="BA371" s="173"/>
      <c r="BB371" s="173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</row>
    <row r="372" ht="15.75" customHeight="1">
      <c r="A372" s="166"/>
      <c r="B372" s="167"/>
      <c r="C372" s="166"/>
      <c r="D372" s="168" t="s">
        <v>338</v>
      </c>
      <c r="E372" s="169" t="s">
        <v>1</v>
      </c>
      <c r="F372" s="170" t="s">
        <v>526</v>
      </c>
      <c r="G372" s="166"/>
      <c r="H372" s="169" t="s">
        <v>1</v>
      </c>
      <c r="I372" s="166"/>
      <c r="J372" s="166"/>
      <c r="K372" s="166"/>
      <c r="L372" s="167"/>
      <c r="M372" s="171"/>
      <c r="N372" s="166"/>
      <c r="O372" s="166"/>
      <c r="P372" s="166"/>
      <c r="Q372" s="166"/>
      <c r="R372" s="166"/>
      <c r="S372" s="166"/>
      <c r="T372" s="172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9" t="s">
        <v>338</v>
      </c>
      <c r="AU372" s="169" t="s">
        <v>136</v>
      </c>
      <c r="AV372" s="166" t="s">
        <v>83</v>
      </c>
      <c r="AW372" s="166" t="s">
        <v>28</v>
      </c>
      <c r="AX372" s="166" t="s">
        <v>75</v>
      </c>
      <c r="AY372" s="169" t="s">
        <v>128</v>
      </c>
      <c r="AZ372" s="166"/>
      <c r="BA372" s="166"/>
      <c r="BB372" s="166"/>
      <c r="BC372" s="166"/>
      <c r="BD372" s="166"/>
      <c r="BE372" s="166"/>
      <c r="BF372" s="166"/>
      <c r="BG372" s="166"/>
      <c r="BH372" s="166"/>
      <c r="BI372" s="166"/>
      <c r="BJ372" s="166"/>
      <c r="BK372" s="166"/>
      <c r="BL372" s="166"/>
      <c r="BM372" s="166"/>
    </row>
    <row r="373" ht="15.75" customHeight="1">
      <c r="A373" s="173"/>
      <c r="B373" s="174"/>
      <c r="C373" s="173"/>
      <c r="D373" s="168" t="s">
        <v>338</v>
      </c>
      <c r="E373" s="175" t="s">
        <v>1</v>
      </c>
      <c r="F373" s="176" t="s">
        <v>669</v>
      </c>
      <c r="G373" s="173"/>
      <c r="H373" s="177">
        <v>-6.176</v>
      </c>
      <c r="I373" s="173"/>
      <c r="J373" s="173"/>
      <c r="K373" s="173"/>
      <c r="L373" s="174"/>
      <c r="M373" s="178"/>
      <c r="N373" s="173"/>
      <c r="O373" s="173"/>
      <c r="P373" s="173"/>
      <c r="Q373" s="173"/>
      <c r="R373" s="173"/>
      <c r="S373" s="173"/>
      <c r="T373" s="179"/>
      <c r="U373" s="173"/>
      <c r="V373" s="173"/>
      <c r="W373" s="173"/>
      <c r="X373" s="173"/>
      <c r="Y373" s="173"/>
      <c r="Z373" s="173"/>
      <c r="AA373" s="173"/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5" t="s">
        <v>338</v>
      </c>
      <c r="AU373" s="175" t="s">
        <v>136</v>
      </c>
      <c r="AV373" s="173" t="s">
        <v>136</v>
      </c>
      <c r="AW373" s="173" t="s">
        <v>28</v>
      </c>
      <c r="AX373" s="173" t="s">
        <v>75</v>
      </c>
      <c r="AY373" s="175" t="s">
        <v>128</v>
      </c>
      <c r="AZ373" s="173"/>
      <c r="BA373" s="173"/>
      <c r="BB373" s="173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</row>
    <row r="374" ht="15.75" customHeight="1">
      <c r="A374" s="173"/>
      <c r="B374" s="174"/>
      <c r="C374" s="173"/>
      <c r="D374" s="168" t="s">
        <v>338</v>
      </c>
      <c r="E374" s="175" t="s">
        <v>1</v>
      </c>
      <c r="F374" s="176" t="s">
        <v>670</v>
      </c>
      <c r="G374" s="173"/>
      <c r="H374" s="177">
        <v>-1.84</v>
      </c>
      <c r="I374" s="173"/>
      <c r="J374" s="173"/>
      <c r="K374" s="173"/>
      <c r="L374" s="174"/>
      <c r="M374" s="178"/>
      <c r="N374" s="173"/>
      <c r="O374" s="173"/>
      <c r="P374" s="173"/>
      <c r="Q374" s="173"/>
      <c r="R374" s="173"/>
      <c r="S374" s="173"/>
      <c r="T374" s="179"/>
      <c r="U374" s="173"/>
      <c r="V374" s="173"/>
      <c r="W374" s="173"/>
      <c r="X374" s="173"/>
      <c r="Y374" s="173"/>
      <c r="Z374" s="173"/>
      <c r="AA374" s="173"/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5" t="s">
        <v>338</v>
      </c>
      <c r="AU374" s="175" t="s">
        <v>136</v>
      </c>
      <c r="AV374" s="173" t="s">
        <v>136</v>
      </c>
      <c r="AW374" s="173" t="s">
        <v>28</v>
      </c>
      <c r="AX374" s="173" t="s">
        <v>75</v>
      </c>
      <c r="AY374" s="175" t="s">
        <v>128</v>
      </c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</row>
    <row r="375" ht="15.75" customHeight="1">
      <c r="A375" s="173"/>
      <c r="B375" s="174"/>
      <c r="C375" s="173"/>
      <c r="D375" s="168" t="s">
        <v>338</v>
      </c>
      <c r="E375" s="175" t="s">
        <v>1</v>
      </c>
      <c r="F375" s="176" t="s">
        <v>671</v>
      </c>
      <c r="G375" s="173"/>
      <c r="H375" s="177">
        <v>-3.054</v>
      </c>
      <c r="I375" s="173"/>
      <c r="J375" s="173"/>
      <c r="K375" s="173"/>
      <c r="L375" s="174"/>
      <c r="M375" s="178"/>
      <c r="N375" s="173"/>
      <c r="O375" s="173"/>
      <c r="P375" s="173"/>
      <c r="Q375" s="173"/>
      <c r="R375" s="173"/>
      <c r="S375" s="173"/>
      <c r="T375" s="179"/>
      <c r="U375" s="173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5" t="s">
        <v>338</v>
      </c>
      <c r="AU375" s="175" t="s">
        <v>136</v>
      </c>
      <c r="AV375" s="173" t="s">
        <v>136</v>
      </c>
      <c r="AW375" s="173" t="s">
        <v>28</v>
      </c>
      <c r="AX375" s="173" t="s">
        <v>75</v>
      </c>
      <c r="AY375" s="175" t="s">
        <v>128</v>
      </c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</row>
    <row r="376" ht="15.75" customHeight="1">
      <c r="A376" s="180"/>
      <c r="B376" s="181"/>
      <c r="C376" s="180"/>
      <c r="D376" s="168" t="s">
        <v>338</v>
      </c>
      <c r="E376" s="182" t="s">
        <v>1</v>
      </c>
      <c r="F376" s="183" t="s">
        <v>341</v>
      </c>
      <c r="G376" s="180"/>
      <c r="H376" s="184">
        <v>56.258</v>
      </c>
      <c r="I376" s="180"/>
      <c r="J376" s="180"/>
      <c r="K376" s="180"/>
      <c r="L376" s="181"/>
      <c r="M376" s="185"/>
      <c r="N376" s="180"/>
      <c r="O376" s="180"/>
      <c r="P376" s="180"/>
      <c r="Q376" s="180"/>
      <c r="R376" s="180"/>
      <c r="S376" s="180"/>
      <c r="T376" s="186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2" t="s">
        <v>338</v>
      </c>
      <c r="AU376" s="182" t="s">
        <v>136</v>
      </c>
      <c r="AV376" s="180" t="s">
        <v>147</v>
      </c>
      <c r="AW376" s="180" t="s">
        <v>28</v>
      </c>
      <c r="AX376" s="180" t="s">
        <v>75</v>
      </c>
      <c r="AY376" s="182" t="s">
        <v>128</v>
      </c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</row>
    <row r="377" ht="15.75" customHeight="1">
      <c r="A377" s="187"/>
      <c r="B377" s="188"/>
      <c r="C377" s="187"/>
      <c r="D377" s="168" t="s">
        <v>338</v>
      </c>
      <c r="E377" s="189" t="s">
        <v>1</v>
      </c>
      <c r="F377" s="190" t="s">
        <v>351</v>
      </c>
      <c r="G377" s="187"/>
      <c r="H377" s="191">
        <v>78.14</v>
      </c>
      <c r="I377" s="187"/>
      <c r="J377" s="187"/>
      <c r="K377" s="187"/>
      <c r="L377" s="188"/>
      <c r="M377" s="192"/>
      <c r="N377" s="187"/>
      <c r="O377" s="187"/>
      <c r="P377" s="187"/>
      <c r="Q377" s="187"/>
      <c r="R377" s="187"/>
      <c r="S377" s="187"/>
      <c r="T377" s="193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9" t="s">
        <v>338</v>
      </c>
      <c r="AU377" s="189" t="s">
        <v>136</v>
      </c>
      <c r="AV377" s="187" t="s">
        <v>153</v>
      </c>
      <c r="AW377" s="187" t="s">
        <v>28</v>
      </c>
      <c r="AX377" s="187" t="s">
        <v>83</v>
      </c>
      <c r="AY377" s="189" t="s">
        <v>128</v>
      </c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</row>
    <row r="378" ht="24.0" customHeight="1">
      <c r="A378" s="16"/>
      <c r="B378" s="17"/>
      <c r="C378" s="146" t="s">
        <v>672</v>
      </c>
      <c r="D378" s="146" t="s">
        <v>131</v>
      </c>
      <c r="E378" s="147" t="s">
        <v>673</v>
      </c>
      <c r="F378" s="148" t="s">
        <v>674</v>
      </c>
      <c r="G378" s="149" t="s">
        <v>209</v>
      </c>
      <c r="H378" s="150">
        <v>36.5</v>
      </c>
      <c r="I378" s="151"/>
      <c r="J378" s="151">
        <f>ROUND(I378*H378,2)</f>
        <v>0</v>
      </c>
      <c r="K378" s="148" t="s">
        <v>1</v>
      </c>
      <c r="L378" s="17"/>
      <c r="M378" s="152" t="s">
        <v>1</v>
      </c>
      <c r="N378" s="153" t="s">
        <v>41</v>
      </c>
      <c r="O378" s="154">
        <v>0.2</v>
      </c>
      <c r="P378" s="154">
        <f>O378*H378</f>
        <v>7.3</v>
      </c>
      <c r="Q378" s="154">
        <v>1.28E-4</v>
      </c>
      <c r="R378" s="154">
        <f>Q378*H378</f>
        <v>0.004672</v>
      </c>
      <c r="S378" s="154">
        <v>0.0</v>
      </c>
      <c r="T378" s="155">
        <f>S378*H378</f>
        <v>0</v>
      </c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56" t="s">
        <v>153</v>
      </c>
      <c r="AS378" s="16"/>
      <c r="AT378" s="156" t="s">
        <v>131</v>
      </c>
      <c r="AU378" s="156" t="s">
        <v>136</v>
      </c>
      <c r="AV378" s="16"/>
      <c r="AW378" s="16"/>
      <c r="AX378" s="16"/>
      <c r="AY378" s="3" t="s">
        <v>128</v>
      </c>
      <c r="AZ378" s="16"/>
      <c r="BA378" s="16"/>
      <c r="BB378" s="16"/>
      <c r="BC378" s="16"/>
      <c r="BD378" s="16"/>
      <c r="BE378" s="157">
        <f>IF(N378="základní",J378,0)</f>
        <v>0</v>
      </c>
      <c r="BF378" s="157">
        <f>IF(N378="snížená",J378,0)</f>
        <v>0</v>
      </c>
      <c r="BG378" s="157">
        <f>IF(N378="zákl. přenesená",J378,0)</f>
        <v>0</v>
      </c>
      <c r="BH378" s="157">
        <f>IF(N378="sníž. přenesená",J378,0)</f>
        <v>0</v>
      </c>
      <c r="BI378" s="157">
        <f>IF(N378="nulová",J378,0)</f>
        <v>0</v>
      </c>
      <c r="BJ378" s="3" t="s">
        <v>136</v>
      </c>
      <c r="BK378" s="157">
        <f>ROUND(I378*H378,2)</f>
        <v>0</v>
      </c>
      <c r="BL378" s="3" t="s">
        <v>153</v>
      </c>
      <c r="BM378" s="156" t="s">
        <v>675</v>
      </c>
    </row>
    <row r="379" ht="15.75" customHeight="1">
      <c r="A379" s="173"/>
      <c r="B379" s="174"/>
      <c r="C379" s="173"/>
      <c r="D379" s="168" t="s">
        <v>338</v>
      </c>
      <c r="E379" s="175" t="s">
        <v>1</v>
      </c>
      <c r="F379" s="176" t="s">
        <v>676</v>
      </c>
      <c r="G379" s="173"/>
      <c r="H379" s="177">
        <v>36.5</v>
      </c>
      <c r="I379" s="173"/>
      <c r="J379" s="173"/>
      <c r="K379" s="173"/>
      <c r="L379" s="174"/>
      <c r="M379" s="178"/>
      <c r="N379" s="173"/>
      <c r="O379" s="173"/>
      <c r="P379" s="173"/>
      <c r="Q379" s="173"/>
      <c r="R379" s="173"/>
      <c r="S379" s="173"/>
      <c r="T379" s="179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5" t="s">
        <v>338</v>
      </c>
      <c r="AU379" s="175" t="s">
        <v>136</v>
      </c>
      <c r="AV379" s="173" t="s">
        <v>136</v>
      </c>
      <c r="AW379" s="173" t="s">
        <v>28</v>
      </c>
      <c r="AX379" s="173" t="s">
        <v>75</v>
      </c>
      <c r="AY379" s="175" t="s">
        <v>128</v>
      </c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</row>
    <row r="380" ht="15.75" customHeight="1">
      <c r="A380" s="187"/>
      <c r="B380" s="188"/>
      <c r="C380" s="187"/>
      <c r="D380" s="168" t="s">
        <v>338</v>
      </c>
      <c r="E380" s="189" t="s">
        <v>1</v>
      </c>
      <c r="F380" s="190" t="s">
        <v>351</v>
      </c>
      <c r="G380" s="187"/>
      <c r="H380" s="191">
        <v>36.5</v>
      </c>
      <c r="I380" s="187"/>
      <c r="J380" s="187"/>
      <c r="K380" s="187"/>
      <c r="L380" s="188"/>
      <c r="M380" s="192"/>
      <c r="N380" s="187"/>
      <c r="O380" s="187"/>
      <c r="P380" s="187"/>
      <c r="Q380" s="187"/>
      <c r="R380" s="187"/>
      <c r="S380" s="187"/>
      <c r="T380" s="193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9" t="s">
        <v>338</v>
      </c>
      <c r="AU380" s="189" t="s">
        <v>136</v>
      </c>
      <c r="AV380" s="187" t="s">
        <v>153</v>
      </c>
      <c r="AW380" s="187" t="s">
        <v>28</v>
      </c>
      <c r="AX380" s="187" t="s">
        <v>83</v>
      </c>
      <c r="AY380" s="189" t="s">
        <v>128</v>
      </c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</row>
    <row r="381" ht="24.0" customHeight="1">
      <c r="A381" s="16"/>
      <c r="B381" s="17"/>
      <c r="C381" s="146" t="s">
        <v>677</v>
      </c>
      <c r="D381" s="146" t="s">
        <v>131</v>
      </c>
      <c r="E381" s="147" t="s">
        <v>678</v>
      </c>
      <c r="F381" s="148" t="s">
        <v>679</v>
      </c>
      <c r="G381" s="149" t="s">
        <v>164</v>
      </c>
      <c r="H381" s="150">
        <v>1.701</v>
      </c>
      <c r="I381" s="151"/>
      <c r="J381" s="151">
        <f>ROUND(I381*H381,2)</f>
        <v>0</v>
      </c>
      <c r="K381" s="148" t="s">
        <v>1</v>
      </c>
      <c r="L381" s="17"/>
      <c r="M381" s="152" t="s">
        <v>1</v>
      </c>
      <c r="N381" s="153" t="s">
        <v>41</v>
      </c>
      <c r="O381" s="154">
        <v>0.805</v>
      </c>
      <c r="P381" s="154">
        <f>O381*H381</f>
        <v>1.369305</v>
      </c>
      <c r="Q381" s="154">
        <v>0.05252</v>
      </c>
      <c r="R381" s="154">
        <f>Q381*H381</f>
        <v>0.08933652</v>
      </c>
      <c r="S381" s="154">
        <v>0.0</v>
      </c>
      <c r="T381" s="155">
        <f>S381*H381</f>
        <v>0</v>
      </c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56" t="s">
        <v>153</v>
      </c>
      <c r="AS381" s="16"/>
      <c r="AT381" s="156" t="s">
        <v>131</v>
      </c>
      <c r="AU381" s="156" t="s">
        <v>136</v>
      </c>
      <c r="AV381" s="16"/>
      <c r="AW381" s="16"/>
      <c r="AX381" s="16"/>
      <c r="AY381" s="3" t="s">
        <v>128</v>
      </c>
      <c r="AZ381" s="16"/>
      <c r="BA381" s="16"/>
      <c r="BB381" s="16"/>
      <c r="BC381" s="16"/>
      <c r="BD381" s="16"/>
      <c r="BE381" s="157">
        <f>IF(N381="základní",J381,0)</f>
        <v>0</v>
      </c>
      <c r="BF381" s="157">
        <f>IF(N381="snížená",J381,0)</f>
        <v>0</v>
      </c>
      <c r="BG381" s="157">
        <f>IF(N381="zákl. přenesená",J381,0)</f>
        <v>0</v>
      </c>
      <c r="BH381" s="157">
        <f>IF(N381="sníž. přenesená",J381,0)</f>
        <v>0</v>
      </c>
      <c r="BI381" s="157">
        <f>IF(N381="nulová",J381,0)</f>
        <v>0</v>
      </c>
      <c r="BJ381" s="3" t="s">
        <v>136</v>
      </c>
      <c r="BK381" s="157">
        <f>ROUND(I381*H381,2)</f>
        <v>0</v>
      </c>
      <c r="BL381" s="3" t="s">
        <v>153</v>
      </c>
      <c r="BM381" s="156" t="s">
        <v>680</v>
      </c>
    </row>
    <row r="382" ht="15.75" customHeight="1">
      <c r="A382" s="166"/>
      <c r="B382" s="167"/>
      <c r="C382" s="166"/>
      <c r="D382" s="168" t="s">
        <v>338</v>
      </c>
      <c r="E382" s="169" t="s">
        <v>1</v>
      </c>
      <c r="F382" s="170" t="s">
        <v>681</v>
      </c>
      <c r="G382" s="166"/>
      <c r="H382" s="169" t="s">
        <v>1</v>
      </c>
      <c r="I382" s="166"/>
      <c r="J382" s="166"/>
      <c r="K382" s="166"/>
      <c r="L382" s="167"/>
      <c r="M382" s="171"/>
      <c r="N382" s="166"/>
      <c r="O382" s="166"/>
      <c r="P382" s="166"/>
      <c r="Q382" s="166"/>
      <c r="R382" s="166"/>
      <c r="S382" s="166"/>
      <c r="T382" s="172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9" t="s">
        <v>338</v>
      </c>
      <c r="AU382" s="169" t="s">
        <v>136</v>
      </c>
      <c r="AV382" s="166" t="s">
        <v>83</v>
      </c>
      <c r="AW382" s="166" t="s">
        <v>28</v>
      </c>
      <c r="AX382" s="166" t="s">
        <v>75</v>
      </c>
      <c r="AY382" s="169" t="s">
        <v>128</v>
      </c>
      <c r="AZ382" s="166"/>
      <c r="BA382" s="166"/>
      <c r="BB382" s="166"/>
      <c r="BC382" s="166"/>
      <c r="BD382" s="166"/>
      <c r="BE382" s="166"/>
      <c r="BF382" s="166"/>
      <c r="BG382" s="166"/>
      <c r="BH382" s="166"/>
      <c r="BI382" s="166"/>
      <c r="BJ382" s="166"/>
      <c r="BK382" s="166"/>
      <c r="BL382" s="166"/>
      <c r="BM382" s="166"/>
    </row>
    <row r="383" ht="15.75" customHeight="1">
      <c r="A383" s="173"/>
      <c r="B383" s="174"/>
      <c r="C383" s="173"/>
      <c r="D383" s="168" t="s">
        <v>338</v>
      </c>
      <c r="E383" s="175" t="s">
        <v>1</v>
      </c>
      <c r="F383" s="176" t="s">
        <v>682</v>
      </c>
      <c r="G383" s="173"/>
      <c r="H383" s="177">
        <v>1.701</v>
      </c>
      <c r="I383" s="173"/>
      <c r="J383" s="173"/>
      <c r="K383" s="173"/>
      <c r="L383" s="174"/>
      <c r="M383" s="178"/>
      <c r="N383" s="173"/>
      <c r="O383" s="173"/>
      <c r="P383" s="173"/>
      <c r="Q383" s="173"/>
      <c r="R383" s="173"/>
      <c r="S383" s="173"/>
      <c r="T383" s="179"/>
      <c r="U383" s="173"/>
      <c r="V383" s="173"/>
      <c r="W383" s="173"/>
      <c r="X383" s="173"/>
      <c r="Y383" s="173"/>
      <c r="Z383" s="173"/>
      <c r="AA383" s="173"/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5" t="s">
        <v>338</v>
      </c>
      <c r="AU383" s="175" t="s">
        <v>136</v>
      </c>
      <c r="AV383" s="173" t="s">
        <v>136</v>
      </c>
      <c r="AW383" s="173" t="s">
        <v>28</v>
      </c>
      <c r="AX383" s="173" t="s">
        <v>75</v>
      </c>
      <c r="AY383" s="175" t="s">
        <v>128</v>
      </c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</row>
    <row r="384" ht="15.75" customHeight="1">
      <c r="A384" s="187"/>
      <c r="B384" s="188"/>
      <c r="C384" s="187"/>
      <c r="D384" s="168" t="s">
        <v>338</v>
      </c>
      <c r="E384" s="189" t="s">
        <v>1</v>
      </c>
      <c r="F384" s="190" t="s">
        <v>351</v>
      </c>
      <c r="G384" s="187"/>
      <c r="H384" s="191">
        <v>1.701</v>
      </c>
      <c r="I384" s="187"/>
      <c r="J384" s="187"/>
      <c r="K384" s="187"/>
      <c r="L384" s="188"/>
      <c r="M384" s="192"/>
      <c r="N384" s="187"/>
      <c r="O384" s="187"/>
      <c r="P384" s="187"/>
      <c r="Q384" s="187"/>
      <c r="R384" s="187"/>
      <c r="S384" s="187"/>
      <c r="T384" s="193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9" t="s">
        <v>338</v>
      </c>
      <c r="AU384" s="189" t="s">
        <v>136</v>
      </c>
      <c r="AV384" s="187" t="s">
        <v>153</v>
      </c>
      <c r="AW384" s="187" t="s">
        <v>28</v>
      </c>
      <c r="AX384" s="187" t="s">
        <v>83</v>
      </c>
      <c r="AY384" s="189" t="s">
        <v>128</v>
      </c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</row>
    <row r="385" ht="22.5" customHeight="1">
      <c r="A385" s="134"/>
      <c r="B385" s="135"/>
      <c r="C385" s="134"/>
      <c r="D385" s="136" t="s">
        <v>74</v>
      </c>
      <c r="E385" s="144" t="s">
        <v>153</v>
      </c>
      <c r="F385" s="144" t="s">
        <v>683</v>
      </c>
      <c r="G385" s="134"/>
      <c r="H385" s="134"/>
      <c r="I385" s="134"/>
      <c r="J385" s="145">
        <f>BK385</f>
        <v>0</v>
      </c>
      <c r="K385" s="134"/>
      <c r="L385" s="135"/>
      <c r="M385" s="139"/>
      <c r="N385" s="134"/>
      <c r="O385" s="134"/>
      <c r="P385" s="140">
        <f>SUM(P386:P494)</f>
        <v>202.692415</v>
      </c>
      <c r="Q385" s="134"/>
      <c r="R385" s="140">
        <f>SUM(R386:R494)</f>
        <v>50.89683649</v>
      </c>
      <c r="S385" s="134"/>
      <c r="T385" s="141">
        <f>SUM(T386:T494)</f>
        <v>0</v>
      </c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6" t="s">
        <v>83</v>
      </c>
      <c r="AS385" s="134"/>
      <c r="AT385" s="142" t="s">
        <v>74</v>
      </c>
      <c r="AU385" s="142" t="s">
        <v>83</v>
      </c>
      <c r="AV385" s="134"/>
      <c r="AW385" s="134"/>
      <c r="AX385" s="134"/>
      <c r="AY385" s="136" t="s">
        <v>128</v>
      </c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43">
        <f>SUM(BK386:BK494)</f>
        <v>0</v>
      </c>
      <c r="BL385" s="134"/>
      <c r="BM385" s="134"/>
    </row>
    <row r="386" ht="24.0" customHeight="1">
      <c r="A386" s="16"/>
      <c r="B386" s="17"/>
      <c r="C386" s="146" t="s">
        <v>684</v>
      </c>
      <c r="D386" s="146" t="s">
        <v>131</v>
      </c>
      <c r="E386" s="147" t="s">
        <v>685</v>
      </c>
      <c r="F386" s="148" t="s">
        <v>686</v>
      </c>
      <c r="G386" s="149" t="s">
        <v>486</v>
      </c>
      <c r="H386" s="150">
        <v>4.0</v>
      </c>
      <c r="I386" s="151"/>
      <c r="J386" s="151">
        <f>ROUND(I386*H386,2)</f>
        <v>0</v>
      </c>
      <c r="K386" s="148" t="s">
        <v>134</v>
      </c>
      <c r="L386" s="17"/>
      <c r="M386" s="152" t="s">
        <v>1</v>
      </c>
      <c r="N386" s="153" t="s">
        <v>41</v>
      </c>
      <c r="O386" s="154">
        <v>1.621</v>
      </c>
      <c r="P386" s="154">
        <f>O386*H386</f>
        <v>6.484</v>
      </c>
      <c r="Q386" s="154">
        <v>0.0013</v>
      </c>
      <c r="R386" s="154">
        <f>Q386*H386</f>
        <v>0.0052</v>
      </c>
      <c r="S386" s="154">
        <v>0.0</v>
      </c>
      <c r="T386" s="155">
        <f>S386*H386</f>
        <v>0</v>
      </c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56" t="s">
        <v>153</v>
      </c>
      <c r="AS386" s="16"/>
      <c r="AT386" s="156" t="s">
        <v>131</v>
      </c>
      <c r="AU386" s="156" t="s">
        <v>136</v>
      </c>
      <c r="AV386" s="16"/>
      <c r="AW386" s="16"/>
      <c r="AX386" s="16"/>
      <c r="AY386" s="3" t="s">
        <v>128</v>
      </c>
      <c r="AZ386" s="16"/>
      <c r="BA386" s="16"/>
      <c r="BB386" s="16"/>
      <c r="BC386" s="16"/>
      <c r="BD386" s="16"/>
      <c r="BE386" s="157">
        <f>IF(N386="základní",J386,0)</f>
        <v>0</v>
      </c>
      <c r="BF386" s="157">
        <f>IF(N386="snížená",J386,0)</f>
        <v>0</v>
      </c>
      <c r="BG386" s="157">
        <f>IF(N386="zákl. přenesená",J386,0)</f>
        <v>0</v>
      </c>
      <c r="BH386" s="157">
        <f>IF(N386="sníž. přenesená",J386,0)</f>
        <v>0</v>
      </c>
      <c r="BI386" s="157">
        <f>IF(N386="nulová",J386,0)</f>
        <v>0</v>
      </c>
      <c r="BJ386" s="3" t="s">
        <v>136</v>
      </c>
      <c r="BK386" s="157">
        <f>ROUND(I386*H386,2)</f>
        <v>0</v>
      </c>
      <c r="BL386" s="3" t="s">
        <v>153</v>
      </c>
      <c r="BM386" s="156" t="s">
        <v>687</v>
      </c>
    </row>
    <row r="387" ht="15.75" customHeight="1">
      <c r="A387" s="16"/>
      <c r="B387" s="17"/>
      <c r="C387" s="16"/>
      <c r="D387" s="158" t="s">
        <v>138</v>
      </c>
      <c r="E387" s="16"/>
      <c r="F387" s="159" t="s">
        <v>688</v>
      </c>
      <c r="G387" s="16"/>
      <c r="H387" s="16"/>
      <c r="I387" s="16"/>
      <c r="J387" s="16"/>
      <c r="K387" s="16"/>
      <c r="L387" s="17"/>
      <c r="M387" s="160"/>
      <c r="N387" s="16"/>
      <c r="O387" s="16"/>
      <c r="P387" s="16"/>
      <c r="Q387" s="16"/>
      <c r="R387" s="16"/>
      <c r="S387" s="16"/>
      <c r="T387" s="5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3" t="s">
        <v>138</v>
      </c>
      <c r="AU387" s="3" t="s">
        <v>136</v>
      </c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</row>
    <row r="388" ht="16.5" customHeight="1">
      <c r="A388" s="16"/>
      <c r="B388" s="17"/>
      <c r="C388" s="194" t="s">
        <v>689</v>
      </c>
      <c r="D388" s="194" t="s">
        <v>407</v>
      </c>
      <c r="E388" s="195" t="s">
        <v>690</v>
      </c>
      <c r="F388" s="196" t="s">
        <v>691</v>
      </c>
      <c r="G388" s="197" t="s">
        <v>486</v>
      </c>
      <c r="H388" s="198">
        <v>4.0</v>
      </c>
      <c r="I388" s="199"/>
      <c r="J388" s="199">
        <f t="shared" ref="J388:J389" si="25">ROUND(I388*H388,2)</f>
        <v>0</v>
      </c>
      <c r="K388" s="196" t="s">
        <v>1</v>
      </c>
      <c r="L388" s="200"/>
      <c r="M388" s="201" t="s">
        <v>1</v>
      </c>
      <c r="N388" s="202" t="s">
        <v>41</v>
      </c>
      <c r="O388" s="154">
        <v>0.0</v>
      </c>
      <c r="P388" s="154">
        <f t="shared" ref="P388:P389" si="26">O388*H388</f>
        <v>0</v>
      </c>
      <c r="Q388" s="154">
        <v>0.1093</v>
      </c>
      <c r="R388" s="154">
        <f t="shared" ref="R388:R389" si="27">Q388*H388</f>
        <v>0.4372</v>
      </c>
      <c r="S388" s="154">
        <v>0.0</v>
      </c>
      <c r="T388" s="155">
        <f t="shared" ref="T388:T389" si="28">S388*H388</f>
        <v>0</v>
      </c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56" t="s">
        <v>387</v>
      </c>
      <c r="AS388" s="16"/>
      <c r="AT388" s="156" t="s">
        <v>407</v>
      </c>
      <c r="AU388" s="156" t="s">
        <v>136</v>
      </c>
      <c r="AV388" s="16"/>
      <c r="AW388" s="16"/>
      <c r="AX388" s="16"/>
      <c r="AY388" s="3" t="s">
        <v>128</v>
      </c>
      <c r="AZ388" s="16"/>
      <c r="BA388" s="16"/>
      <c r="BB388" s="16"/>
      <c r="BC388" s="16"/>
      <c r="BD388" s="16"/>
      <c r="BE388" s="157">
        <f t="shared" ref="BE388:BE389" si="29">IF(N388="základní",J388,0)</f>
        <v>0</v>
      </c>
      <c r="BF388" s="157">
        <f t="shared" ref="BF388:BF389" si="30">IF(N388="snížená",J388,0)</f>
        <v>0</v>
      </c>
      <c r="BG388" s="157">
        <f t="shared" ref="BG388:BG389" si="31">IF(N388="zákl. přenesená",J388,0)</f>
        <v>0</v>
      </c>
      <c r="BH388" s="157">
        <f t="shared" ref="BH388:BH389" si="32">IF(N388="sníž. přenesená",J388,0)</f>
        <v>0</v>
      </c>
      <c r="BI388" s="157">
        <f t="shared" ref="BI388:BI389" si="33">IF(N388="nulová",J388,0)</f>
        <v>0</v>
      </c>
      <c r="BJ388" s="3" t="s">
        <v>136</v>
      </c>
      <c r="BK388" s="157">
        <f t="shared" ref="BK388:BK389" si="34">ROUND(I388*H388,2)</f>
        <v>0</v>
      </c>
      <c r="BL388" s="3" t="s">
        <v>153</v>
      </c>
      <c r="BM388" s="156" t="s">
        <v>692</v>
      </c>
    </row>
    <row r="389" ht="24.0" customHeight="1">
      <c r="A389" s="16"/>
      <c r="B389" s="17"/>
      <c r="C389" s="146" t="s">
        <v>693</v>
      </c>
      <c r="D389" s="146" t="s">
        <v>131</v>
      </c>
      <c r="E389" s="147" t="s">
        <v>694</v>
      </c>
      <c r="F389" s="148" t="s">
        <v>695</v>
      </c>
      <c r="G389" s="149" t="s">
        <v>486</v>
      </c>
      <c r="H389" s="150">
        <v>2.0</v>
      </c>
      <c r="I389" s="151"/>
      <c r="J389" s="151">
        <f t="shared" si="25"/>
        <v>0</v>
      </c>
      <c r="K389" s="148" t="s">
        <v>134</v>
      </c>
      <c r="L389" s="17"/>
      <c r="M389" s="152" t="s">
        <v>1</v>
      </c>
      <c r="N389" s="153" t="s">
        <v>41</v>
      </c>
      <c r="O389" s="154">
        <v>1.84</v>
      </c>
      <c r="P389" s="154">
        <f t="shared" si="26"/>
        <v>3.68</v>
      </c>
      <c r="Q389" s="154">
        <v>0.00142</v>
      </c>
      <c r="R389" s="154">
        <f t="shared" si="27"/>
        <v>0.00284</v>
      </c>
      <c r="S389" s="154">
        <v>0.0</v>
      </c>
      <c r="T389" s="155">
        <f t="shared" si="28"/>
        <v>0</v>
      </c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56" t="s">
        <v>153</v>
      </c>
      <c r="AS389" s="16"/>
      <c r="AT389" s="156" t="s">
        <v>131</v>
      </c>
      <c r="AU389" s="156" t="s">
        <v>136</v>
      </c>
      <c r="AV389" s="16"/>
      <c r="AW389" s="16"/>
      <c r="AX389" s="16"/>
      <c r="AY389" s="3" t="s">
        <v>128</v>
      </c>
      <c r="AZ389" s="16"/>
      <c r="BA389" s="16"/>
      <c r="BB389" s="16"/>
      <c r="BC389" s="16"/>
      <c r="BD389" s="16"/>
      <c r="BE389" s="157">
        <f t="shared" si="29"/>
        <v>0</v>
      </c>
      <c r="BF389" s="157">
        <f t="shared" si="30"/>
        <v>0</v>
      </c>
      <c r="BG389" s="157">
        <f t="shared" si="31"/>
        <v>0</v>
      </c>
      <c r="BH389" s="157">
        <f t="shared" si="32"/>
        <v>0</v>
      </c>
      <c r="BI389" s="157">
        <f t="shared" si="33"/>
        <v>0</v>
      </c>
      <c r="BJ389" s="3" t="s">
        <v>136</v>
      </c>
      <c r="BK389" s="157">
        <f t="shared" si="34"/>
        <v>0</v>
      </c>
      <c r="BL389" s="3" t="s">
        <v>153</v>
      </c>
      <c r="BM389" s="156" t="s">
        <v>696</v>
      </c>
    </row>
    <row r="390" ht="15.75" customHeight="1">
      <c r="A390" s="16"/>
      <c r="B390" s="17"/>
      <c r="C390" s="16"/>
      <c r="D390" s="158" t="s">
        <v>138</v>
      </c>
      <c r="E390" s="16"/>
      <c r="F390" s="159" t="s">
        <v>697</v>
      </c>
      <c r="G390" s="16"/>
      <c r="H390" s="16"/>
      <c r="I390" s="16"/>
      <c r="J390" s="16"/>
      <c r="K390" s="16"/>
      <c r="L390" s="17"/>
      <c r="M390" s="160"/>
      <c r="N390" s="16"/>
      <c r="O390" s="16"/>
      <c r="P390" s="16"/>
      <c r="Q390" s="16"/>
      <c r="R390" s="16"/>
      <c r="S390" s="16"/>
      <c r="T390" s="5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3" t="s">
        <v>138</v>
      </c>
      <c r="AU390" s="3" t="s">
        <v>136</v>
      </c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</row>
    <row r="391" ht="16.5" customHeight="1">
      <c r="A391" s="16"/>
      <c r="B391" s="17"/>
      <c r="C391" s="194" t="s">
        <v>698</v>
      </c>
      <c r="D391" s="194" t="s">
        <v>407</v>
      </c>
      <c r="E391" s="195" t="s">
        <v>699</v>
      </c>
      <c r="F391" s="196" t="s">
        <v>700</v>
      </c>
      <c r="G391" s="197" t="s">
        <v>486</v>
      </c>
      <c r="H391" s="198">
        <v>2.0</v>
      </c>
      <c r="I391" s="199"/>
      <c r="J391" s="199">
        <f t="shared" ref="J391:J392" si="35">ROUND(I391*H391,2)</f>
        <v>0</v>
      </c>
      <c r="K391" s="196" t="s">
        <v>1</v>
      </c>
      <c r="L391" s="200"/>
      <c r="M391" s="201" t="s">
        <v>1</v>
      </c>
      <c r="N391" s="202" t="s">
        <v>41</v>
      </c>
      <c r="O391" s="154">
        <v>0.0</v>
      </c>
      <c r="P391" s="154">
        <f t="shared" ref="P391:P392" si="36">O391*H391</f>
        <v>0</v>
      </c>
      <c r="Q391" s="154">
        <v>0.1323</v>
      </c>
      <c r="R391" s="154">
        <f t="shared" ref="R391:R392" si="37">Q391*H391</f>
        <v>0.2646</v>
      </c>
      <c r="S391" s="154">
        <v>0.0</v>
      </c>
      <c r="T391" s="155">
        <f t="shared" ref="T391:T392" si="38">S391*H391</f>
        <v>0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56" t="s">
        <v>387</v>
      </c>
      <c r="AS391" s="16"/>
      <c r="AT391" s="156" t="s">
        <v>407</v>
      </c>
      <c r="AU391" s="156" t="s">
        <v>136</v>
      </c>
      <c r="AV391" s="16"/>
      <c r="AW391" s="16"/>
      <c r="AX391" s="16"/>
      <c r="AY391" s="3" t="s">
        <v>128</v>
      </c>
      <c r="AZ391" s="16"/>
      <c r="BA391" s="16"/>
      <c r="BB391" s="16"/>
      <c r="BC391" s="16"/>
      <c r="BD391" s="16"/>
      <c r="BE391" s="157">
        <f t="shared" ref="BE391:BE392" si="39">IF(N391="základní",J391,0)</f>
        <v>0</v>
      </c>
      <c r="BF391" s="157">
        <f t="shared" ref="BF391:BF392" si="40">IF(N391="snížená",J391,0)</f>
        <v>0</v>
      </c>
      <c r="BG391" s="157">
        <f t="shared" ref="BG391:BG392" si="41">IF(N391="zákl. přenesená",J391,0)</f>
        <v>0</v>
      </c>
      <c r="BH391" s="157">
        <f t="shared" ref="BH391:BH392" si="42">IF(N391="sníž. přenesená",J391,0)</f>
        <v>0</v>
      </c>
      <c r="BI391" s="157">
        <f t="shared" ref="BI391:BI392" si="43">IF(N391="nulová",J391,0)</f>
        <v>0</v>
      </c>
      <c r="BJ391" s="3" t="s">
        <v>136</v>
      </c>
      <c r="BK391" s="157">
        <f t="shared" ref="BK391:BK392" si="44">ROUND(I391*H391,2)</f>
        <v>0</v>
      </c>
      <c r="BL391" s="3" t="s">
        <v>153</v>
      </c>
      <c r="BM391" s="156" t="s">
        <v>701</v>
      </c>
    </row>
    <row r="392" ht="37.5" customHeight="1">
      <c r="A392" s="16"/>
      <c r="B392" s="17"/>
      <c r="C392" s="146" t="s">
        <v>702</v>
      </c>
      <c r="D392" s="146" t="s">
        <v>131</v>
      </c>
      <c r="E392" s="147" t="s">
        <v>703</v>
      </c>
      <c r="F392" s="148" t="s">
        <v>704</v>
      </c>
      <c r="G392" s="149" t="s">
        <v>164</v>
      </c>
      <c r="H392" s="150">
        <v>15.313</v>
      </c>
      <c r="I392" s="151"/>
      <c r="J392" s="151">
        <f t="shared" si="35"/>
        <v>0</v>
      </c>
      <c r="K392" s="148" t="s">
        <v>1</v>
      </c>
      <c r="L392" s="17"/>
      <c r="M392" s="152" t="s">
        <v>1</v>
      </c>
      <c r="N392" s="153" t="s">
        <v>41</v>
      </c>
      <c r="O392" s="154">
        <v>1.435</v>
      </c>
      <c r="P392" s="154">
        <f t="shared" si="36"/>
        <v>21.974155</v>
      </c>
      <c r="Q392" s="154">
        <v>0.35793</v>
      </c>
      <c r="R392" s="154">
        <f t="shared" si="37"/>
        <v>5.48098209</v>
      </c>
      <c r="S392" s="154">
        <v>0.0</v>
      </c>
      <c r="T392" s="155">
        <f t="shared" si="38"/>
        <v>0</v>
      </c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56" t="s">
        <v>153</v>
      </c>
      <c r="AS392" s="16"/>
      <c r="AT392" s="156" t="s">
        <v>131</v>
      </c>
      <c r="AU392" s="156" t="s">
        <v>136</v>
      </c>
      <c r="AV392" s="16"/>
      <c r="AW392" s="16"/>
      <c r="AX392" s="16"/>
      <c r="AY392" s="3" t="s">
        <v>128</v>
      </c>
      <c r="AZ392" s="16"/>
      <c r="BA392" s="16"/>
      <c r="BB392" s="16"/>
      <c r="BC392" s="16"/>
      <c r="BD392" s="16"/>
      <c r="BE392" s="157">
        <f t="shared" si="39"/>
        <v>0</v>
      </c>
      <c r="BF392" s="157">
        <f t="shared" si="40"/>
        <v>0</v>
      </c>
      <c r="BG392" s="157">
        <f t="shared" si="41"/>
        <v>0</v>
      </c>
      <c r="BH392" s="157">
        <f t="shared" si="42"/>
        <v>0</v>
      </c>
      <c r="BI392" s="157">
        <f t="shared" si="43"/>
        <v>0</v>
      </c>
      <c r="BJ392" s="3" t="s">
        <v>136</v>
      </c>
      <c r="BK392" s="157">
        <f t="shared" si="44"/>
        <v>0</v>
      </c>
      <c r="BL392" s="3" t="s">
        <v>153</v>
      </c>
      <c r="BM392" s="156" t="s">
        <v>705</v>
      </c>
    </row>
    <row r="393" ht="15.75" customHeight="1">
      <c r="A393" s="173"/>
      <c r="B393" s="174"/>
      <c r="C393" s="173"/>
      <c r="D393" s="168" t="s">
        <v>338</v>
      </c>
      <c r="E393" s="175" t="s">
        <v>1</v>
      </c>
      <c r="F393" s="176" t="s">
        <v>706</v>
      </c>
      <c r="G393" s="173"/>
      <c r="H393" s="177">
        <v>15.313</v>
      </c>
      <c r="I393" s="173"/>
      <c r="J393" s="173"/>
      <c r="K393" s="173"/>
      <c r="L393" s="174"/>
      <c r="M393" s="178"/>
      <c r="N393" s="173"/>
      <c r="O393" s="173"/>
      <c r="P393" s="173"/>
      <c r="Q393" s="173"/>
      <c r="R393" s="173"/>
      <c r="S393" s="173"/>
      <c r="T393" s="179"/>
      <c r="U393" s="173"/>
      <c r="V393" s="173"/>
      <c r="W393" s="173"/>
      <c r="X393" s="173"/>
      <c r="Y393" s="173"/>
      <c r="Z393" s="173"/>
      <c r="AA393" s="173"/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5" t="s">
        <v>338</v>
      </c>
      <c r="AU393" s="175" t="s">
        <v>136</v>
      </c>
      <c r="AV393" s="173" t="s">
        <v>136</v>
      </c>
      <c r="AW393" s="173" t="s">
        <v>28</v>
      </c>
      <c r="AX393" s="173" t="s">
        <v>83</v>
      </c>
      <c r="AY393" s="175" t="s">
        <v>128</v>
      </c>
      <c r="AZ393" s="173"/>
      <c r="BA393" s="173"/>
      <c r="BB393" s="173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</row>
    <row r="394" ht="37.5" customHeight="1">
      <c r="A394" s="16"/>
      <c r="B394" s="17"/>
      <c r="C394" s="146" t="s">
        <v>707</v>
      </c>
      <c r="D394" s="146" t="s">
        <v>131</v>
      </c>
      <c r="E394" s="147" t="s">
        <v>708</v>
      </c>
      <c r="F394" s="148" t="s">
        <v>709</v>
      </c>
      <c r="G394" s="149" t="s">
        <v>164</v>
      </c>
      <c r="H394" s="150">
        <v>41.061</v>
      </c>
      <c r="I394" s="151"/>
      <c r="J394" s="151">
        <f>ROUND(I394*H394,2)</f>
        <v>0</v>
      </c>
      <c r="K394" s="148" t="s">
        <v>1</v>
      </c>
      <c r="L394" s="17"/>
      <c r="M394" s="152" t="s">
        <v>1</v>
      </c>
      <c r="N394" s="153" t="s">
        <v>41</v>
      </c>
      <c r="O394" s="154">
        <v>1.396</v>
      </c>
      <c r="P394" s="154">
        <f>O394*H394</f>
        <v>57.321156</v>
      </c>
      <c r="Q394" s="154">
        <v>0.35721</v>
      </c>
      <c r="R394" s="154">
        <f>Q394*H394</f>
        <v>14.66739981</v>
      </c>
      <c r="S394" s="154">
        <v>0.0</v>
      </c>
      <c r="T394" s="155">
        <f>S394*H394</f>
        <v>0</v>
      </c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56" t="s">
        <v>153</v>
      </c>
      <c r="AS394" s="16"/>
      <c r="AT394" s="156" t="s">
        <v>131</v>
      </c>
      <c r="AU394" s="156" t="s">
        <v>136</v>
      </c>
      <c r="AV394" s="16"/>
      <c r="AW394" s="16"/>
      <c r="AX394" s="16"/>
      <c r="AY394" s="3" t="s">
        <v>128</v>
      </c>
      <c r="AZ394" s="16"/>
      <c r="BA394" s="16"/>
      <c r="BB394" s="16"/>
      <c r="BC394" s="16"/>
      <c r="BD394" s="16"/>
      <c r="BE394" s="157">
        <f>IF(N394="základní",J394,0)</f>
        <v>0</v>
      </c>
      <c r="BF394" s="157">
        <f>IF(N394="snížená",J394,0)</f>
        <v>0</v>
      </c>
      <c r="BG394" s="157">
        <f>IF(N394="zákl. přenesená",J394,0)</f>
        <v>0</v>
      </c>
      <c r="BH394" s="157">
        <f>IF(N394="sníž. přenesená",J394,0)</f>
        <v>0</v>
      </c>
      <c r="BI394" s="157">
        <f>IF(N394="nulová",J394,0)</f>
        <v>0</v>
      </c>
      <c r="BJ394" s="3" t="s">
        <v>136</v>
      </c>
      <c r="BK394" s="157">
        <f>ROUND(I394*H394,2)</f>
        <v>0</v>
      </c>
      <c r="BL394" s="3" t="s">
        <v>153</v>
      </c>
      <c r="BM394" s="156" t="s">
        <v>710</v>
      </c>
    </row>
    <row r="395" ht="15.75" customHeight="1">
      <c r="A395" s="173"/>
      <c r="B395" s="174"/>
      <c r="C395" s="173"/>
      <c r="D395" s="168" t="s">
        <v>338</v>
      </c>
      <c r="E395" s="175" t="s">
        <v>1</v>
      </c>
      <c r="F395" s="176" t="s">
        <v>711</v>
      </c>
      <c r="G395" s="173"/>
      <c r="H395" s="177">
        <v>38.391</v>
      </c>
      <c r="I395" s="173"/>
      <c r="J395" s="173"/>
      <c r="K395" s="173"/>
      <c r="L395" s="174"/>
      <c r="M395" s="178"/>
      <c r="N395" s="173"/>
      <c r="O395" s="173"/>
      <c r="P395" s="173"/>
      <c r="Q395" s="173"/>
      <c r="R395" s="173"/>
      <c r="S395" s="173"/>
      <c r="T395" s="179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5" t="s">
        <v>338</v>
      </c>
      <c r="AU395" s="175" t="s">
        <v>136</v>
      </c>
      <c r="AV395" s="173" t="s">
        <v>136</v>
      </c>
      <c r="AW395" s="173" t="s">
        <v>28</v>
      </c>
      <c r="AX395" s="173" t="s">
        <v>75</v>
      </c>
      <c r="AY395" s="175" t="s">
        <v>128</v>
      </c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</row>
    <row r="396" ht="15.75" customHeight="1">
      <c r="A396" s="173"/>
      <c r="B396" s="174"/>
      <c r="C396" s="173"/>
      <c r="D396" s="168" t="s">
        <v>338</v>
      </c>
      <c r="E396" s="175" t="s">
        <v>1</v>
      </c>
      <c r="F396" s="176" t="s">
        <v>712</v>
      </c>
      <c r="G396" s="173"/>
      <c r="H396" s="177">
        <v>2.67</v>
      </c>
      <c r="I396" s="173"/>
      <c r="J396" s="173"/>
      <c r="K396" s="173"/>
      <c r="L396" s="174"/>
      <c r="M396" s="178"/>
      <c r="N396" s="173"/>
      <c r="O396" s="173"/>
      <c r="P396" s="173"/>
      <c r="Q396" s="173"/>
      <c r="R396" s="173"/>
      <c r="S396" s="173"/>
      <c r="T396" s="179"/>
      <c r="U396" s="173"/>
      <c r="V396" s="173"/>
      <c r="W396" s="173"/>
      <c r="X396" s="173"/>
      <c r="Y396" s="173"/>
      <c r="Z396" s="173"/>
      <c r="AA396" s="173"/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5" t="s">
        <v>338</v>
      </c>
      <c r="AU396" s="175" t="s">
        <v>136</v>
      </c>
      <c r="AV396" s="173" t="s">
        <v>136</v>
      </c>
      <c r="AW396" s="173" t="s">
        <v>28</v>
      </c>
      <c r="AX396" s="173" t="s">
        <v>75</v>
      </c>
      <c r="AY396" s="175" t="s">
        <v>128</v>
      </c>
      <c r="AZ396" s="173"/>
      <c r="BA396" s="173"/>
      <c r="BB396" s="173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</row>
    <row r="397" ht="15.75" customHeight="1">
      <c r="A397" s="187"/>
      <c r="B397" s="188"/>
      <c r="C397" s="187"/>
      <c r="D397" s="168" t="s">
        <v>338</v>
      </c>
      <c r="E397" s="189" t="s">
        <v>1</v>
      </c>
      <c r="F397" s="190" t="s">
        <v>351</v>
      </c>
      <c r="G397" s="187"/>
      <c r="H397" s="191">
        <v>41.061</v>
      </c>
      <c r="I397" s="187"/>
      <c r="J397" s="187"/>
      <c r="K397" s="187"/>
      <c r="L397" s="188"/>
      <c r="M397" s="192"/>
      <c r="N397" s="187"/>
      <c r="O397" s="187"/>
      <c r="P397" s="187"/>
      <c r="Q397" s="187"/>
      <c r="R397" s="187"/>
      <c r="S397" s="187"/>
      <c r="T397" s="193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9" t="s">
        <v>338</v>
      </c>
      <c r="AU397" s="189" t="s">
        <v>136</v>
      </c>
      <c r="AV397" s="187" t="s">
        <v>153</v>
      </c>
      <c r="AW397" s="187" t="s">
        <v>28</v>
      </c>
      <c r="AX397" s="187" t="s">
        <v>83</v>
      </c>
      <c r="AY397" s="189" t="s">
        <v>128</v>
      </c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</row>
    <row r="398" ht="37.5" customHeight="1">
      <c r="A398" s="16"/>
      <c r="B398" s="17"/>
      <c r="C398" s="146" t="s">
        <v>713</v>
      </c>
      <c r="D398" s="146" t="s">
        <v>131</v>
      </c>
      <c r="E398" s="147" t="s">
        <v>714</v>
      </c>
      <c r="F398" s="148" t="s">
        <v>715</v>
      </c>
      <c r="G398" s="149" t="s">
        <v>164</v>
      </c>
      <c r="H398" s="150">
        <v>17.891</v>
      </c>
      <c r="I398" s="151"/>
      <c r="J398" s="151">
        <f>ROUND(I398*H398,2)</f>
        <v>0</v>
      </c>
      <c r="K398" s="148" t="s">
        <v>1</v>
      </c>
      <c r="L398" s="17"/>
      <c r="M398" s="152" t="s">
        <v>1</v>
      </c>
      <c r="N398" s="153" t="s">
        <v>41</v>
      </c>
      <c r="O398" s="154">
        <v>1.372</v>
      </c>
      <c r="P398" s="154">
        <f>O398*H398</f>
        <v>24.546452</v>
      </c>
      <c r="Q398" s="154">
        <v>0.35708</v>
      </c>
      <c r="R398" s="154">
        <f>Q398*H398</f>
        <v>6.38851828</v>
      </c>
      <c r="S398" s="154">
        <v>0.0</v>
      </c>
      <c r="T398" s="155">
        <f>S398*H398</f>
        <v>0</v>
      </c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56" t="s">
        <v>153</v>
      </c>
      <c r="AS398" s="16"/>
      <c r="AT398" s="156" t="s">
        <v>131</v>
      </c>
      <c r="AU398" s="156" t="s">
        <v>136</v>
      </c>
      <c r="AV398" s="16"/>
      <c r="AW398" s="16"/>
      <c r="AX398" s="16"/>
      <c r="AY398" s="3" t="s">
        <v>128</v>
      </c>
      <c r="AZ398" s="16"/>
      <c r="BA398" s="16"/>
      <c r="BB398" s="16"/>
      <c r="BC398" s="16"/>
      <c r="BD398" s="16"/>
      <c r="BE398" s="157">
        <f>IF(N398="základní",J398,0)</f>
        <v>0</v>
      </c>
      <c r="BF398" s="157">
        <f>IF(N398="snížená",J398,0)</f>
        <v>0</v>
      </c>
      <c r="BG398" s="157">
        <f>IF(N398="zákl. přenesená",J398,0)</f>
        <v>0</v>
      </c>
      <c r="BH398" s="157">
        <f>IF(N398="sníž. přenesená",J398,0)</f>
        <v>0</v>
      </c>
      <c r="BI398" s="157">
        <f>IF(N398="nulová",J398,0)</f>
        <v>0</v>
      </c>
      <c r="BJ398" s="3" t="s">
        <v>136</v>
      </c>
      <c r="BK398" s="157">
        <f>ROUND(I398*H398,2)</f>
        <v>0</v>
      </c>
      <c r="BL398" s="3" t="s">
        <v>153</v>
      </c>
      <c r="BM398" s="156" t="s">
        <v>716</v>
      </c>
    </row>
    <row r="399" ht="15.75" customHeight="1">
      <c r="A399" s="173"/>
      <c r="B399" s="174"/>
      <c r="C399" s="173"/>
      <c r="D399" s="168" t="s">
        <v>338</v>
      </c>
      <c r="E399" s="175" t="s">
        <v>1</v>
      </c>
      <c r="F399" s="176" t="s">
        <v>717</v>
      </c>
      <c r="G399" s="173"/>
      <c r="H399" s="177">
        <v>17.891</v>
      </c>
      <c r="I399" s="173"/>
      <c r="J399" s="173"/>
      <c r="K399" s="173"/>
      <c r="L399" s="174"/>
      <c r="M399" s="178"/>
      <c r="N399" s="173"/>
      <c r="O399" s="173"/>
      <c r="P399" s="173"/>
      <c r="Q399" s="173"/>
      <c r="R399" s="173"/>
      <c r="S399" s="173"/>
      <c r="T399" s="179"/>
      <c r="U399" s="173"/>
      <c r="V399" s="173"/>
      <c r="W399" s="173"/>
      <c r="X399" s="173"/>
      <c r="Y399" s="173"/>
      <c r="Z399" s="173"/>
      <c r="AA399" s="173"/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5" t="s">
        <v>338</v>
      </c>
      <c r="AU399" s="175" t="s">
        <v>136</v>
      </c>
      <c r="AV399" s="173" t="s">
        <v>136</v>
      </c>
      <c r="AW399" s="173" t="s">
        <v>28</v>
      </c>
      <c r="AX399" s="173" t="s">
        <v>83</v>
      </c>
      <c r="AY399" s="175" t="s">
        <v>128</v>
      </c>
      <c r="AZ399" s="173"/>
      <c r="BA399" s="173"/>
      <c r="BB399" s="173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</row>
    <row r="400" ht="16.5" customHeight="1">
      <c r="A400" s="16"/>
      <c r="B400" s="17"/>
      <c r="C400" s="146" t="s">
        <v>718</v>
      </c>
      <c r="D400" s="146" t="s">
        <v>131</v>
      </c>
      <c r="E400" s="147" t="s">
        <v>719</v>
      </c>
      <c r="F400" s="148" t="s">
        <v>720</v>
      </c>
      <c r="G400" s="149" t="s">
        <v>174</v>
      </c>
      <c r="H400" s="150">
        <v>0.44</v>
      </c>
      <c r="I400" s="151"/>
      <c r="J400" s="151">
        <f>ROUND(I400*H400,2)</f>
        <v>0</v>
      </c>
      <c r="K400" s="148" t="s">
        <v>134</v>
      </c>
      <c r="L400" s="17"/>
      <c r="M400" s="152" t="s">
        <v>1</v>
      </c>
      <c r="N400" s="153" t="s">
        <v>41</v>
      </c>
      <c r="O400" s="154">
        <v>1.224</v>
      </c>
      <c r="P400" s="154">
        <f>O400*H400</f>
        <v>0.53856</v>
      </c>
      <c r="Q400" s="154">
        <v>2.50201</v>
      </c>
      <c r="R400" s="154">
        <f>Q400*H400</f>
        <v>1.1008844</v>
      </c>
      <c r="S400" s="154">
        <v>0.0</v>
      </c>
      <c r="T400" s="155">
        <f>S400*H400</f>
        <v>0</v>
      </c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56" t="s">
        <v>153</v>
      </c>
      <c r="AS400" s="16"/>
      <c r="AT400" s="156" t="s">
        <v>131</v>
      </c>
      <c r="AU400" s="156" t="s">
        <v>136</v>
      </c>
      <c r="AV400" s="16"/>
      <c r="AW400" s="16"/>
      <c r="AX400" s="16"/>
      <c r="AY400" s="3" t="s">
        <v>128</v>
      </c>
      <c r="AZ400" s="16"/>
      <c r="BA400" s="16"/>
      <c r="BB400" s="16"/>
      <c r="BC400" s="16"/>
      <c r="BD400" s="16"/>
      <c r="BE400" s="157">
        <f>IF(N400="základní",J400,0)</f>
        <v>0</v>
      </c>
      <c r="BF400" s="157">
        <f>IF(N400="snížená",J400,0)</f>
        <v>0</v>
      </c>
      <c r="BG400" s="157">
        <f>IF(N400="zákl. přenesená",J400,0)</f>
        <v>0</v>
      </c>
      <c r="BH400" s="157">
        <f>IF(N400="sníž. přenesená",J400,0)</f>
        <v>0</v>
      </c>
      <c r="BI400" s="157">
        <f>IF(N400="nulová",J400,0)</f>
        <v>0</v>
      </c>
      <c r="BJ400" s="3" t="s">
        <v>136</v>
      </c>
      <c r="BK400" s="157">
        <f>ROUND(I400*H400,2)</f>
        <v>0</v>
      </c>
      <c r="BL400" s="3" t="s">
        <v>153</v>
      </c>
      <c r="BM400" s="156" t="s">
        <v>721</v>
      </c>
    </row>
    <row r="401" ht="15.75" customHeight="1">
      <c r="A401" s="16"/>
      <c r="B401" s="17"/>
      <c r="C401" s="16"/>
      <c r="D401" s="158" t="s">
        <v>138</v>
      </c>
      <c r="E401" s="16"/>
      <c r="F401" s="159" t="s">
        <v>722</v>
      </c>
      <c r="G401" s="16"/>
      <c r="H401" s="16"/>
      <c r="I401" s="16"/>
      <c r="J401" s="16"/>
      <c r="K401" s="16"/>
      <c r="L401" s="17"/>
      <c r="M401" s="160"/>
      <c r="N401" s="16"/>
      <c r="O401" s="16"/>
      <c r="P401" s="16"/>
      <c r="Q401" s="16"/>
      <c r="R401" s="16"/>
      <c r="S401" s="16"/>
      <c r="T401" s="5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3" t="s">
        <v>138</v>
      </c>
      <c r="AU401" s="3" t="s">
        <v>136</v>
      </c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</row>
    <row r="402" ht="15.75" customHeight="1">
      <c r="A402" s="166"/>
      <c r="B402" s="167"/>
      <c r="C402" s="166"/>
      <c r="D402" s="168" t="s">
        <v>338</v>
      </c>
      <c r="E402" s="169" t="s">
        <v>1</v>
      </c>
      <c r="F402" s="170" t="s">
        <v>723</v>
      </c>
      <c r="G402" s="166"/>
      <c r="H402" s="169" t="s">
        <v>1</v>
      </c>
      <c r="I402" s="166"/>
      <c r="J402" s="166"/>
      <c r="K402" s="166"/>
      <c r="L402" s="167"/>
      <c r="M402" s="171"/>
      <c r="N402" s="166"/>
      <c r="O402" s="166"/>
      <c r="P402" s="166"/>
      <c r="Q402" s="166"/>
      <c r="R402" s="166"/>
      <c r="S402" s="166"/>
      <c r="T402" s="172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9" t="s">
        <v>338</v>
      </c>
      <c r="AU402" s="169" t="s">
        <v>136</v>
      </c>
      <c r="AV402" s="166" t="s">
        <v>83</v>
      </c>
      <c r="AW402" s="166" t="s">
        <v>28</v>
      </c>
      <c r="AX402" s="166" t="s">
        <v>75</v>
      </c>
      <c r="AY402" s="169" t="s">
        <v>128</v>
      </c>
      <c r="AZ402" s="166"/>
      <c r="BA402" s="166"/>
      <c r="BB402" s="166"/>
      <c r="BC402" s="166"/>
      <c r="BD402" s="166"/>
      <c r="BE402" s="166"/>
      <c r="BF402" s="166"/>
      <c r="BG402" s="166"/>
      <c r="BH402" s="166"/>
      <c r="BI402" s="166"/>
      <c r="BJ402" s="166"/>
      <c r="BK402" s="166"/>
      <c r="BL402" s="166"/>
      <c r="BM402" s="166"/>
    </row>
    <row r="403" ht="15.75" customHeight="1">
      <c r="A403" s="173"/>
      <c r="B403" s="174"/>
      <c r="C403" s="173"/>
      <c r="D403" s="168" t="s">
        <v>338</v>
      </c>
      <c r="E403" s="175" t="s">
        <v>1</v>
      </c>
      <c r="F403" s="176" t="s">
        <v>724</v>
      </c>
      <c r="G403" s="173"/>
      <c r="H403" s="177">
        <v>0.44</v>
      </c>
      <c r="I403" s="173"/>
      <c r="J403" s="173"/>
      <c r="K403" s="173"/>
      <c r="L403" s="174"/>
      <c r="M403" s="178"/>
      <c r="N403" s="173"/>
      <c r="O403" s="173"/>
      <c r="P403" s="173"/>
      <c r="Q403" s="173"/>
      <c r="R403" s="173"/>
      <c r="S403" s="173"/>
      <c r="T403" s="179"/>
      <c r="U403" s="173"/>
      <c r="V403" s="173"/>
      <c r="W403" s="173"/>
      <c r="X403" s="173"/>
      <c r="Y403" s="173"/>
      <c r="Z403" s="173"/>
      <c r="AA403" s="173"/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5" t="s">
        <v>338</v>
      </c>
      <c r="AU403" s="175" t="s">
        <v>136</v>
      </c>
      <c r="AV403" s="173" t="s">
        <v>136</v>
      </c>
      <c r="AW403" s="173" t="s">
        <v>28</v>
      </c>
      <c r="AX403" s="173" t="s">
        <v>83</v>
      </c>
      <c r="AY403" s="175" t="s">
        <v>128</v>
      </c>
      <c r="AZ403" s="173"/>
      <c r="BA403" s="173"/>
      <c r="BB403" s="173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</row>
    <row r="404" ht="24.0" customHeight="1">
      <c r="A404" s="16"/>
      <c r="B404" s="17"/>
      <c r="C404" s="146" t="s">
        <v>725</v>
      </c>
      <c r="D404" s="146" t="s">
        <v>131</v>
      </c>
      <c r="E404" s="147" t="s">
        <v>726</v>
      </c>
      <c r="F404" s="148" t="s">
        <v>727</v>
      </c>
      <c r="G404" s="149" t="s">
        <v>164</v>
      </c>
      <c r="H404" s="150">
        <v>1.165</v>
      </c>
      <c r="I404" s="151"/>
      <c r="J404" s="151">
        <f>ROUND(I404*H404,2)</f>
        <v>0</v>
      </c>
      <c r="K404" s="148" t="s">
        <v>134</v>
      </c>
      <c r="L404" s="17"/>
      <c r="M404" s="152" t="s">
        <v>1</v>
      </c>
      <c r="N404" s="153" t="s">
        <v>41</v>
      </c>
      <c r="O404" s="154">
        <v>0.377</v>
      </c>
      <c r="P404" s="154">
        <f>O404*H404</f>
        <v>0.439205</v>
      </c>
      <c r="Q404" s="154">
        <v>0.00533</v>
      </c>
      <c r="R404" s="154">
        <f>Q404*H404</f>
        <v>0.00620945</v>
      </c>
      <c r="S404" s="154">
        <v>0.0</v>
      </c>
      <c r="T404" s="155">
        <f>S404*H404</f>
        <v>0</v>
      </c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56" t="s">
        <v>153</v>
      </c>
      <c r="AS404" s="16"/>
      <c r="AT404" s="156" t="s">
        <v>131</v>
      </c>
      <c r="AU404" s="156" t="s">
        <v>136</v>
      </c>
      <c r="AV404" s="16"/>
      <c r="AW404" s="16"/>
      <c r="AX404" s="16"/>
      <c r="AY404" s="3" t="s">
        <v>128</v>
      </c>
      <c r="AZ404" s="16"/>
      <c r="BA404" s="16"/>
      <c r="BB404" s="16"/>
      <c r="BC404" s="16"/>
      <c r="BD404" s="16"/>
      <c r="BE404" s="157">
        <f>IF(N404="základní",J404,0)</f>
        <v>0</v>
      </c>
      <c r="BF404" s="157">
        <f>IF(N404="snížená",J404,0)</f>
        <v>0</v>
      </c>
      <c r="BG404" s="157">
        <f>IF(N404="zákl. přenesená",J404,0)</f>
        <v>0</v>
      </c>
      <c r="BH404" s="157">
        <f>IF(N404="sníž. přenesená",J404,0)</f>
        <v>0</v>
      </c>
      <c r="BI404" s="157">
        <f>IF(N404="nulová",J404,0)</f>
        <v>0</v>
      </c>
      <c r="BJ404" s="3" t="s">
        <v>136</v>
      </c>
      <c r="BK404" s="157">
        <f>ROUND(I404*H404,2)</f>
        <v>0</v>
      </c>
      <c r="BL404" s="3" t="s">
        <v>153</v>
      </c>
      <c r="BM404" s="156" t="s">
        <v>728</v>
      </c>
    </row>
    <row r="405" ht="15.75" customHeight="1">
      <c r="A405" s="16"/>
      <c r="B405" s="17"/>
      <c r="C405" s="16"/>
      <c r="D405" s="158" t="s">
        <v>138</v>
      </c>
      <c r="E405" s="16"/>
      <c r="F405" s="159" t="s">
        <v>729</v>
      </c>
      <c r="G405" s="16"/>
      <c r="H405" s="16"/>
      <c r="I405" s="16"/>
      <c r="J405" s="16"/>
      <c r="K405" s="16"/>
      <c r="L405" s="17"/>
      <c r="M405" s="160"/>
      <c r="N405" s="16"/>
      <c r="O405" s="16"/>
      <c r="P405" s="16"/>
      <c r="Q405" s="16"/>
      <c r="R405" s="16"/>
      <c r="S405" s="16"/>
      <c r="T405" s="5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3" t="s">
        <v>138</v>
      </c>
      <c r="AU405" s="3" t="s">
        <v>136</v>
      </c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</row>
    <row r="406" ht="15.75" customHeight="1">
      <c r="A406" s="173"/>
      <c r="B406" s="174"/>
      <c r="C406" s="173"/>
      <c r="D406" s="168" t="s">
        <v>338</v>
      </c>
      <c r="E406" s="175" t="s">
        <v>1</v>
      </c>
      <c r="F406" s="176" t="s">
        <v>730</v>
      </c>
      <c r="G406" s="173"/>
      <c r="H406" s="177">
        <v>1.165</v>
      </c>
      <c r="I406" s="173"/>
      <c r="J406" s="173"/>
      <c r="K406" s="173"/>
      <c r="L406" s="174"/>
      <c r="M406" s="178"/>
      <c r="N406" s="173"/>
      <c r="O406" s="173"/>
      <c r="P406" s="173"/>
      <c r="Q406" s="173"/>
      <c r="R406" s="173"/>
      <c r="S406" s="173"/>
      <c r="T406" s="179"/>
      <c r="U406" s="173"/>
      <c r="V406" s="173"/>
      <c r="W406" s="173"/>
      <c r="X406" s="173"/>
      <c r="Y406" s="173"/>
      <c r="Z406" s="173"/>
      <c r="AA406" s="173"/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5" t="s">
        <v>338</v>
      </c>
      <c r="AU406" s="175" t="s">
        <v>136</v>
      </c>
      <c r="AV406" s="173" t="s">
        <v>136</v>
      </c>
      <c r="AW406" s="173" t="s">
        <v>28</v>
      </c>
      <c r="AX406" s="173" t="s">
        <v>83</v>
      </c>
      <c r="AY406" s="175" t="s">
        <v>128</v>
      </c>
      <c r="AZ406" s="173"/>
      <c r="BA406" s="173"/>
      <c r="BB406" s="173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</row>
    <row r="407" ht="24.0" customHeight="1">
      <c r="A407" s="16"/>
      <c r="B407" s="17"/>
      <c r="C407" s="146" t="s">
        <v>731</v>
      </c>
      <c r="D407" s="146" t="s">
        <v>131</v>
      </c>
      <c r="E407" s="147" t="s">
        <v>732</v>
      </c>
      <c r="F407" s="148" t="s">
        <v>733</v>
      </c>
      <c r="G407" s="149" t="s">
        <v>164</v>
      </c>
      <c r="H407" s="150">
        <v>1.165</v>
      </c>
      <c r="I407" s="151"/>
      <c r="J407" s="151">
        <f>ROUND(I407*H407,2)</f>
        <v>0</v>
      </c>
      <c r="K407" s="148" t="s">
        <v>134</v>
      </c>
      <c r="L407" s="17"/>
      <c r="M407" s="152" t="s">
        <v>1</v>
      </c>
      <c r="N407" s="153" t="s">
        <v>41</v>
      </c>
      <c r="O407" s="154">
        <v>0.225</v>
      </c>
      <c r="P407" s="154">
        <f>O407*H407</f>
        <v>0.262125</v>
      </c>
      <c r="Q407" s="154">
        <v>0.0</v>
      </c>
      <c r="R407" s="154">
        <f>Q407*H407</f>
        <v>0</v>
      </c>
      <c r="S407" s="154">
        <v>0.0</v>
      </c>
      <c r="T407" s="155">
        <f>S407*H407</f>
        <v>0</v>
      </c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56" t="s">
        <v>153</v>
      </c>
      <c r="AS407" s="16"/>
      <c r="AT407" s="156" t="s">
        <v>131</v>
      </c>
      <c r="AU407" s="156" t="s">
        <v>136</v>
      </c>
      <c r="AV407" s="16"/>
      <c r="AW407" s="16"/>
      <c r="AX407" s="16"/>
      <c r="AY407" s="3" t="s">
        <v>128</v>
      </c>
      <c r="AZ407" s="16"/>
      <c r="BA407" s="16"/>
      <c r="BB407" s="16"/>
      <c r="BC407" s="16"/>
      <c r="BD407" s="16"/>
      <c r="BE407" s="157">
        <f>IF(N407="základní",J407,0)</f>
        <v>0</v>
      </c>
      <c r="BF407" s="157">
        <f>IF(N407="snížená",J407,0)</f>
        <v>0</v>
      </c>
      <c r="BG407" s="157">
        <f>IF(N407="zákl. přenesená",J407,0)</f>
        <v>0</v>
      </c>
      <c r="BH407" s="157">
        <f>IF(N407="sníž. přenesená",J407,0)</f>
        <v>0</v>
      </c>
      <c r="BI407" s="157">
        <f>IF(N407="nulová",J407,0)</f>
        <v>0</v>
      </c>
      <c r="BJ407" s="3" t="s">
        <v>136</v>
      </c>
      <c r="BK407" s="157">
        <f>ROUND(I407*H407,2)</f>
        <v>0</v>
      </c>
      <c r="BL407" s="3" t="s">
        <v>153</v>
      </c>
      <c r="BM407" s="156" t="s">
        <v>734</v>
      </c>
    </row>
    <row r="408" ht="15.75" customHeight="1">
      <c r="A408" s="16"/>
      <c r="B408" s="17"/>
      <c r="C408" s="16"/>
      <c r="D408" s="158" t="s">
        <v>138</v>
      </c>
      <c r="E408" s="16"/>
      <c r="F408" s="159" t="s">
        <v>735</v>
      </c>
      <c r="G408" s="16"/>
      <c r="H408" s="16"/>
      <c r="I408" s="16"/>
      <c r="J408" s="16"/>
      <c r="K408" s="16"/>
      <c r="L408" s="17"/>
      <c r="M408" s="160"/>
      <c r="N408" s="16"/>
      <c r="O408" s="16"/>
      <c r="P408" s="16"/>
      <c r="Q408" s="16"/>
      <c r="R408" s="16"/>
      <c r="S408" s="16"/>
      <c r="T408" s="5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3" t="s">
        <v>138</v>
      </c>
      <c r="AU408" s="3" t="s">
        <v>136</v>
      </c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</row>
    <row r="409" ht="16.5" customHeight="1">
      <c r="A409" s="16"/>
      <c r="B409" s="17"/>
      <c r="C409" s="146" t="s">
        <v>736</v>
      </c>
      <c r="D409" s="146" t="s">
        <v>131</v>
      </c>
      <c r="E409" s="147" t="s">
        <v>737</v>
      </c>
      <c r="F409" s="148" t="s">
        <v>738</v>
      </c>
      <c r="G409" s="149" t="s">
        <v>410</v>
      </c>
      <c r="H409" s="150">
        <v>0.03</v>
      </c>
      <c r="I409" s="151"/>
      <c r="J409" s="151">
        <f>ROUND(I409*H409,2)</f>
        <v>0</v>
      </c>
      <c r="K409" s="148" t="s">
        <v>134</v>
      </c>
      <c r="L409" s="17"/>
      <c r="M409" s="152" t="s">
        <v>1</v>
      </c>
      <c r="N409" s="153" t="s">
        <v>41</v>
      </c>
      <c r="O409" s="154">
        <v>27.83</v>
      </c>
      <c r="P409" s="154">
        <f>O409*H409</f>
        <v>0.8349</v>
      </c>
      <c r="Q409" s="154">
        <v>1.05555</v>
      </c>
      <c r="R409" s="154">
        <f>Q409*H409</f>
        <v>0.0316665</v>
      </c>
      <c r="S409" s="154">
        <v>0.0</v>
      </c>
      <c r="T409" s="155">
        <f>S409*H409</f>
        <v>0</v>
      </c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56" t="s">
        <v>153</v>
      </c>
      <c r="AS409" s="16"/>
      <c r="AT409" s="156" t="s">
        <v>131</v>
      </c>
      <c r="AU409" s="156" t="s">
        <v>136</v>
      </c>
      <c r="AV409" s="16"/>
      <c r="AW409" s="16"/>
      <c r="AX409" s="16"/>
      <c r="AY409" s="3" t="s">
        <v>128</v>
      </c>
      <c r="AZ409" s="16"/>
      <c r="BA409" s="16"/>
      <c r="BB409" s="16"/>
      <c r="BC409" s="16"/>
      <c r="BD409" s="16"/>
      <c r="BE409" s="157">
        <f>IF(N409="základní",J409,0)</f>
        <v>0</v>
      </c>
      <c r="BF409" s="157">
        <f>IF(N409="snížená",J409,0)</f>
        <v>0</v>
      </c>
      <c r="BG409" s="157">
        <f>IF(N409="zákl. přenesená",J409,0)</f>
        <v>0</v>
      </c>
      <c r="BH409" s="157">
        <f>IF(N409="sníž. přenesená",J409,0)</f>
        <v>0</v>
      </c>
      <c r="BI409" s="157">
        <f>IF(N409="nulová",J409,0)</f>
        <v>0</v>
      </c>
      <c r="BJ409" s="3" t="s">
        <v>136</v>
      </c>
      <c r="BK409" s="157">
        <f>ROUND(I409*H409,2)</f>
        <v>0</v>
      </c>
      <c r="BL409" s="3" t="s">
        <v>153</v>
      </c>
      <c r="BM409" s="156" t="s">
        <v>739</v>
      </c>
    </row>
    <row r="410" ht="15.75" customHeight="1">
      <c r="A410" s="16"/>
      <c r="B410" s="17"/>
      <c r="C410" s="16"/>
      <c r="D410" s="158" t="s">
        <v>138</v>
      </c>
      <c r="E410" s="16"/>
      <c r="F410" s="159" t="s">
        <v>740</v>
      </c>
      <c r="G410" s="16"/>
      <c r="H410" s="16"/>
      <c r="I410" s="16"/>
      <c r="J410" s="16"/>
      <c r="K410" s="16"/>
      <c r="L410" s="17"/>
      <c r="M410" s="160"/>
      <c r="N410" s="16"/>
      <c r="O410" s="16"/>
      <c r="P410" s="16"/>
      <c r="Q410" s="16"/>
      <c r="R410" s="16"/>
      <c r="S410" s="16"/>
      <c r="T410" s="5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3" t="s">
        <v>138</v>
      </c>
      <c r="AU410" s="3" t="s">
        <v>136</v>
      </c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</row>
    <row r="411" ht="15.75" customHeight="1">
      <c r="A411" s="166"/>
      <c r="B411" s="167"/>
      <c r="C411" s="166"/>
      <c r="D411" s="168" t="s">
        <v>338</v>
      </c>
      <c r="E411" s="169" t="s">
        <v>1</v>
      </c>
      <c r="F411" s="170" t="s">
        <v>741</v>
      </c>
      <c r="G411" s="166"/>
      <c r="H411" s="169" t="s">
        <v>1</v>
      </c>
      <c r="I411" s="166"/>
      <c r="J411" s="166"/>
      <c r="K411" s="166"/>
      <c r="L411" s="167"/>
      <c r="M411" s="171"/>
      <c r="N411" s="166"/>
      <c r="O411" s="166"/>
      <c r="P411" s="166"/>
      <c r="Q411" s="166"/>
      <c r="R411" s="166"/>
      <c r="S411" s="166"/>
      <c r="T411" s="172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9" t="s">
        <v>338</v>
      </c>
      <c r="AU411" s="169" t="s">
        <v>136</v>
      </c>
      <c r="AV411" s="166" t="s">
        <v>83</v>
      </c>
      <c r="AW411" s="166" t="s">
        <v>28</v>
      </c>
      <c r="AX411" s="166" t="s">
        <v>75</v>
      </c>
      <c r="AY411" s="169" t="s">
        <v>128</v>
      </c>
      <c r="AZ411" s="166"/>
      <c r="BA411" s="166"/>
      <c r="BB411" s="166"/>
      <c r="BC411" s="166"/>
      <c r="BD411" s="166"/>
      <c r="BE411" s="166"/>
      <c r="BF411" s="166"/>
      <c r="BG411" s="166"/>
      <c r="BH411" s="166"/>
      <c r="BI411" s="166"/>
      <c r="BJ411" s="166"/>
      <c r="BK411" s="166"/>
      <c r="BL411" s="166"/>
      <c r="BM411" s="166"/>
    </row>
    <row r="412" ht="15.75" customHeight="1">
      <c r="A412" s="166"/>
      <c r="B412" s="167"/>
      <c r="C412" s="166"/>
      <c r="D412" s="168" t="s">
        <v>338</v>
      </c>
      <c r="E412" s="169" t="s">
        <v>1</v>
      </c>
      <c r="F412" s="170" t="s">
        <v>742</v>
      </c>
      <c r="G412" s="166"/>
      <c r="H412" s="169" t="s">
        <v>1</v>
      </c>
      <c r="I412" s="166"/>
      <c r="J412" s="166"/>
      <c r="K412" s="166"/>
      <c r="L412" s="167"/>
      <c r="M412" s="171"/>
      <c r="N412" s="166"/>
      <c r="O412" s="166"/>
      <c r="P412" s="166"/>
      <c r="Q412" s="166"/>
      <c r="R412" s="166"/>
      <c r="S412" s="166"/>
      <c r="T412" s="172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9" t="s">
        <v>338</v>
      </c>
      <c r="AU412" s="169" t="s">
        <v>136</v>
      </c>
      <c r="AV412" s="166" t="s">
        <v>83</v>
      </c>
      <c r="AW412" s="166" t="s">
        <v>28</v>
      </c>
      <c r="AX412" s="166" t="s">
        <v>75</v>
      </c>
      <c r="AY412" s="169" t="s">
        <v>128</v>
      </c>
      <c r="AZ412" s="166"/>
      <c r="BA412" s="166"/>
      <c r="BB412" s="166"/>
      <c r="BC412" s="166"/>
      <c r="BD412" s="166"/>
      <c r="BE412" s="166"/>
      <c r="BF412" s="166"/>
      <c r="BG412" s="166"/>
      <c r="BH412" s="166"/>
      <c r="BI412" s="166"/>
      <c r="BJ412" s="166"/>
      <c r="BK412" s="166"/>
      <c r="BL412" s="166"/>
      <c r="BM412" s="166"/>
    </row>
    <row r="413" ht="15.75" customHeight="1">
      <c r="A413" s="173"/>
      <c r="B413" s="174"/>
      <c r="C413" s="173"/>
      <c r="D413" s="168" t="s">
        <v>338</v>
      </c>
      <c r="E413" s="175" t="s">
        <v>1</v>
      </c>
      <c r="F413" s="176" t="s">
        <v>743</v>
      </c>
      <c r="G413" s="173"/>
      <c r="H413" s="177">
        <v>0.026</v>
      </c>
      <c r="I413" s="173"/>
      <c r="J413" s="173"/>
      <c r="K413" s="173"/>
      <c r="L413" s="174"/>
      <c r="M413" s="178"/>
      <c r="N413" s="173"/>
      <c r="O413" s="173"/>
      <c r="P413" s="173"/>
      <c r="Q413" s="173"/>
      <c r="R413" s="173"/>
      <c r="S413" s="173"/>
      <c r="T413" s="179"/>
      <c r="U413" s="173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5" t="s">
        <v>338</v>
      </c>
      <c r="AU413" s="175" t="s">
        <v>136</v>
      </c>
      <c r="AV413" s="173" t="s">
        <v>136</v>
      </c>
      <c r="AW413" s="173" t="s">
        <v>28</v>
      </c>
      <c r="AX413" s="173" t="s">
        <v>75</v>
      </c>
      <c r="AY413" s="175" t="s">
        <v>128</v>
      </c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</row>
    <row r="414" ht="15.75" customHeight="1">
      <c r="A414" s="166"/>
      <c r="B414" s="167"/>
      <c r="C414" s="166"/>
      <c r="D414" s="168" t="s">
        <v>338</v>
      </c>
      <c r="E414" s="169" t="s">
        <v>1</v>
      </c>
      <c r="F414" s="170" t="s">
        <v>744</v>
      </c>
      <c r="G414" s="166"/>
      <c r="H414" s="169" t="s">
        <v>1</v>
      </c>
      <c r="I414" s="166"/>
      <c r="J414" s="166"/>
      <c r="K414" s="166"/>
      <c r="L414" s="167"/>
      <c r="M414" s="171"/>
      <c r="N414" s="166"/>
      <c r="O414" s="166"/>
      <c r="P414" s="166"/>
      <c r="Q414" s="166"/>
      <c r="R414" s="166"/>
      <c r="S414" s="166"/>
      <c r="T414" s="172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9" t="s">
        <v>338</v>
      </c>
      <c r="AU414" s="169" t="s">
        <v>136</v>
      </c>
      <c r="AV414" s="166" t="s">
        <v>83</v>
      </c>
      <c r="AW414" s="166" t="s">
        <v>28</v>
      </c>
      <c r="AX414" s="166" t="s">
        <v>75</v>
      </c>
      <c r="AY414" s="169" t="s">
        <v>128</v>
      </c>
      <c r="AZ414" s="166"/>
      <c r="BA414" s="166"/>
      <c r="BB414" s="166"/>
      <c r="BC414" s="166"/>
      <c r="BD414" s="166"/>
      <c r="BE414" s="166"/>
      <c r="BF414" s="166"/>
      <c r="BG414" s="166"/>
      <c r="BH414" s="166"/>
      <c r="BI414" s="166"/>
      <c r="BJ414" s="166"/>
      <c r="BK414" s="166"/>
      <c r="BL414" s="166"/>
      <c r="BM414" s="166"/>
    </row>
    <row r="415" ht="15.75" customHeight="1">
      <c r="A415" s="173"/>
      <c r="B415" s="174"/>
      <c r="C415" s="173"/>
      <c r="D415" s="168" t="s">
        <v>338</v>
      </c>
      <c r="E415" s="175" t="s">
        <v>1</v>
      </c>
      <c r="F415" s="176" t="s">
        <v>745</v>
      </c>
      <c r="G415" s="173"/>
      <c r="H415" s="177">
        <v>0.004</v>
      </c>
      <c r="I415" s="173"/>
      <c r="J415" s="173"/>
      <c r="K415" s="173"/>
      <c r="L415" s="174"/>
      <c r="M415" s="178"/>
      <c r="N415" s="173"/>
      <c r="O415" s="173"/>
      <c r="P415" s="173"/>
      <c r="Q415" s="173"/>
      <c r="R415" s="173"/>
      <c r="S415" s="173"/>
      <c r="T415" s="179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5" t="s">
        <v>338</v>
      </c>
      <c r="AU415" s="175" t="s">
        <v>136</v>
      </c>
      <c r="AV415" s="173" t="s">
        <v>136</v>
      </c>
      <c r="AW415" s="173" t="s">
        <v>28</v>
      </c>
      <c r="AX415" s="173" t="s">
        <v>75</v>
      </c>
      <c r="AY415" s="175" t="s">
        <v>128</v>
      </c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</row>
    <row r="416" ht="15.75" customHeight="1">
      <c r="A416" s="187"/>
      <c r="B416" s="188"/>
      <c r="C416" s="187"/>
      <c r="D416" s="168" t="s">
        <v>338</v>
      </c>
      <c r="E416" s="189" t="s">
        <v>1</v>
      </c>
      <c r="F416" s="190" t="s">
        <v>351</v>
      </c>
      <c r="G416" s="187"/>
      <c r="H416" s="191">
        <v>0.03</v>
      </c>
      <c r="I416" s="187"/>
      <c r="J416" s="187"/>
      <c r="K416" s="187"/>
      <c r="L416" s="188"/>
      <c r="M416" s="192"/>
      <c r="N416" s="187"/>
      <c r="O416" s="187"/>
      <c r="P416" s="187"/>
      <c r="Q416" s="187"/>
      <c r="R416" s="187"/>
      <c r="S416" s="187"/>
      <c r="T416" s="193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9" t="s">
        <v>338</v>
      </c>
      <c r="AU416" s="189" t="s">
        <v>136</v>
      </c>
      <c r="AV416" s="187" t="s">
        <v>153</v>
      </c>
      <c r="AW416" s="187" t="s">
        <v>28</v>
      </c>
      <c r="AX416" s="187" t="s">
        <v>83</v>
      </c>
      <c r="AY416" s="189" t="s">
        <v>128</v>
      </c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</row>
    <row r="417" ht="37.5" customHeight="1">
      <c r="A417" s="16"/>
      <c r="B417" s="17"/>
      <c r="C417" s="146" t="s">
        <v>746</v>
      </c>
      <c r="D417" s="146" t="s">
        <v>131</v>
      </c>
      <c r="E417" s="147" t="s">
        <v>747</v>
      </c>
      <c r="F417" s="148" t="s">
        <v>748</v>
      </c>
      <c r="G417" s="149" t="s">
        <v>209</v>
      </c>
      <c r="H417" s="150">
        <v>34.32</v>
      </c>
      <c r="I417" s="151"/>
      <c r="J417" s="151">
        <f>ROUND(I417*H417,2)</f>
        <v>0</v>
      </c>
      <c r="K417" s="148" t="s">
        <v>1</v>
      </c>
      <c r="L417" s="17"/>
      <c r="M417" s="152" t="s">
        <v>1</v>
      </c>
      <c r="N417" s="153" t="s">
        <v>41</v>
      </c>
      <c r="O417" s="154">
        <v>0.185</v>
      </c>
      <c r="P417" s="154">
        <f>O417*H417</f>
        <v>6.3492</v>
      </c>
      <c r="Q417" s="154">
        <v>0.02999</v>
      </c>
      <c r="R417" s="154">
        <f>Q417*H417</f>
        <v>1.0292568</v>
      </c>
      <c r="S417" s="154">
        <v>0.0</v>
      </c>
      <c r="T417" s="155">
        <f>S417*H417</f>
        <v>0</v>
      </c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56" t="s">
        <v>153</v>
      </c>
      <c r="AS417" s="16"/>
      <c r="AT417" s="156" t="s">
        <v>131</v>
      </c>
      <c r="AU417" s="156" t="s">
        <v>136</v>
      </c>
      <c r="AV417" s="16"/>
      <c r="AW417" s="16"/>
      <c r="AX417" s="16"/>
      <c r="AY417" s="3" t="s">
        <v>128</v>
      </c>
      <c r="AZ417" s="16"/>
      <c r="BA417" s="16"/>
      <c r="BB417" s="16"/>
      <c r="BC417" s="16"/>
      <c r="BD417" s="16"/>
      <c r="BE417" s="157">
        <f>IF(N417="základní",J417,0)</f>
        <v>0</v>
      </c>
      <c r="BF417" s="157">
        <f>IF(N417="snížená",J417,0)</f>
        <v>0</v>
      </c>
      <c r="BG417" s="157">
        <f>IF(N417="zákl. přenesená",J417,0)</f>
        <v>0</v>
      </c>
      <c r="BH417" s="157">
        <f>IF(N417="sníž. přenesená",J417,0)</f>
        <v>0</v>
      </c>
      <c r="BI417" s="157">
        <f>IF(N417="nulová",J417,0)</f>
        <v>0</v>
      </c>
      <c r="BJ417" s="3" t="s">
        <v>136</v>
      </c>
      <c r="BK417" s="157">
        <f>ROUND(I417*H417,2)</f>
        <v>0</v>
      </c>
      <c r="BL417" s="3" t="s">
        <v>153</v>
      </c>
      <c r="BM417" s="156" t="s">
        <v>749</v>
      </c>
    </row>
    <row r="418" ht="15.75" customHeight="1">
      <c r="A418" s="173"/>
      <c r="B418" s="174"/>
      <c r="C418" s="173"/>
      <c r="D418" s="168" t="s">
        <v>338</v>
      </c>
      <c r="E418" s="175" t="s">
        <v>1</v>
      </c>
      <c r="F418" s="176" t="s">
        <v>750</v>
      </c>
      <c r="G418" s="173"/>
      <c r="H418" s="177">
        <v>34.32</v>
      </c>
      <c r="I418" s="173"/>
      <c r="J418" s="173"/>
      <c r="K418" s="173"/>
      <c r="L418" s="174"/>
      <c r="M418" s="178"/>
      <c r="N418" s="173"/>
      <c r="O418" s="173"/>
      <c r="P418" s="173"/>
      <c r="Q418" s="173"/>
      <c r="R418" s="173"/>
      <c r="S418" s="173"/>
      <c r="T418" s="179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5" t="s">
        <v>338</v>
      </c>
      <c r="AU418" s="175" t="s">
        <v>136</v>
      </c>
      <c r="AV418" s="173" t="s">
        <v>136</v>
      </c>
      <c r="AW418" s="173" t="s">
        <v>28</v>
      </c>
      <c r="AX418" s="173" t="s">
        <v>75</v>
      </c>
      <c r="AY418" s="175" t="s">
        <v>128</v>
      </c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</row>
    <row r="419" ht="15.75" customHeight="1">
      <c r="A419" s="180"/>
      <c r="B419" s="181"/>
      <c r="C419" s="180"/>
      <c r="D419" s="168" t="s">
        <v>338</v>
      </c>
      <c r="E419" s="182" t="s">
        <v>751</v>
      </c>
      <c r="F419" s="183" t="s">
        <v>341</v>
      </c>
      <c r="G419" s="180"/>
      <c r="H419" s="184">
        <v>34.32</v>
      </c>
      <c r="I419" s="180"/>
      <c r="J419" s="180"/>
      <c r="K419" s="180"/>
      <c r="L419" s="181"/>
      <c r="M419" s="185"/>
      <c r="N419" s="180"/>
      <c r="O419" s="180"/>
      <c r="P419" s="180"/>
      <c r="Q419" s="180"/>
      <c r="R419" s="180"/>
      <c r="S419" s="180"/>
      <c r="T419" s="186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2" t="s">
        <v>338</v>
      </c>
      <c r="AU419" s="182" t="s">
        <v>136</v>
      </c>
      <c r="AV419" s="180" t="s">
        <v>147</v>
      </c>
      <c r="AW419" s="180" t="s">
        <v>28</v>
      </c>
      <c r="AX419" s="180" t="s">
        <v>75</v>
      </c>
      <c r="AY419" s="182" t="s">
        <v>128</v>
      </c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</row>
    <row r="420" ht="15.75" customHeight="1">
      <c r="A420" s="187"/>
      <c r="B420" s="188"/>
      <c r="C420" s="187"/>
      <c r="D420" s="168" t="s">
        <v>338</v>
      </c>
      <c r="E420" s="189" t="s">
        <v>1</v>
      </c>
      <c r="F420" s="190" t="s">
        <v>351</v>
      </c>
      <c r="G420" s="187"/>
      <c r="H420" s="191">
        <v>34.32</v>
      </c>
      <c r="I420" s="187"/>
      <c r="J420" s="187"/>
      <c r="K420" s="187"/>
      <c r="L420" s="188"/>
      <c r="M420" s="192"/>
      <c r="N420" s="187"/>
      <c r="O420" s="187"/>
      <c r="P420" s="187"/>
      <c r="Q420" s="187"/>
      <c r="R420" s="187"/>
      <c r="S420" s="187"/>
      <c r="T420" s="193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9" t="s">
        <v>338</v>
      </c>
      <c r="AU420" s="189" t="s">
        <v>136</v>
      </c>
      <c r="AV420" s="187" t="s">
        <v>153</v>
      </c>
      <c r="AW420" s="187" t="s">
        <v>28</v>
      </c>
      <c r="AX420" s="187" t="s">
        <v>83</v>
      </c>
      <c r="AY420" s="189" t="s">
        <v>128</v>
      </c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</row>
    <row r="421" ht="16.5" customHeight="1">
      <c r="A421" s="16"/>
      <c r="B421" s="17"/>
      <c r="C421" s="146" t="s">
        <v>752</v>
      </c>
      <c r="D421" s="146" t="s">
        <v>131</v>
      </c>
      <c r="E421" s="147" t="s">
        <v>753</v>
      </c>
      <c r="F421" s="148" t="s">
        <v>754</v>
      </c>
      <c r="G421" s="149" t="s">
        <v>174</v>
      </c>
      <c r="H421" s="150">
        <v>6.699</v>
      </c>
      <c r="I421" s="151"/>
      <c r="J421" s="151">
        <f>ROUND(I421*H421,2)</f>
        <v>0</v>
      </c>
      <c r="K421" s="148" t="s">
        <v>134</v>
      </c>
      <c r="L421" s="17"/>
      <c r="M421" s="152" t="s">
        <v>1</v>
      </c>
      <c r="N421" s="153" t="s">
        <v>41</v>
      </c>
      <c r="O421" s="154">
        <v>1.448</v>
      </c>
      <c r="P421" s="154">
        <f>O421*H421</f>
        <v>9.700152</v>
      </c>
      <c r="Q421" s="154">
        <v>2.501975</v>
      </c>
      <c r="R421" s="154">
        <f>Q421*H421</f>
        <v>16.76073053</v>
      </c>
      <c r="S421" s="154">
        <v>0.0</v>
      </c>
      <c r="T421" s="155">
        <f>S421*H421</f>
        <v>0</v>
      </c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56" t="s">
        <v>153</v>
      </c>
      <c r="AS421" s="16"/>
      <c r="AT421" s="156" t="s">
        <v>131</v>
      </c>
      <c r="AU421" s="156" t="s">
        <v>136</v>
      </c>
      <c r="AV421" s="16"/>
      <c r="AW421" s="16"/>
      <c r="AX421" s="16"/>
      <c r="AY421" s="3" t="s">
        <v>128</v>
      </c>
      <c r="AZ421" s="16"/>
      <c r="BA421" s="16"/>
      <c r="BB421" s="16"/>
      <c r="BC421" s="16"/>
      <c r="BD421" s="16"/>
      <c r="BE421" s="157">
        <f>IF(N421="základní",J421,0)</f>
        <v>0</v>
      </c>
      <c r="BF421" s="157">
        <f>IF(N421="snížená",J421,0)</f>
        <v>0</v>
      </c>
      <c r="BG421" s="157">
        <f>IF(N421="zákl. přenesená",J421,0)</f>
        <v>0</v>
      </c>
      <c r="BH421" s="157">
        <f>IF(N421="sníž. přenesená",J421,0)</f>
        <v>0</v>
      </c>
      <c r="BI421" s="157">
        <f>IF(N421="nulová",J421,0)</f>
        <v>0</v>
      </c>
      <c r="BJ421" s="3" t="s">
        <v>136</v>
      </c>
      <c r="BK421" s="157">
        <f>ROUND(I421*H421,2)</f>
        <v>0</v>
      </c>
      <c r="BL421" s="3" t="s">
        <v>153</v>
      </c>
      <c r="BM421" s="156" t="s">
        <v>755</v>
      </c>
    </row>
    <row r="422" ht="15.75" customHeight="1">
      <c r="A422" s="16"/>
      <c r="B422" s="17"/>
      <c r="C422" s="16"/>
      <c r="D422" s="158" t="s">
        <v>138</v>
      </c>
      <c r="E422" s="16"/>
      <c r="F422" s="159" t="s">
        <v>756</v>
      </c>
      <c r="G422" s="16"/>
      <c r="H422" s="16"/>
      <c r="I422" s="16"/>
      <c r="J422" s="16"/>
      <c r="K422" s="16"/>
      <c r="L422" s="17"/>
      <c r="M422" s="160"/>
      <c r="N422" s="16"/>
      <c r="O422" s="16"/>
      <c r="P422" s="16"/>
      <c r="Q422" s="16"/>
      <c r="R422" s="16"/>
      <c r="S422" s="16"/>
      <c r="T422" s="5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3" t="s">
        <v>138</v>
      </c>
      <c r="AU422" s="3" t="s">
        <v>136</v>
      </c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</row>
    <row r="423" ht="15.75" customHeight="1">
      <c r="A423" s="166"/>
      <c r="B423" s="167"/>
      <c r="C423" s="166"/>
      <c r="D423" s="168" t="s">
        <v>338</v>
      </c>
      <c r="E423" s="169" t="s">
        <v>1</v>
      </c>
      <c r="F423" s="170" t="s">
        <v>757</v>
      </c>
      <c r="G423" s="166"/>
      <c r="H423" s="169" t="s">
        <v>1</v>
      </c>
      <c r="I423" s="166"/>
      <c r="J423" s="166"/>
      <c r="K423" s="166"/>
      <c r="L423" s="167"/>
      <c r="M423" s="171"/>
      <c r="N423" s="166"/>
      <c r="O423" s="166"/>
      <c r="P423" s="166"/>
      <c r="Q423" s="166"/>
      <c r="R423" s="166"/>
      <c r="S423" s="166"/>
      <c r="T423" s="172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9" t="s">
        <v>338</v>
      </c>
      <c r="AU423" s="169" t="s">
        <v>136</v>
      </c>
      <c r="AV423" s="166" t="s">
        <v>83</v>
      </c>
      <c r="AW423" s="166" t="s">
        <v>28</v>
      </c>
      <c r="AX423" s="166" t="s">
        <v>75</v>
      </c>
      <c r="AY423" s="169" t="s">
        <v>128</v>
      </c>
      <c r="AZ423" s="166"/>
      <c r="BA423" s="166"/>
      <c r="BB423" s="166"/>
      <c r="BC423" s="166"/>
      <c r="BD423" s="166"/>
      <c r="BE423" s="166"/>
      <c r="BF423" s="166"/>
      <c r="BG423" s="166"/>
      <c r="BH423" s="166"/>
      <c r="BI423" s="166"/>
      <c r="BJ423" s="166"/>
      <c r="BK423" s="166"/>
      <c r="BL423" s="166"/>
      <c r="BM423" s="166"/>
    </row>
    <row r="424" ht="15.75" customHeight="1">
      <c r="A424" s="173"/>
      <c r="B424" s="174"/>
      <c r="C424" s="173"/>
      <c r="D424" s="168" t="s">
        <v>338</v>
      </c>
      <c r="E424" s="175" t="s">
        <v>1</v>
      </c>
      <c r="F424" s="176" t="s">
        <v>758</v>
      </c>
      <c r="G424" s="173"/>
      <c r="H424" s="177">
        <v>2.059</v>
      </c>
      <c r="I424" s="173"/>
      <c r="J424" s="173"/>
      <c r="K424" s="173"/>
      <c r="L424" s="174"/>
      <c r="M424" s="178"/>
      <c r="N424" s="173"/>
      <c r="O424" s="173"/>
      <c r="P424" s="173"/>
      <c r="Q424" s="173"/>
      <c r="R424" s="173"/>
      <c r="S424" s="173"/>
      <c r="T424" s="179"/>
      <c r="U424" s="173"/>
      <c r="V424" s="173"/>
      <c r="W424" s="173"/>
      <c r="X424" s="173"/>
      <c r="Y424" s="173"/>
      <c r="Z424" s="173"/>
      <c r="AA424" s="173"/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5" t="s">
        <v>338</v>
      </c>
      <c r="AU424" s="175" t="s">
        <v>136</v>
      </c>
      <c r="AV424" s="173" t="s">
        <v>136</v>
      </c>
      <c r="AW424" s="173" t="s">
        <v>28</v>
      </c>
      <c r="AX424" s="173" t="s">
        <v>75</v>
      </c>
      <c r="AY424" s="175" t="s">
        <v>128</v>
      </c>
      <c r="AZ424" s="173"/>
      <c r="BA424" s="173"/>
      <c r="BB424" s="173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</row>
    <row r="425" ht="15.75" customHeight="1">
      <c r="A425" s="166"/>
      <c r="B425" s="167"/>
      <c r="C425" s="166"/>
      <c r="D425" s="168" t="s">
        <v>338</v>
      </c>
      <c r="E425" s="169" t="s">
        <v>1</v>
      </c>
      <c r="F425" s="170" t="s">
        <v>759</v>
      </c>
      <c r="G425" s="166"/>
      <c r="H425" s="169" t="s">
        <v>1</v>
      </c>
      <c r="I425" s="166"/>
      <c r="J425" s="166"/>
      <c r="K425" s="166"/>
      <c r="L425" s="167"/>
      <c r="M425" s="171"/>
      <c r="N425" s="166"/>
      <c r="O425" s="166"/>
      <c r="P425" s="166"/>
      <c r="Q425" s="166"/>
      <c r="R425" s="166"/>
      <c r="S425" s="166"/>
      <c r="T425" s="172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9" t="s">
        <v>338</v>
      </c>
      <c r="AU425" s="169" t="s">
        <v>136</v>
      </c>
      <c r="AV425" s="166" t="s">
        <v>83</v>
      </c>
      <c r="AW425" s="166" t="s">
        <v>28</v>
      </c>
      <c r="AX425" s="166" t="s">
        <v>75</v>
      </c>
      <c r="AY425" s="169" t="s">
        <v>128</v>
      </c>
      <c r="AZ425" s="166"/>
      <c r="BA425" s="166"/>
      <c r="BB425" s="166"/>
      <c r="BC425" s="166"/>
      <c r="BD425" s="166"/>
      <c r="BE425" s="166"/>
      <c r="BF425" s="166"/>
      <c r="BG425" s="166"/>
      <c r="BH425" s="166"/>
      <c r="BI425" s="166"/>
      <c r="BJ425" s="166"/>
      <c r="BK425" s="166"/>
      <c r="BL425" s="166"/>
      <c r="BM425" s="166"/>
    </row>
    <row r="426" ht="15.75" customHeight="1">
      <c r="A426" s="173"/>
      <c r="B426" s="174"/>
      <c r="C426" s="173"/>
      <c r="D426" s="168" t="s">
        <v>338</v>
      </c>
      <c r="E426" s="175" t="s">
        <v>1</v>
      </c>
      <c r="F426" s="176" t="s">
        <v>760</v>
      </c>
      <c r="G426" s="173"/>
      <c r="H426" s="177">
        <v>0.575</v>
      </c>
      <c r="I426" s="173"/>
      <c r="J426" s="173"/>
      <c r="K426" s="173"/>
      <c r="L426" s="174"/>
      <c r="M426" s="178"/>
      <c r="N426" s="173"/>
      <c r="O426" s="173"/>
      <c r="P426" s="173"/>
      <c r="Q426" s="173"/>
      <c r="R426" s="173"/>
      <c r="S426" s="173"/>
      <c r="T426" s="179"/>
      <c r="U426" s="173"/>
      <c r="V426" s="173"/>
      <c r="W426" s="173"/>
      <c r="X426" s="173"/>
      <c r="Y426" s="173"/>
      <c r="Z426" s="173"/>
      <c r="AA426" s="173"/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5" t="s">
        <v>338</v>
      </c>
      <c r="AU426" s="175" t="s">
        <v>136</v>
      </c>
      <c r="AV426" s="173" t="s">
        <v>136</v>
      </c>
      <c r="AW426" s="173" t="s">
        <v>28</v>
      </c>
      <c r="AX426" s="173" t="s">
        <v>75</v>
      </c>
      <c r="AY426" s="175" t="s">
        <v>128</v>
      </c>
      <c r="AZ426" s="173"/>
      <c r="BA426" s="173"/>
      <c r="BB426" s="173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</row>
    <row r="427" ht="15.75" customHeight="1">
      <c r="A427" s="166"/>
      <c r="B427" s="167"/>
      <c r="C427" s="166"/>
      <c r="D427" s="168" t="s">
        <v>338</v>
      </c>
      <c r="E427" s="169" t="s">
        <v>1</v>
      </c>
      <c r="F427" s="170" t="s">
        <v>761</v>
      </c>
      <c r="G427" s="166"/>
      <c r="H427" s="169" t="s">
        <v>1</v>
      </c>
      <c r="I427" s="166"/>
      <c r="J427" s="166"/>
      <c r="K427" s="166"/>
      <c r="L427" s="167"/>
      <c r="M427" s="171"/>
      <c r="N427" s="166"/>
      <c r="O427" s="166"/>
      <c r="P427" s="166"/>
      <c r="Q427" s="166"/>
      <c r="R427" s="166"/>
      <c r="S427" s="166"/>
      <c r="T427" s="172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9" t="s">
        <v>338</v>
      </c>
      <c r="AU427" s="169" t="s">
        <v>136</v>
      </c>
      <c r="AV427" s="166" t="s">
        <v>83</v>
      </c>
      <c r="AW427" s="166" t="s">
        <v>28</v>
      </c>
      <c r="AX427" s="166" t="s">
        <v>75</v>
      </c>
      <c r="AY427" s="169" t="s">
        <v>128</v>
      </c>
      <c r="AZ427" s="166"/>
      <c r="BA427" s="166"/>
      <c r="BB427" s="166"/>
      <c r="BC427" s="166"/>
      <c r="BD427" s="166"/>
      <c r="BE427" s="166"/>
      <c r="BF427" s="166"/>
      <c r="BG427" s="166"/>
      <c r="BH427" s="166"/>
      <c r="BI427" s="166"/>
      <c r="BJ427" s="166"/>
      <c r="BK427" s="166"/>
      <c r="BL427" s="166"/>
      <c r="BM427" s="166"/>
    </row>
    <row r="428" ht="15.75" customHeight="1">
      <c r="A428" s="173"/>
      <c r="B428" s="174"/>
      <c r="C428" s="173"/>
      <c r="D428" s="168" t="s">
        <v>338</v>
      </c>
      <c r="E428" s="175" t="s">
        <v>1</v>
      </c>
      <c r="F428" s="176" t="s">
        <v>762</v>
      </c>
      <c r="G428" s="173"/>
      <c r="H428" s="177">
        <v>0.358</v>
      </c>
      <c r="I428" s="173"/>
      <c r="J428" s="173"/>
      <c r="K428" s="173"/>
      <c r="L428" s="174"/>
      <c r="M428" s="178"/>
      <c r="N428" s="173"/>
      <c r="O428" s="173"/>
      <c r="P428" s="173"/>
      <c r="Q428" s="173"/>
      <c r="R428" s="173"/>
      <c r="S428" s="173"/>
      <c r="T428" s="179"/>
      <c r="U428" s="173"/>
      <c r="V428" s="173"/>
      <c r="W428" s="173"/>
      <c r="X428" s="173"/>
      <c r="Y428" s="173"/>
      <c r="Z428" s="173"/>
      <c r="AA428" s="173"/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5" t="s">
        <v>338</v>
      </c>
      <c r="AU428" s="175" t="s">
        <v>136</v>
      </c>
      <c r="AV428" s="173" t="s">
        <v>136</v>
      </c>
      <c r="AW428" s="173" t="s">
        <v>28</v>
      </c>
      <c r="AX428" s="173" t="s">
        <v>75</v>
      </c>
      <c r="AY428" s="175" t="s">
        <v>128</v>
      </c>
      <c r="AZ428" s="173"/>
      <c r="BA428" s="173"/>
      <c r="BB428" s="173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</row>
    <row r="429" ht="15.75" customHeight="1">
      <c r="A429" s="166"/>
      <c r="B429" s="167"/>
      <c r="C429" s="166"/>
      <c r="D429" s="168" t="s">
        <v>338</v>
      </c>
      <c r="E429" s="169" t="s">
        <v>1</v>
      </c>
      <c r="F429" s="170" t="s">
        <v>763</v>
      </c>
      <c r="G429" s="166"/>
      <c r="H429" s="169" t="s">
        <v>1</v>
      </c>
      <c r="I429" s="166"/>
      <c r="J429" s="166"/>
      <c r="K429" s="166"/>
      <c r="L429" s="167"/>
      <c r="M429" s="171"/>
      <c r="N429" s="166"/>
      <c r="O429" s="166"/>
      <c r="P429" s="166"/>
      <c r="Q429" s="166"/>
      <c r="R429" s="166"/>
      <c r="S429" s="166"/>
      <c r="T429" s="172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9" t="s">
        <v>338</v>
      </c>
      <c r="AU429" s="169" t="s">
        <v>136</v>
      </c>
      <c r="AV429" s="166" t="s">
        <v>83</v>
      </c>
      <c r="AW429" s="166" t="s">
        <v>28</v>
      </c>
      <c r="AX429" s="166" t="s">
        <v>75</v>
      </c>
      <c r="AY429" s="169" t="s">
        <v>128</v>
      </c>
      <c r="AZ429" s="166"/>
      <c r="BA429" s="166"/>
      <c r="BB429" s="166"/>
      <c r="BC429" s="166"/>
      <c r="BD429" s="166"/>
      <c r="BE429" s="166"/>
      <c r="BF429" s="166"/>
      <c r="BG429" s="166"/>
      <c r="BH429" s="166"/>
      <c r="BI429" s="166"/>
      <c r="BJ429" s="166"/>
      <c r="BK429" s="166"/>
      <c r="BL429" s="166"/>
      <c r="BM429" s="166"/>
    </row>
    <row r="430" ht="15.75" customHeight="1">
      <c r="A430" s="173"/>
      <c r="B430" s="174"/>
      <c r="C430" s="173"/>
      <c r="D430" s="168" t="s">
        <v>338</v>
      </c>
      <c r="E430" s="175" t="s">
        <v>1</v>
      </c>
      <c r="F430" s="176" t="s">
        <v>764</v>
      </c>
      <c r="G430" s="173"/>
      <c r="H430" s="177">
        <v>0.336</v>
      </c>
      <c r="I430" s="173"/>
      <c r="J430" s="173"/>
      <c r="K430" s="173"/>
      <c r="L430" s="174"/>
      <c r="M430" s="178"/>
      <c r="N430" s="173"/>
      <c r="O430" s="173"/>
      <c r="P430" s="173"/>
      <c r="Q430" s="173"/>
      <c r="R430" s="173"/>
      <c r="S430" s="173"/>
      <c r="T430" s="179"/>
      <c r="U430" s="173"/>
      <c r="V430" s="173"/>
      <c r="W430" s="173"/>
      <c r="X430" s="173"/>
      <c r="Y430" s="173"/>
      <c r="Z430" s="173"/>
      <c r="AA430" s="173"/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5" t="s">
        <v>338</v>
      </c>
      <c r="AU430" s="175" t="s">
        <v>136</v>
      </c>
      <c r="AV430" s="173" t="s">
        <v>136</v>
      </c>
      <c r="AW430" s="173" t="s">
        <v>28</v>
      </c>
      <c r="AX430" s="173" t="s">
        <v>75</v>
      </c>
      <c r="AY430" s="175" t="s">
        <v>128</v>
      </c>
      <c r="AZ430" s="173"/>
      <c r="BA430" s="173"/>
      <c r="BB430" s="173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</row>
    <row r="431" ht="15.75" customHeight="1">
      <c r="A431" s="166"/>
      <c r="B431" s="167"/>
      <c r="C431" s="166"/>
      <c r="D431" s="168" t="s">
        <v>338</v>
      </c>
      <c r="E431" s="169" t="s">
        <v>1</v>
      </c>
      <c r="F431" s="170" t="s">
        <v>765</v>
      </c>
      <c r="G431" s="166"/>
      <c r="H431" s="169" t="s">
        <v>1</v>
      </c>
      <c r="I431" s="166"/>
      <c r="J431" s="166"/>
      <c r="K431" s="166"/>
      <c r="L431" s="167"/>
      <c r="M431" s="171"/>
      <c r="N431" s="166"/>
      <c r="O431" s="166"/>
      <c r="P431" s="166"/>
      <c r="Q431" s="166"/>
      <c r="R431" s="166"/>
      <c r="S431" s="166"/>
      <c r="T431" s="172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9" t="s">
        <v>338</v>
      </c>
      <c r="AU431" s="169" t="s">
        <v>136</v>
      </c>
      <c r="AV431" s="166" t="s">
        <v>83</v>
      </c>
      <c r="AW431" s="166" t="s">
        <v>28</v>
      </c>
      <c r="AX431" s="166" t="s">
        <v>75</v>
      </c>
      <c r="AY431" s="169" t="s">
        <v>128</v>
      </c>
      <c r="AZ431" s="166"/>
      <c r="BA431" s="166"/>
      <c r="BB431" s="166"/>
      <c r="BC431" s="166"/>
      <c r="BD431" s="166"/>
      <c r="BE431" s="166"/>
      <c r="BF431" s="166"/>
      <c r="BG431" s="166"/>
      <c r="BH431" s="166"/>
      <c r="BI431" s="166"/>
      <c r="BJ431" s="166"/>
      <c r="BK431" s="166"/>
      <c r="BL431" s="166"/>
      <c r="BM431" s="166"/>
    </row>
    <row r="432" ht="15.75" customHeight="1">
      <c r="A432" s="173"/>
      <c r="B432" s="174"/>
      <c r="C432" s="173"/>
      <c r="D432" s="168" t="s">
        <v>338</v>
      </c>
      <c r="E432" s="175" t="s">
        <v>1</v>
      </c>
      <c r="F432" s="176" t="s">
        <v>766</v>
      </c>
      <c r="G432" s="173"/>
      <c r="H432" s="177">
        <v>0.078</v>
      </c>
      <c r="I432" s="173"/>
      <c r="J432" s="173"/>
      <c r="K432" s="173"/>
      <c r="L432" s="174"/>
      <c r="M432" s="178"/>
      <c r="N432" s="173"/>
      <c r="O432" s="173"/>
      <c r="P432" s="173"/>
      <c r="Q432" s="173"/>
      <c r="R432" s="173"/>
      <c r="S432" s="173"/>
      <c r="T432" s="179"/>
      <c r="U432" s="173"/>
      <c r="V432" s="173"/>
      <c r="W432" s="173"/>
      <c r="X432" s="173"/>
      <c r="Y432" s="173"/>
      <c r="Z432" s="173"/>
      <c r="AA432" s="173"/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5" t="s">
        <v>338</v>
      </c>
      <c r="AU432" s="175" t="s">
        <v>136</v>
      </c>
      <c r="AV432" s="173" t="s">
        <v>136</v>
      </c>
      <c r="AW432" s="173" t="s">
        <v>28</v>
      </c>
      <c r="AX432" s="173" t="s">
        <v>75</v>
      </c>
      <c r="AY432" s="175" t="s">
        <v>128</v>
      </c>
      <c r="AZ432" s="173"/>
      <c r="BA432" s="173"/>
      <c r="BB432" s="173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</row>
    <row r="433" ht="15.75" customHeight="1">
      <c r="A433" s="166"/>
      <c r="B433" s="167"/>
      <c r="C433" s="166"/>
      <c r="D433" s="168" t="s">
        <v>338</v>
      </c>
      <c r="E433" s="169" t="s">
        <v>1</v>
      </c>
      <c r="F433" s="170" t="s">
        <v>767</v>
      </c>
      <c r="G433" s="166"/>
      <c r="H433" s="169" t="s">
        <v>1</v>
      </c>
      <c r="I433" s="166"/>
      <c r="J433" s="166"/>
      <c r="K433" s="166"/>
      <c r="L433" s="167"/>
      <c r="M433" s="171"/>
      <c r="N433" s="166"/>
      <c r="O433" s="166"/>
      <c r="P433" s="166"/>
      <c r="Q433" s="166"/>
      <c r="R433" s="166"/>
      <c r="S433" s="166"/>
      <c r="T433" s="172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9" t="s">
        <v>338</v>
      </c>
      <c r="AU433" s="169" t="s">
        <v>136</v>
      </c>
      <c r="AV433" s="166" t="s">
        <v>83</v>
      </c>
      <c r="AW433" s="166" t="s">
        <v>28</v>
      </c>
      <c r="AX433" s="166" t="s">
        <v>75</v>
      </c>
      <c r="AY433" s="169" t="s">
        <v>128</v>
      </c>
      <c r="AZ433" s="166"/>
      <c r="BA433" s="166"/>
      <c r="BB433" s="166"/>
      <c r="BC433" s="166"/>
      <c r="BD433" s="166"/>
      <c r="BE433" s="166"/>
      <c r="BF433" s="166"/>
      <c r="BG433" s="166"/>
      <c r="BH433" s="166"/>
      <c r="BI433" s="166"/>
      <c r="BJ433" s="166"/>
      <c r="BK433" s="166"/>
      <c r="BL433" s="166"/>
      <c r="BM433" s="166"/>
    </row>
    <row r="434" ht="15.75" customHeight="1">
      <c r="A434" s="173"/>
      <c r="B434" s="174"/>
      <c r="C434" s="173"/>
      <c r="D434" s="168" t="s">
        <v>338</v>
      </c>
      <c r="E434" s="175" t="s">
        <v>1</v>
      </c>
      <c r="F434" s="176" t="s">
        <v>768</v>
      </c>
      <c r="G434" s="173"/>
      <c r="H434" s="177">
        <v>0.36</v>
      </c>
      <c r="I434" s="173"/>
      <c r="J434" s="173"/>
      <c r="K434" s="173"/>
      <c r="L434" s="174"/>
      <c r="M434" s="178"/>
      <c r="N434" s="173"/>
      <c r="O434" s="173"/>
      <c r="P434" s="173"/>
      <c r="Q434" s="173"/>
      <c r="R434" s="173"/>
      <c r="S434" s="173"/>
      <c r="T434" s="179"/>
      <c r="U434" s="173"/>
      <c r="V434" s="173"/>
      <c r="W434" s="173"/>
      <c r="X434" s="173"/>
      <c r="Y434" s="173"/>
      <c r="Z434" s="173"/>
      <c r="AA434" s="173"/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5" t="s">
        <v>338</v>
      </c>
      <c r="AU434" s="175" t="s">
        <v>136</v>
      </c>
      <c r="AV434" s="173" t="s">
        <v>136</v>
      </c>
      <c r="AW434" s="173" t="s">
        <v>28</v>
      </c>
      <c r="AX434" s="173" t="s">
        <v>75</v>
      </c>
      <c r="AY434" s="175" t="s">
        <v>128</v>
      </c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</row>
    <row r="435" ht="15.75" customHeight="1">
      <c r="A435" s="166"/>
      <c r="B435" s="167"/>
      <c r="C435" s="166"/>
      <c r="D435" s="168" t="s">
        <v>338</v>
      </c>
      <c r="E435" s="169" t="s">
        <v>1</v>
      </c>
      <c r="F435" s="170" t="s">
        <v>769</v>
      </c>
      <c r="G435" s="166"/>
      <c r="H435" s="169" t="s">
        <v>1</v>
      </c>
      <c r="I435" s="166"/>
      <c r="J435" s="166"/>
      <c r="K435" s="166"/>
      <c r="L435" s="167"/>
      <c r="M435" s="171"/>
      <c r="N435" s="166"/>
      <c r="O435" s="166"/>
      <c r="P435" s="166"/>
      <c r="Q435" s="166"/>
      <c r="R435" s="166"/>
      <c r="S435" s="166"/>
      <c r="T435" s="172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9" t="s">
        <v>338</v>
      </c>
      <c r="AU435" s="169" t="s">
        <v>136</v>
      </c>
      <c r="AV435" s="166" t="s">
        <v>83</v>
      </c>
      <c r="AW435" s="166" t="s">
        <v>28</v>
      </c>
      <c r="AX435" s="166" t="s">
        <v>75</v>
      </c>
      <c r="AY435" s="169" t="s">
        <v>128</v>
      </c>
      <c r="AZ435" s="166"/>
      <c r="BA435" s="166"/>
      <c r="BB435" s="166"/>
      <c r="BC435" s="166"/>
      <c r="BD435" s="166"/>
      <c r="BE435" s="166"/>
      <c r="BF435" s="166"/>
      <c r="BG435" s="166"/>
      <c r="BH435" s="166"/>
      <c r="BI435" s="166"/>
      <c r="BJ435" s="166"/>
      <c r="BK435" s="166"/>
      <c r="BL435" s="166"/>
      <c r="BM435" s="166"/>
    </row>
    <row r="436" ht="15.75" customHeight="1">
      <c r="A436" s="173"/>
      <c r="B436" s="174"/>
      <c r="C436" s="173"/>
      <c r="D436" s="168" t="s">
        <v>338</v>
      </c>
      <c r="E436" s="175" t="s">
        <v>1</v>
      </c>
      <c r="F436" s="176" t="s">
        <v>770</v>
      </c>
      <c r="G436" s="173"/>
      <c r="H436" s="177">
        <v>2.569</v>
      </c>
      <c r="I436" s="173"/>
      <c r="J436" s="173"/>
      <c r="K436" s="173"/>
      <c r="L436" s="174"/>
      <c r="M436" s="178"/>
      <c r="N436" s="173"/>
      <c r="O436" s="173"/>
      <c r="P436" s="173"/>
      <c r="Q436" s="173"/>
      <c r="R436" s="173"/>
      <c r="S436" s="173"/>
      <c r="T436" s="179"/>
      <c r="U436" s="173"/>
      <c r="V436" s="173"/>
      <c r="W436" s="173"/>
      <c r="X436" s="173"/>
      <c r="Y436" s="173"/>
      <c r="Z436" s="173"/>
      <c r="AA436" s="173"/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5" t="s">
        <v>338</v>
      </c>
      <c r="AU436" s="175" t="s">
        <v>136</v>
      </c>
      <c r="AV436" s="173" t="s">
        <v>136</v>
      </c>
      <c r="AW436" s="173" t="s">
        <v>28</v>
      </c>
      <c r="AX436" s="173" t="s">
        <v>75</v>
      </c>
      <c r="AY436" s="175" t="s">
        <v>128</v>
      </c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</row>
    <row r="437" ht="15.75" customHeight="1">
      <c r="A437" s="166"/>
      <c r="B437" s="167"/>
      <c r="C437" s="166"/>
      <c r="D437" s="168" t="s">
        <v>338</v>
      </c>
      <c r="E437" s="169" t="s">
        <v>1</v>
      </c>
      <c r="F437" s="170" t="s">
        <v>771</v>
      </c>
      <c r="G437" s="166"/>
      <c r="H437" s="169" t="s">
        <v>1</v>
      </c>
      <c r="I437" s="166"/>
      <c r="J437" s="166"/>
      <c r="K437" s="166"/>
      <c r="L437" s="167"/>
      <c r="M437" s="171"/>
      <c r="N437" s="166"/>
      <c r="O437" s="166"/>
      <c r="P437" s="166"/>
      <c r="Q437" s="166"/>
      <c r="R437" s="166"/>
      <c r="S437" s="166"/>
      <c r="T437" s="172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9" t="s">
        <v>338</v>
      </c>
      <c r="AU437" s="169" t="s">
        <v>136</v>
      </c>
      <c r="AV437" s="166" t="s">
        <v>83</v>
      </c>
      <c r="AW437" s="166" t="s">
        <v>28</v>
      </c>
      <c r="AX437" s="166" t="s">
        <v>75</v>
      </c>
      <c r="AY437" s="169" t="s">
        <v>128</v>
      </c>
      <c r="AZ437" s="166"/>
      <c r="BA437" s="166"/>
      <c r="BB437" s="166"/>
      <c r="BC437" s="166"/>
      <c r="BD437" s="166"/>
      <c r="BE437" s="166"/>
      <c r="BF437" s="166"/>
      <c r="BG437" s="166"/>
      <c r="BH437" s="166"/>
      <c r="BI437" s="166"/>
      <c r="BJ437" s="166"/>
      <c r="BK437" s="166"/>
      <c r="BL437" s="166"/>
      <c r="BM437" s="166"/>
    </row>
    <row r="438" ht="15.75" customHeight="1">
      <c r="A438" s="173"/>
      <c r="B438" s="174"/>
      <c r="C438" s="173"/>
      <c r="D438" s="168" t="s">
        <v>338</v>
      </c>
      <c r="E438" s="175" t="s">
        <v>1</v>
      </c>
      <c r="F438" s="176" t="s">
        <v>772</v>
      </c>
      <c r="G438" s="173"/>
      <c r="H438" s="177">
        <v>0.364</v>
      </c>
      <c r="I438" s="173"/>
      <c r="J438" s="173"/>
      <c r="K438" s="173"/>
      <c r="L438" s="174"/>
      <c r="M438" s="178"/>
      <c r="N438" s="173"/>
      <c r="O438" s="173"/>
      <c r="P438" s="173"/>
      <c r="Q438" s="173"/>
      <c r="R438" s="173"/>
      <c r="S438" s="173"/>
      <c r="T438" s="179"/>
      <c r="U438" s="173"/>
      <c r="V438" s="173"/>
      <c r="W438" s="173"/>
      <c r="X438" s="173"/>
      <c r="Y438" s="173"/>
      <c r="Z438" s="173"/>
      <c r="AA438" s="173"/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5" t="s">
        <v>338</v>
      </c>
      <c r="AU438" s="175" t="s">
        <v>136</v>
      </c>
      <c r="AV438" s="173" t="s">
        <v>136</v>
      </c>
      <c r="AW438" s="173" t="s">
        <v>28</v>
      </c>
      <c r="AX438" s="173" t="s">
        <v>75</v>
      </c>
      <c r="AY438" s="175" t="s">
        <v>128</v>
      </c>
      <c r="AZ438" s="173"/>
      <c r="BA438" s="173"/>
      <c r="BB438" s="173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</row>
    <row r="439" ht="15.75" customHeight="1">
      <c r="A439" s="187"/>
      <c r="B439" s="188"/>
      <c r="C439" s="187"/>
      <c r="D439" s="168" t="s">
        <v>338</v>
      </c>
      <c r="E439" s="189" t="s">
        <v>1</v>
      </c>
      <c r="F439" s="190" t="s">
        <v>351</v>
      </c>
      <c r="G439" s="187"/>
      <c r="H439" s="191">
        <v>6.699</v>
      </c>
      <c r="I439" s="187"/>
      <c r="J439" s="187"/>
      <c r="K439" s="187"/>
      <c r="L439" s="188"/>
      <c r="M439" s="192"/>
      <c r="N439" s="187"/>
      <c r="O439" s="187"/>
      <c r="P439" s="187"/>
      <c r="Q439" s="187"/>
      <c r="R439" s="187"/>
      <c r="S439" s="187"/>
      <c r="T439" s="193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9" t="s">
        <v>338</v>
      </c>
      <c r="AU439" s="189" t="s">
        <v>136</v>
      </c>
      <c r="AV439" s="187" t="s">
        <v>153</v>
      </c>
      <c r="AW439" s="187" t="s">
        <v>28</v>
      </c>
      <c r="AX439" s="187" t="s">
        <v>83</v>
      </c>
      <c r="AY439" s="189" t="s">
        <v>128</v>
      </c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</row>
    <row r="440" ht="16.5" customHeight="1">
      <c r="A440" s="16"/>
      <c r="B440" s="17"/>
      <c r="C440" s="146" t="s">
        <v>773</v>
      </c>
      <c r="D440" s="146" t="s">
        <v>131</v>
      </c>
      <c r="E440" s="147" t="s">
        <v>774</v>
      </c>
      <c r="F440" s="148" t="s">
        <v>775</v>
      </c>
      <c r="G440" s="149" t="s">
        <v>164</v>
      </c>
      <c r="H440" s="150">
        <v>22.574</v>
      </c>
      <c r="I440" s="151"/>
      <c r="J440" s="151">
        <f>ROUND(I440*H440,2)</f>
        <v>0</v>
      </c>
      <c r="K440" s="148" t="s">
        <v>1</v>
      </c>
      <c r="L440" s="17"/>
      <c r="M440" s="152" t="s">
        <v>1</v>
      </c>
      <c r="N440" s="153" t="s">
        <v>41</v>
      </c>
      <c r="O440" s="154">
        <v>0.81</v>
      </c>
      <c r="P440" s="154">
        <f>O440*H440</f>
        <v>18.28494</v>
      </c>
      <c r="Q440" s="154">
        <v>0.0084225</v>
      </c>
      <c r="R440" s="154">
        <f>Q440*H440</f>
        <v>0.190129515</v>
      </c>
      <c r="S440" s="154">
        <v>0.0</v>
      </c>
      <c r="T440" s="155">
        <f>S440*H440</f>
        <v>0</v>
      </c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56" t="s">
        <v>153</v>
      </c>
      <c r="AS440" s="16"/>
      <c r="AT440" s="156" t="s">
        <v>131</v>
      </c>
      <c r="AU440" s="156" t="s">
        <v>136</v>
      </c>
      <c r="AV440" s="16"/>
      <c r="AW440" s="16"/>
      <c r="AX440" s="16"/>
      <c r="AY440" s="3" t="s">
        <v>128</v>
      </c>
      <c r="AZ440" s="16"/>
      <c r="BA440" s="16"/>
      <c r="BB440" s="16"/>
      <c r="BC440" s="16"/>
      <c r="BD440" s="16"/>
      <c r="BE440" s="157">
        <f>IF(N440="základní",J440,0)</f>
        <v>0</v>
      </c>
      <c r="BF440" s="157">
        <f>IF(N440="snížená",J440,0)</f>
        <v>0</v>
      </c>
      <c r="BG440" s="157">
        <f>IF(N440="zákl. přenesená",J440,0)</f>
        <v>0</v>
      </c>
      <c r="BH440" s="157">
        <f>IF(N440="sníž. přenesená",J440,0)</f>
        <v>0</v>
      </c>
      <c r="BI440" s="157">
        <f>IF(N440="nulová",J440,0)</f>
        <v>0</v>
      </c>
      <c r="BJ440" s="3" t="s">
        <v>136</v>
      </c>
      <c r="BK440" s="157">
        <f>ROUND(I440*H440,2)</f>
        <v>0</v>
      </c>
      <c r="BL440" s="3" t="s">
        <v>153</v>
      </c>
      <c r="BM440" s="156" t="s">
        <v>776</v>
      </c>
    </row>
    <row r="441" ht="15.75" customHeight="1">
      <c r="A441" s="166"/>
      <c r="B441" s="167"/>
      <c r="C441" s="166"/>
      <c r="D441" s="168" t="s">
        <v>338</v>
      </c>
      <c r="E441" s="169" t="s">
        <v>1</v>
      </c>
      <c r="F441" s="170" t="s">
        <v>761</v>
      </c>
      <c r="G441" s="166"/>
      <c r="H441" s="169" t="s">
        <v>1</v>
      </c>
      <c r="I441" s="166"/>
      <c r="J441" s="166"/>
      <c r="K441" s="166"/>
      <c r="L441" s="167"/>
      <c r="M441" s="171"/>
      <c r="N441" s="166"/>
      <c r="O441" s="166"/>
      <c r="P441" s="166"/>
      <c r="Q441" s="166"/>
      <c r="R441" s="166"/>
      <c r="S441" s="166"/>
      <c r="T441" s="172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9" t="s">
        <v>338</v>
      </c>
      <c r="AU441" s="169" t="s">
        <v>136</v>
      </c>
      <c r="AV441" s="166" t="s">
        <v>83</v>
      </c>
      <c r="AW441" s="166" t="s">
        <v>28</v>
      </c>
      <c r="AX441" s="166" t="s">
        <v>75</v>
      </c>
      <c r="AY441" s="169" t="s">
        <v>128</v>
      </c>
      <c r="AZ441" s="166"/>
      <c r="BA441" s="166"/>
      <c r="BB441" s="166"/>
      <c r="BC441" s="166"/>
      <c r="BD441" s="166"/>
      <c r="BE441" s="166"/>
      <c r="BF441" s="166"/>
      <c r="BG441" s="166"/>
      <c r="BH441" s="166"/>
      <c r="BI441" s="166"/>
      <c r="BJ441" s="166"/>
      <c r="BK441" s="166"/>
      <c r="BL441" s="166"/>
      <c r="BM441" s="166"/>
    </row>
    <row r="442" ht="15.75" customHeight="1">
      <c r="A442" s="173"/>
      <c r="B442" s="174"/>
      <c r="C442" s="173"/>
      <c r="D442" s="168" t="s">
        <v>338</v>
      </c>
      <c r="E442" s="175" t="s">
        <v>1</v>
      </c>
      <c r="F442" s="176" t="s">
        <v>777</v>
      </c>
      <c r="G442" s="173"/>
      <c r="H442" s="177">
        <v>1.434</v>
      </c>
      <c r="I442" s="173"/>
      <c r="J442" s="173"/>
      <c r="K442" s="173"/>
      <c r="L442" s="174"/>
      <c r="M442" s="178"/>
      <c r="N442" s="173"/>
      <c r="O442" s="173"/>
      <c r="P442" s="173"/>
      <c r="Q442" s="173"/>
      <c r="R442" s="173"/>
      <c r="S442" s="173"/>
      <c r="T442" s="179"/>
      <c r="U442" s="173"/>
      <c r="V442" s="173"/>
      <c r="W442" s="173"/>
      <c r="X442" s="173"/>
      <c r="Y442" s="173"/>
      <c r="Z442" s="173"/>
      <c r="AA442" s="173"/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5" t="s">
        <v>338</v>
      </c>
      <c r="AU442" s="175" t="s">
        <v>136</v>
      </c>
      <c r="AV442" s="173" t="s">
        <v>136</v>
      </c>
      <c r="AW442" s="173" t="s">
        <v>28</v>
      </c>
      <c r="AX442" s="173" t="s">
        <v>75</v>
      </c>
      <c r="AY442" s="175" t="s">
        <v>128</v>
      </c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</row>
    <row r="443" ht="15.75" customHeight="1">
      <c r="A443" s="166"/>
      <c r="B443" s="167"/>
      <c r="C443" s="166"/>
      <c r="D443" s="168" t="s">
        <v>338</v>
      </c>
      <c r="E443" s="169" t="s">
        <v>1</v>
      </c>
      <c r="F443" s="170" t="s">
        <v>763</v>
      </c>
      <c r="G443" s="166"/>
      <c r="H443" s="169" t="s">
        <v>1</v>
      </c>
      <c r="I443" s="166"/>
      <c r="J443" s="166"/>
      <c r="K443" s="166"/>
      <c r="L443" s="167"/>
      <c r="M443" s="171"/>
      <c r="N443" s="166"/>
      <c r="O443" s="166"/>
      <c r="P443" s="166"/>
      <c r="Q443" s="166"/>
      <c r="R443" s="166"/>
      <c r="S443" s="166"/>
      <c r="T443" s="172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9" t="s">
        <v>338</v>
      </c>
      <c r="AU443" s="169" t="s">
        <v>136</v>
      </c>
      <c r="AV443" s="166" t="s">
        <v>83</v>
      </c>
      <c r="AW443" s="166" t="s">
        <v>28</v>
      </c>
      <c r="AX443" s="166" t="s">
        <v>75</v>
      </c>
      <c r="AY443" s="169" t="s">
        <v>128</v>
      </c>
      <c r="AZ443" s="166"/>
      <c r="BA443" s="166"/>
      <c r="BB443" s="166"/>
      <c r="BC443" s="166"/>
      <c r="BD443" s="166"/>
      <c r="BE443" s="166"/>
      <c r="BF443" s="166"/>
      <c r="BG443" s="166"/>
      <c r="BH443" s="166"/>
      <c r="BI443" s="166"/>
      <c r="BJ443" s="166"/>
      <c r="BK443" s="166"/>
      <c r="BL443" s="166"/>
      <c r="BM443" s="166"/>
    </row>
    <row r="444" ht="15.75" customHeight="1">
      <c r="A444" s="173"/>
      <c r="B444" s="174"/>
      <c r="C444" s="173"/>
      <c r="D444" s="168" t="s">
        <v>338</v>
      </c>
      <c r="E444" s="175" t="s">
        <v>1</v>
      </c>
      <c r="F444" s="176" t="s">
        <v>778</v>
      </c>
      <c r="G444" s="173"/>
      <c r="H444" s="177">
        <v>1.05</v>
      </c>
      <c r="I444" s="173"/>
      <c r="J444" s="173"/>
      <c r="K444" s="173"/>
      <c r="L444" s="174"/>
      <c r="M444" s="178"/>
      <c r="N444" s="173"/>
      <c r="O444" s="173"/>
      <c r="P444" s="173"/>
      <c r="Q444" s="173"/>
      <c r="R444" s="173"/>
      <c r="S444" s="173"/>
      <c r="T444" s="179"/>
      <c r="U444" s="173"/>
      <c r="V444" s="173"/>
      <c r="W444" s="173"/>
      <c r="X444" s="173"/>
      <c r="Y444" s="173"/>
      <c r="Z444" s="173"/>
      <c r="AA444" s="173"/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5" t="s">
        <v>338</v>
      </c>
      <c r="AU444" s="175" t="s">
        <v>136</v>
      </c>
      <c r="AV444" s="173" t="s">
        <v>136</v>
      </c>
      <c r="AW444" s="173" t="s">
        <v>28</v>
      </c>
      <c r="AX444" s="173" t="s">
        <v>75</v>
      </c>
      <c r="AY444" s="175" t="s">
        <v>128</v>
      </c>
      <c r="AZ444" s="173"/>
      <c r="BA444" s="173"/>
      <c r="BB444" s="173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</row>
    <row r="445" ht="15.75" customHeight="1">
      <c r="A445" s="166"/>
      <c r="B445" s="167"/>
      <c r="C445" s="166"/>
      <c r="D445" s="168" t="s">
        <v>338</v>
      </c>
      <c r="E445" s="169" t="s">
        <v>1</v>
      </c>
      <c r="F445" s="170" t="s">
        <v>767</v>
      </c>
      <c r="G445" s="166"/>
      <c r="H445" s="169" t="s">
        <v>1</v>
      </c>
      <c r="I445" s="166"/>
      <c r="J445" s="166"/>
      <c r="K445" s="166"/>
      <c r="L445" s="167"/>
      <c r="M445" s="171"/>
      <c r="N445" s="166"/>
      <c r="O445" s="166"/>
      <c r="P445" s="166"/>
      <c r="Q445" s="166"/>
      <c r="R445" s="166"/>
      <c r="S445" s="166"/>
      <c r="T445" s="172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9" t="s">
        <v>338</v>
      </c>
      <c r="AU445" s="169" t="s">
        <v>136</v>
      </c>
      <c r="AV445" s="166" t="s">
        <v>83</v>
      </c>
      <c r="AW445" s="166" t="s">
        <v>28</v>
      </c>
      <c r="AX445" s="166" t="s">
        <v>75</v>
      </c>
      <c r="AY445" s="169" t="s">
        <v>128</v>
      </c>
      <c r="AZ445" s="166"/>
      <c r="BA445" s="166"/>
      <c r="BB445" s="166"/>
      <c r="BC445" s="166"/>
      <c r="BD445" s="166"/>
      <c r="BE445" s="166"/>
      <c r="BF445" s="166"/>
      <c r="BG445" s="166"/>
      <c r="BH445" s="166"/>
      <c r="BI445" s="166"/>
      <c r="BJ445" s="166"/>
      <c r="BK445" s="166"/>
      <c r="BL445" s="166"/>
      <c r="BM445" s="166"/>
    </row>
    <row r="446" ht="15.75" customHeight="1">
      <c r="A446" s="173"/>
      <c r="B446" s="174"/>
      <c r="C446" s="173"/>
      <c r="D446" s="168" t="s">
        <v>338</v>
      </c>
      <c r="E446" s="175" t="s">
        <v>1</v>
      </c>
      <c r="F446" s="176" t="s">
        <v>779</v>
      </c>
      <c r="G446" s="173"/>
      <c r="H446" s="177">
        <v>1.125</v>
      </c>
      <c r="I446" s="173"/>
      <c r="J446" s="173"/>
      <c r="K446" s="173"/>
      <c r="L446" s="174"/>
      <c r="M446" s="178"/>
      <c r="N446" s="173"/>
      <c r="O446" s="173"/>
      <c r="P446" s="173"/>
      <c r="Q446" s="173"/>
      <c r="R446" s="173"/>
      <c r="S446" s="173"/>
      <c r="T446" s="179"/>
      <c r="U446" s="173"/>
      <c r="V446" s="173"/>
      <c r="W446" s="173"/>
      <c r="X446" s="173"/>
      <c r="Y446" s="173"/>
      <c r="Z446" s="173"/>
      <c r="AA446" s="173"/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5" t="s">
        <v>338</v>
      </c>
      <c r="AU446" s="175" t="s">
        <v>136</v>
      </c>
      <c r="AV446" s="173" t="s">
        <v>136</v>
      </c>
      <c r="AW446" s="173" t="s">
        <v>28</v>
      </c>
      <c r="AX446" s="173" t="s">
        <v>75</v>
      </c>
      <c r="AY446" s="175" t="s">
        <v>128</v>
      </c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</row>
    <row r="447" ht="15.75" customHeight="1">
      <c r="A447" s="166"/>
      <c r="B447" s="167"/>
      <c r="C447" s="166"/>
      <c r="D447" s="168" t="s">
        <v>338</v>
      </c>
      <c r="E447" s="169" t="s">
        <v>1</v>
      </c>
      <c r="F447" s="170" t="s">
        <v>769</v>
      </c>
      <c r="G447" s="166"/>
      <c r="H447" s="169" t="s">
        <v>1</v>
      </c>
      <c r="I447" s="166"/>
      <c r="J447" s="166"/>
      <c r="K447" s="166"/>
      <c r="L447" s="167"/>
      <c r="M447" s="171"/>
      <c r="N447" s="166"/>
      <c r="O447" s="166"/>
      <c r="P447" s="166"/>
      <c r="Q447" s="166"/>
      <c r="R447" s="166"/>
      <c r="S447" s="166"/>
      <c r="T447" s="172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9" t="s">
        <v>338</v>
      </c>
      <c r="AU447" s="169" t="s">
        <v>136</v>
      </c>
      <c r="AV447" s="166" t="s">
        <v>83</v>
      </c>
      <c r="AW447" s="166" t="s">
        <v>28</v>
      </c>
      <c r="AX447" s="166" t="s">
        <v>75</v>
      </c>
      <c r="AY447" s="169" t="s">
        <v>128</v>
      </c>
      <c r="AZ447" s="166"/>
      <c r="BA447" s="166"/>
      <c r="BB447" s="166"/>
      <c r="BC447" s="166"/>
      <c r="BD447" s="166"/>
      <c r="BE447" s="166"/>
      <c r="BF447" s="166"/>
      <c r="BG447" s="166"/>
      <c r="BH447" s="166"/>
      <c r="BI447" s="166"/>
      <c r="BJ447" s="166"/>
      <c r="BK447" s="166"/>
      <c r="BL447" s="166"/>
      <c r="BM447" s="166"/>
    </row>
    <row r="448" ht="15.75" customHeight="1">
      <c r="A448" s="173"/>
      <c r="B448" s="174"/>
      <c r="C448" s="173"/>
      <c r="D448" s="168" t="s">
        <v>338</v>
      </c>
      <c r="E448" s="175" t="s">
        <v>1</v>
      </c>
      <c r="F448" s="176" t="s">
        <v>780</v>
      </c>
      <c r="G448" s="173"/>
      <c r="H448" s="177">
        <v>16.055</v>
      </c>
      <c r="I448" s="173"/>
      <c r="J448" s="173"/>
      <c r="K448" s="173"/>
      <c r="L448" s="174"/>
      <c r="M448" s="178"/>
      <c r="N448" s="173"/>
      <c r="O448" s="173"/>
      <c r="P448" s="173"/>
      <c r="Q448" s="173"/>
      <c r="R448" s="173"/>
      <c r="S448" s="173"/>
      <c r="T448" s="179"/>
      <c r="U448" s="173"/>
      <c r="V448" s="173"/>
      <c r="W448" s="173"/>
      <c r="X448" s="173"/>
      <c r="Y448" s="173"/>
      <c r="Z448" s="173"/>
      <c r="AA448" s="173"/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5" t="s">
        <v>338</v>
      </c>
      <c r="AU448" s="175" t="s">
        <v>136</v>
      </c>
      <c r="AV448" s="173" t="s">
        <v>136</v>
      </c>
      <c r="AW448" s="173" t="s">
        <v>28</v>
      </c>
      <c r="AX448" s="173" t="s">
        <v>75</v>
      </c>
      <c r="AY448" s="175" t="s">
        <v>128</v>
      </c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</row>
    <row r="449" ht="15.75" customHeight="1">
      <c r="A449" s="166"/>
      <c r="B449" s="167"/>
      <c r="C449" s="166"/>
      <c r="D449" s="168" t="s">
        <v>338</v>
      </c>
      <c r="E449" s="169" t="s">
        <v>1</v>
      </c>
      <c r="F449" s="170" t="s">
        <v>771</v>
      </c>
      <c r="G449" s="166"/>
      <c r="H449" s="169" t="s">
        <v>1</v>
      </c>
      <c r="I449" s="166"/>
      <c r="J449" s="166"/>
      <c r="K449" s="166"/>
      <c r="L449" s="167"/>
      <c r="M449" s="171"/>
      <c r="N449" s="166"/>
      <c r="O449" s="166"/>
      <c r="P449" s="166"/>
      <c r="Q449" s="166"/>
      <c r="R449" s="166"/>
      <c r="S449" s="166"/>
      <c r="T449" s="172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9" t="s">
        <v>338</v>
      </c>
      <c r="AU449" s="169" t="s">
        <v>136</v>
      </c>
      <c r="AV449" s="166" t="s">
        <v>83</v>
      </c>
      <c r="AW449" s="166" t="s">
        <v>28</v>
      </c>
      <c r="AX449" s="166" t="s">
        <v>75</v>
      </c>
      <c r="AY449" s="169" t="s">
        <v>128</v>
      </c>
      <c r="AZ449" s="166"/>
      <c r="BA449" s="166"/>
      <c r="BB449" s="166"/>
      <c r="BC449" s="166"/>
      <c r="BD449" s="166"/>
      <c r="BE449" s="166"/>
      <c r="BF449" s="166"/>
      <c r="BG449" s="166"/>
      <c r="BH449" s="166"/>
      <c r="BI449" s="166"/>
      <c r="BJ449" s="166"/>
      <c r="BK449" s="166"/>
      <c r="BL449" s="166"/>
      <c r="BM449" s="166"/>
    </row>
    <row r="450" ht="15.75" customHeight="1">
      <c r="A450" s="173"/>
      <c r="B450" s="174"/>
      <c r="C450" s="173"/>
      <c r="D450" s="168" t="s">
        <v>338</v>
      </c>
      <c r="E450" s="175" t="s">
        <v>1</v>
      </c>
      <c r="F450" s="176" t="s">
        <v>781</v>
      </c>
      <c r="G450" s="173"/>
      <c r="H450" s="177">
        <v>2.91</v>
      </c>
      <c r="I450" s="173"/>
      <c r="J450" s="173"/>
      <c r="K450" s="173"/>
      <c r="L450" s="174"/>
      <c r="M450" s="178"/>
      <c r="N450" s="173"/>
      <c r="O450" s="173"/>
      <c r="P450" s="173"/>
      <c r="Q450" s="173"/>
      <c r="R450" s="173"/>
      <c r="S450" s="173"/>
      <c r="T450" s="179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5" t="s">
        <v>338</v>
      </c>
      <c r="AU450" s="175" t="s">
        <v>136</v>
      </c>
      <c r="AV450" s="173" t="s">
        <v>136</v>
      </c>
      <c r="AW450" s="173" t="s">
        <v>28</v>
      </c>
      <c r="AX450" s="173" t="s">
        <v>75</v>
      </c>
      <c r="AY450" s="175" t="s">
        <v>128</v>
      </c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</row>
    <row r="451" ht="15.75" customHeight="1">
      <c r="A451" s="187"/>
      <c r="B451" s="188"/>
      <c r="C451" s="187"/>
      <c r="D451" s="168" t="s">
        <v>338</v>
      </c>
      <c r="E451" s="189" t="s">
        <v>1</v>
      </c>
      <c r="F451" s="190" t="s">
        <v>351</v>
      </c>
      <c r="G451" s="187"/>
      <c r="H451" s="191">
        <v>22.574</v>
      </c>
      <c r="I451" s="187"/>
      <c r="J451" s="187"/>
      <c r="K451" s="187"/>
      <c r="L451" s="188"/>
      <c r="M451" s="192"/>
      <c r="N451" s="187"/>
      <c r="O451" s="187"/>
      <c r="P451" s="187"/>
      <c r="Q451" s="187"/>
      <c r="R451" s="187"/>
      <c r="S451" s="187"/>
      <c r="T451" s="193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9" t="s">
        <v>338</v>
      </c>
      <c r="AU451" s="189" t="s">
        <v>136</v>
      </c>
      <c r="AV451" s="187" t="s">
        <v>153</v>
      </c>
      <c r="AW451" s="187" t="s">
        <v>28</v>
      </c>
      <c r="AX451" s="187" t="s">
        <v>83</v>
      </c>
      <c r="AY451" s="189" t="s">
        <v>128</v>
      </c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</row>
    <row r="452" ht="16.5" customHeight="1">
      <c r="A452" s="16"/>
      <c r="B452" s="17"/>
      <c r="C452" s="146" t="s">
        <v>782</v>
      </c>
      <c r="D452" s="146" t="s">
        <v>131</v>
      </c>
      <c r="E452" s="147" t="s">
        <v>783</v>
      </c>
      <c r="F452" s="148" t="s">
        <v>784</v>
      </c>
      <c r="G452" s="149" t="s">
        <v>164</v>
      </c>
      <c r="H452" s="150">
        <v>22.574</v>
      </c>
      <c r="I452" s="151"/>
      <c r="J452" s="151">
        <f t="shared" ref="J452:J453" si="45">ROUND(I452*H452,2)</f>
        <v>0</v>
      </c>
      <c r="K452" s="148" t="s">
        <v>1</v>
      </c>
      <c r="L452" s="17"/>
      <c r="M452" s="152" t="s">
        <v>1</v>
      </c>
      <c r="N452" s="153" t="s">
        <v>41</v>
      </c>
      <c r="O452" s="154">
        <v>0.26</v>
      </c>
      <c r="P452" s="154">
        <f t="shared" ref="P452:P453" si="46">O452*H452</f>
        <v>5.86924</v>
      </c>
      <c r="Q452" s="154">
        <v>0.0</v>
      </c>
      <c r="R452" s="154">
        <f t="shared" ref="R452:R453" si="47">Q452*H452</f>
        <v>0</v>
      </c>
      <c r="S452" s="154">
        <v>0.0</v>
      </c>
      <c r="T452" s="155">
        <f t="shared" ref="T452:T453" si="48">S452*H452</f>
        <v>0</v>
      </c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56" t="s">
        <v>153</v>
      </c>
      <c r="AS452" s="16"/>
      <c r="AT452" s="156" t="s">
        <v>131</v>
      </c>
      <c r="AU452" s="156" t="s">
        <v>136</v>
      </c>
      <c r="AV452" s="16"/>
      <c r="AW452" s="16"/>
      <c r="AX452" s="16"/>
      <c r="AY452" s="3" t="s">
        <v>128</v>
      </c>
      <c r="AZ452" s="16"/>
      <c r="BA452" s="16"/>
      <c r="BB452" s="16"/>
      <c r="BC452" s="16"/>
      <c r="BD452" s="16"/>
      <c r="BE452" s="157">
        <f t="shared" ref="BE452:BE453" si="49">IF(N452="základní",J452,0)</f>
        <v>0</v>
      </c>
      <c r="BF452" s="157">
        <f t="shared" ref="BF452:BF453" si="50">IF(N452="snížená",J452,0)</f>
        <v>0</v>
      </c>
      <c r="BG452" s="157">
        <f t="shared" ref="BG452:BG453" si="51">IF(N452="zákl. přenesená",J452,0)</f>
        <v>0</v>
      </c>
      <c r="BH452" s="157">
        <f t="shared" ref="BH452:BH453" si="52">IF(N452="sníž. přenesená",J452,0)</f>
        <v>0</v>
      </c>
      <c r="BI452" s="157">
        <f t="shared" ref="BI452:BI453" si="53">IF(N452="nulová",J452,0)</f>
        <v>0</v>
      </c>
      <c r="BJ452" s="3" t="s">
        <v>136</v>
      </c>
      <c r="BK452" s="157">
        <f t="shared" ref="BK452:BK453" si="54">ROUND(I452*H452,2)</f>
        <v>0</v>
      </c>
      <c r="BL452" s="3" t="s">
        <v>153</v>
      </c>
      <c r="BM452" s="156" t="s">
        <v>785</v>
      </c>
    </row>
    <row r="453" ht="24.0" customHeight="1">
      <c r="A453" s="16"/>
      <c r="B453" s="17"/>
      <c r="C453" s="146" t="s">
        <v>786</v>
      </c>
      <c r="D453" s="146" t="s">
        <v>131</v>
      </c>
      <c r="E453" s="147" t="s">
        <v>787</v>
      </c>
      <c r="F453" s="148" t="s">
        <v>788</v>
      </c>
      <c r="G453" s="149" t="s">
        <v>410</v>
      </c>
      <c r="H453" s="150">
        <v>0.572</v>
      </c>
      <c r="I453" s="151"/>
      <c r="J453" s="151">
        <f t="shared" si="45"/>
        <v>0</v>
      </c>
      <c r="K453" s="148" t="s">
        <v>1</v>
      </c>
      <c r="L453" s="17"/>
      <c r="M453" s="152" t="s">
        <v>1</v>
      </c>
      <c r="N453" s="153" t="s">
        <v>41</v>
      </c>
      <c r="O453" s="154">
        <v>28.692</v>
      </c>
      <c r="P453" s="154">
        <f t="shared" si="46"/>
        <v>16.411824</v>
      </c>
      <c r="Q453" s="154">
        <v>1.05290568</v>
      </c>
      <c r="R453" s="154">
        <f t="shared" si="47"/>
        <v>0.602262049</v>
      </c>
      <c r="S453" s="154">
        <v>0.0</v>
      </c>
      <c r="T453" s="155">
        <f t="shared" si="48"/>
        <v>0</v>
      </c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56" t="s">
        <v>153</v>
      </c>
      <c r="AS453" s="16"/>
      <c r="AT453" s="156" t="s">
        <v>131</v>
      </c>
      <c r="AU453" s="156" t="s">
        <v>136</v>
      </c>
      <c r="AV453" s="16"/>
      <c r="AW453" s="16"/>
      <c r="AX453" s="16"/>
      <c r="AY453" s="3" t="s">
        <v>128</v>
      </c>
      <c r="AZ453" s="16"/>
      <c r="BA453" s="16"/>
      <c r="BB453" s="16"/>
      <c r="BC453" s="16"/>
      <c r="BD453" s="16"/>
      <c r="BE453" s="157">
        <f t="shared" si="49"/>
        <v>0</v>
      </c>
      <c r="BF453" s="157">
        <f t="shared" si="50"/>
        <v>0</v>
      </c>
      <c r="BG453" s="157">
        <f t="shared" si="51"/>
        <v>0</v>
      </c>
      <c r="BH453" s="157">
        <f t="shared" si="52"/>
        <v>0</v>
      </c>
      <c r="BI453" s="157">
        <f t="shared" si="53"/>
        <v>0</v>
      </c>
      <c r="BJ453" s="3" t="s">
        <v>136</v>
      </c>
      <c r="BK453" s="157">
        <f t="shared" si="54"/>
        <v>0</v>
      </c>
      <c r="BL453" s="3" t="s">
        <v>153</v>
      </c>
      <c r="BM453" s="156" t="s">
        <v>789</v>
      </c>
    </row>
    <row r="454" ht="15.75" customHeight="1">
      <c r="A454" s="166"/>
      <c r="B454" s="167"/>
      <c r="C454" s="166"/>
      <c r="D454" s="168" t="s">
        <v>338</v>
      </c>
      <c r="E454" s="169" t="s">
        <v>1</v>
      </c>
      <c r="F454" s="170" t="s">
        <v>790</v>
      </c>
      <c r="G454" s="166"/>
      <c r="H454" s="169" t="s">
        <v>1</v>
      </c>
      <c r="I454" s="166"/>
      <c r="J454" s="166"/>
      <c r="K454" s="166"/>
      <c r="L454" s="167"/>
      <c r="M454" s="171"/>
      <c r="N454" s="166"/>
      <c r="O454" s="166"/>
      <c r="P454" s="166"/>
      <c r="Q454" s="166"/>
      <c r="R454" s="166"/>
      <c r="S454" s="166"/>
      <c r="T454" s="172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9" t="s">
        <v>338</v>
      </c>
      <c r="AU454" s="169" t="s">
        <v>136</v>
      </c>
      <c r="AV454" s="166" t="s">
        <v>83</v>
      </c>
      <c r="AW454" s="166" t="s">
        <v>28</v>
      </c>
      <c r="AX454" s="166" t="s">
        <v>75</v>
      </c>
      <c r="AY454" s="169" t="s">
        <v>128</v>
      </c>
      <c r="AZ454" s="166"/>
      <c r="BA454" s="166"/>
      <c r="BB454" s="166"/>
      <c r="BC454" s="166"/>
      <c r="BD454" s="166"/>
      <c r="BE454" s="166"/>
      <c r="BF454" s="166"/>
      <c r="BG454" s="166"/>
      <c r="BH454" s="166"/>
      <c r="BI454" s="166"/>
      <c r="BJ454" s="166"/>
      <c r="BK454" s="166"/>
      <c r="BL454" s="166"/>
      <c r="BM454" s="166"/>
    </row>
    <row r="455" ht="15.75" customHeight="1">
      <c r="A455" s="166"/>
      <c r="B455" s="167"/>
      <c r="C455" s="166"/>
      <c r="D455" s="168" t="s">
        <v>338</v>
      </c>
      <c r="E455" s="169" t="s">
        <v>1</v>
      </c>
      <c r="F455" s="170" t="s">
        <v>791</v>
      </c>
      <c r="G455" s="166"/>
      <c r="H455" s="169" t="s">
        <v>1</v>
      </c>
      <c r="I455" s="166"/>
      <c r="J455" s="166"/>
      <c r="K455" s="166"/>
      <c r="L455" s="167"/>
      <c r="M455" s="171"/>
      <c r="N455" s="166"/>
      <c r="O455" s="166"/>
      <c r="P455" s="166"/>
      <c r="Q455" s="166"/>
      <c r="R455" s="166"/>
      <c r="S455" s="166"/>
      <c r="T455" s="172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9" t="s">
        <v>338</v>
      </c>
      <c r="AU455" s="169" t="s">
        <v>136</v>
      </c>
      <c r="AV455" s="166" t="s">
        <v>83</v>
      </c>
      <c r="AW455" s="166" t="s">
        <v>28</v>
      </c>
      <c r="AX455" s="166" t="s">
        <v>75</v>
      </c>
      <c r="AY455" s="169" t="s">
        <v>128</v>
      </c>
      <c r="AZ455" s="166"/>
      <c r="BA455" s="166"/>
      <c r="BB455" s="166"/>
      <c r="BC455" s="166"/>
      <c r="BD455" s="166"/>
      <c r="BE455" s="166"/>
      <c r="BF455" s="166"/>
      <c r="BG455" s="166"/>
      <c r="BH455" s="166"/>
      <c r="BI455" s="166"/>
      <c r="BJ455" s="166"/>
      <c r="BK455" s="166"/>
      <c r="BL455" s="166"/>
      <c r="BM455" s="166"/>
    </row>
    <row r="456" ht="15.75" customHeight="1">
      <c r="A456" s="173"/>
      <c r="B456" s="174"/>
      <c r="C456" s="173"/>
      <c r="D456" s="168" t="s">
        <v>338</v>
      </c>
      <c r="E456" s="175" t="s">
        <v>1</v>
      </c>
      <c r="F456" s="176" t="s">
        <v>792</v>
      </c>
      <c r="G456" s="173"/>
      <c r="H456" s="177">
        <v>0.487</v>
      </c>
      <c r="I456" s="173"/>
      <c r="J456" s="173"/>
      <c r="K456" s="173"/>
      <c r="L456" s="174"/>
      <c r="M456" s="178"/>
      <c r="N456" s="173"/>
      <c r="O456" s="173"/>
      <c r="P456" s="173"/>
      <c r="Q456" s="173"/>
      <c r="R456" s="173"/>
      <c r="S456" s="173"/>
      <c r="T456" s="179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5" t="s">
        <v>338</v>
      </c>
      <c r="AU456" s="175" t="s">
        <v>136</v>
      </c>
      <c r="AV456" s="173" t="s">
        <v>136</v>
      </c>
      <c r="AW456" s="173" t="s">
        <v>28</v>
      </c>
      <c r="AX456" s="173" t="s">
        <v>75</v>
      </c>
      <c r="AY456" s="175" t="s">
        <v>128</v>
      </c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</row>
    <row r="457" ht="15.75" customHeight="1">
      <c r="A457" s="166"/>
      <c r="B457" s="167"/>
      <c r="C457" s="166"/>
      <c r="D457" s="168" t="s">
        <v>338</v>
      </c>
      <c r="E457" s="169" t="s">
        <v>1</v>
      </c>
      <c r="F457" s="170" t="s">
        <v>744</v>
      </c>
      <c r="G457" s="166"/>
      <c r="H457" s="169" t="s">
        <v>1</v>
      </c>
      <c r="I457" s="166"/>
      <c r="J457" s="166"/>
      <c r="K457" s="166"/>
      <c r="L457" s="167"/>
      <c r="M457" s="171"/>
      <c r="N457" s="166"/>
      <c r="O457" s="166"/>
      <c r="P457" s="166"/>
      <c r="Q457" s="166"/>
      <c r="R457" s="166"/>
      <c r="S457" s="166"/>
      <c r="T457" s="172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9" t="s">
        <v>338</v>
      </c>
      <c r="AU457" s="169" t="s">
        <v>136</v>
      </c>
      <c r="AV457" s="166" t="s">
        <v>83</v>
      </c>
      <c r="AW457" s="166" t="s">
        <v>28</v>
      </c>
      <c r="AX457" s="166" t="s">
        <v>75</v>
      </c>
      <c r="AY457" s="169" t="s">
        <v>128</v>
      </c>
      <c r="AZ457" s="166"/>
      <c r="BA457" s="166"/>
      <c r="BB457" s="166"/>
      <c r="BC457" s="166"/>
      <c r="BD457" s="166"/>
      <c r="BE457" s="166"/>
      <c r="BF457" s="166"/>
      <c r="BG457" s="166"/>
      <c r="BH457" s="166"/>
      <c r="BI457" s="166"/>
      <c r="BJ457" s="166"/>
      <c r="BK457" s="166"/>
      <c r="BL457" s="166"/>
      <c r="BM457" s="166"/>
    </row>
    <row r="458" ht="15.75" customHeight="1">
      <c r="A458" s="173"/>
      <c r="B458" s="174"/>
      <c r="C458" s="173"/>
      <c r="D458" s="168" t="s">
        <v>338</v>
      </c>
      <c r="E458" s="175" t="s">
        <v>1</v>
      </c>
      <c r="F458" s="176" t="s">
        <v>793</v>
      </c>
      <c r="G458" s="173"/>
      <c r="H458" s="177">
        <v>0.085</v>
      </c>
      <c r="I458" s="173"/>
      <c r="J458" s="173"/>
      <c r="K458" s="173"/>
      <c r="L458" s="174"/>
      <c r="M458" s="178"/>
      <c r="N458" s="173"/>
      <c r="O458" s="173"/>
      <c r="P458" s="173"/>
      <c r="Q458" s="173"/>
      <c r="R458" s="173"/>
      <c r="S458" s="173"/>
      <c r="T458" s="179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5" t="s">
        <v>338</v>
      </c>
      <c r="AU458" s="175" t="s">
        <v>136</v>
      </c>
      <c r="AV458" s="173" t="s">
        <v>136</v>
      </c>
      <c r="AW458" s="173" t="s">
        <v>28</v>
      </c>
      <c r="AX458" s="173" t="s">
        <v>75</v>
      </c>
      <c r="AY458" s="175" t="s">
        <v>128</v>
      </c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</row>
    <row r="459" ht="15.75" customHeight="1">
      <c r="A459" s="187"/>
      <c r="B459" s="188"/>
      <c r="C459" s="187"/>
      <c r="D459" s="168" t="s">
        <v>338</v>
      </c>
      <c r="E459" s="189" t="s">
        <v>1</v>
      </c>
      <c r="F459" s="190" t="s">
        <v>351</v>
      </c>
      <c r="G459" s="187"/>
      <c r="H459" s="191">
        <v>0.572</v>
      </c>
      <c r="I459" s="187"/>
      <c r="J459" s="187"/>
      <c r="K459" s="187"/>
      <c r="L459" s="188"/>
      <c r="M459" s="192"/>
      <c r="N459" s="187"/>
      <c r="O459" s="187"/>
      <c r="P459" s="187"/>
      <c r="Q459" s="187"/>
      <c r="R459" s="187"/>
      <c r="S459" s="187"/>
      <c r="T459" s="193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9" t="s">
        <v>338</v>
      </c>
      <c r="AU459" s="189" t="s">
        <v>136</v>
      </c>
      <c r="AV459" s="187" t="s">
        <v>153</v>
      </c>
      <c r="AW459" s="187" t="s">
        <v>28</v>
      </c>
      <c r="AX459" s="187" t="s">
        <v>83</v>
      </c>
      <c r="AY459" s="189" t="s">
        <v>128</v>
      </c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</row>
    <row r="460" ht="21.75" customHeight="1">
      <c r="A460" s="16"/>
      <c r="B460" s="17"/>
      <c r="C460" s="146" t="s">
        <v>794</v>
      </c>
      <c r="D460" s="146" t="s">
        <v>131</v>
      </c>
      <c r="E460" s="147" t="s">
        <v>795</v>
      </c>
      <c r="F460" s="148" t="s">
        <v>796</v>
      </c>
      <c r="G460" s="149" t="s">
        <v>174</v>
      </c>
      <c r="H460" s="150">
        <v>0.95</v>
      </c>
      <c r="I460" s="151"/>
      <c r="J460" s="151">
        <f>ROUND(I460*H460,2)</f>
        <v>0</v>
      </c>
      <c r="K460" s="148" t="s">
        <v>1</v>
      </c>
      <c r="L460" s="17"/>
      <c r="M460" s="152" t="s">
        <v>1</v>
      </c>
      <c r="N460" s="153" t="s">
        <v>41</v>
      </c>
      <c r="O460" s="154">
        <v>2.513</v>
      </c>
      <c r="P460" s="154">
        <f>O460*H460</f>
        <v>2.38735</v>
      </c>
      <c r="Q460" s="154">
        <v>2.50194574</v>
      </c>
      <c r="R460" s="154">
        <f>Q460*H460</f>
        <v>2.376848453</v>
      </c>
      <c r="S460" s="154">
        <v>0.0</v>
      </c>
      <c r="T460" s="155">
        <f>S460*H460</f>
        <v>0</v>
      </c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56" t="s">
        <v>153</v>
      </c>
      <c r="AS460" s="16"/>
      <c r="AT460" s="156" t="s">
        <v>131</v>
      </c>
      <c r="AU460" s="156" t="s">
        <v>136</v>
      </c>
      <c r="AV460" s="16"/>
      <c r="AW460" s="16"/>
      <c r="AX460" s="16"/>
      <c r="AY460" s="3" t="s">
        <v>128</v>
      </c>
      <c r="AZ460" s="16"/>
      <c r="BA460" s="16"/>
      <c r="BB460" s="16"/>
      <c r="BC460" s="16"/>
      <c r="BD460" s="16"/>
      <c r="BE460" s="157">
        <f>IF(N460="základní",J460,0)</f>
        <v>0</v>
      </c>
      <c r="BF460" s="157">
        <f>IF(N460="snížená",J460,0)</f>
        <v>0</v>
      </c>
      <c r="BG460" s="157">
        <f>IF(N460="zákl. přenesená",J460,0)</f>
        <v>0</v>
      </c>
      <c r="BH460" s="157">
        <f>IF(N460="sníž. přenesená",J460,0)</f>
        <v>0</v>
      </c>
      <c r="BI460" s="157">
        <f>IF(N460="nulová",J460,0)</f>
        <v>0</v>
      </c>
      <c r="BJ460" s="3" t="s">
        <v>136</v>
      </c>
      <c r="BK460" s="157">
        <f>ROUND(I460*H460,2)</f>
        <v>0</v>
      </c>
      <c r="BL460" s="3" t="s">
        <v>153</v>
      </c>
      <c r="BM460" s="156" t="s">
        <v>797</v>
      </c>
    </row>
    <row r="461" ht="15.75" customHeight="1">
      <c r="A461" s="166"/>
      <c r="B461" s="167"/>
      <c r="C461" s="166"/>
      <c r="D461" s="168" t="s">
        <v>338</v>
      </c>
      <c r="E461" s="169" t="s">
        <v>1</v>
      </c>
      <c r="F461" s="170" t="s">
        <v>798</v>
      </c>
      <c r="G461" s="166"/>
      <c r="H461" s="169" t="s">
        <v>1</v>
      </c>
      <c r="I461" s="166"/>
      <c r="J461" s="166"/>
      <c r="K461" s="166"/>
      <c r="L461" s="167"/>
      <c r="M461" s="171"/>
      <c r="N461" s="166"/>
      <c r="O461" s="166"/>
      <c r="P461" s="166"/>
      <c r="Q461" s="166"/>
      <c r="R461" s="166"/>
      <c r="S461" s="166"/>
      <c r="T461" s="172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9" t="s">
        <v>338</v>
      </c>
      <c r="AU461" s="169" t="s">
        <v>136</v>
      </c>
      <c r="AV461" s="166" t="s">
        <v>83</v>
      </c>
      <c r="AW461" s="166" t="s">
        <v>28</v>
      </c>
      <c r="AX461" s="166" t="s">
        <v>75</v>
      </c>
      <c r="AY461" s="169" t="s">
        <v>128</v>
      </c>
      <c r="AZ461" s="166"/>
      <c r="BA461" s="166"/>
      <c r="BB461" s="166"/>
      <c r="BC461" s="166"/>
      <c r="BD461" s="166"/>
      <c r="BE461" s="166"/>
      <c r="BF461" s="166"/>
      <c r="BG461" s="166"/>
      <c r="BH461" s="166"/>
      <c r="BI461" s="166"/>
      <c r="BJ461" s="166"/>
      <c r="BK461" s="166"/>
      <c r="BL461" s="166"/>
      <c r="BM461" s="166"/>
    </row>
    <row r="462" ht="15.75" customHeight="1">
      <c r="A462" s="173"/>
      <c r="B462" s="174"/>
      <c r="C462" s="173"/>
      <c r="D462" s="168" t="s">
        <v>338</v>
      </c>
      <c r="E462" s="175" t="s">
        <v>1</v>
      </c>
      <c r="F462" s="176" t="s">
        <v>799</v>
      </c>
      <c r="G462" s="173"/>
      <c r="H462" s="177">
        <v>0.645</v>
      </c>
      <c r="I462" s="173"/>
      <c r="J462" s="173"/>
      <c r="K462" s="173"/>
      <c r="L462" s="174"/>
      <c r="M462" s="178"/>
      <c r="N462" s="173"/>
      <c r="O462" s="173"/>
      <c r="P462" s="173"/>
      <c r="Q462" s="173"/>
      <c r="R462" s="173"/>
      <c r="S462" s="173"/>
      <c r="T462" s="179"/>
      <c r="U462" s="173"/>
      <c r="V462" s="173"/>
      <c r="W462" s="173"/>
      <c r="X462" s="173"/>
      <c r="Y462" s="173"/>
      <c r="Z462" s="173"/>
      <c r="AA462" s="173"/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5" t="s">
        <v>338</v>
      </c>
      <c r="AU462" s="175" t="s">
        <v>136</v>
      </c>
      <c r="AV462" s="173" t="s">
        <v>136</v>
      </c>
      <c r="AW462" s="173" t="s">
        <v>28</v>
      </c>
      <c r="AX462" s="173" t="s">
        <v>75</v>
      </c>
      <c r="AY462" s="175" t="s">
        <v>128</v>
      </c>
      <c r="AZ462" s="173"/>
      <c r="BA462" s="173"/>
      <c r="BB462" s="173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</row>
    <row r="463" ht="15.75" customHeight="1">
      <c r="A463" s="166"/>
      <c r="B463" s="167"/>
      <c r="C463" s="166"/>
      <c r="D463" s="168" t="s">
        <v>338</v>
      </c>
      <c r="E463" s="169" t="s">
        <v>1</v>
      </c>
      <c r="F463" s="170" t="s">
        <v>800</v>
      </c>
      <c r="G463" s="166"/>
      <c r="H463" s="169" t="s">
        <v>1</v>
      </c>
      <c r="I463" s="166"/>
      <c r="J463" s="166"/>
      <c r="K463" s="166"/>
      <c r="L463" s="167"/>
      <c r="M463" s="171"/>
      <c r="N463" s="166"/>
      <c r="O463" s="166"/>
      <c r="P463" s="166"/>
      <c r="Q463" s="166"/>
      <c r="R463" s="166"/>
      <c r="S463" s="166"/>
      <c r="T463" s="172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9" t="s">
        <v>338</v>
      </c>
      <c r="AU463" s="169" t="s">
        <v>136</v>
      </c>
      <c r="AV463" s="166" t="s">
        <v>83</v>
      </c>
      <c r="AW463" s="166" t="s">
        <v>28</v>
      </c>
      <c r="AX463" s="166" t="s">
        <v>75</v>
      </c>
      <c r="AY463" s="169" t="s">
        <v>128</v>
      </c>
      <c r="AZ463" s="166"/>
      <c r="BA463" s="166"/>
      <c r="BB463" s="166"/>
      <c r="BC463" s="166"/>
      <c r="BD463" s="166"/>
      <c r="BE463" s="166"/>
      <c r="BF463" s="166"/>
      <c r="BG463" s="166"/>
      <c r="BH463" s="166"/>
      <c r="BI463" s="166"/>
      <c r="BJ463" s="166"/>
      <c r="BK463" s="166"/>
      <c r="BL463" s="166"/>
      <c r="BM463" s="166"/>
    </row>
    <row r="464" ht="15.75" customHeight="1">
      <c r="A464" s="173"/>
      <c r="B464" s="174"/>
      <c r="C464" s="173"/>
      <c r="D464" s="168" t="s">
        <v>338</v>
      </c>
      <c r="E464" s="175" t="s">
        <v>1</v>
      </c>
      <c r="F464" s="176" t="s">
        <v>801</v>
      </c>
      <c r="G464" s="173"/>
      <c r="H464" s="177">
        <v>0.148</v>
      </c>
      <c r="I464" s="173"/>
      <c r="J464" s="173"/>
      <c r="K464" s="173"/>
      <c r="L464" s="174"/>
      <c r="M464" s="178"/>
      <c r="N464" s="173"/>
      <c r="O464" s="173"/>
      <c r="P464" s="173"/>
      <c r="Q464" s="173"/>
      <c r="R464" s="173"/>
      <c r="S464" s="173"/>
      <c r="T464" s="179"/>
      <c r="U464" s="173"/>
      <c r="V464" s="173"/>
      <c r="W464" s="173"/>
      <c r="X464" s="173"/>
      <c r="Y464" s="173"/>
      <c r="Z464" s="173"/>
      <c r="AA464" s="173"/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5" t="s">
        <v>338</v>
      </c>
      <c r="AU464" s="175" t="s">
        <v>136</v>
      </c>
      <c r="AV464" s="173" t="s">
        <v>136</v>
      </c>
      <c r="AW464" s="173" t="s">
        <v>28</v>
      </c>
      <c r="AX464" s="173" t="s">
        <v>75</v>
      </c>
      <c r="AY464" s="175" t="s">
        <v>128</v>
      </c>
      <c r="AZ464" s="173"/>
      <c r="BA464" s="173"/>
      <c r="BB464" s="173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</row>
    <row r="465" ht="15.75" customHeight="1">
      <c r="A465" s="173"/>
      <c r="B465" s="174"/>
      <c r="C465" s="173"/>
      <c r="D465" s="168" t="s">
        <v>338</v>
      </c>
      <c r="E465" s="175" t="s">
        <v>1</v>
      </c>
      <c r="F465" s="176" t="s">
        <v>802</v>
      </c>
      <c r="G465" s="173"/>
      <c r="H465" s="177">
        <v>0.033</v>
      </c>
      <c r="I465" s="173"/>
      <c r="J465" s="173"/>
      <c r="K465" s="173"/>
      <c r="L465" s="174"/>
      <c r="M465" s="178"/>
      <c r="N465" s="173"/>
      <c r="O465" s="173"/>
      <c r="P465" s="173"/>
      <c r="Q465" s="173"/>
      <c r="R465" s="173"/>
      <c r="S465" s="173"/>
      <c r="T465" s="179"/>
      <c r="U465" s="173"/>
      <c r="V465" s="173"/>
      <c r="W465" s="173"/>
      <c r="X465" s="173"/>
      <c r="Y465" s="173"/>
      <c r="Z465" s="173"/>
      <c r="AA465" s="173"/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5" t="s">
        <v>338</v>
      </c>
      <c r="AU465" s="175" t="s">
        <v>136</v>
      </c>
      <c r="AV465" s="173" t="s">
        <v>136</v>
      </c>
      <c r="AW465" s="173" t="s">
        <v>28</v>
      </c>
      <c r="AX465" s="173" t="s">
        <v>75</v>
      </c>
      <c r="AY465" s="175" t="s">
        <v>128</v>
      </c>
      <c r="AZ465" s="173"/>
      <c r="BA465" s="173"/>
      <c r="BB465" s="173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</row>
    <row r="466" ht="15.75" customHeight="1">
      <c r="A466" s="173"/>
      <c r="B466" s="174"/>
      <c r="C466" s="173"/>
      <c r="D466" s="168" t="s">
        <v>338</v>
      </c>
      <c r="E466" s="175" t="s">
        <v>1</v>
      </c>
      <c r="F466" s="176" t="s">
        <v>803</v>
      </c>
      <c r="G466" s="173"/>
      <c r="H466" s="177">
        <v>0.035</v>
      </c>
      <c r="I466" s="173"/>
      <c r="J466" s="173"/>
      <c r="K466" s="173"/>
      <c r="L466" s="174"/>
      <c r="M466" s="178"/>
      <c r="N466" s="173"/>
      <c r="O466" s="173"/>
      <c r="P466" s="173"/>
      <c r="Q466" s="173"/>
      <c r="R466" s="173"/>
      <c r="S466" s="173"/>
      <c r="T466" s="179"/>
      <c r="U466" s="173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5" t="s">
        <v>338</v>
      </c>
      <c r="AU466" s="175" t="s">
        <v>136</v>
      </c>
      <c r="AV466" s="173" t="s">
        <v>136</v>
      </c>
      <c r="AW466" s="173" t="s">
        <v>28</v>
      </c>
      <c r="AX466" s="173" t="s">
        <v>75</v>
      </c>
      <c r="AY466" s="175" t="s">
        <v>128</v>
      </c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</row>
    <row r="467" ht="15.75" customHeight="1">
      <c r="A467" s="173"/>
      <c r="B467" s="174"/>
      <c r="C467" s="173"/>
      <c r="D467" s="168" t="s">
        <v>338</v>
      </c>
      <c r="E467" s="175" t="s">
        <v>1</v>
      </c>
      <c r="F467" s="176" t="s">
        <v>804</v>
      </c>
      <c r="G467" s="173"/>
      <c r="H467" s="177">
        <v>0.04</v>
      </c>
      <c r="I467" s="173"/>
      <c r="J467" s="173"/>
      <c r="K467" s="173"/>
      <c r="L467" s="174"/>
      <c r="M467" s="178"/>
      <c r="N467" s="173"/>
      <c r="O467" s="173"/>
      <c r="P467" s="173"/>
      <c r="Q467" s="173"/>
      <c r="R467" s="173"/>
      <c r="S467" s="173"/>
      <c r="T467" s="179"/>
      <c r="U467" s="173"/>
      <c r="V467" s="173"/>
      <c r="W467" s="173"/>
      <c r="X467" s="173"/>
      <c r="Y467" s="173"/>
      <c r="Z467" s="173"/>
      <c r="AA467" s="173"/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5" t="s">
        <v>338</v>
      </c>
      <c r="AU467" s="175" t="s">
        <v>136</v>
      </c>
      <c r="AV467" s="173" t="s">
        <v>136</v>
      </c>
      <c r="AW467" s="173" t="s">
        <v>28</v>
      </c>
      <c r="AX467" s="173" t="s">
        <v>75</v>
      </c>
      <c r="AY467" s="175" t="s">
        <v>128</v>
      </c>
      <c r="AZ467" s="173"/>
      <c r="BA467" s="173"/>
      <c r="BB467" s="173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</row>
    <row r="468" ht="15.75" customHeight="1">
      <c r="A468" s="173"/>
      <c r="B468" s="174"/>
      <c r="C468" s="173"/>
      <c r="D468" s="168" t="s">
        <v>338</v>
      </c>
      <c r="E468" s="175" t="s">
        <v>1</v>
      </c>
      <c r="F468" s="176" t="s">
        <v>805</v>
      </c>
      <c r="G468" s="173"/>
      <c r="H468" s="177">
        <v>0.049</v>
      </c>
      <c r="I468" s="173"/>
      <c r="J468" s="173"/>
      <c r="K468" s="173"/>
      <c r="L468" s="174"/>
      <c r="M468" s="178"/>
      <c r="N468" s="173"/>
      <c r="O468" s="173"/>
      <c r="P468" s="173"/>
      <c r="Q468" s="173"/>
      <c r="R468" s="173"/>
      <c r="S468" s="173"/>
      <c r="T468" s="179"/>
      <c r="U468" s="173"/>
      <c r="V468" s="173"/>
      <c r="W468" s="173"/>
      <c r="X468" s="173"/>
      <c r="Y468" s="173"/>
      <c r="Z468" s="173"/>
      <c r="AA468" s="173"/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5" t="s">
        <v>338</v>
      </c>
      <c r="AU468" s="175" t="s">
        <v>136</v>
      </c>
      <c r="AV468" s="173" t="s">
        <v>136</v>
      </c>
      <c r="AW468" s="173" t="s">
        <v>28</v>
      </c>
      <c r="AX468" s="173" t="s">
        <v>75</v>
      </c>
      <c r="AY468" s="175" t="s">
        <v>128</v>
      </c>
      <c r="AZ468" s="173"/>
      <c r="BA468" s="173"/>
      <c r="BB468" s="173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</row>
    <row r="469" ht="15.75" customHeight="1">
      <c r="A469" s="187"/>
      <c r="B469" s="188"/>
      <c r="C469" s="187"/>
      <c r="D469" s="168" t="s">
        <v>338</v>
      </c>
      <c r="E469" s="189" t="s">
        <v>806</v>
      </c>
      <c r="F469" s="190" t="s">
        <v>351</v>
      </c>
      <c r="G469" s="187"/>
      <c r="H469" s="191">
        <v>0.95</v>
      </c>
      <c r="I469" s="187"/>
      <c r="J469" s="187"/>
      <c r="K469" s="187"/>
      <c r="L469" s="188"/>
      <c r="M469" s="192"/>
      <c r="N469" s="187"/>
      <c r="O469" s="187"/>
      <c r="P469" s="187"/>
      <c r="Q469" s="187"/>
      <c r="R469" s="187"/>
      <c r="S469" s="187"/>
      <c r="T469" s="193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9" t="s">
        <v>338</v>
      </c>
      <c r="AU469" s="189" t="s">
        <v>136</v>
      </c>
      <c r="AV469" s="187" t="s">
        <v>153</v>
      </c>
      <c r="AW469" s="187" t="s">
        <v>28</v>
      </c>
      <c r="AX469" s="187" t="s">
        <v>83</v>
      </c>
      <c r="AY469" s="189" t="s">
        <v>128</v>
      </c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</row>
    <row r="470" ht="24.0" customHeight="1">
      <c r="A470" s="16"/>
      <c r="B470" s="17"/>
      <c r="C470" s="146" t="s">
        <v>807</v>
      </c>
      <c r="D470" s="146" t="s">
        <v>131</v>
      </c>
      <c r="E470" s="147" t="s">
        <v>808</v>
      </c>
      <c r="F470" s="148" t="s">
        <v>809</v>
      </c>
      <c r="G470" s="149" t="s">
        <v>410</v>
      </c>
      <c r="H470" s="150">
        <v>0.083</v>
      </c>
      <c r="I470" s="151"/>
      <c r="J470" s="151">
        <f>ROUND(I470*H470,2)</f>
        <v>0</v>
      </c>
      <c r="K470" s="148" t="s">
        <v>1</v>
      </c>
      <c r="L470" s="17"/>
      <c r="M470" s="152" t="s">
        <v>1</v>
      </c>
      <c r="N470" s="153" t="s">
        <v>41</v>
      </c>
      <c r="O470" s="154">
        <v>36.877</v>
      </c>
      <c r="P470" s="154">
        <f>O470*H470</f>
        <v>3.060791</v>
      </c>
      <c r="Q470" s="154">
        <v>1.0492724</v>
      </c>
      <c r="R470" s="154">
        <f>Q470*H470</f>
        <v>0.0870896092</v>
      </c>
      <c r="S470" s="154">
        <v>0.0</v>
      </c>
      <c r="T470" s="155">
        <f>S470*H470</f>
        <v>0</v>
      </c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56" t="s">
        <v>153</v>
      </c>
      <c r="AS470" s="16"/>
      <c r="AT470" s="156" t="s">
        <v>131</v>
      </c>
      <c r="AU470" s="156" t="s">
        <v>136</v>
      </c>
      <c r="AV470" s="16"/>
      <c r="AW470" s="16"/>
      <c r="AX470" s="16"/>
      <c r="AY470" s="3" t="s">
        <v>128</v>
      </c>
      <c r="AZ470" s="16"/>
      <c r="BA470" s="16"/>
      <c r="BB470" s="16"/>
      <c r="BC470" s="16"/>
      <c r="BD470" s="16"/>
      <c r="BE470" s="157">
        <f>IF(N470="základní",J470,0)</f>
        <v>0</v>
      </c>
      <c r="BF470" s="157">
        <f>IF(N470="snížená",J470,0)</f>
        <v>0</v>
      </c>
      <c r="BG470" s="157">
        <f>IF(N470="zákl. přenesená",J470,0)</f>
        <v>0</v>
      </c>
      <c r="BH470" s="157">
        <f>IF(N470="sníž. přenesená",J470,0)</f>
        <v>0</v>
      </c>
      <c r="BI470" s="157">
        <f>IF(N470="nulová",J470,0)</f>
        <v>0</v>
      </c>
      <c r="BJ470" s="3" t="s">
        <v>136</v>
      </c>
      <c r="BK470" s="157">
        <f>ROUND(I470*H470,2)</f>
        <v>0</v>
      </c>
      <c r="BL470" s="3" t="s">
        <v>153</v>
      </c>
      <c r="BM470" s="156" t="s">
        <v>810</v>
      </c>
    </row>
    <row r="471" ht="15.75" customHeight="1">
      <c r="A471" s="166"/>
      <c r="B471" s="167"/>
      <c r="C471" s="166"/>
      <c r="D471" s="168" t="s">
        <v>338</v>
      </c>
      <c r="E471" s="169" t="s">
        <v>1</v>
      </c>
      <c r="F471" s="170" t="s">
        <v>811</v>
      </c>
      <c r="G471" s="166"/>
      <c r="H471" s="169" t="s">
        <v>1</v>
      </c>
      <c r="I471" s="166"/>
      <c r="J471" s="166"/>
      <c r="K471" s="166"/>
      <c r="L471" s="167"/>
      <c r="M471" s="171"/>
      <c r="N471" s="166"/>
      <c r="O471" s="166"/>
      <c r="P471" s="166"/>
      <c r="Q471" s="166"/>
      <c r="R471" s="166"/>
      <c r="S471" s="166"/>
      <c r="T471" s="172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9" t="s">
        <v>338</v>
      </c>
      <c r="AU471" s="169" t="s">
        <v>136</v>
      </c>
      <c r="AV471" s="166" t="s">
        <v>83</v>
      </c>
      <c r="AW471" s="166" t="s">
        <v>28</v>
      </c>
      <c r="AX471" s="166" t="s">
        <v>75</v>
      </c>
      <c r="AY471" s="169" t="s">
        <v>128</v>
      </c>
      <c r="AZ471" s="166"/>
      <c r="BA471" s="166"/>
      <c r="BB471" s="166"/>
      <c r="BC471" s="166"/>
      <c r="BD471" s="166"/>
      <c r="BE471" s="166"/>
      <c r="BF471" s="166"/>
      <c r="BG471" s="166"/>
      <c r="BH471" s="166"/>
      <c r="BI471" s="166"/>
      <c r="BJ471" s="166"/>
      <c r="BK471" s="166"/>
      <c r="BL471" s="166"/>
      <c r="BM471" s="166"/>
    </row>
    <row r="472" ht="15.75" customHeight="1">
      <c r="A472" s="166"/>
      <c r="B472" s="167"/>
      <c r="C472" s="166"/>
      <c r="D472" s="168" t="s">
        <v>338</v>
      </c>
      <c r="E472" s="169" t="s">
        <v>1</v>
      </c>
      <c r="F472" s="170" t="s">
        <v>742</v>
      </c>
      <c r="G472" s="166"/>
      <c r="H472" s="169" t="s">
        <v>1</v>
      </c>
      <c r="I472" s="166"/>
      <c r="J472" s="166"/>
      <c r="K472" s="166"/>
      <c r="L472" s="167"/>
      <c r="M472" s="171"/>
      <c r="N472" s="166"/>
      <c r="O472" s="166"/>
      <c r="P472" s="166"/>
      <c r="Q472" s="166"/>
      <c r="R472" s="166"/>
      <c r="S472" s="166"/>
      <c r="T472" s="172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9" t="s">
        <v>338</v>
      </c>
      <c r="AU472" s="169" t="s">
        <v>136</v>
      </c>
      <c r="AV472" s="166" t="s">
        <v>83</v>
      </c>
      <c r="AW472" s="166" t="s">
        <v>28</v>
      </c>
      <c r="AX472" s="166" t="s">
        <v>75</v>
      </c>
      <c r="AY472" s="169" t="s">
        <v>128</v>
      </c>
      <c r="AZ472" s="166"/>
      <c r="BA472" s="166"/>
      <c r="BB472" s="166"/>
      <c r="BC472" s="166"/>
      <c r="BD472" s="166"/>
      <c r="BE472" s="166"/>
      <c r="BF472" s="166"/>
      <c r="BG472" s="166"/>
      <c r="BH472" s="166"/>
      <c r="BI472" s="166"/>
      <c r="BJ472" s="166"/>
      <c r="BK472" s="166"/>
      <c r="BL472" s="166"/>
      <c r="BM472" s="166"/>
    </row>
    <row r="473" ht="15.75" customHeight="1">
      <c r="A473" s="173"/>
      <c r="B473" s="174"/>
      <c r="C473" s="173"/>
      <c r="D473" s="168" t="s">
        <v>338</v>
      </c>
      <c r="E473" s="175" t="s">
        <v>1</v>
      </c>
      <c r="F473" s="176" t="s">
        <v>812</v>
      </c>
      <c r="G473" s="173"/>
      <c r="H473" s="177">
        <v>0.075</v>
      </c>
      <c r="I473" s="173"/>
      <c r="J473" s="173"/>
      <c r="K473" s="173"/>
      <c r="L473" s="174"/>
      <c r="M473" s="178"/>
      <c r="N473" s="173"/>
      <c r="O473" s="173"/>
      <c r="P473" s="173"/>
      <c r="Q473" s="173"/>
      <c r="R473" s="173"/>
      <c r="S473" s="173"/>
      <c r="T473" s="179"/>
      <c r="U473" s="173"/>
      <c r="V473" s="173"/>
      <c r="W473" s="173"/>
      <c r="X473" s="173"/>
      <c r="Y473" s="173"/>
      <c r="Z473" s="173"/>
      <c r="AA473" s="173"/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5" t="s">
        <v>338</v>
      </c>
      <c r="AU473" s="175" t="s">
        <v>136</v>
      </c>
      <c r="AV473" s="173" t="s">
        <v>136</v>
      </c>
      <c r="AW473" s="173" t="s">
        <v>28</v>
      </c>
      <c r="AX473" s="173" t="s">
        <v>75</v>
      </c>
      <c r="AY473" s="175" t="s">
        <v>128</v>
      </c>
      <c r="AZ473" s="173"/>
      <c r="BA473" s="173"/>
      <c r="BB473" s="173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</row>
    <row r="474" ht="15.75" customHeight="1">
      <c r="A474" s="166"/>
      <c r="B474" s="167"/>
      <c r="C474" s="166"/>
      <c r="D474" s="168" t="s">
        <v>338</v>
      </c>
      <c r="E474" s="169" t="s">
        <v>1</v>
      </c>
      <c r="F474" s="170" t="s">
        <v>744</v>
      </c>
      <c r="G474" s="166"/>
      <c r="H474" s="169" t="s">
        <v>1</v>
      </c>
      <c r="I474" s="166"/>
      <c r="J474" s="166"/>
      <c r="K474" s="166"/>
      <c r="L474" s="167"/>
      <c r="M474" s="171"/>
      <c r="N474" s="166"/>
      <c r="O474" s="166"/>
      <c r="P474" s="166"/>
      <c r="Q474" s="166"/>
      <c r="R474" s="166"/>
      <c r="S474" s="166"/>
      <c r="T474" s="172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9" t="s">
        <v>338</v>
      </c>
      <c r="AU474" s="169" t="s">
        <v>136</v>
      </c>
      <c r="AV474" s="166" t="s">
        <v>83</v>
      </c>
      <c r="AW474" s="166" t="s">
        <v>28</v>
      </c>
      <c r="AX474" s="166" t="s">
        <v>75</v>
      </c>
      <c r="AY474" s="169" t="s">
        <v>128</v>
      </c>
      <c r="AZ474" s="166"/>
      <c r="BA474" s="166"/>
      <c r="BB474" s="166"/>
      <c r="BC474" s="166"/>
      <c r="BD474" s="166"/>
      <c r="BE474" s="166"/>
      <c r="BF474" s="166"/>
      <c r="BG474" s="166"/>
      <c r="BH474" s="166"/>
      <c r="BI474" s="166"/>
      <c r="BJ474" s="166"/>
      <c r="BK474" s="166"/>
      <c r="BL474" s="166"/>
      <c r="BM474" s="166"/>
    </row>
    <row r="475" ht="15.75" customHeight="1">
      <c r="A475" s="173"/>
      <c r="B475" s="174"/>
      <c r="C475" s="173"/>
      <c r="D475" s="168" t="s">
        <v>338</v>
      </c>
      <c r="E475" s="175" t="s">
        <v>1</v>
      </c>
      <c r="F475" s="176" t="s">
        <v>813</v>
      </c>
      <c r="G475" s="173"/>
      <c r="H475" s="177">
        <v>0.008</v>
      </c>
      <c r="I475" s="173"/>
      <c r="J475" s="173"/>
      <c r="K475" s="173"/>
      <c r="L475" s="174"/>
      <c r="M475" s="178"/>
      <c r="N475" s="173"/>
      <c r="O475" s="173"/>
      <c r="P475" s="173"/>
      <c r="Q475" s="173"/>
      <c r="R475" s="173"/>
      <c r="S475" s="173"/>
      <c r="T475" s="179"/>
      <c r="U475" s="173"/>
      <c r="V475" s="173"/>
      <c r="W475" s="173"/>
      <c r="X475" s="173"/>
      <c r="Y475" s="173"/>
      <c r="Z475" s="173"/>
      <c r="AA475" s="173"/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5" t="s">
        <v>338</v>
      </c>
      <c r="AU475" s="175" t="s">
        <v>136</v>
      </c>
      <c r="AV475" s="173" t="s">
        <v>136</v>
      </c>
      <c r="AW475" s="173" t="s">
        <v>28</v>
      </c>
      <c r="AX475" s="173" t="s">
        <v>75</v>
      </c>
      <c r="AY475" s="175" t="s">
        <v>128</v>
      </c>
      <c r="AZ475" s="173"/>
      <c r="BA475" s="173"/>
      <c r="BB475" s="173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</row>
    <row r="476" ht="15.75" customHeight="1">
      <c r="A476" s="187"/>
      <c r="B476" s="188"/>
      <c r="C476" s="187"/>
      <c r="D476" s="168" t="s">
        <v>338</v>
      </c>
      <c r="E476" s="189" t="s">
        <v>1</v>
      </c>
      <c r="F476" s="190" t="s">
        <v>351</v>
      </c>
      <c r="G476" s="187"/>
      <c r="H476" s="191">
        <v>0.083</v>
      </c>
      <c r="I476" s="187"/>
      <c r="J476" s="187"/>
      <c r="K476" s="187"/>
      <c r="L476" s="188"/>
      <c r="M476" s="192"/>
      <c r="N476" s="187"/>
      <c r="O476" s="187"/>
      <c r="P476" s="187"/>
      <c r="Q476" s="187"/>
      <c r="R476" s="187"/>
      <c r="S476" s="187"/>
      <c r="T476" s="193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9" t="s">
        <v>338</v>
      </c>
      <c r="AU476" s="189" t="s">
        <v>136</v>
      </c>
      <c r="AV476" s="187" t="s">
        <v>153</v>
      </c>
      <c r="AW476" s="187" t="s">
        <v>28</v>
      </c>
      <c r="AX476" s="187" t="s">
        <v>83</v>
      </c>
      <c r="AY476" s="189" t="s">
        <v>128</v>
      </c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</row>
    <row r="477" ht="24.0" customHeight="1">
      <c r="A477" s="16"/>
      <c r="B477" s="17"/>
      <c r="C477" s="146" t="s">
        <v>814</v>
      </c>
      <c r="D477" s="146" t="s">
        <v>131</v>
      </c>
      <c r="E477" s="147" t="s">
        <v>815</v>
      </c>
      <c r="F477" s="148" t="s">
        <v>816</v>
      </c>
      <c r="G477" s="149" t="s">
        <v>164</v>
      </c>
      <c r="H477" s="150">
        <v>4.302</v>
      </c>
      <c r="I477" s="151"/>
      <c r="J477" s="151">
        <f>ROUND(I477*H477,2)</f>
        <v>0</v>
      </c>
      <c r="K477" s="148" t="s">
        <v>817</v>
      </c>
      <c r="L477" s="17"/>
      <c r="M477" s="152" t="s">
        <v>1</v>
      </c>
      <c r="N477" s="153" t="s">
        <v>41</v>
      </c>
      <c r="O477" s="154">
        <v>2.105</v>
      </c>
      <c r="P477" s="154">
        <f>O477*H477</f>
        <v>9.05571</v>
      </c>
      <c r="Q477" s="154">
        <v>0.012884856</v>
      </c>
      <c r="R477" s="154">
        <f>Q477*H477</f>
        <v>0.05543065051</v>
      </c>
      <c r="S477" s="154">
        <v>0.0</v>
      </c>
      <c r="T477" s="155">
        <f>S477*H477</f>
        <v>0</v>
      </c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56" t="s">
        <v>153</v>
      </c>
      <c r="AS477" s="16"/>
      <c r="AT477" s="156" t="s">
        <v>131</v>
      </c>
      <c r="AU477" s="156" t="s">
        <v>136</v>
      </c>
      <c r="AV477" s="16"/>
      <c r="AW477" s="16"/>
      <c r="AX477" s="16"/>
      <c r="AY477" s="3" t="s">
        <v>128</v>
      </c>
      <c r="AZ477" s="16"/>
      <c r="BA477" s="16"/>
      <c r="BB477" s="16"/>
      <c r="BC477" s="16"/>
      <c r="BD477" s="16"/>
      <c r="BE477" s="157">
        <f>IF(N477="základní",J477,0)</f>
        <v>0</v>
      </c>
      <c r="BF477" s="157">
        <f>IF(N477="snížená",J477,0)</f>
        <v>0</v>
      </c>
      <c r="BG477" s="157">
        <f>IF(N477="zákl. přenesená",J477,0)</f>
        <v>0</v>
      </c>
      <c r="BH477" s="157">
        <f>IF(N477="sníž. přenesená",J477,0)</f>
        <v>0</v>
      </c>
      <c r="BI477" s="157">
        <f>IF(N477="nulová",J477,0)</f>
        <v>0</v>
      </c>
      <c r="BJ477" s="3" t="s">
        <v>136</v>
      </c>
      <c r="BK477" s="157">
        <f>ROUND(I477*H477,2)</f>
        <v>0</v>
      </c>
      <c r="BL477" s="3" t="s">
        <v>153</v>
      </c>
      <c r="BM477" s="156" t="s">
        <v>818</v>
      </c>
    </row>
    <row r="478" ht="15.75" customHeight="1">
      <c r="A478" s="16"/>
      <c r="B478" s="17"/>
      <c r="C478" s="16"/>
      <c r="D478" s="158" t="s">
        <v>138</v>
      </c>
      <c r="E478" s="16"/>
      <c r="F478" s="159" t="s">
        <v>819</v>
      </c>
      <c r="G478" s="16"/>
      <c r="H478" s="16"/>
      <c r="I478" s="16"/>
      <c r="J478" s="16"/>
      <c r="K478" s="16"/>
      <c r="L478" s="17"/>
      <c r="M478" s="160"/>
      <c r="N478" s="16"/>
      <c r="O478" s="16"/>
      <c r="P478" s="16"/>
      <c r="Q478" s="16"/>
      <c r="R478" s="16"/>
      <c r="S478" s="16"/>
      <c r="T478" s="5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3" t="s">
        <v>138</v>
      </c>
      <c r="AU478" s="3" t="s">
        <v>136</v>
      </c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</row>
    <row r="479" ht="15.75" customHeight="1">
      <c r="A479" s="173"/>
      <c r="B479" s="174"/>
      <c r="C479" s="173"/>
      <c r="D479" s="168" t="s">
        <v>338</v>
      </c>
      <c r="E479" s="175" t="s">
        <v>1</v>
      </c>
      <c r="F479" s="176" t="s">
        <v>820</v>
      </c>
      <c r="G479" s="173"/>
      <c r="H479" s="177">
        <v>4.302</v>
      </c>
      <c r="I479" s="173"/>
      <c r="J479" s="173"/>
      <c r="K479" s="173"/>
      <c r="L479" s="174"/>
      <c r="M479" s="178"/>
      <c r="N479" s="173"/>
      <c r="O479" s="173"/>
      <c r="P479" s="173"/>
      <c r="Q479" s="173"/>
      <c r="R479" s="173"/>
      <c r="S479" s="173"/>
      <c r="T479" s="179"/>
      <c r="U479" s="173"/>
      <c r="V479" s="173"/>
      <c r="W479" s="173"/>
      <c r="X479" s="173"/>
      <c r="Y479" s="173"/>
      <c r="Z479" s="173"/>
      <c r="AA479" s="173"/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5" t="s">
        <v>338</v>
      </c>
      <c r="AU479" s="175" t="s">
        <v>136</v>
      </c>
      <c r="AV479" s="173" t="s">
        <v>136</v>
      </c>
      <c r="AW479" s="173" t="s">
        <v>28</v>
      </c>
      <c r="AX479" s="173" t="s">
        <v>83</v>
      </c>
      <c r="AY479" s="175" t="s">
        <v>128</v>
      </c>
      <c r="AZ479" s="173"/>
      <c r="BA479" s="173"/>
      <c r="BB479" s="173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</row>
    <row r="480" ht="24.0" customHeight="1">
      <c r="A480" s="16"/>
      <c r="B480" s="17"/>
      <c r="C480" s="146" t="s">
        <v>821</v>
      </c>
      <c r="D480" s="146" t="s">
        <v>131</v>
      </c>
      <c r="E480" s="147" t="s">
        <v>822</v>
      </c>
      <c r="F480" s="148" t="s">
        <v>823</v>
      </c>
      <c r="G480" s="149" t="s">
        <v>164</v>
      </c>
      <c r="H480" s="150">
        <v>4.302</v>
      </c>
      <c r="I480" s="151"/>
      <c r="J480" s="151">
        <f>ROUND(I480*H480,2)</f>
        <v>0</v>
      </c>
      <c r="K480" s="148" t="s">
        <v>817</v>
      </c>
      <c r="L480" s="17"/>
      <c r="M480" s="152" t="s">
        <v>1</v>
      </c>
      <c r="N480" s="153" t="s">
        <v>41</v>
      </c>
      <c r="O480" s="154">
        <v>0.35</v>
      </c>
      <c r="P480" s="154">
        <f>O480*H480</f>
        <v>1.5057</v>
      </c>
      <c r="Q480" s="154">
        <v>0.0</v>
      </c>
      <c r="R480" s="154">
        <f>Q480*H480</f>
        <v>0</v>
      </c>
      <c r="S480" s="154">
        <v>0.0</v>
      </c>
      <c r="T480" s="155">
        <f>S480*H480</f>
        <v>0</v>
      </c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56" t="s">
        <v>153</v>
      </c>
      <c r="AS480" s="16"/>
      <c r="AT480" s="156" t="s">
        <v>131</v>
      </c>
      <c r="AU480" s="156" t="s">
        <v>136</v>
      </c>
      <c r="AV480" s="16"/>
      <c r="AW480" s="16"/>
      <c r="AX480" s="16"/>
      <c r="AY480" s="3" t="s">
        <v>128</v>
      </c>
      <c r="AZ480" s="16"/>
      <c r="BA480" s="16"/>
      <c r="BB480" s="16"/>
      <c r="BC480" s="16"/>
      <c r="BD480" s="16"/>
      <c r="BE480" s="157">
        <f>IF(N480="základní",J480,0)</f>
        <v>0</v>
      </c>
      <c r="BF480" s="157">
        <f>IF(N480="snížená",J480,0)</f>
        <v>0</v>
      </c>
      <c r="BG480" s="157">
        <f>IF(N480="zákl. přenesená",J480,0)</f>
        <v>0</v>
      </c>
      <c r="BH480" s="157">
        <f>IF(N480="sníž. přenesená",J480,0)</f>
        <v>0</v>
      </c>
      <c r="BI480" s="157">
        <f>IF(N480="nulová",J480,0)</f>
        <v>0</v>
      </c>
      <c r="BJ480" s="3" t="s">
        <v>136</v>
      </c>
      <c r="BK480" s="157">
        <f>ROUND(I480*H480,2)</f>
        <v>0</v>
      </c>
      <c r="BL480" s="3" t="s">
        <v>153</v>
      </c>
      <c r="BM480" s="156" t="s">
        <v>824</v>
      </c>
    </row>
    <row r="481" ht="15.75" customHeight="1">
      <c r="A481" s="16"/>
      <c r="B481" s="17"/>
      <c r="C481" s="16"/>
      <c r="D481" s="158" t="s">
        <v>138</v>
      </c>
      <c r="E481" s="16"/>
      <c r="F481" s="159" t="s">
        <v>825</v>
      </c>
      <c r="G481" s="16"/>
      <c r="H481" s="16"/>
      <c r="I481" s="16"/>
      <c r="J481" s="16"/>
      <c r="K481" s="16"/>
      <c r="L481" s="17"/>
      <c r="M481" s="160"/>
      <c r="N481" s="16"/>
      <c r="O481" s="16"/>
      <c r="P481" s="16"/>
      <c r="Q481" s="16"/>
      <c r="R481" s="16"/>
      <c r="S481" s="16"/>
      <c r="T481" s="5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3" t="s">
        <v>138</v>
      </c>
      <c r="AU481" s="3" t="s">
        <v>136</v>
      </c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</row>
    <row r="482" ht="16.5" customHeight="1">
      <c r="A482" s="16"/>
      <c r="B482" s="17"/>
      <c r="C482" s="146" t="s">
        <v>826</v>
      </c>
      <c r="D482" s="146" t="s">
        <v>131</v>
      </c>
      <c r="E482" s="147" t="s">
        <v>827</v>
      </c>
      <c r="F482" s="148" t="s">
        <v>828</v>
      </c>
      <c r="G482" s="149" t="s">
        <v>486</v>
      </c>
      <c r="H482" s="150">
        <v>11.0</v>
      </c>
      <c r="I482" s="151"/>
      <c r="J482" s="151">
        <f>ROUND(I482*H482,2)</f>
        <v>0</v>
      </c>
      <c r="K482" s="148" t="s">
        <v>134</v>
      </c>
      <c r="L482" s="17"/>
      <c r="M482" s="152" t="s">
        <v>1</v>
      </c>
      <c r="N482" s="153" t="s">
        <v>41</v>
      </c>
      <c r="O482" s="154">
        <v>0.876</v>
      </c>
      <c r="P482" s="154">
        <f>O482*H482</f>
        <v>9.636</v>
      </c>
      <c r="Q482" s="154">
        <v>0.00702</v>
      </c>
      <c r="R482" s="154">
        <f>Q482*H482</f>
        <v>0.07722</v>
      </c>
      <c r="S482" s="154">
        <v>0.0</v>
      </c>
      <c r="T482" s="155">
        <f>S482*H482</f>
        <v>0</v>
      </c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56" t="s">
        <v>153</v>
      </c>
      <c r="AS482" s="16"/>
      <c r="AT482" s="156" t="s">
        <v>131</v>
      </c>
      <c r="AU482" s="156" t="s">
        <v>136</v>
      </c>
      <c r="AV482" s="16"/>
      <c r="AW482" s="16"/>
      <c r="AX482" s="16"/>
      <c r="AY482" s="3" t="s">
        <v>128</v>
      </c>
      <c r="AZ482" s="16"/>
      <c r="BA482" s="16"/>
      <c r="BB482" s="16"/>
      <c r="BC482" s="16"/>
      <c r="BD482" s="16"/>
      <c r="BE482" s="157">
        <f>IF(N482="základní",J482,0)</f>
        <v>0</v>
      </c>
      <c r="BF482" s="157">
        <f>IF(N482="snížená",J482,0)</f>
        <v>0</v>
      </c>
      <c r="BG482" s="157">
        <f>IF(N482="zákl. přenesená",J482,0)</f>
        <v>0</v>
      </c>
      <c r="BH482" s="157">
        <f>IF(N482="sníž. přenesená",J482,0)</f>
        <v>0</v>
      </c>
      <c r="BI482" s="157">
        <f>IF(N482="nulová",J482,0)</f>
        <v>0</v>
      </c>
      <c r="BJ482" s="3" t="s">
        <v>136</v>
      </c>
      <c r="BK482" s="157">
        <f>ROUND(I482*H482,2)</f>
        <v>0</v>
      </c>
      <c r="BL482" s="3" t="s">
        <v>153</v>
      </c>
      <c r="BM482" s="156" t="s">
        <v>829</v>
      </c>
    </row>
    <row r="483" ht="15.75" customHeight="1">
      <c r="A483" s="16"/>
      <c r="B483" s="17"/>
      <c r="C483" s="16"/>
      <c r="D483" s="158" t="s">
        <v>138</v>
      </c>
      <c r="E483" s="16"/>
      <c r="F483" s="159" t="s">
        <v>830</v>
      </c>
      <c r="G483" s="16"/>
      <c r="H483" s="16"/>
      <c r="I483" s="16"/>
      <c r="J483" s="16"/>
      <c r="K483" s="16"/>
      <c r="L483" s="17"/>
      <c r="M483" s="160"/>
      <c r="N483" s="16"/>
      <c r="O483" s="16"/>
      <c r="P483" s="16"/>
      <c r="Q483" s="16"/>
      <c r="R483" s="16"/>
      <c r="S483" s="16"/>
      <c r="T483" s="5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3" t="s">
        <v>138</v>
      </c>
      <c r="AU483" s="3" t="s">
        <v>136</v>
      </c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</row>
    <row r="484" ht="15.75" customHeight="1">
      <c r="A484" s="166"/>
      <c r="B484" s="167"/>
      <c r="C484" s="166"/>
      <c r="D484" s="168" t="s">
        <v>338</v>
      </c>
      <c r="E484" s="169" t="s">
        <v>1</v>
      </c>
      <c r="F484" s="170" t="s">
        <v>831</v>
      </c>
      <c r="G484" s="166"/>
      <c r="H484" s="169" t="s">
        <v>1</v>
      </c>
      <c r="I484" s="166"/>
      <c r="J484" s="166"/>
      <c r="K484" s="166"/>
      <c r="L484" s="167"/>
      <c r="M484" s="171"/>
      <c r="N484" s="166"/>
      <c r="O484" s="166"/>
      <c r="P484" s="166"/>
      <c r="Q484" s="166"/>
      <c r="R484" s="166"/>
      <c r="S484" s="166"/>
      <c r="T484" s="172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9" t="s">
        <v>338</v>
      </c>
      <c r="AU484" s="169" t="s">
        <v>136</v>
      </c>
      <c r="AV484" s="166" t="s">
        <v>83</v>
      </c>
      <c r="AW484" s="166" t="s">
        <v>28</v>
      </c>
      <c r="AX484" s="166" t="s">
        <v>75</v>
      </c>
      <c r="AY484" s="169" t="s">
        <v>128</v>
      </c>
      <c r="AZ484" s="166"/>
      <c r="BA484" s="166"/>
      <c r="BB484" s="166"/>
      <c r="BC484" s="166"/>
      <c r="BD484" s="166"/>
      <c r="BE484" s="166"/>
      <c r="BF484" s="166"/>
      <c r="BG484" s="166"/>
      <c r="BH484" s="166"/>
      <c r="BI484" s="166"/>
      <c r="BJ484" s="166"/>
      <c r="BK484" s="166"/>
      <c r="BL484" s="166"/>
      <c r="BM484" s="166"/>
    </row>
    <row r="485" ht="15.75" customHeight="1">
      <c r="A485" s="173"/>
      <c r="B485" s="174"/>
      <c r="C485" s="173"/>
      <c r="D485" s="168" t="s">
        <v>338</v>
      </c>
      <c r="E485" s="175" t="s">
        <v>1</v>
      </c>
      <c r="F485" s="176" t="s">
        <v>832</v>
      </c>
      <c r="G485" s="173"/>
      <c r="H485" s="177">
        <v>5.0</v>
      </c>
      <c r="I485" s="173"/>
      <c r="J485" s="173"/>
      <c r="K485" s="173"/>
      <c r="L485" s="174"/>
      <c r="M485" s="178"/>
      <c r="N485" s="173"/>
      <c r="O485" s="173"/>
      <c r="P485" s="173"/>
      <c r="Q485" s="173"/>
      <c r="R485" s="173"/>
      <c r="S485" s="173"/>
      <c r="T485" s="179"/>
      <c r="U485" s="173"/>
      <c r="V485" s="173"/>
      <c r="W485" s="173"/>
      <c r="X485" s="173"/>
      <c r="Y485" s="173"/>
      <c r="Z485" s="173"/>
      <c r="AA485" s="173"/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5" t="s">
        <v>338</v>
      </c>
      <c r="AU485" s="175" t="s">
        <v>136</v>
      </c>
      <c r="AV485" s="173" t="s">
        <v>136</v>
      </c>
      <c r="AW485" s="173" t="s">
        <v>28</v>
      </c>
      <c r="AX485" s="173" t="s">
        <v>75</v>
      </c>
      <c r="AY485" s="175" t="s">
        <v>128</v>
      </c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</row>
    <row r="486" ht="15.75" customHeight="1">
      <c r="A486" s="166"/>
      <c r="B486" s="167"/>
      <c r="C486" s="166"/>
      <c r="D486" s="168" t="s">
        <v>338</v>
      </c>
      <c r="E486" s="169" t="s">
        <v>1</v>
      </c>
      <c r="F486" s="170" t="s">
        <v>344</v>
      </c>
      <c r="G486" s="166"/>
      <c r="H486" s="169" t="s">
        <v>1</v>
      </c>
      <c r="I486" s="166"/>
      <c r="J486" s="166"/>
      <c r="K486" s="166"/>
      <c r="L486" s="167"/>
      <c r="M486" s="171"/>
      <c r="N486" s="166"/>
      <c r="O486" s="166"/>
      <c r="P486" s="166"/>
      <c r="Q486" s="166"/>
      <c r="R486" s="166"/>
      <c r="S486" s="166"/>
      <c r="T486" s="172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9" t="s">
        <v>338</v>
      </c>
      <c r="AU486" s="169" t="s">
        <v>136</v>
      </c>
      <c r="AV486" s="166" t="s">
        <v>83</v>
      </c>
      <c r="AW486" s="166" t="s">
        <v>28</v>
      </c>
      <c r="AX486" s="166" t="s">
        <v>75</v>
      </c>
      <c r="AY486" s="169" t="s">
        <v>128</v>
      </c>
      <c r="AZ486" s="166"/>
      <c r="BA486" s="166"/>
      <c r="BB486" s="166"/>
      <c r="BC486" s="166"/>
      <c r="BD486" s="166"/>
      <c r="BE486" s="166"/>
      <c r="BF486" s="166"/>
      <c r="BG486" s="166"/>
      <c r="BH486" s="166"/>
      <c r="BI486" s="166"/>
      <c r="BJ486" s="166"/>
      <c r="BK486" s="166"/>
      <c r="BL486" s="166"/>
      <c r="BM486" s="166"/>
    </row>
    <row r="487" ht="15.75" customHeight="1">
      <c r="A487" s="173"/>
      <c r="B487" s="174"/>
      <c r="C487" s="173"/>
      <c r="D487" s="168" t="s">
        <v>338</v>
      </c>
      <c r="E487" s="175" t="s">
        <v>1</v>
      </c>
      <c r="F487" s="176" t="s">
        <v>833</v>
      </c>
      <c r="G487" s="173"/>
      <c r="H487" s="177">
        <v>6.0</v>
      </c>
      <c r="I487" s="173"/>
      <c r="J487" s="173"/>
      <c r="K487" s="173"/>
      <c r="L487" s="174"/>
      <c r="M487" s="178"/>
      <c r="N487" s="173"/>
      <c r="O487" s="173"/>
      <c r="P487" s="173"/>
      <c r="Q487" s="173"/>
      <c r="R487" s="173"/>
      <c r="S487" s="173"/>
      <c r="T487" s="179"/>
      <c r="U487" s="173"/>
      <c r="V487" s="173"/>
      <c r="W487" s="173"/>
      <c r="X487" s="173"/>
      <c r="Y487" s="173"/>
      <c r="Z487" s="173"/>
      <c r="AA487" s="173"/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5" t="s">
        <v>338</v>
      </c>
      <c r="AU487" s="175" t="s">
        <v>136</v>
      </c>
      <c r="AV487" s="173" t="s">
        <v>136</v>
      </c>
      <c r="AW487" s="173" t="s">
        <v>28</v>
      </c>
      <c r="AX487" s="173" t="s">
        <v>75</v>
      </c>
      <c r="AY487" s="175" t="s">
        <v>128</v>
      </c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</row>
    <row r="488" ht="15.75" customHeight="1">
      <c r="A488" s="187"/>
      <c r="B488" s="188"/>
      <c r="C488" s="187"/>
      <c r="D488" s="168" t="s">
        <v>338</v>
      </c>
      <c r="E488" s="189" t="s">
        <v>1</v>
      </c>
      <c r="F488" s="190" t="s">
        <v>351</v>
      </c>
      <c r="G488" s="187"/>
      <c r="H488" s="191">
        <v>11.0</v>
      </c>
      <c r="I488" s="187"/>
      <c r="J488" s="187"/>
      <c r="K488" s="187"/>
      <c r="L488" s="188"/>
      <c r="M488" s="192"/>
      <c r="N488" s="187"/>
      <c r="O488" s="187"/>
      <c r="P488" s="187"/>
      <c r="Q488" s="187"/>
      <c r="R488" s="187"/>
      <c r="S488" s="187"/>
      <c r="T488" s="193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9" t="s">
        <v>338</v>
      </c>
      <c r="AU488" s="189" t="s">
        <v>136</v>
      </c>
      <c r="AV488" s="187" t="s">
        <v>153</v>
      </c>
      <c r="AW488" s="187" t="s">
        <v>28</v>
      </c>
      <c r="AX488" s="187" t="s">
        <v>83</v>
      </c>
      <c r="AY488" s="189" t="s">
        <v>128</v>
      </c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</row>
    <row r="489" ht="24.0" customHeight="1">
      <c r="A489" s="16"/>
      <c r="B489" s="17"/>
      <c r="C489" s="194" t="s">
        <v>834</v>
      </c>
      <c r="D489" s="194" t="s">
        <v>407</v>
      </c>
      <c r="E489" s="195" t="s">
        <v>835</v>
      </c>
      <c r="F489" s="196" t="s">
        <v>836</v>
      </c>
      <c r="G489" s="197" t="s">
        <v>486</v>
      </c>
      <c r="H489" s="198">
        <v>11.0</v>
      </c>
      <c r="I489" s="199"/>
      <c r="J489" s="199">
        <f t="shared" ref="J489:J490" si="55">ROUND(I489*H489,2)</f>
        <v>0</v>
      </c>
      <c r="K489" s="196" t="s">
        <v>1</v>
      </c>
      <c r="L489" s="200"/>
      <c r="M489" s="201" t="s">
        <v>1</v>
      </c>
      <c r="N489" s="202" t="s">
        <v>41</v>
      </c>
      <c r="O489" s="154">
        <v>0.0</v>
      </c>
      <c r="P489" s="154">
        <f t="shared" ref="P489:P490" si="56">O489*H489</f>
        <v>0</v>
      </c>
      <c r="Q489" s="154">
        <v>0.119</v>
      </c>
      <c r="R489" s="154">
        <f t="shared" ref="R489:R490" si="57">Q489*H489</f>
        <v>1.309</v>
      </c>
      <c r="S489" s="154">
        <v>0.0</v>
      </c>
      <c r="T489" s="155">
        <f t="shared" ref="T489:T490" si="58">S489*H489</f>
        <v>0</v>
      </c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56" t="s">
        <v>387</v>
      </c>
      <c r="AS489" s="16"/>
      <c r="AT489" s="156" t="s">
        <v>407</v>
      </c>
      <c r="AU489" s="156" t="s">
        <v>136</v>
      </c>
      <c r="AV489" s="16"/>
      <c r="AW489" s="16"/>
      <c r="AX489" s="16"/>
      <c r="AY489" s="3" t="s">
        <v>128</v>
      </c>
      <c r="AZ489" s="16"/>
      <c r="BA489" s="16"/>
      <c r="BB489" s="16"/>
      <c r="BC489" s="16"/>
      <c r="BD489" s="16"/>
      <c r="BE489" s="157">
        <f t="shared" ref="BE489:BE490" si="59">IF(N489="základní",J489,0)</f>
        <v>0</v>
      </c>
      <c r="BF489" s="157">
        <f t="shared" ref="BF489:BF490" si="60">IF(N489="snížená",J489,0)</f>
        <v>0</v>
      </c>
      <c r="BG489" s="157">
        <f t="shared" ref="BG489:BG490" si="61">IF(N489="zákl. přenesená",J489,0)</f>
        <v>0</v>
      </c>
      <c r="BH489" s="157">
        <f t="shared" ref="BH489:BH490" si="62">IF(N489="sníž. přenesená",J489,0)</f>
        <v>0</v>
      </c>
      <c r="BI489" s="157">
        <f t="shared" ref="BI489:BI490" si="63">IF(N489="nulová",J489,0)</f>
        <v>0</v>
      </c>
      <c r="BJ489" s="3" t="s">
        <v>136</v>
      </c>
      <c r="BK489" s="157">
        <f t="shared" ref="BK489:BK490" si="64">ROUND(I489*H489,2)</f>
        <v>0</v>
      </c>
      <c r="BL489" s="3" t="s">
        <v>153</v>
      </c>
      <c r="BM489" s="156" t="s">
        <v>837</v>
      </c>
    </row>
    <row r="490" ht="16.5" customHeight="1">
      <c r="A490" s="16"/>
      <c r="B490" s="17"/>
      <c r="C490" s="146" t="s">
        <v>838</v>
      </c>
      <c r="D490" s="146" t="s">
        <v>131</v>
      </c>
      <c r="E490" s="147" t="s">
        <v>839</v>
      </c>
      <c r="F490" s="148" t="s">
        <v>840</v>
      </c>
      <c r="G490" s="149" t="s">
        <v>164</v>
      </c>
      <c r="H490" s="150">
        <v>2.891</v>
      </c>
      <c r="I490" s="151"/>
      <c r="J490" s="151">
        <f t="shared" si="55"/>
        <v>0</v>
      </c>
      <c r="K490" s="148" t="s">
        <v>817</v>
      </c>
      <c r="L490" s="17"/>
      <c r="M490" s="152" t="s">
        <v>1</v>
      </c>
      <c r="N490" s="153" t="s">
        <v>41</v>
      </c>
      <c r="O490" s="154">
        <v>1.245</v>
      </c>
      <c r="P490" s="154">
        <f t="shared" si="56"/>
        <v>3.599295</v>
      </c>
      <c r="Q490" s="154">
        <v>0.00808314</v>
      </c>
      <c r="R490" s="154">
        <f t="shared" si="57"/>
        <v>0.02336835774</v>
      </c>
      <c r="S490" s="154">
        <v>0.0</v>
      </c>
      <c r="T490" s="155">
        <f t="shared" si="58"/>
        <v>0</v>
      </c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56" t="s">
        <v>153</v>
      </c>
      <c r="AS490" s="16"/>
      <c r="AT490" s="156" t="s">
        <v>131</v>
      </c>
      <c r="AU490" s="156" t="s">
        <v>136</v>
      </c>
      <c r="AV490" s="16"/>
      <c r="AW490" s="16"/>
      <c r="AX490" s="16"/>
      <c r="AY490" s="3" t="s">
        <v>128</v>
      </c>
      <c r="AZ490" s="16"/>
      <c r="BA490" s="16"/>
      <c r="BB490" s="16"/>
      <c r="BC490" s="16"/>
      <c r="BD490" s="16"/>
      <c r="BE490" s="157">
        <f t="shared" si="59"/>
        <v>0</v>
      </c>
      <c r="BF490" s="157">
        <f t="shared" si="60"/>
        <v>0</v>
      </c>
      <c r="BG490" s="157">
        <f t="shared" si="61"/>
        <v>0</v>
      </c>
      <c r="BH490" s="157">
        <f t="shared" si="62"/>
        <v>0</v>
      </c>
      <c r="BI490" s="157">
        <f t="shared" si="63"/>
        <v>0</v>
      </c>
      <c r="BJ490" s="3" t="s">
        <v>136</v>
      </c>
      <c r="BK490" s="157">
        <f t="shared" si="64"/>
        <v>0</v>
      </c>
      <c r="BL490" s="3" t="s">
        <v>153</v>
      </c>
      <c r="BM490" s="156" t="s">
        <v>841</v>
      </c>
    </row>
    <row r="491" ht="15.75" customHeight="1">
      <c r="A491" s="16"/>
      <c r="B491" s="17"/>
      <c r="C491" s="16"/>
      <c r="D491" s="158" t="s">
        <v>138</v>
      </c>
      <c r="E491" s="16"/>
      <c r="F491" s="159" t="s">
        <v>842</v>
      </c>
      <c r="G491" s="16"/>
      <c r="H491" s="16"/>
      <c r="I491" s="16"/>
      <c r="J491" s="16"/>
      <c r="K491" s="16"/>
      <c r="L491" s="17"/>
      <c r="M491" s="160"/>
      <c r="N491" s="16"/>
      <c r="O491" s="16"/>
      <c r="P491" s="16"/>
      <c r="Q491" s="16"/>
      <c r="R491" s="16"/>
      <c r="S491" s="16"/>
      <c r="T491" s="5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3" t="s">
        <v>138</v>
      </c>
      <c r="AU491" s="3" t="s">
        <v>136</v>
      </c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</row>
    <row r="492" ht="15.75" customHeight="1">
      <c r="A492" s="173"/>
      <c r="B492" s="174"/>
      <c r="C492" s="173"/>
      <c r="D492" s="168" t="s">
        <v>338</v>
      </c>
      <c r="E492" s="175" t="s">
        <v>1</v>
      </c>
      <c r="F492" s="176" t="s">
        <v>843</v>
      </c>
      <c r="G492" s="173"/>
      <c r="H492" s="177">
        <v>2.891</v>
      </c>
      <c r="I492" s="173"/>
      <c r="J492" s="173"/>
      <c r="K492" s="173"/>
      <c r="L492" s="174"/>
      <c r="M492" s="178"/>
      <c r="N492" s="173"/>
      <c r="O492" s="173"/>
      <c r="P492" s="173"/>
      <c r="Q492" s="173"/>
      <c r="R492" s="173"/>
      <c r="S492" s="173"/>
      <c r="T492" s="179"/>
      <c r="U492" s="173"/>
      <c r="V492" s="173"/>
      <c r="W492" s="173"/>
      <c r="X492" s="173"/>
      <c r="Y492" s="173"/>
      <c r="Z492" s="173"/>
      <c r="AA492" s="173"/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5" t="s">
        <v>338</v>
      </c>
      <c r="AU492" s="175" t="s">
        <v>136</v>
      </c>
      <c r="AV492" s="173" t="s">
        <v>136</v>
      </c>
      <c r="AW492" s="173" t="s">
        <v>28</v>
      </c>
      <c r="AX492" s="173" t="s">
        <v>83</v>
      </c>
      <c r="AY492" s="175" t="s">
        <v>128</v>
      </c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</row>
    <row r="493" ht="16.5" customHeight="1">
      <c r="A493" s="16"/>
      <c r="B493" s="17"/>
      <c r="C493" s="146" t="s">
        <v>844</v>
      </c>
      <c r="D493" s="146" t="s">
        <v>131</v>
      </c>
      <c r="E493" s="147" t="s">
        <v>845</v>
      </c>
      <c r="F493" s="148" t="s">
        <v>846</v>
      </c>
      <c r="G493" s="149" t="s">
        <v>164</v>
      </c>
      <c r="H493" s="150">
        <v>2.891</v>
      </c>
      <c r="I493" s="151"/>
      <c r="J493" s="151">
        <f>ROUND(I493*H493,2)</f>
        <v>0</v>
      </c>
      <c r="K493" s="148" t="s">
        <v>817</v>
      </c>
      <c r="L493" s="17"/>
      <c r="M493" s="152" t="s">
        <v>1</v>
      </c>
      <c r="N493" s="153" t="s">
        <v>41</v>
      </c>
      <c r="O493" s="154">
        <v>0.26</v>
      </c>
      <c r="P493" s="154">
        <f>O493*H493</f>
        <v>0.75166</v>
      </c>
      <c r="Q493" s="154">
        <v>0.0</v>
      </c>
      <c r="R493" s="154">
        <f>Q493*H493</f>
        <v>0</v>
      </c>
      <c r="S493" s="154">
        <v>0.0</v>
      </c>
      <c r="T493" s="155">
        <f>S493*H493</f>
        <v>0</v>
      </c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56" t="s">
        <v>153</v>
      </c>
      <c r="AS493" s="16"/>
      <c r="AT493" s="156" t="s">
        <v>131</v>
      </c>
      <c r="AU493" s="156" t="s">
        <v>136</v>
      </c>
      <c r="AV493" s="16"/>
      <c r="AW493" s="16"/>
      <c r="AX493" s="16"/>
      <c r="AY493" s="3" t="s">
        <v>128</v>
      </c>
      <c r="AZ493" s="16"/>
      <c r="BA493" s="16"/>
      <c r="BB493" s="16"/>
      <c r="BC493" s="16"/>
      <c r="BD493" s="16"/>
      <c r="BE493" s="157">
        <f>IF(N493="základní",J493,0)</f>
        <v>0</v>
      </c>
      <c r="BF493" s="157">
        <f>IF(N493="snížená",J493,0)</f>
        <v>0</v>
      </c>
      <c r="BG493" s="157">
        <f>IF(N493="zákl. přenesená",J493,0)</f>
        <v>0</v>
      </c>
      <c r="BH493" s="157">
        <f>IF(N493="sníž. přenesená",J493,0)</f>
        <v>0</v>
      </c>
      <c r="BI493" s="157">
        <f>IF(N493="nulová",J493,0)</f>
        <v>0</v>
      </c>
      <c r="BJ493" s="3" t="s">
        <v>136</v>
      </c>
      <c r="BK493" s="157">
        <f>ROUND(I493*H493,2)</f>
        <v>0</v>
      </c>
      <c r="BL493" s="3" t="s">
        <v>153</v>
      </c>
      <c r="BM493" s="156" t="s">
        <v>847</v>
      </c>
    </row>
    <row r="494" ht="15.75" customHeight="1">
      <c r="A494" s="16"/>
      <c r="B494" s="17"/>
      <c r="C494" s="16"/>
      <c r="D494" s="158" t="s">
        <v>138</v>
      </c>
      <c r="E494" s="16"/>
      <c r="F494" s="159" t="s">
        <v>848</v>
      </c>
      <c r="G494" s="16"/>
      <c r="H494" s="16"/>
      <c r="I494" s="16"/>
      <c r="J494" s="16"/>
      <c r="K494" s="16"/>
      <c r="L494" s="17"/>
      <c r="M494" s="160"/>
      <c r="N494" s="16"/>
      <c r="O494" s="16"/>
      <c r="P494" s="16"/>
      <c r="Q494" s="16"/>
      <c r="R494" s="16"/>
      <c r="S494" s="16"/>
      <c r="T494" s="5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3" t="s">
        <v>138</v>
      </c>
      <c r="AU494" s="3" t="s">
        <v>136</v>
      </c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</row>
    <row r="495" ht="22.5" customHeight="1">
      <c r="A495" s="134"/>
      <c r="B495" s="135"/>
      <c r="C495" s="134"/>
      <c r="D495" s="136" t="s">
        <v>74</v>
      </c>
      <c r="E495" s="144" t="s">
        <v>127</v>
      </c>
      <c r="F495" s="144" t="s">
        <v>849</v>
      </c>
      <c r="G495" s="134"/>
      <c r="H495" s="134"/>
      <c r="I495" s="134"/>
      <c r="J495" s="145">
        <f>BK495</f>
        <v>0</v>
      </c>
      <c r="K495" s="134"/>
      <c r="L495" s="135"/>
      <c r="M495" s="139"/>
      <c r="N495" s="134"/>
      <c r="O495" s="134"/>
      <c r="P495" s="140">
        <f>SUM(P496:P507)</f>
        <v>35.847796</v>
      </c>
      <c r="Q495" s="134"/>
      <c r="R495" s="140">
        <f>SUM(R496:R507)</f>
        <v>25.4211014</v>
      </c>
      <c r="S495" s="134"/>
      <c r="T495" s="141">
        <f>SUM(T496:T507)</f>
        <v>0</v>
      </c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6" t="s">
        <v>83</v>
      </c>
      <c r="AS495" s="134"/>
      <c r="AT495" s="142" t="s">
        <v>74</v>
      </c>
      <c r="AU495" s="142" t="s">
        <v>83</v>
      </c>
      <c r="AV495" s="134"/>
      <c r="AW495" s="134"/>
      <c r="AX495" s="134"/>
      <c r="AY495" s="136" t="s">
        <v>128</v>
      </c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  <c r="BK495" s="143">
        <f>SUM(BK496:BK507)</f>
        <v>0</v>
      </c>
      <c r="BL495" s="134"/>
      <c r="BM495" s="134"/>
    </row>
    <row r="496" ht="24.0" customHeight="1">
      <c r="A496" s="16"/>
      <c r="B496" s="17"/>
      <c r="C496" s="146" t="s">
        <v>850</v>
      </c>
      <c r="D496" s="146" t="s">
        <v>131</v>
      </c>
      <c r="E496" s="147" t="s">
        <v>851</v>
      </c>
      <c r="F496" s="148" t="s">
        <v>852</v>
      </c>
      <c r="G496" s="149" t="s">
        <v>164</v>
      </c>
      <c r="H496" s="150">
        <v>44.698</v>
      </c>
      <c r="I496" s="151"/>
      <c r="J496" s="151">
        <f>ROUND(I496*H496,2)</f>
        <v>0</v>
      </c>
      <c r="K496" s="148" t="s">
        <v>134</v>
      </c>
      <c r="L496" s="17"/>
      <c r="M496" s="152" t="s">
        <v>1</v>
      </c>
      <c r="N496" s="153" t="s">
        <v>41</v>
      </c>
      <c r="O496" s="154">
        <v>0.068</v>
      </c>
      <c r="P496" s="154">
        <f>O496*H496</f>
        <v>3.039464</v>
      </c>
      <c r="Q496" s="154">
        <v>0.0</v>
      </c>
      <c r="R496" s="154">
        <f>Q496*H496</f>
        <v>0</v>
      </c>
      <c r="S496" s="154">
        <v>0.0</v>
      </c>
      <c r="T496" s="155">
        <f>S496*H496</f>
        <v>0</v>
      </c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56" t="s">
        <v>153</v>
      </c>
      <c r="AS496" s="16"/>
      <c r="AT496" s="156" t="s">
        <v>131</v>
      </c>
      <c r="AU496" s="156" t="s">
        <v>136</v>
      </c>
      <c r="AV496" s="16"/>
      <c r="AW496" s="16"/>
      <c r="AX496" s="16"/>
      <c r="AY496" s="3" t="s">
        <v>128</v>
      </c>
      <c r="AZ496" s="16"/>
      <c r="BA496" s="16"/>
      <c r="BB496" s="16"/>
      <c r="BC496" s="16"/>
      <c r="BD496" s="16"/>
      <c r="BE496" s="157">
        <f>IF(N496="základní",J496,0)</f>
        <v>0</v>
      </c>
      <c r="BF496" s="157">
        <f>IF(N496="snížená",J496,0)</f>
        <v>0</v>
      </c>
      <c r="BG496" s="157">
        <f>IF(N496="zákl. přenesená",J496,0)</f>
        <v>0</v>
      </c>
      <c r="BH496" s="157">
        <f>IF(N496="sníž. přenesená",J496,0)</f>
        <v>0</v>
      </c>
      <c r="BI496" s="157">
        <f>IF(N496="nulová",J496,0)</f>
        <v>0</v>
      </c>
      <c r="BJ496" s="3" t="s">
        <v>136</v>
      </c>
      <c r="BK496" s="157">
        <f>ROUND(I496*H496,2)</f>
        <v>0</v>
      </c>
      <c r="BL496" s="3" t="s">
        <v>153</v>
      </c>
      <c r="BM496" s="156" t="s">
        <v>853</v>
      </c>
    </row>
    <row r="497" ht="15.75" customHeight="1">
      <c r="A497" s="16"/>
      <c r="B497" s="17"/>
      <c r="C497" s="16"/>
      <c r="D497" s="158" t="s">
        <v>138</v>
      </c>
      <c r="E497" s="16"/>
      <c r="F497" s="159" t="s">
        <v>854</v>
      </c>
      <c r="G497" s="16"/>
      <c r="H497" s="16"/>
      <c r="I497" s="16"/>
      <c r="J497" s="16"/>
      <c r="K497" s="16"/>
      <c r="L497" s="17"/>
      <c r="M497" s="160"/>
      <c r="N497" s="16"/>
      <c r="O497" s="16"/>
      <c r="P497" s="16"/>
      <c r="Q497" s="16"/>
      <c r="R497" s="16"/>
      <c r="S497" s="16"/>
      <c r="T497" s="5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3" t="s">
        <v>138</v>
      </c>
      <c r="AU497" s="3" t="s">
        <v>136</v>
      </c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</row>
    <row r="498" ht="15.75" customHeight="1">
      <c r="A498" s="173"/>
      <c r="B498" s="174"/>
      <c r="C498" s="173"/>
      <c r="D498" s="168" t="s">
        <v>338</v>
      </c>
      <c r="E498" s="175" t="s">
        <v>1</v>
      </c>
      <c r="F498" s="176" t="s">
        <v>855</v>
      </c>
      <c r="G498" s="173"/>
      <c r="H498" s="177">
        <v>44.698</v>
      </c>
      <c r="I498" s="173"/>
      <c r="J498" s="173"/>
      <c r="K498" s="173"/>
      <c r="L498" s="174"/>
      <c r="M498" s="178"/>
      <c r="N498" s="173"/>
      <c r="O498" s="173"/>
      <c r="P498" s="173"/>
      <c r="Q498" s="173"/>
      <c r="R498" s="173"/>
      <c r="S498" s="173"/>
      <c r="T498" s="179"/>
      <c r="U498" s="173"/>
      <c r="V498" s="173"/>
      <c r="W498" s="173"/>
      <c r="X498" s="173"/>
      <c r="Y498" s="173"/>
      <c r="Z498" s="173"/>
      <c r="AA498" s="173"/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5" t="s">
        <v>338</v>
      </c>
      <c r="AU498" s="175" t="s">
        <v>136</v>
      </c>
      <c r="AV498" s="173" t="s">
        <v>136</v>
      </c>
      <c r="AW498" s="173" t="s">
        <v>28</v>
      </c>
      <c r="AX498" s="173" t="s">
        <v>75</v>
      </c>
      <c r="AY498" s="175" t="s">
        <v>128</v>
      </c>
      <c r="AZ498" s="173"/>
      <c r="BA498" s="173"/>
      <c r="BB498" s="173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</row>
    <row r="499" ht="15.75" customHeight="1">
      <c r="A499" s="187"/>
      <c r="B499" s="188"/>
      <c r="C499" s="187"/>
      <c r="D499" s="168" t="s">
        <v>338</v>
      </c>
      <c r="E499" s="189" t="s">
        <v>1</v>
      </c>
      <c r="F499" s="190" t="s">
        <v>351</v>
      </c>
      <c r="G499" s="187"/>
      <c r="H499" s="191">
        <v>44.698</v>
      </c>
      <c r="I499" s="187"/>
      <c r="J499" s="187"/>
      <c r="K499" s="187"/>
      <c r="L499" s="188"/>
      <c r="M499" s="192"/>
      <c r="N499" s="187"/>
      <c r="O499" s="187"/>
      <c r="P499" s="187"/>
      <c r="Q499" s="187"/>
      <c r="R499" s="187"/>
      <c r="S499" s="187"/>
      <c r="T499" s="193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9" t="s">
        <v>338</v>
      </c>
      <c r="AU499" s="189" t="s">
        <v>136</v>
      </c>
      <c r="AV499" s="187" t="s">
        <v>153</v>
      </c>
      <c r="AW499" s="187" t="s">
        <v>28</v>
      </c>
      <c r="AX499" s="187" t="s">
        <v>83</v>
      </c>
      <c r="AY499" s="189" t="s">
        <v>128</v>
      </c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</row>
    <row r="500" ht="21.75" customHeight="1">
      <c r="A500" s="16"/>
      <c r="B500" s="17"/>
      <c r="C500" s="146" t="s">
        <v>856</v>
      </c>
      <c r="D500" s="146" t="s">
        <v>131</v>
      </c>
      <c r="E500" s="147" t="s">
        <v>857</v>
      </c>
      <c r="F500" s="148" t="s">
        <v>858</v>
      </c>
      <c r="G500" s="149" t="s">
        <v>164</v>
      </c>
      <c r="H500" s="150">
        <v>44.698</v>
      </c>
      <c r="I500" s="151"/>
      <c r="J500" s="151">
        <f>ROUND(I500*H500,2)</f>
        <v>0</v>
      </c>
      <c r="K500" s="148" t="s">
        <v>1</v>
      </c>
      <c r="L500" s="17"/>
      <c r="M500" s="152" t="s">
        <v>1</v>
      </c>
      <c r="N500" s="153" t="s">
        <v>41</v>
      </c>
      <c r="O500" s="154">
        <v>0.094</v>
      </c>
      <c r="P500" s="154">
        <f>O500*H500</f>
        <v>4.201612</v>
      </c>
      <c r="Q500" s="154">
        <v>0.345</v>
      </c>
      <c r="R500" s="154">
        <f>Q500*H500</f>
        <v>15.42081</v>
      </c>
      <c r="S500" s="154">
        <v>0.0</v>
      </c>
      <c r="T500" s="155">
        <f>S500*H500</f>
        <v>0</v>
      </c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56" t="s">
        <v>153</v>
      </c>
      <c r="AS500" s="16"/>
      <c r="AT500" s="156" t="s">
        <v>131</v>
      </c>
      <c r="AU500" s="156" t="s">
        <v>136</v>
      </c>
      <c r="AV500" s="16"/>
      <c r="AW500" s="16"/>
      <c r="AX500" s="16"/>
      <c r="AY500" s="3" t="s">
        <v>128</v>
      </c>
      <c r="AZ500" s="16"/>
      <c r="BA500" s="16"/>
      <c r="BB500" s="16"/>
      <c r="BC500" s="16"/>
      <c r="BD500" s="16"/>
      <c r="BE500" s="157">
        <f>IF(N500="základní",J500,0)</f>
        <v>0</v>
      </c>
      <c r="BF500" s="157">
        <f>IF(N500="snížená",J500,0)</f>
        <v>0</v>
      </c>
      <c r="BG500" s="157">
        <f>IF(N500="zákl. přenesená",J500,0)</f>
        <v>0</v>
      </c>
      <c r="BH500" s="157">
        <f>IF(N500="sníž. přenesená",J500,0)</f>
        <v>0</v>
      </c>
      <c r="BI500" s="157">
        <f>IF(N500="nulová",J500,0)</f>
        <v>0</v>
      </c>
      <c r="BJ500" s="3" t="s">
        <v>136</v>
      </c>
      <c r="BK500" s="157">
        <f>ROUND(I500*H500,2)</f>
        <v>0</v>
      </c>
      <c r="BL500" s="3" t="s">
        <v>153</v>
      </c>
      <c r="BM500" s="156" t="s">
        <v>859</v>
      </c>
    </row>
    <row r="501" ht="15.75" customHeight="1">
      <c r="A501" s="173"/>
      <c r="B501" s="174"/>
      <c r="C501" s="173"/>
      <c r="D501" s="168" t="s">
        <v>338</v>
      </c>
      <c r="E501" s="175" t="s">
        <v>1</v>
      </c>
      <c r="F501" s="176" t="s">
        <v>855</v>
      </c>
      <c r="G501" s="173"/>
      <c r="H501" s="177">
        <v>44.698</v>
      </c>
      <c r="I501" s="173"/>
      <c r="J501" s="173"/>
      <c r="K501" s="173"/>
      <c r="L501" s="174"/>
      <c r="M501" s="178"/>
      <c r="N501" s="173"/>
      <c r="O501" s="173"/>
      <c r="P501" s="173"/>
      <c r="Q501" s="173"/>
      <c r="R501" s="173"/>
      <c r="S501" s="173"/>
      <c r="T501" s="179"/>
      <c r="U501" s="173"/>
      <c r="V501" s="173"/>
      <c r="W501" s="173"/>
      <c r="X501" s="173"/>
      <c r="Y501" s="173"/>
      <c r="Z501" s="173"/>
      <c r="AA501" s="173"/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5" t="s">
        <v>338</v>
      </c>
      <c r="AU501" s="175" t="s">
        <v>136</v>
      </c>
      <c r="AV501" s="173" t="s">
        <v>136</v>
      </c>
      <c r="AW501" s="173" t="s">
        <v>28</v>
      </c>
      <c r="AX501" s="173" t="s">
        <v>75</v>
      </c>
      <c r="AY501" s="175" t="s">
        <v>128</v>
      </c>
      <c r="AZ501" s="173"/>
      <c r="BA501" s="173"/>
      <c r="BB501" s="173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</row>
    <row r="502" ht="15.75" customHeight="1">
      <c r="A502" s="187"/>
      <c r="B502" s="188"/>
      <c r="C502" s="187"/>
      <c r="D502" s="168" t="s">
        <v>338</v>
      </c>
      <c r="E502" s="189" t="s">
        <v>1</v>
      </c>
      <c r="F502" s="190" t="s">
        <v>351</v>
      </c>
      <c r="G502" s="187"/>
      <c r="H502" s="191">
        <v>44.698</v>
      </c>
      <c r="I502" s="187"/>
      <c r="J502" s="187"/>
      <c r="K502" s="187"/>
      <c r="L502" s="188"/>
      <c r="M502" s="192"/>
      <c r="N502" s="187"/>
      <c r="O502" s="187"/>
      <c r="P502" s="187"/>
      <c r="Q502" s="187"/>
      <c r="R502" s="187"/>
      <c r="S502" s="187"/>
      <c r="T502" s="193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9" t="s">
        <v>338</v>
      </c>
      <c r="AU502" s="189" t="s">
        <v>136</v>
      </c>
      <c r="AV502" s="187" t="s">
        <v>153</v>
      </c>
      <c r="AW502" s="187" t="s">
        <v>28</v>
      </c>
      <c r="AX502" s="187" t="s">
        <v>83</v>
      </c>
      <c r="AY502" s="189" t="s">
        <v>128</v>
      </c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</row>
    <row r="503" ht="24.0" customHeight="1">
      <c r="A503" s="16"/>
      <c r="B503" s="17"/>
      <c r="C503" s="146" t="s">
        <v>860</v>
      </c>
      <c r="D503" s="146" t="s">
        <v>131</v>
      </c>
      <c r="E503" s="147" t="s">
        <v>861</v>
      </c>
      <c r="F503" s="148" t="s">
        <v>862</v>
      </c>
      <c r="G503" s="149" t="s">
        <v>164</v>
      </c>
      <c r="H503" s="150">
        <v>44.698</v>
      </c>
      <c r="I503" s="151"/>
      <c r="J503" s="151">
        <f t="shared" ref="J503:J504" si="65">ROUND(I503*H503,2)</f>
        <v>0</v>
      </c>
      <c r="K503" s="148" t="s">
        <v>1</v>
      </c>
      <c r="L503" s="17"/>
      <c r="M503" s="152" t="s">
        <v>1</v>
      </c>
      <c r="N503" s="153" t="s">
        <v>41</v>
      </c>
      <c r="O503" s="154">
        <v>0.64</v>
      </c>
      <c r="P503" s="154">
        <f t="shared" ref="P503:P504" si="66">O503*H503</f>
        <v>28.60672</v>
      </c>
      <c r="Q503" s="154">
        <v>0.0888</v>
      </c>
      <c r="R503" s="154">
        <f t="shared" ref="R503:R504" si="67">Q503*H503</f>
        <v>3.9691824</v>
      </c>
      <c r="S503" s="154">
        <v>0.0</v>
      </c>
      <c r="T503" s="155">
        <f t="shared" ref="T503:T504" si="68">S503*H503</f>
        <v>0</v>
      </c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56" t="s">
        <v>153</v>
      </c>
      <c r="AS503" s="16"/>
      <c r="AT503" s="156" t="s">
        <v>131</v>
      </c>
      <c r="AU503" s="156" t="s">
        <v>136</v>
      </c>
      <c r="AV503" s="16"/>
      <c r="AW503" s="16"/>
      <c r="AX503" s="16"/>
      <c r="AY503" s="3" t="s">
        <v>128</v>
      </c>
      <c r="AZ503" s="16"/>
      <c r="BA503" s="16"/>
      <c r="BB503" s="16"/>
      <c r="BC503" s="16"/>
      <c r="BD503" s="16"/>
      <c r="BE503" s="157">
        <f t="shared" ref="BE503:BE504" si="69">IF(N503="základní",J503,0)</f>
        <v>0</v>
      </c>
      <c r="BF503" s="157">
        <f t="shared" ref="BF503:BF504" si="70">IF(N503="snížená",J503,0)</f>
        <v>0</v>
      </c>
      <c r="BG503" s="157">
        <f t="shared" ref="BG503:BG504" si="71">IF(N503="zákl. přenesená",J503,0)</f>
        <v>0</v>
      </c>
      <c r="BH503" s="157">
        <f t="shared" ref="BH503:BH504" si="72">IF(N503="sníž. přenesená",J503,0)</f>
        <v>0</v>
      </c>
      <c r="BI503" s="157">
        <f t="shared" ref="BI503:BI504" si="73">IF(N503="nulová",J503,0)</f>
        <v>0</v>
      </c>
      <c r="BJ503" s="3" t="s">
        <v>136</v>
      </c>
      <c r="BK503" s="157">
        <f t="shared" ref="BK503:BK504" si="74">ROUND(I503*H503,2)</f>
        <v>0</v>
      </c>
      <c r="BL503" s="3" t="s">
        <v>153</v>
      </c>
      <c r="BM503" s="156" t="s">
        <v>863</v>
      </c>
    </row>
    <row r="504" ht="21.75" customHeight="1">
      <c r="A504" s="16"/>
      <c r="B504" s="17"/>
      <c r="C504" s="194" t="s">
        <v>864</v>
      </c>
      <c r="D504" s="194" t="s">
        <v>407</v>
      </c>
      <c r="E504" s="195" t="s">
        <v>865</v>
      </c>
      <c r="F504" s="196" t="s">
        <v>866</v>
      </c>
      <c r="G504" s="197" t="s">
        <v>164</v>
      </c>
      <c r="H504" s="198">
        <v>46.039</v>
      </c>
      <c r="I504" s="199"/>
      <c r="J504" s="199">
        <f t="shared" si="65"/>
        <v>0</v>
      </c>
      <c r="K504" s="196" t="s">
        <v>134</v>
      </c>
      <c r="L504" s="200"/>
      <c r="M504" s="201" t="s">
        <v>1</v>
      </c>
      <c r="N504" s="202" t="s">
        <v>41</v>
      </c>
      <c r="O504" s="154">
        <v>0.0</v>
      </c>
      <c r="P504" s="154">
        <f t="shared" si="66"/>
        <v>0</v>
      </c>
      <c r="Q504" s="154">
        <v>0.131</v>
      </c>
      <c r="R504" s="154">
        <f t="shared" si="67"/>
        <v>6.031109</v>
      </c>
      <c r="S504" s="154">
        <v>0.0</v>
      </c>
      <c r="T504" s="155">
        <f t="shared" si="68"/>
        <v>0</v>
      </c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56" t="s">
        <v>387</v>
      </c>
      <c r="AS504" s="16"/>
      <c r="AT504" s="156" t="s">
        <v>407</v>
      </c>
      <c r="AU504" s="156" t="s">
        <v>136</v>
      </c>
      <c r="AV504" s="16"/>
      <c r="AW504" s="16"/>
      <c r="AX504" s="16"/>
      <c r="AY504" s="3" t="s">
        <v>128</v>
      </c>
      <c r="AZ504" s="16"/>
      <c r="BA504" s="16"/>
      <c r="BB504" s="16"/>
      <c r="BC504" s="16"/>
      <c r="BD504" s="16"/>
      <c r="BE504" s="157">
        <f t="shared" si="69"/>
        <v>0</v>
      </c>
      <c r="BF504" s="157">
        <f t="shared" si="70"/>
        <v>0</v>
      </c>
      <c r="BG504" s="157">
        <f t="shared" si="71"/>
        <v>0</v>
      </c>
      <c r="BH504" s="157">
        <f t="shared" si="72"/>
        <v>0</v>
      </c>
      <c r="BI504" s="157">
        <f t="shared" si="73"/>
        <v>0</v>
      </c>
      <c r="BJ504" s="3" t="s">
        <v>136</v>
      </c>
      <c r="BK504" s="157">
        <f t="shared" si="74"/>
        <v>0</v>
      </c>
      <c r="BL504" s="3" t="s">
        <v>153</v>
      </c>
      <c r="BM504" s="156" t="s">
        <v>867</v>
      </c>
    </row>
    <row r="505" ht="15.75" customHeight="1">
      <c r="A505" s="173"/>
      <c r="B505" s="174"/>
      <c r="C505" s="173"/>
      <c r="D505" s="168" t="s">
        <v>338</v>
      </c>
      <c r="E505" s="175" t="s">
        <v>1</v>
      </c>
      <c r="F505" s="176" t="s">
        <v>855</v>
      </c>
      <c r="G505" s="173"/>
      <c r="H505" s="177">
        <v>44.698</v>
      </c>
      <c r="I505" s="173"/>
      <c r="J505" s="173"/>
      <c r="K505" s="173"/>
      <c r="L505" s="174"/>
      <c r="M505" s="178"/>
      <c r="N505" s="173"/>
      <c r="O505" s="173"/>
      <c r="P505" s="173"/>
      <c r="Q505" s="173"/>
      <c r="R505" s="173"/>
      <c r="S505" s="173"/>
      <c r="T505" s="179"/>
      <c r="U505" s="173"/>
      <c r="V505" s="173"/>
      <c r="W505" s="173"/>
      <c r="X505" s="173"/>
      <c r="Y505" s="173"/>
      <c r="Z505" s="173"/>
      <c r="AA505" s="173"/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5" t="s">
        <v>338</v>
      </c>
      <c r="AU505" s="175" t="s">
        <v>136</v>
      </c>
      <c r="AV505" s="173" t="s">
        <v>136</v>
      </c>
      <c r="AW505" s="173" t="s">
        <v>28</v>
      </c>
      <c r="AX505" s="173" t="s">
        <v>75</v>
      </c>
      <c r="AY505" s="175" t="s">
        <v>128</v>
      </c>
      <c r="AZ505" s="173"/>
      <c r="BA505" s="173"/>
      <c r="BB505" s="173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</row>
    <row r="506" ht="15.75" customHeight="1">
      <c r="A506" s="187"/>
      <c r="B506" s="188"/>
      <c r="C506" s="187"/>
      <c r="D506" s="168" t="s">
        <v>338</v>
      </c>
      <c r="E506" s="189" t="s">
        <v>1</v>
      </c>
      <c r="F506" s="190" t="s">
        <v>351</v>
      </c>
      <c r="G506" s="187"/>
      <c r="H506" s="191">
        <v>44.698</v>
      </c>
      <c r="I506" s="187"/>
      <c r="J506" s="187"/>
      <c r="K506" s="187"/>
      <c r="L506" s="188"/>
      <c r="M506" s="192"/>
      <c r="N506" s="187"/>
      <c r="O506" s="187"/>
      <c r="P506" s="187"/>
      <c r="Q506" s="187"/>
      <c r="R506" s="187"/>
      <c r="S506" s="187"/>
      <c r="T506" s="193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9" t="s">
        <v>338</v>
      </c>
      <c r="AU506" s="189" t="s">
        <v>136</v>
      </c>
      <c r="AV506" s="187" t="s">
        <v>153</v>
      </c>
      <c r="AW506" s="187" t="s">
        <v>28</v>
      </c>
      <c r="AX506" s="187" t="s">
        <v>83</v>
      </c>
      <c r="AY506" s="189" t="s">
        <v>128</v>
      </c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</row>
    <row r="507" ht="15.75" customHeight="1">
      <c r="A507" s="173"/>
      <c r="B507" s="174"/>
      <c r="C507" s="173"/>
      <c r="D507" s="168" t="s">
        <v>338</v>
      </c>
      <c r="E507" s="173"/>
      <c r="F507" s="176" t="s">
        <v>868</v>
      </c>
      <c r="G507" s="173"/>
      <c r="H507" s="177">
        <v>46.039</v>
      </c>
      <c r="I507" s="173"/>
      <c r="J507" s="173"/>
      <c r="K507" s="173"/>
      <c r="L507" s="174"/>
      <c r="M507" s="178"/>
      <c r="N507" s="173"/>
      <c r="O507" s="173"/>
      <c r="P507" s="173"/>
      <c r="Q507" s="173"/>
      <c r="R507" s="173"/>
      <c r="S507" s="173"/>
      <c r="T507" s="179"/>
      <c r="U507" s="173"/>
      <c r="V507" s="173"/>
      <c r="W507" s="173"/>
      <c r="X507" s="173"/>
      <c r="Y507" s="173"/>
      <c r="Z507" s="173"/>
      <c r="AA507" s="173"/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5" t="s">
        <v>338</v>
      </c>
      <c r="AU507" s="175" t="s">
        <v>136</v>
      </c>
      <c r="AV507" s="173" t="s">
        <v>136</v>
      </c>
      <c r="AW507" s="173" t="s">
        <v>4</v>
      </c>
      <c r="AX507" s="173" t="s">
        <v>83</v>
      </c>
      <c r="AY507" s="175" t="s">
        <v>128</v>
      </c>
      <c r="AZ507" s="173"/>
      <c r="BA507" s="173"/>
      <c r="BB507" s="173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</row>
    <row r="508" ht="22.5" customHeight="1">
      <c r="A508" s="134"/>
      <c r="B508" s="135"/>
      <c r="C508" s="134"/>
      <c r="D508" s="136" t="s">
        <v>74</v>
      </c>
      <c r="E508" s="144" t="s">
        <v>378</v>
      </c>
      <c r="F508" s="144" t="s">
        <v>869</v>
      </c>
      <c r="G508" s="134"/>
      <c r="H508" s="134"/>
      <c r="I508" s="134"/>
      <c r="J508" s="145">
        <f>BK508</f>
        <v>0</v>
      </c>
      <c r="K508" s="134"/>
      <c r="L508" s="135"/>
      <c r="M508" s="139"/>
      <c r="N508" s="134"/>
      <c r="O508" s="134"/>
      <c r="P508" s="140">
        <f>SUM(P509:P721)</f>
        <v>616.32022</v>
      </c>
      <c r="Q508" s="134"/>
      <c r="R508" s="140">
        <f>SUM(R509:R721)</f>
        <v>42.4979035</v>
      </c>
      <c r="S508" s="134"/>
      <c r="T508" s="141">
        <f>SUM(T509:T721)</f>
        <v>0</v>
      </c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6" t="s">
        <v>83</v>
      </c>
      <c r="AS508" s="134"/>
      <c r="AT508" s="142" t="s">
        <v>74</v>
      </c>
      <c r="AU508" s="142" t="s">
        <v>83</v>
      </c>
      <c r="AV508" s="134"/>
      <c r="AW508" s="134"/>
      <c r="AX508" s="134"/>
      <c r="AY508" s="136" t="s">
        <v>128</v>
      </c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  <c r="BK508" s="143">
        <f>SUM(BK509:BK721)</f>
        <v>0</v>
      </c>
      <c r="BL508" s="134"/>
      <c r="BM508" s="134"/>
    </row>
    <row r="509" ht="24.0" customHeight="1">
      <c r="A509" s="16"/>
      <c r="B509" s="17"/>
      <c r="C509" s="146" t="s">
        <v>870</v>
      </c>
      <c r="D509" s="146" t="s">
        <v>131</v>
      </c>
      <c r="E509" s="147" t="s">
        <v>871</v>
      </c>
      <c r="F509" s="148" t="s">
        <v>872</v>
      </c>
      <c r="G509" s="149" t="s">
        <v>164</v>
      </c>
      <c r="H509" s="150">
        <v>83.9</v>
      </c>
      <c r="I509" s="151"/>
      <c r="J509" s="151">
        <f>ROUND(I509*H509,2)</f>
        <v>0</v>
      </c>
      <c r="K509" s="148" t="s">
        <v>1</v>
      </c>
      <c r="L509" s="17"/>
      <c r="M509" s="152" t="s">
        <v>1</v>
      </c>
      <c r="N509" s="153" t="s">
        <v>41</v>
      </c>
      <c r="O509" s="154">
        <v>0.46</v>
      </c>
      <c r="P509" s="154">
        <f>O509*H509</f>
        <v>38.594</v>
      </c>
      <c r="Q509" s="154">
        <v>0.004384</v>
      </c>
      <c r="R509" s="154">
        <f>Q509*H509</f>
        <v>0.3678176</v>
      </c>
      <c r="S509" s="154">
        <v>0.0</v>
      </c>
      <c r="T509" s="155">
        <f>S509*H509</f>
        <v>0</v>
      </c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56" t="s">
        <v>153</v>
      </c>
      <c r="AS509" s="16"/>
      <c r="AT509" s="156" t="s">
        <v>131</v>
      </c>
      <c r="AU509" s="156" t="s">
        <v>136</v>
      </c>
      <c r="AV509" s="16"/>
      <c r="AW509" s="16"/>
      <c r="AX509" s="16"/>
      <c r="AY509" s="3" t="s">
        <v>128</v>
      </c>
      <c r="AZ509" s="16"/>
      <c r="BA509" s="16"/>
      <c r="BB509" s="16"/>
      <c r="BC509" s="16"/>
      <c r="BD509" s="16"/>
      <c r="BE509" s="157">
        <f>IF(N509="základní",J509,0)</f>
        <v>0</v>
      </c>
      <c r="BF509" s="157">
        <f>IF(N509="snížená",J509,0)</f>
        <v>0</v>
      </c>
      <c r="BG509" s="157">
        <f>IF(N509="zákl. přenesená",J509,0)</f>
        <v>0</v>
      </c>
      <c r="BH509" s="157">
        <f>IF(N509="sníž. přenesená",J509,0)</f>
        <v>0</v>
      </c>
      <c r="BI509" s="157">
        <f>IF(N509="nulová",J509,0)</f>
        <v>0</v>
      </c>
      <c r="BJ509" s="3" t="s">
        <v>136</v>
      </c>
      <c r="BK509" s="157">
        <f>ROUND(I509*H509,2)</f>
        <v>0</v>
      </c>
      <c r="BL509" s="3" t="s">
        <v>153</v>
      </c>
      <c r="BM509" s="156" t="s">
        <v>873</v>
      </c>
    </row>
    <row r="510" ht="15.75" customHeight="1">
      <c r="A510" s="166"/>
      <c r="B510" s="167"/>
      <c r="C510" s="166"/>
      <c r="D510" s="168" t="s">
        <v>338</v>
      </c>
      <c r="E510" s="169" t="s">
        <v>1</v>
      </c>
      <c r="F510" s="170" t="s">
        <v>524</v>
      </c>
      <c r="G510" s="166"/>
      <c r="H510" s="169" t="s">
        <v>1</v>
      </c>
      <c r="I510" s="166"/>
      <c r="J510" s="166"/>
      <c r="K510" s="166"/>
      <c r="L510" s="167"/>
      <c r="M510" s="171"/>
      <c r="N510" s="166"/>
      <c r="O510" s="166"/>
      <c r="P510" s="166"/>
      <c r="Q510" s="166"/>
      <c r="R510" s="166"/>
      <c r="S510" s="166"/>
      <c r="T510" s="172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9" t="s">
        <v>338</v>
      </c>
      <c r="AU510" s="169" t="s">
        <v>136</v>
      </c>
      <c r="AV510" s="166" t="s">
        <v>83</v>
      </c>
      <c r="AW510" s="166" t="s">
        <v>28</v>
      </c>
      <c r="AX510" s="166" t="s">
        <v>75</v>
      </c>
      <c r="AY510" s="169" t="s">
        <v>128</v>
      </c>
      <c r="AZ510" s="166"/>
      <c r="BA510" s="166"/>
      <c r="BB510" s="166"/>
      <c r="BC510" s="166"/>
      <c r="BD510" s="166"/>
      <c r="BE510" s="166"/>
      <c r="BF510" s="166"/>
      <c r="BG510" s="166"/>
      <c r="BH510" s="166"/>
      <c r="BI510" s="166"/>
      <c r="BJ510" s="166"/>
      <c r="BK510" s="166"/>
      <c r="BL510" s="166"/>
      <c r="BM510" s="166"/>
    </row>
    <row r="511" ht="15.75" customHeight="1">
      <c r="A511" s="173"/>
      <c r="B511" s="174"/>
      <c r="C511" s="173"/>
      <c r="D511" s="168" t="s">
        <v>338</v>
      </c>
      <c r="E511" s="175" t="s">
        <v>220</v>
      </c>
      <c r="F511" s="176" t="s">
        <v>874</v>
      </c>
      <c r="G511" s="173"/>
      <c r="H511" s="177">
        <v>83.9</v>
      </c>
      <c r="I511" s="173"/>
      <c r="J511" s="173"/>
      <c r="K511" s="173"/>
      <c r="L511" s="174"/>
      <c r="M511" s="178"/>
      <c r="N511" s="173"/>
      <c r="O511" s="173"/>
      <c r="P511" s="173"/>
      <c r="Q511" s="173"/>
      <c r="R511" s="173"/>
      <c r="S511" s="173"/>
      <c r="T511" s="179"/>
      <c r="U511" s="173"/>
      <c r="V511" s="173"/>
      <c r="W511" s="173"/>
      <c r="X511" s="173"/>
      <c r="Y511" s="173"/>
      <c r="Z511" s="173"/>
      <c r="AA511" s="173"/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5" t="s">
        <v>338</v>
      </c>
      <c r="AU511" s="175" t="s">
        <v>136</v>
      </c>
      <c r="AV511" s="173" t="s">
        <v>136</v>
      </c>
      <c r="AW511" s="173" t="s">
        <v>28</v>
      </c>
      <c r="AX511" s="173" t="s">
        <v>83</v>
      </c>
      <c r="AY511" s="175" t="s">
        <v>128</v>
      </c>
      <c r="AZ511" s="173"/>
      <c r="BA511" s="173"/>
      <c r="BB511" s="173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</row>
    <row r="512" ht="24.0" customHeight="1">
      <c r="A512" s="16"/>
      <c r="B512" s="17"/>
      <c r="C512" s="146" t="s">
        <v>875</v>
      </c>
      <c r="D512" s="146" t="s">
        <v>131</v>
      </c>
      <c r="E512" s="147" t="s">
        <v>876</v>
      </c>
      <c r="F512" s="148" t="s">
        <v>877</v>
      </c>
      <c r="G512" s="149" t="s">
        <v>164</v>
      </c>
      <c r="H512" s="150">
        <v>83.9</v>
      </c>
      <c r="I512" s="151"/>
      <c r="J512" s="151">
        <f>ROUND(I512*H512,2)</f>
        <v>0</v>
      </c>
      <c r="K512" s="148" t="s">
        <v>134</v>
      </c>
      <c r="L512" s="17"/>
      <c r="M512" s="152" t="s">
        <v>1</v>
      </c>
      <c r="N512" s="153" t="s">
        <v>41</v>
      </c>
      <c r="O512" s="154">
        <v>0.42</v>
      </c>
      <c r="P512" s="154">
        <f>O512*H512</f>
        <v>35.238</v>
      </c>
      <c r="Q512" s="154">
        <v>0.01575</v>
      </c>
      <c r="R512" s="154">
        <f>Q512*H512</f>
        <v>1.321425</v>
      </c>
      <c r="S512" s="154">
        <v>0.0</v>
      </c>
      <c r="T512" s="155">
        <f>S512*H512</f>
        <v>0</v>
      </c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56" t="s">
        <v>153</v>
      </c>
      <c r="AS512" s="16"/>
      <c r="AT512" s="156" t="s">
        <v>131</v>
      </c>
      <c r="AU512" s="156" t="s">
        <v>136</v>
      </c>
      <c r="AV512" s="16"/>
      <c r="AW512" s="16"/>
      <c r="AX512" s="16"/>
      <c r="AY512" s="3" t="s">
        <v>128</v>
      </c>
      <c r="AZ512" s="16"/>
      <c r="BA512" s="16"/>
      <c r="BB512" s="16"/>
      <c r="BC512" s="16"/>
      <c r="BD512" s="16"/>
      <c r="BE512" s="157">
        <f>IF(N512="základní",J512,0)</f>
        <v>0</v>
      </c>
      <c r="BF512" s="157">
        <f>IF(N512="snížená",J512,0)</f>
        <v>0</v>
      </c>
      <c r="BG512" s="157">
        <f>IF(N512="zákl. přenesená",J512,0)</f>
        <v>0</v>
      </c>
      <c r="BH512" s="157">
        <f>IF(N512="sníž. přenesená",J512,0)</f>
        <v>0</v>
      </c>
      <c r="BI512" s="157">
        <f>IF(N512="nulová",J512,0)</f>
        <v>0</v>
      </c>
      <c r="BJ512" s="3" t="s">
        <v>136</v>
      </c>
      <c r="BK512" s="157">
        <f>ROUND(I512*H512,2)</f>
        <v>0</v>
      </c>
      <c r="BL512" s="3" t="s">
        <v>153</v>
      </c>
      <c r="BM512" s="156" t="s">
        <v>878</v>
      </c>
    </row>
    <row r="513" ht="15.75" customHeight="1">
      <c r="A513" s="16"/>
      <c r="B513" s="17"/>
      <c r="C513" s="16"/>
      <c r="D513" s="158" t="s">
        <v>138</v>
      </c>
      <c r="E513" s="16"/>
      <c r="F513" s="159" t="s">
        <v>879</v>
      </c>
      <c r="G513" s="16"/>
      <c r="H513" s="16"/>
      <c r="I513" s="16"/>
      <c r="J513" s="16"/>
      <c r="K513" s="16"/>
      <c r="L513" s="17"/>
      <c r="M513" s="160"/>
      <c r="N513" s="16"/>
      <c r="O513" s="16"/>
      <c r="P513" s="16"/>
      <c r="Q513" s="16"/>
      <c r="R513" s="16"/>
      <c r="S513" s="16"/>
      <c r="T513" s="5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3" t="s">
        <v>138</v>
      </c>
      <c r="AU513" s="3" t="s">
        <v>136</v>
      </c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</row>
    <row r="514" ht="15.75" customHeight="1">
      <c r="A514" s="173"/>
      <c r="B514" s="174"/>
      <c r="C514" s="173"/>
      <c r="D514" s="168" t="s">
        <v>338</v>
      </c>
      <c r="E514" s="175" t="s">
        <v>1</v>
      </c>
      <c r="F514" s="176" t="s">
        <v>220</v>
      </c>
      <c r="G514" s="173"/>
      <c r="H514" s="177">
        <v>83.9</v>
      </c>
      <c r="I514" s="173"/>
      <c r="J514" s="173"/>
      <c r="K514" s="173"/>
      <c r="L514" s="174"/>
      <c r="M514" s="178"/>
      <c r="N514" s="173"/>
      <c r="O514" s="173"/>
      <c r="P514" s="173"/>
      <c r="Q514" s="173"/>
      <c r="R514" s="173"/>
      <c r="S514" s="173"/>
      <c r="T514" s="179"/>
      <c r="U514" s="173"/>
      <c r="V514" s="173"/>
      <c r="W514" s="173"/>
      <c r="X514" s="173"/>
      <c r="Y514" s="173"/>
      <c r="Z514" s="173"/>
      <c r="AA514" s="173"/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5" t="s">
        <v>338</v>
      </c>
      <c r="AU514" s="175" t="s">
        <v>136</v>
      </c>
      <c r="AV514" s="173" t="s">
        <v>136</v>
      </c>
      <c r="AW514" s="173" t="s">
        <v>28</v>
      </c>
      <c r="AX514" s="173" t="s">
        <v>83</v>
      </c>
      <c r="AY514" s="175" t="s">
        <v>128</v>
      </c>
      <c r="AZ514" s="173"/>
      <c r="BA514" s="173"/>
      <c r="BB514" s="173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</row>
    <row r="515" ht="24.0" customHeight="1">
      <c r="A515" s="16"/>
      <c r="B515" s="17"/>
      <c r="C515" s="146" t="s">
        <v>880</v>
      </c>
      <c r="D515" s="146" t="s">
        <v>131</v>
      </c>
      <c r="E515" s="147" t="s">
        <v>881</v>
      </c>
      <c r="F515" s="148" t="s">
        <v>882</v>
      </c>
      <c r="G515" s="149" t="s">
        <v>164</v>
      </c>
      <c r="H515" s="150">
        <v>83.9</v>
      </c>
      <c r="I515" s="151"/>
      <c r="J515" s="151">
        <f>ROUND(I515*H515,2)</f>
        <v>0</v>
      </c>
      <c r="K515" s="148" t="s">
        <v>817</v>
      </c>
      <c r="L515" s="17"/>
      <c r="M515" s="152" t="s">
        <v>1</v>
      </c>
      <c r="N515" s="153" t="s">
        <v>41</v>
      </c>
      <c r="O515" s="154">
        <v>0.358</v>
      </c>
      <c r="P515" s="154">
        <f>O515*H515</f>
        <v>30.0362</v>
      </c>
      <c r="Q515" s="154">
        <v>0.003</v>
      </c>
      <c r="R515" s="154">
        <f>Q515*H515</f>
        <v>0.2517</v>
      </c>
      <c r="S515" s="154">
        <v>0.0</v>
      </c>
      <c r="T515" s="155">
        <f>S515*H515</f>
        <v>0</v>
      </c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56" t="s">
        <v>153</v>
      </c>
      <c r="AS515" s="16"/>
      <c r="AT515" s="156" t="s">
        <v>131</v>
      </c>
      <c r="AU515" s="156" t="s">
        <v>136</v>
      </c>
      <c r="AV515" s="16"/>
      <c r="AW515" s="16"/>
      <c r="AX515" s="16"/>
      <c r="AY515" s="3" t="s">
        <v>128</v>
      </c>
      <c r="AZ515" s="16"/>
      <c r="BA515" s="16"/>
      <c r="BB515" s="16"/>
      <c r="BC515" s="16"/>
      <c r="BD515" s="16"/>
      <c r="BE515" s="157">
        <f>IF(N515="základní",J515,0)</f>
        <v>0</v>
      </c>
      <c r="BF515" s="157">
        <f>IF(N515="snížená",J515,0)</f>
        <v>0</v>
      </c>
      <c r="BG515" s="157">
        <f>IF(N515="zákl. přenesená",J515,0)</f>
        <v>0</v>
      </c>
      <c r="BH515" s="157">
        <f>IF(N515="sníž. přenesená",J515,0)</f>
        <v>0</v>
      </c>
      <c r="BI515" s="157">
        <f>IF(N515="nulová",J515,0)</f>
        <v>0</v>
      </c>
      <c r="BJ515" s="3" t="s">
        <v>136</v>
      </c>
      <c r="BK515" s="157">
        <f>ROUND(I515*H515,2)</f>
        <v>0</v>
      </c>
      <c r="BL515" s="3" t="s">
        <v>153</v>
      </c>
      <c r="BM515" s="156" t="s">
        <v>883</v>
      </c>
    </row>
    <row r="516" ht="15.75" customHeight="1">
      <c r="A516" s="16"/>
      <c r="B516" s="17"/>
      <c r="C516" s="16"/>
      <c r="D516" s="158" t="s">
        <v>138</v>
      </c>
      <c r="E516" s="16"/>
      <c r="F516" s="159" t="s">
        <v>884</v>
      </c>
      <c r="G516" s="16"/>
      <c r="H516" s="16"/>
      <c r="I516" s="16"/>
      <c r="J516" s="16"/>
      <c r="K516" s="16"/>
      <c r="L516" s="17"/>
      <c r="M516" s="160"/>
      <c r="N516" s="16"/>
      <c r="O516" s="16"/>
      <c r="P516" s="16"/>
      <c r="Q516" s="16"/>
      <c r="R516" s="16"/>
      <c r="S516" s="16"/>
      <c r="T516" s="5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3" t="s">
        <v>138</v>
      </c>
      <c r="AU516" s="3" t="s">
        <v>136</v>
      </c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</row>
    <row r="517" ht="15.75" customHeight="1">
      <c r="A517" s="173"/>
      <c r="B517" s="174"/>
      <c r="C517" s="173"/>
      <c r="D517" s="168" t="s">
        <v>338</v>
      </c>
      <c r="E517" s="175" t="s">
        <v>1</v>
      </c>
      <c r="F517" s="176" t="s">
        <v>220</v>
      </c>
      <c r="G517" s="173"/>
      <c r="H517" s="177">
        <v>83.9</v>
      </c>
      <c r="I517" s="173"/>
      <c r="J517" s="173"/>
      <c r="K517" s="173"/>
      <c r="L517" s="174"/>
      <c r="M517" s="178"/>
      <c r="N517" s="173"/>
      <c r="O517" s="173"/>
      <c r="P517" s="173"/>
      <c r="Q517" s="173"/>
      <c r="R517" s="173"/>
      <c r="S517" s="173"/>
      <c r="T517" s="179"/>
      <c r="U517" s="173"/>
      <c r="V517" s="173"/>
      <c r="W517" s="173"/>
      <c r="X517" s="173"/>
      <c r="Y517" s="173"/>
      <c r="Z517" s="173"/>
      <c r="AA517" s="173"/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5" t="s">
        <v>338</v>
      </c>
      <c r="AU517" s="175" t="s">
        <v>136</v>
      </c>
      <c r="AV517" s="173" t="s">
        <v>136</v>
      </c>
      <c r="AW517" s="173" t="s">
        <v>28</v>
      </c>
      <c r="AX517" s="173" t="s">
        <v>83</v>
      </c>
      <c r="AY517" s="175" t="s">
        <v>128</v>
      </c>
      <c r="AZ517" s="173"/>
      <c r="BA517" s="173"/>
      <c r="BB517" s="173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</row>
    <row r="518" ht="24.0" customHeight="1">
      <c r="A518" s="16"/>
      <c r="B518" s="17"/>
      <c r="C518" s="146" t="s">
        <v>885</v>
      </c>
      <c r="D518" s="146" t="s">
        <v>131</v>
      </c>
      <c r="E518" s="147" t="s">
        <v>886</v>
      </c>
      <c r="F518" s="148" t="s">
        <v>887</v>
      </c>
      <c r="G518" s="149" t="s">
        <v>164</v>
      </c>
      <c r="H518" s="150">
        <v>4.302</v>
      </c>
      <c r="I518" s="151"/>
      <c r="J518" s="151">
        <f>ROUND(I518*H518,2)</f>
        <v>0</v>
      </c>
      <c r="K518" s="148" t="s">
        <v>134</v>
      </c>
      <c r="L518" s="17"/>
      <c r="M518" s="152" t="s">
        <v>1</v>
      </c>
      <c r="N518" s="153" t="s">
        <v>41</v>
      </c>
      <c r="O518" s="154">
        <v>0.592</v>
      </c>
      <c r="P518" s="154">
        <f>O518*H518</f>
        <v>2.546784</v>
      </c>
      <c r="Q518" s="154">
        <v>0.01838</v>
      </c>
      <c r="R518" s="154">
        <f>Q518*H518</f>
        <v>0.07907076</v>
      </c>
      <c r="S518" s="154">
        <v>0.0</v>
      </c>
      <c r="T518" s="155">
        <f>S518*H518</f>
        <v>0</v>
      </c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56" t="s">
        <v>153</v>
      </c>
      <c r="AS518" s="16"/>
      <c r="AT518" s="156" t="s">
        <v>131</v>
      </c>
      <c r="AU518" s="156" t="s">
        <v>136</v>
      </c>
      <c r="AV518" s="16"/>
      <c r="AW518" s="16"/>
      <c r="AX518" s="16"/>
      <c r="AY518" s="3" t="s">
        <v>128</v>
      </c>
      <c r="AZ518" s="16"/>
      <c r="BA518" s="16"/>
      <c r="BB518" s="16"/>
      <c r="BC518" s="16"/>
      <c r="BD518" s="16"/>
      <c r="BE518" s="157">
        <f>IF(N518="základní",J518,0)</f>
        <v>0</v>
      </c>
      <c r="BF518" s="157">
        <f>IF(N518="snížená",J518,0)</f>
        <v>0</v>
      </c>
      <c r="BG518" s="157">
        <f>IF(N518="zákl. přenesená",J518,0)</f>
        <v>0</v>
      </c>
      <c r="BH518" s="157">
        <f>IF(N518="sníž. přenesená",J518,0)</f>
        <v>0</v>
      </c>
      <c r="BI518" s="157">
        <f>IF(N518="nulová",J518,0)</f>
        <v>0</v>
      </c>
      <c r="BJ518" s="3" t="s">
        <v>136</v>
      </c>
      <c r="BK518" s="157">
        <f>ROUND(I518*H518,2)</f>
        <v>0</v>
      </c>
      <c r="BL518" s="3" t="s">
        <v>153</v>
      </c>
      <c r="BM518" s="156" t="s">
        <v>888</v>
      </c>
    </row>
    <row r="519" ht="15.75" customHeight="1">
      <c r="A519" s="16"/>
      <c r="B519" s="17"/>
      <c r="C519" s="16"/>
      <c r="D519" s="158" t="s">
        <v>138</v>
      </c>
      <c r="E519" s="16"/>
      <c r="F519" s="159" t="s">
        <v>889</v>
      </c>
      <c r="G519" s="16"/>
      <c r="H519" s="16"/>
      <c r="I519" s="16"/>
      <c r="J519" s="16"/>
      <c r="K519" s="16"/>
      <c r="L519" s="17"/>
      <c r="M519" s="160"/>
      <c r="N519" s="16"/>
      <c r="O519" s="16"/>
      <c r="P519" s="16"/>
      <c r="Q519" s="16"/>
      <c r="R519" s="16"/>
      <c r="S519" s="16"/>
      <c r="T519" s="5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3" t="s">
        <v>138</v>
      </c>
      <c r="AU519" s="3" t="s">
        <v>136</v>
      </c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</row>
    <row r="520" ht="15.75" customHeight="1">
      <c r="A520" s="173"/>
      <c r="B520" s="174"/>
      <c r="C520" s="173"/>
      <c r="D520" s="168" t="s">
        <v>338</v>
      </c>
      <c r="E520" s="175" t="s">
        <v>1</v>
      </c>
      <c r="F520" s="176" t="s">
        <v>820</v>
      </c>
      <c r="G520" s="173"/>
      <c r="H520" s="177">
        <v>4.302</v>
      </c>
      <c r="I520" s="173"/>
      <c r="J520" s="173"/>
      <c r="K520" s="173"/>
      <c r="L520" s="174"/>
      <c r="M520" s="178"/>
      <c r="N520" s="173"/>
      <c r="O520" s="173"/>
      <c r="P520" s="173"/>
      <c r="Q520" s="173"/>
      <c r="R520" s="173"/>
      <c r="S520" s="173"/>
      <c r="T520" s="179"/>
      <c r="U520" s="173"/>
      <c r="V520" s="173"/>
      <c r="W520" s="173"/>
      <c r="X520" s="173"/>
      <c r="Y520" s="173"/>
      <c r="Z520" s="173"/>
      <c r="AA520" s="173"/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5" t="s">
        <v>338</v>
      </c>
      <c r="AU520" s="175" t="s">
        <v>136</v>
      </c>
      <c r="AV520" s="173" t="s">
        <v>136</v>
      </c>
      <c r="AW520" s="173" t="s">
        <v>28</v>
      </c>
      <c r="AX520" s="173" t="s">
        <v>83</v>
      </c>
      <c r="AY520" s="175" t="s">
        <v>128</v>
      </c>
      <c r="AZ520" s="173"/>
      <c r="BA520" s="173"/>
      <c r="BB520" s="173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</row>
    <row r="521" ht="24.0" customHeight="1">
      <c r="A521" s="16"/>
      <c r="B521" s="17"/>
      <c r="C521" s="146" t="s">
        <v>890</v>
      </c>
      <c r="D521" s="146" t="s">
        <v>131</v>
      </c>
      <c r="E521" s="147" t="s">
        <v>891</v>
      </c>
      <c r="F521" s="148" t="s">
        <v>892</v>
      </c>
      <c r="G521" s="149" t="s">
        <v>164</v>
      </c>
      <c r="H521" s="150">
        <v>339.521</v>
      </c>
      <c r="I521" s="151"/>
      <c r="J521" s="151">
        <f>ROUND(I521*H521,2)</f>
        <v>0</v>
      </c>
      <c r="K521" s="148" t="s">
        <v>1</v>
      </c>
      <c r="L521" s="17"/>
      <c r="M521" s="152" t="s">
        <v>1</v>
      </c>
      <c r="N521" s="153" t="s">
        <v>41</v>
      </c>
      <c r="O521" s="154">
        <v>0.35</v>
      </c>
      <c r="P521" s="154">
        <f>O521*H521</f>
        <v>118.83235</v>
      </c>
      <c r="Q521" s="154">
        <v>0.01575</v>
      </c>
      <c r="R521" s="154">
        <f>Q521*H521</f>
        <v>5.34745575</v>
      </c>
      <c r="S521" s="154">
        <v>0.0</v>
      </c>
      <c r="T521" s="155">
        <f>S521*H521</f>
        <v>0</v>
      </c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56" t="s">
        <v>153</v>
      </c>
      <c r="AS521" s="16"/>
      <c r="AT521" s="156" t="s">
        <v>131</v>
      </c>
      <c r="AU521" s="156" t="s">
        <v>136</v>
      </c>
      <c r="AV521" s="16"/>
      <c r="AW521" s="16"/>
      <c r="AX521" s="16"/>
      <c r="AY521" s="3" t="s">
        <v>128</v>
      </c>
      <c r="AZ521" s="16"/>
      <c r="BA521" s="16"/>
      <c r="BB521" s="16"/>
      <c r="BC521" s="16"/>
      <c r="BD521" s="16"/>
      <c r="BE521" s="157">
        <f>IF(N521="základní",J521,0)</f>
        <v>0</v>
      </c>
      <c r="BF521" s="157">
        <f>IF(N521="snížená",J521,0)</f>
        <v>0</v>
      </c>
      <c r="BG521" s="157">
        <f>IF(N521="zákl. přenesená",J521,0)</f>
        <v>0</v>
      </c>
      <c r="BH521" s="157">
        <f>IF(N521="sníž. přenesená",J521,0)</f>
        <v>0</v>
      </c>
      <c r="BI521" s="157">
        <f>IF(N521="nulová",J521,0)</f>
        <v>0</v>
      </c>
      <c r="BJ521" s="3" t="s">
        <v>136</v>
      </c>
      <c r="BK521" s="157">
        <f>ROUND(I521*H521,2)</f>
        <v>0</v>
      </c>
      <c r="BL521" s="3" t="s">
        <v>153</v>
      </c>
      <c r="BM521" s="156" t="s">
        <v>893</v>
      </c>
    </row>
    <row r="522" ht="15.75" customHeight="1">
      <c r="A522" s="166"/>
      <c r="B522" s="167"/>
      <c r="C522" s="166"/>
      <c r="D522" s="168" t="s">
        <v>338</v>
      </c>
      <c r="E522" s="169" t="s">
        <v>1</v>
      </c>
      <c r="F522" s="170" t="s">
        <v>524</v>
      </c>
      <c r="G522" s="166"/>
      <c r="H522" s="169" t="s">
        <v>1</v>
      </c>
      <c r="I522" s="166"/>
      <c r="J522" s="166"/>
      <c r="K522" s="166"/>
      <c r="L522" s="167"/>
      <c r="M522" s="171"/>
      <c r="N522" s="166"/>
      <c r="O522" s="166"/>
      <c r="P522" s="166"/>
      <c r="Q522" s="166"/>
      <c r="R522" s="166"/>
      <c r="S522" s="166"/>
      <c r="T522" s="172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9" t="s">
        <v>338</v>
      </c>
      <c r="AU522" s="169" t="s">
        <v>136</v>
      </c>
      <c r="AV522" s="166" t="s">
        <v>83</v>
      </c>
      <c r="AW522" s="166" t="s">
        <v>28</v>
      </c>
      <c r="AX522" s="166" t="s">
        <v>75</v>
      </c>
      <c r="AY522" s="169" t="s">
        <v>128</v>
      </c>
      <c r="AZ522" s="166"/>
      <c r="BA522" s="166"/>
      <c r="BB522" s="166"/>
      <c r="BC522" s="166"/>
      <c r="BD522" s="166"/>
      <c r="BE522" s="166"/>
      <c r="BF522" s="166"/>
      <c r="BG522" s="166"/>
      <c r="BH522" s="166"/>
      <c r="BI522" s="166"/>
      <c r="BJ522" s="166"/>
      <c r="BK522" s="166"/>
      <c r="BL522" s="166"/>
      <c r="BM522" s="166"/>
    </row>
    <row r="523" ht="15.75" customHeight="1">
      <c r="A523" s="166"/>
      <c r="B523" s="167"/>
      <c r="C523" s="166"/>
      <c r="D523" s="168" t="s">
        <v>338</v>
      </c>
      <c r="E523" s="169" t="s">
        <v>1</v>
      </c>
      <c r="F523" s="170" t="s">
        <v>894</v>
      </c>
      <c r="G523" s="166"/>
      <c r="H523" s="169" t="s">
        <v>1</v>
      </c>
      <c r="I523" s="166"/>
      <c r="J523" s="166"/>
      <c r="K523" s="166"/>
      <c r="L523" s="167"/>
      <c r="M523" s="171"/>
      <c r="N523" s="166"/>
      <c r="O523" s="166"/>
      <c r="P523" s="166"/>
      <c r="Q523" s="166"/>
      <c r="R523" s="166"/>
      <c r="S523" s="166"/>
      <c r="T523" s="172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9" t="s">
        <v>338</v>
      </c>
      <c r="AU523" s="169" t="s">
        <v>136</v>
      </c>
      <c r="AV523" s="166" t="s">
        <v>83</v>
      </c>
      <c r="AW523" s="166" t="s">
        <v>28</v>
      </c>
      <c r="AX523" s="166" t="s">
        <v>75</v>
      </c>
      <c r="AY523" s="169" t="s">
        <v>128</v>
      </c>
      <c r="AZ523" s="166"/>
      <c r="BA523" s="166"/>
      <c r="BB523" s="166"/>
      <c r="BC523" s="166"/>
      <c r="BD523" s="166"/>
      <c r="BE523" s="166"/>
      <c r="BF523" s="166"/>
      <c r="BG523" s="166"/>
      <c r="BH523" s="166"/>
      <c r="BI523" s="166"/>
      <c r="BJ523" s="166"/>
      <c r="BK523" s="166"/>
      <c r="BL523" s="166"/>
      <c r="BM523" s="166"/>
    </row>
    <row r="524" ht="15.75" customHeight="1">
      <c r="A524" s="173"/>
      <c r="B524" s="174"/>
      <c r="C524" s="173"/>
      <c r="D524" s="168" t="s">
        <v>338</v>
      </c>
      <c r="E524" s="175" t="s">
        <v>1</v>
      </c>
      <c r="F524" s="176" t="s">
        <v>895</v>
      </c>
      <c r="G524" s="173"/>
      <c r="H524" s="177">
        <v>23.155</v>
      </c>
      <c r="I524" s="173"/>
      <c r="J524" s="173"/>
      <c r="K524" s="173"/>
      <c r="L524" s="174"/>
      <c r="M524" s="178"/>
      <c r="N524" s="173"/>
      <c r="O524" s="173"/>
      <c r="P524" s="173"/>
      <c r="Q524" s="173"/>
      <c r="R524" s="173"/>
      <c r="S524" s="173"/>
      <c r="T524" s="179"/>
      <c r="U524" s="173"/>
      <c r="V524" s="173"/>
      <c r="W524" s="173"/>
      <c r="X524" s="173"/>
      <c r="Y524" s="173"/>
      <c r="Z524" s="173"/>
      <c r="AA524" s="173"/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5" t="s">
        <v>338</v>
      </c>
      <c r="AU524" s="175" t="s">
        <v>136</v>
      </c>
      <c r="AV524" s="173" t="s">
        <v>136</v>
      </c>
      <c r="AW524" s="173" t="s">
        <v>28</v>
      </c>
      <c r="AX524" s="173" t="s">
        <v>75</v>
      </c>
      <c r="AY524" s="175" t="s">
        <v>128</v>
      </c>
      <c r="AZ524" s="173"/>
      <c r="BA524" s="173"/>
      <c r="BB524" s="173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</row>
    <row r="525" ht="15.75" customHeight="1">
      <c r="A525" s="173"/>
      <c r="B525" s="174"/>
      <c r="C525" s="173"/>
      <c r="D525" s="168" t="s">
        <v>338</v>
      </c>
      <c r="E525" s="175" t="s">
        <v>1</v>
      </c>
      <c r="F525" s="176" t="s">
        <v>543</v>
      </c>
      <c r="G525" s="173"/>
      <c r="H525" s="177">
        <v>-0.5</v>
      </c>
      <c r="I525" s="173"/>
      <c r="J525" s="173"/>
      <c r="K525" s="173"/>
      <c r="L525" s="174"/>
      <c r="M525" s="178"/>
      <c r="N525" s="173"/>
      <c r="O525" s="173"/>
      <c r="P525" s="173"/>
      <c r="Q525" s="173"/>
      <c r="R525" s="173"/>
      <c r="S525" s="173"/>
      <c r="T525" s="179"/>
      <c r="U525" s="173"/>
      <c r="V525" s="173"/>
      <c r="W525" s="173"/>
      <c r="X525" s="173"/>
      <c r="Y525" s="173"/>
      <c r="Z525" s="173"/>
      <c r="AA525" s="173"/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5" t="s">
        <v>338</v>
      </c>
      <c r="AU525" s="175" t="s">
        <v>136</v>
      </c>
      <c r="AV525" s="173" t="s">
        <v>136</v>
      </c>
      <c r="AW525" s="173" t="s">
        <v>28</v>
      </c>
      <c r="AX525" s="173" t="s">
        <v>75</v>
      </c>
      <c r="AY525" s="175" t="s">
        <v>128</v>
      </c>
      <c r="AZ525" s="173"/>
      <c r="BA525" s="173"/>
      <c r="BB525" s="173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</row>
    <row r="526" ht="15.75" customHeight="1">
      <c r="A526" s="173"/>
      <c r="B526" s="174"/>
      <c r="C526" s="173"/>
      <c r="D526" s="168" t="s">
        <v>338</v>
      </c>
      <c r="E526" s="175" t="s">
        <v>1</v>
      </c>
      <c r="F526" s="176" t="s">
        <v>663</v>
      </c>
      <c r="G526" s="173"/>
      <c r="H526" s="177">
        <v>-1.882</v>
      </c>
      <c r="I526" s="173"/>
      <c r="J526" s="173"/>
      <c r="K526" s="173"/>
      <c r="L526" s="174"/>
      <c r="M526" s="178"/>
      <c r="N526" s="173"/>
      <c r="O526" s="173"/>
      <c r="P526" s="173"/>
      <c r="Q526" s="173"/>
      <c r="R526" s="173"/>
      <c r="S526" s="173"/>
      <c r="T526" s="179"/>
      <c r="U526" s="173"/>
      <c r="V526" s="173"/>
      <c r="W526" s="173"/>
      <c r="X526" s="173"/>
      <c r="Y526" s="173"/>
      <c r="Z526" s="173"/>
      <c r="AA526" s="173"/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5" t="s">
        <v>338</v>
      </c>
      <c r="AU526" s="175" t="s">
        <v>136</v>
      </c>
      <c r="AV526" s="173" t="s">
        <v>136</v>
      </c>
      <c r="AW526" s="173" t="s">
        <v>28</v>
      </c>
      <c r="AX526" s="173" t="s">
        <v>75</v>
      </c>
      <c r="AY526" s="175" t="s">
        <v>128</v>
      </c>
      <c r="AZ526" s="173"/>
      <c r="BA526" s="173"/>
      <c r="BB526" s="173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</row>
    <row r="527" ht="15.75" customHeight="1">
      <c r="A527" s="180"/>
      <c r="B527" s="181"/>
      <c r="C527" s="180"/>
      <c r="D527" s="168" t="s">
        <v>338</v>
      </c>
      <c r="E527" s="182" t="s">
        <v>1</v>
      </c>
      <c r="F527" s="183" t="s">
        <v>341</v>
      </c>
      <c r="G527" s="180"/>
      <c r="H527" s="184">
        <v>20.773</v>
      </c>
      <c r="I527" s="180"/>
      <c r="J527" s="180"/>
      <c r="K527" s="180"/>
      <c r="L527" s="181"/>
      <c r="M527" s="185"/>
      <c r="N527" s="180"/>
      <c r="O527" s="180"/>
      <c r="P527" s="180"/>
      <c r="Q527" s="180"/>
      <c r="R527" s="180"/>
      <c r="S527" s="180"/>
      <c r="T527" s="186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2" t="s">
        <v>338</v>
      </c>
      <c r="AU527" s="182" t="s">
        <v>136</v>
      </c>
      <c r="AV527" s="180" t="s">
        <v>147</v>
      </c>
      <c r="AW527" s="180" t="s">
        <v>28</v>
      </c>
      <c r="AX527" s="180" t="s">
        <v>75</v>
      </c>
      <c r="AY527" s="182" t="s">
        <v>128</v>
      </c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</row>
    <row r="528" ht="15.75" customHeight="1">
      <c r="A528" s="166"/>
      <c r="B528" s="167"/>
      <c r="C528" s="166"/>
      <c r="D528" s="168" t="s">
        <v>338</v>
      </c>
      <c r="E528" s="169" t="s">
        <v>1</v>
      </c>
      <c r="F528" s="170" t="s">
        <v>896</v>
      </c>
      <c r="G528" s="166"/>
      <c r="H528" s="169" t="s">
        <v>1</v>
      </c>
      <c r="I528" s="166"/>
      <c r="J528" s="166"/>
      <c r="K528" s="166"/>
      <c r="L528" s="167"/>
      <c r="M528" s="171"/>
      <c r="N528" s="166"/>
      <c r="O528" s="166"/>
      <c r="P528" s="166"/>
      <c r="Q528" s="166"/>
      <c r="R528" s="166"/>
      <c r="S528" s="166"/>
      <c r="T528" s="172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9" t="s">
        <v>338</v>
      </c>
      <c r="AU528" s="169" t="s">
        <v>136</v>
      </c>
      <c r="AV528" s="166" t="s">
        <v>83</v>
      </c>
      <c r="AW528" s="166" t="s">
        <v>28</v>
      </c>
      <c r="AX528" s="166" t="s">
        <v>75</v>
      </c>
      <c r="AY528" s="169" t="s">
        <v>128</v>
      </c>
      <c r="AZ528" s="166"/>
      <c r="BA528" s="166"/>
      <c r="BB528" s="166"/>
      <c r="BC528" s="166"/>
      <c r="BD528" s="166"/>
      <c r="BE528" s="166"/>
      <c r="BF528" s="166"/>
      <c r="BG528" s="166"/>
      <c r="BH528" s="166"/>
      <c r="BI528" s="166"/>
      <c r="BJ528" s="166"/>
      <c r="BK528" s="166"/>
      <c r="BL528" s="166"/>
      <c r="BM528" s="166"/>
    </row>
    <row r="529" ht="15.75" customHeight="1">
      <c r="A529" s="173"/>
      <c r="B529" s="174"/>
      <c r="C529" s="173"/>
      <c r="D529" s="168" t="s">
        <v>338</v>
      </c>
      <c r="E529" s="175" t="s">
        <v>1</v>
      </c>
      <c r="F529" s="176" t="s">
        <v>897</v>
      </c>
      <c r="G529" s="173"/>
      <c r="H529" s="177">
        <v>44.88</v>
      </c>
      <c r="I529" s="173"/>
      <c r="J529" s="173"/>
      <c r="K529" s="173"/>
      <c r="L529" s="174"/>
      <c r="M529" s="178"/>
      <c r="N529" s="173"/>
      <c r="O529" s="173"/>
      <c r="P529" s="173"/>
      <c r="Q529" s="173"/>
      <c r="R529" s="173"/>
      <c r="S529" s="173"/>
      <c r="T529" s="179"/>
      <c r="U529" s="173"/>
      <c r="V529" s="173"/>
      <c r="W529" s="173"/>
      <c r="X529" s="173"/>
      <c r="Y529" s="173"/>
      <c r="Z529" s="173"/>
      <c r="AA529" s="173"/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5" t="s">
        <v>338</v>
      </c>
      <c r="AU529" s="175" t="s">
        <v>136</v>
      </c>
      <c r="AV529" s="173" t="s">
        <v>136</v>
      </c>
      <c r="AW529" s="173" t="s">
        <v>28</v>
      </c>
      <c r="AX529" s="173" t="s">
        <v>75</v>
      </c>
      <c r="AY529" s="175" t="s">
        <v>128</v>
      </c>
      <c r="AZ529" s="173"/>
      <c r="BA529" s="173"/>
      <c r="BB529" s="173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</row>
    <row r="530" ht="15.75" customHeight="1">
      <c r="A530" s="173"/>
      <c r="B530" s="174"/>
      <c r="C530" s="173"/>
      <c r="D530" s="168" t="s">
        <v>338</v>
      </c>
      <c r="E530" s="175" t="s">
        <v>1</v>
      </c>
      <c r="F530" s="176" t="s">
        <v>898</v>
      </c>
      <c r="G530" s="173"/>
      <c r="H530" s="177">
        <v>-6.25</v>
      </c>
      <c r="I530" s="173"/>
      <c r="J530" s="173"/>
      <c r="K530" s="173"/>
      <c r="L530" s="174"/>
      <c r="M530" s="178"/>
      <c r="N530" s="173"/>
      <c r="O530" s="173"/>
      <c r="P530" s="173"/>
      <c r="Q530" s="173"/>
      <c r="R530" s="173"/>
      <c r="S530" s="173"/>
      <c r="T530" s="179"/>
      <c r="U530" s="173"/>
      <c r="V530" s="173"/>
      <c r="W530" s="173"/>
      <c r="X530" s="173"/>
      <c r="Y530" s="173"/>
      <c r="Z530" s="173"/>
      <c r="AA530" s="173"/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5" t="s">
        <v>338</v>
      </c>
      <c r="AU530" s="175" t="s">
        <v>136</v>
      </c>
      <c r="AV530" s="173" t="s">
        <v>136</v>
      </c>
      <c r="AW530" s="173" t="s">
        <v>28</v>
      </c>
      <c r="AX530" s="173" t="s">
        <v>75</v>
      </c>
      <c r="AY530" s="175" t="s">
        <v>128</v>
      </c>
      <c r="AZ530" s="173"/>
      <c r="BA530" s="173"/>
      <c r="BB530" s="173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</row>
    <row r="531" ht="15.75" customHeight="1">
      <c r="A531" s="173"/>
      <c r="B531" s="174"/>
      <c r="C531" s="173"/>
      <c r="D531" s="168" t="s">
        <v>338</v>
      </c>
      <c r="E531" s="175" t="s">
        <v>1</v>
      </c>
      <c r="F531" s="176" t="s">
        <v>663</v>
      </c>
      <c r="G531" s="173"/>
      <c r="H531" s="177">
        <v>-1.882</v>
      </c>
      <c r="I531" s="173"/>
      <c r="J531" s="173"/>
      <c r="K531" s="173"/>
      <c r="L531" s="174"/>
      <c r="M531" s="178"/>
      <c r="N531" s="173"/>
      <c r="O531" s="173"/>
      <c r="P531" s="173"/>
      <c r="Q531" s="173"/>
      <c r="R531" s="173"/>
      <c r="S531" s="173"/>
      <c r="T531" s="179"/>
      <c r="U531" s="173"/>
      <c r="V531" s="173"/>
      <c r="W531" s="173"/>
      <c r="X531" s="173"/>
      <c r="Y531" s="173"/>
      <c r="Z531" s="173"/>
      <c r="AA531" s="173"/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5" t="s">
        <v>338</v>
      </c>
      <c r="AU531" s="175" t="s">
        <v>136</v>
      </c>
      <c r="AV531" s="173" t="s">
        <v>136</v>
      </c>
      <c r="AW531" s="173" t="s">
        <v>28</v>
      </c>
      <c r="AX531" s="173" t="s">
        <v>75</v>
      </c>
      <c r="AY531" s="175" t="s">
        <v>128</v>
      </c>
      <c r="AZ531" s="173"/>
      <c r="BA531" s="173"/>
      <c r="BB531" s="173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</row>
    <row r="532" ht="15.75" customHeight="1">
      <c r="A532" s="173"/>
      <c r="B532" s="174"/>
      <c r="C532" s="173"/>
      <c r="D532" s="168" t="s">
        <v>338</v>
      </c>
      <c r="E532" s="175" t="s">
        <v>1</v>
      </c>
      <c r="F532" s="176" t="s">
        <v>899</v>
      </c>
      <c r="G532" s="173"/>
      <c r="H532" s="177">
        <v>-1.804</v>
      </c>
      <c r="I532" s="173"/>
      <c r="J532" s="173"/>
      <c r="K532" s="173"/>
      <c r="L532" s="174"/>
      <c r="M532" s="178"/>
      <c r="N532" s="173"/>
      <c r="O532" s="173"/>
      <c r="P532" s="173"/>
      <c r="Q532" s="173"/>
      <c r="R532" s="173"/>
      <c r="S532" s="173"/>
      <c r="T532" s="179"/>
      <c r="U532" s="173"/>
      <c r="V532" s="173"/>
      <c r="W532" s="173"/>
      <c r="X532" s="173"/>
      <c r="Y532" s="173"/>
      <c r="Z532" s="173"/>
      <c r="AA532" s="173"/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5" t="s">
        <v>338</v>
      </c>
      <c r="AU532" s="175" t="s">
        <v>136</v>
      </c>
      <c r="AV532" s="173" t="s">
        <v>136</v>
      </c>
      <c r="AW532" s="173" t="s">
        <v>28</v>
      </c>
      <c r="AX532" s="173" t="s">
        <v>75</v>
      </c>
      <c r="AY532" s="175" t="s">
        <v>128</v>
      </c>
      <c r="AZ532" s="173"/>
      <c r="BA532" s="173"/>
      <c r="BB532" s="173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</row>
    <row r="533" ht="15.75" customHeight="1">
      <c r="A533" s="173"/>
      <c r="B533" s="174"/>
      <c r="C533" s="173"/>
      <c r="D533" s="168" t="s">
        <v>338</v>
      </c>
      <c r="E533" s="175" t="s">
        <v>1</v>
      </c>
      <c r="F533" s="176" t="s">
        <v>528</v>
      </c>
      <c r="G533" s="173"/>
      <c r="H533" s="177">
        <v>-4.6</v>
      </c>
      <c r="I533" s="173"/>
      <c r="J533" s="173"/>
      <c r="K533" s="173"/>
      <c r="L533" s="174"/>
      <c r="M533" s="178"/>
      <c r="N533" s="173"/>
      <c r="O533" s="173"/>
      <c r="P533" s="173"/>
      <c r="Q533" s="173"/>
      <c r="R533" s="173"/>
      <c r="S533" s="173"/>
      <c r="T533" s="179"/>
      <c r="U533" s="173"/>
      <c r="V533" s="173"/>
      <c r="W533" s="173"/>
      <c r="X533" s="173"/>
      <c r="Y533" s="173"/>
      <c r="Z533" s="173"/>
      <c r="AA533" s="173"/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5" t="s">
        <v>338</v>
      </c>
      <c r="AU533" s="175" t="s">
        <v>136</v>
      </c>
      <c r="AV533" s="173" t="s">
        <v>136</v>
      </c>
      <c r="AW533" s="173" t="s">
        <v>28</v>
      </c>
      <c r="AX533" s="173" t="s">
        <v>75</v>
      </c>
      <c r="AY533" s="175" t="s">
        <v>128</v>
      </c>
      <c r="AZ533" s="173"/>
      <c r="BA533" s="173"/>
      <c r="BB533" s="173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</row>
    <row r="534" ht="15.75" customHeight="1">
      <c r="A534" s="173"/>
      <c r="B534" s="174"/>
      <c r="C534" s="173"/>
      <c r="D534" s="168" t="s">
        <v>338</v>
      </c>
      <c r="E534" s="175" t="s">
        <v>1</v>
      </c>
      <c r="F534" s="176" t="s">
        <v>529</v>
      </c>
      <c r="G534" s="173"/>
      <c r="H534" s="177">
        <v>-2.106</v>
      </c>
      <c r="I534" s="173"/>
      <c r="J534" s="173"/>
      <c r="K534" s="173"/>
      <c r="L534" s="174"/>
      <c r="M534" s="178"/>
      <c r="N534" s="173"/>
      <c r="O534" s="173"/>
      <c r="P534" s="173"/>
      <c r="Q534" s="173"/>
      <c r="R534" s="173"/>
      <c r="S534" s="173"/>
      <c r="T534" s="179"/>
      <c r="U534" s="173"/>
      <c r="V534" s="173"/>
      <c r="W534" s="173"/>
      <c r="X534" s="173"/>
      <c r="Y534" s="173"/>
      <c r="Z534" s="173"/>
      <c r="AA534" s="173"/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5" t="s">
        <v>338</v>
      </c>
      <c r="AU534" s="175" t="s">
        <v>136</v>
      </c>
      <c r="AV534" s="173" t="s">
        <v>136</v>
      </c>
      <c r="AW534" s="173" t="s">
        <v>28</v>
      </c>
      <c r="AX534" s="173" t="s">
        <v>75</v>
      </c>
      <c r="AY534" s="175" t="s">
        <v>128</v>
      </c>
      <c r="AZ534" s="173"/>
      <c r="BA534" s="173"/>
      <c r="BB534" s="173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</row>
    <row r="535" ht="15.75" customHeight="1">
      <c r="A535" s="180"/>
      <c r="B535" s="181"/>
      <c r="C535" s="180"/>
      <c r="D535" s="168" t="s">
        <v>338</v>
      </c>
      <c r="E535" s="182" t="s">
        <v>1</v>
      </c>
      <c r="F535" s="183" t="s">
        <v>341</v>
      </c>
      <c r="G535" s="180"/>
      <c r="H535" s="184">
        <v>28.238</v>
      </c>
      <c r="I535" s="180"/>
      <c r="J535" s="180"/>
      <c r="K535" s="180"/>
      <c r="L535" s="181"/>
      <c r="M535" s="185"/>
      <c r="N535" s="180"/>
      <c r="O535" s="180"/>
      <c r="P535" s="180"/>
      <c r="Q535" s="180"/>
      <c r="R535" s="180"/>
      <c r="S535" s="180"/>
      <c r="T535" s="186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2" t="s">
        <v>338</v>
      </c>
      <c r="AU535" s="182" t="s">
        <v>136</v>
      </c>
      <c r="AV535" s="180" t="s">
        <v>147</v>
      </c>
      <c r="AW535" s="180" t="s">
        <v>28</v>
      </c>
      <c r="AX535" s="180" t="s">
        <v>75</v>
      </c>
      <c r="AY535" s="182" t="s">
        <v>128</v>
      </c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</row>
    <row r="536" ht="15.75" customHeight="1">
      <c r="A536" s="166"/>
      <c r="B536" s="167"/>
      <c r="C536" s="166"/>
      <c r="D536" s="168" t="s">
        <v>338</v>
      </c>
      <c r="E536" s="169" t="s">
        <v>1</v>
      </c>
      <c r="F536" s="170" t="s">
        <v>900</v>
      </c>
      <c r="G536" s="166"/>
      <c r="H536" s="169" t="s">
        <v>1</v>
      </c>
      <c r="I536" s="166"/>
      <c r="J536" s="166"/>
      <c r="K536" s="166"/>
      <c r="L536" s="167"/>
      <c r="M536" s="171"/>
      <c r="N536" s="166"/>
      <c r="O536" s="166"/>
      <c r="P536" s="166"/>
      <c r="Q536" s="166"/>
      <c r="R536" s="166"/>
      <c r="S536" s="166"/>
      <c r="T536" s="172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9" t="s">
        <v>338</v>
      </c>
      <c r="AU536" s="169" t="s">
        <v>136</v>
      </c>
      <c r="AV536" s="166" t="s">
        <v>83</v>
      </c>
      <c r="AW536" s="166" t="s">
        <v>28</v>
      </c>
      <c r="AX536" s="166" t="s">
        <v>75</v>
      </c>
      <c r="AY536" s="169" t="s">
        <v>128</v>
      </c>
      <c r="AZ536" s="166"/>
      <c r="BA536" s="166"/>
      <c r="BB536" s="166"/>
      <c r="BC536" s="166"/>
      <c r="BD536" s="166"/>
      <c r="BE536" s="166"/>
      <c r="BF536" s="166"/>
      <c r="BG536" s="166"/>
      <c r="BH536" s="166"/>
      <c r="BI536" s="166"/>
      <c r="BJ536" s="166"/>
      <c r="BK536" s="166"/>
      <c r="BL536" s="166"/>
      <c r="BM536" s="166"/>
    </row>
    <row r="537" ht="15.75" customHeight="1">
      <c r="A537" s="173"/>
      <c r="B537" s="174"/>
      <c r="C537" s="173"/>
      <c r="D537" s="168" t="s">
        <v>338</v>
      </c>
      <c r="E537" s="175" t="s">
        <v>1</v>
      </c>
      <c r="F537" s="176" t="s">
        <v>901</v>
      </c>
      <c r="G537" s="173"/>
      <c r="H537" s="177">
        <v>42.598</v>
      </c>
      <c r="I537" s="173"/>
      <c r="J537" s="173"/>
      <c r="K537" s="173"/>
      <c r="L537" s="174"/>
      <c r="M537" s="178"/>
      <c r="N537" s="173"/>
      <c r="O537" s="173"/>
      <c r="P537" s="173"/>
      <c r="Q537" s="173"/>
      <c r="R537" s="173"/>
      <c r="S537" s="173"/>
      <c r="T537" s="179"/>
      <c r="U537" s="173"/>
      <c r="V537" s="173"/>
      <c r="W537" s="173"/>
      <c r="X537" s="173"/>
      <c r="Y537" s="173"/>
      <c r="Z537" s="173"/>
      <c r="AA537" s="173"/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5" t="s">
        <v>338</v>
      </c>
      <c r="AU537" s="175" t="s">
        <v>136</v>
      </c>
      <c r="AV537" s="173" t="s">
        <v>136</v>
      </c>
      <c r="AW537" s="173" t="s">
        <v>28</v>
      </c>
      <c r="AX537" s="173" t="s">
        <v>75</v>
      </c>
      <c r="AY537" s="175" t="s">
        <v>128</v>
      </c>
      <c r="AZ537" s="173"/>
      <c r="BA537" s="173"/>
      <c r="BB537" s="173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</row>
    <row r="538" ht="15.75" customHeight="1">
      <c r="A538" s="173"/>
      <c r="B538" s="174"/>
      <c r="C538" s="173"/>
      <c r="D538" s="168" t="s">
        <v>338</v>
      </c>
      <c r="E538" s="175" t="s">
        <v>1</v>
      </c>
      <c r="F538" s="176" t="s">
        <v>902</v>
      </c>
      <c r="G538" s="173"/>
      <c r="H538" s="177">
        <v>-2.75</v>
      </c>
      <c r="I538" s="173"/>
      <c r="J538" s="173"/>
      <c r="K538" s="173"/>
      <c r="L538" s="174"/>
      <c r="M538" s="178"/>
      <c r="N538" s="173"/>
      <c r="O538" s="173"/>
      <c r="P538" s="173"/>
      <c r="Q538" s="173"/>
      <c r="R538" s="173"/>
      <c r="S538" s="173"/>
      <c r="T538" s="179"/>
      <c r="U538" s="173"/>
      <c r="V538" s="173"/>
      <c r="W538" s="173"/>
      <c r="X538" s="173"/>
      <c r="Y538" s="173"/>
      <c r="Z538" s="173"/>
      <c r="AA538" s="173"/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5" t="s">
        <v>338</v>
      </c>
      <c r="AU538" s="175" t="s">
        <v>136</v>
      </c>
      <c r="AV538" s="173" t="s">
        <v>136</v>
      </c>
      <c r="AW538" s="173" t="s">
        <v>28</v>
      </c>
      <c r="AX538" s="173" t="s">
        <v>75</v>
      </c>
      <c r="AY538" s="175" t="s">
        <v>128</v>
      </c>
      <c r="AZ538" s="173"/>
      <c r="BA538" s="173"/>
      <c r="BB538" s="173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</row>
    <row r="539" ht="15.75" customHeight="1">
      <c r="A539" s="173"/>
      <c r="B539" s="174"/>
      <c r="C539" s="173"/>
      <c r="D539" s="168" t="s">
        <v>338</v>
      </c>
      <c r="E539" s="175" t="s">
        <v>1</v>
      </c>
      <c r="F539" s="176" t="s">
        <v>529</v>
      </c>
      <c r="G539" s="173"/>
      <c r="H539" s="177">
        <v>-2.106</v>
      </c>
      <c r="I539" s="173"/>
      <c r="J539" s="173"/>
      <c r="K539" s="173"/>
      <c r="L539" s="174"/>
      <c r="M539" s="178"/>
      <c r="N539" s="173"/>
      <c r="O539" s="173"/>
      <c r="P539" s="173"/>
      <c r="Q539" s="173"/>
      <c r="R539" s="173"/>
      <c r="S539" s="173"/>
      <c r="T539" s="179"/>
      <c r="U539" s="173"/>
      <c r="V539" s="173"/>
      <c r="W539" s="173"/>
      <c r="X539" s="173"/>
      <c r="Y539" s="173"/>
      <c r="Z539" s="173"/>
      <c r="AA539" s="173"/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5" t="s">
        <v>338</v>
      </c>
      <c r="AU539" s="175" t="s">
        <v>136</v>
      </c>
      <c r="AV539" s="173" t="s">
        <v>136</v>
      </c>
      <c r="AW539" s="173" t="s">
        <v>28</v>
      </c>
      <c r="AX539" s="173" t="s">
        <v>75</v>
      </c>
      <c r="AY539" s="175" t="s">
        <v>128</v>
      </c>
      <c r="AZ539" s="173"/>
      <c r="BA539" s="173"/>
      <c r="BB539" s="173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</row>
    <row r="540" ht="15.75" customHeight="1">
      <c r="A540" s="180"/>
      <c r="B540" s="181"/>
      <c r="C540" s="180"/>
      <c r="D540" s="168" t="s">
        <v>338</v>
      </c>
      <c r="E540" s="182" t="s">
        <v>1</v>
      </c>
      <c r="F540" s="183" t="s">
        <v>341</v>
      </c>
      <c r="G540" s="180"/>
      <c r="H540" s="184">
        <v>37.742</v>
      </c>
      <c r="I540" s="180"/>
      <c r="J540" s="180"/>
      <c r="K540" s="180"/>
      <c r="L540" s="181"/>
      <c r="M540" s="185"/>
      <c r="N540" s="180"/>
      <c r="O540" s="180"/>
      <c r="P540" s="180"/>
      <c r="Q540" s="180"/>
      <c r="R540" s="180"/>
      <c r="S540" s="180"/>
      <c r="T540" s="186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2" t="s">
        <v>338</v>
      </c>
      <c r="AU540" s="182" t="s">
        <v>136</v>
      </c>
      <c r="AV540" s="180" t="s">
        <v>147</v>
      </c>
      <c r="AW540" s="180" t="s">
        <v>28</v>
      </c>
      <c r="AX540" s="180" t="s">
        <v>75</v>
      </c>
      <c r="AY540" s="182" t="s">
        <v>128</v>
      </c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</row>
    <row r="541" ht="15.75" customHeight="1">
      <c r="A541" s="166"/>
      <c r="B541" s="167"/>
      <c r="C541" s="166"/>
      <c r="D541" s="168" t="s">
        <v>338</v>
      </c>
      <c r="E541" s="169" t="s">
        <v>1</v>
      </c>
      <c r="F541" s="170" t="s">
        <v>903</v>
      </c>
      <c r="G541" s="166"/>
      <c r="H541" s="169" t="s">
        <v>1</v>
      </c>
      <c r="I541" s="166"/>
      <c r="J541" s="166"/>
      <c r="K541" s="166"/>
      <c r="L541" s="167"/>
      <c r="M541" s="171"/>
      <c r="N541" s="166"/>
      <c r="O541" s="166"/>
      <c r="P541" s="166"/>
      <c r="Q541" s="166"/>
      <c r="R541" s="166"/>
      <c r="S541" s="166"/>
      <c r="T541" s="172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9" t="s">
        <v>338</v>
      </c>
      <c r="AU541" s="169" t="s">
        <v>136</v>
      </c>
      <c r="AV541" s="166" t="s">
        <v>83</v>
      </c>
      <c r="AW541" s="166" t="s">
        <v>28</v>
      </c>
      <c r="AX541" s="166" t="s">
        <v>75</v>
      </c>
      <c r="AY541" s="169" t="s">
        <v>128</v>
      </c>
      <c r="AZ541" s="166"/>
      <c r="BA541" s="166"/>
      <c r="BB541" s="166"/>
      <c r="BC541" s="166"/>
      <c r="BD541" s="166"/>
      <c r="BE541" s="166"/>
      <c r="BF541" s="166"/>
      <c r="BG541" s="166"/>
      <c r="BH541" s="166"/>
      <c r="BI541" s="166"/>
      <c r="BJ541" s="166"/>
      <c r="BK541" s="166"/>
      <c r="BL541" s="166"/>
      <c r="BM541" s="166"/>
    </row>
    <row r="542" ht="15.75" customHeight="1">
      <c r="A542" s="173"/>
      <c r="B542" s="174"/>
      <c r="C542" s="173"/>
      <c r="D542" s="168" t="s">
        <v>338</v>
      </c>
      <c r="E542" s="175" t="s">
        <v>1</v>
      </c>
      <c r="F542" s="176" t="s">
        <v>904</v>
      </c>
      <c r="G542" s="173"/>
      <c r="H542" s="177">
        <v>80.713</v>
      </c>
      <c r="I542" s="173"/>
      <c r="J542" s="173"/>
      <c r="K542" s="173"/>
      <c r="L542" s="174"/>
      <c r="M542" s="178"/>
      <c r="N542" s="173"/>
      <c r="O542" s="173"/>
      <c r="P542" s="173"/>
      <c r="Q542" s="173"/>
      <c r="R542" s="173"/>
      <c r="S542" s="173"/>
      <c r="T542" s="179"/>
      <c r="U542" s="173"/>
      <c r="V542" s="173"/>
      <c r="W542" s="173"/>
      <c r="X542" s="173"/>
      <c r="Y542" s="173"/>
      <c r="Z542" s="173"/>
      <c r="AA542" s="173"/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5" t="s">
        <v>338</v>
      </c>
      <c r="AU542" s="175" t="s">
        <v>136</v>
      </c>
      <c r="AV542" s="173" t="s">
        <v>136</v>
      </c>
      <c r="AW542" s="173" t="s">
        <v>28</v>
      </c>
      <c r="AX542" s="173" t="s">
        <v>75</v>
      </c>
      <c r="AY542" s="175" t="s">
        <v>128</v>
      </c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</row>
    <row r="543" ht="15.75" customHeight="1">
      <c r="A543" s="173"/>
      <c r="B543" s="174"/>
      <c r="C543" s="173"/>
      <c r="D543" s="168" t="s">
        <v>338</v>
      </c>
      <c r="E543" s="175" t="s">
        <v>1</v>
      </c>
      <c r="F543" s="176" t="s">
        <v>905</v>
      </c>
      <c r="G543" s="173"/>
      <c r="H543" s="177">
        <v>-5.5</v>
      </c>
      <c r="I543" s="173"/>
      <c r="J543" s="173"/>
      <c r="K543" s="173"/>
      <c r="L543" s="174"/>
      <c r="M543" s="178"/>
      <c r="N543" s="173"/>
      <c r="O543" s="173"/>
      <c r="P543" s="173"/>
      <c r="Q543" s="173"/>
      <c r="R543" s="173"/>
      <c r="S543" s="173"/>
      <c r="T543" s="179"/>
      <c r="U543" s="173"/>
      <c r="V543" s="173"/>
      <c r="W543" s="173"/>
      <c r="X543" s="173"/>
      <c r="Y543" s="173"/>
      <c r="Z543" s="173"/>
      <c r="AA543" s="173"/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5" t="s">
        <v>338</v>
      </c>
      <c r="AU543" s="175" t="s">
        <v>136</v>
      </c>
      <c r="AV543" s="173" t="s">
        <v>136</v>
      </c>
      <c r="AW543" s="173" t="s">
        <v>28</v>
      </c>
      <c r="AX543" s="173" t="s">
        <v>75</v>
      </c>
      <c r="AY543" s="175" t="s">
        <v>128</v>
      </c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</row>
    <row r="544" ht="15.75" customHeight="1">
      <c r="A544" s="173"/>
      <c r="B544" s="174"/>
      <c r="C544" s="173"/>
      <c r="D544" s="168" t="s">
        <v>338</v>
      </c>
      <c r="E544" s="175" t="s">
        <v>1</v>
      </c>
      <c r="F544" s="176" t="s">
        <v>906</v>
      </c>
      <c r="G544" s="173"/>
      <c r="H544" s="177">
        <v>-7.5</v>
      </c>
      <c r="I544" s="173"/>
      <c r="J544" s="173"/>
      <c r="K544" s="173"/>
      <c r="L544" s="174"/>
      <c r="M544" s="178"/>
      <c r="N544" s="173"/>
      <c r="O544" s="173"/>
      <c r="P544" s="173"/>
      <c r="Q544" s="173"/>
      <c r="R544" s="173"/>
      <c r="S544" s="173"/>
      <c r="T544" s="179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5" t="s">
        <v>338</v>
      </c>
      <c r="AU544" s="175" t="s">
        <v>136</v>
      </c>
      <c r="AV544" s="173" t="s">
        <v>136</v>
      </c>
      <c r="AW544" s="173" t="s">
        <v>28</v>
      </c>
      <c r="AX544" s="173" t="s">
        <v>75</v>
      </c>
      <c r="AY544" s="175" t="s">
        <v>128</v>
      </c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</row>
    <row r="545" ht="15.75" customHeight="1">
      <c r="A545" s="173"/>
      <c r="B545" s="174"/>
      <c r="C545" s="173"/>
      <c r="D545" s="168" t="s">
        <v>338</v>
      </c>
      <c r="E545" s="175" t="s">
        <v>1</v>
      </c>
      <c r="F545" s="176" t="s">
        <v>528</v>
      </c>
      <c r="G545" s="173"/>
      <c r="H545" s="177">
        <v>-4.6</v>
      </c>
      <c r="I545" s="173"/>
      <c r="J545" s="173"/>
      <c r="K545" s="173"/>
      <c r="L545" s="174"/>
      <c r="M545" s="178"/>
      <c r="N545" s="173"/>
      <c r="O545" s="173"/>
      <c r="P545" s="173"/>
      <c r="Q545" s="173"/>
      <c r="R545" s="173"/>
      <c r="S545" s="173"/>
      <c r="T545" s="179"/>
      <c r="U545" s="173"/>
      <c r="V545" s="173"/>
      <c r="W545" s="173"/>
      <c r="X545" s="173"/>
      <c r="Y545" s="173"/>
      <c r="Z545" s="173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5" t="s">
        <v>338</v>
      </c>
      <c r="AU545" s="175" t="s">
        <v>136</v>
      </c>
      <c r="AV545" s="173" t="s">
        <v>136</v>
      </c>
      <c r="AW545" s="173" t="s">
        <v>28</v>
      </c>
      <c r="AX545" s="173" t="s">
        <v>75</v>
      </c>
      <c r="AY545" s="175" t="s">
        <v>128</v>
      </c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</row>
    <row r="546" ht="15.75" customHeight="1">
      <c r="A546" s="173"/>
      <c r="B546" s="174"/>
      <c r="C546" s="173"/>
      <c r="D546" s="168" t="s">
        <v>338</v>
      </c>
      <c r="E546" s="175" t="s">
        <v>1</v>
      </c>
      <c r="F546" s="176" t="s">
        <v>527</v>
      </c>
      <c r="G546" s="173"/>
      <c r="H546" s="177">
        <v>-1.658</v>
      </c>
      <c r="I546" s="173"/>
      <c r="J546" s="173"/>
      <c r="K546" s="173"/>
      <c r="L546" s="174"/>
      <c r="M546" s="178"/>
      <c r="N546" s="173"/>
      <c r="O546" s="173"/>
      <c r="P546" s="173"/>
      <c r="Q546" s="173"/>
      <c r="R546" s="173"/>
      <c r="S546" s="173"/>
      <c r="T546" s="179"/>
      <c r="U546" s="173"/>
      <c r="V546" s="173"/>
      <c r="W546" s="173"/>
      <c r="X546" s="173"/>
      <c r="Y546" s="173"/>
      <c r="Z546" s="173"/>
      <c r="AA546" s="173"/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5" t="s">
        <v>338</v>
      </c>
      <c r="AU546" s="175" t="s">
        <v>136</v>
      </c>
      <c r="AV546" s="173" t="s">
        <v>136</v>
      </c>
      <c r="AW546" s="173" t="s">
        <v>28</v>
      </c>
      <c r="AX546" s="173" t="s">
        <v>75</v>
      </c>
      <c r="AY546" s="175" t="s">
        <v>128</v>
      </c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</row>
    <row r="547" ht="15.75" customHeight="1">
      <c r="A547" s="180"/>
      <c r="B547" s="181"/>
      <c r="C547" s="180"/>
      <c r="D547" s="168" t="s">
        <v>338</v>
      </c>
      <c r="E547" s="182" t="s">
        <v>1</v>
      </c>
      <c r="F547" s="183" t="s">
        <v>341</v>
      </c>
      <c r="G547" s="180"/>
      <c r="H547" s="184">
        <v>61.455</v>
      </c>
      <c r="I547" s="180"/>
      <c r="J547" s="180"/>
      <c r="K547" s="180"/>
      <c r="L547" s="181"/>
      <c r="M547" s="185"/>
      <c r="N547" s="180"/>
      <c r="O547" s="180"/>
      <c r="P547" s="180"/>
      <c r="Q547" s="180"/>
      <c r="R547" s="180"/>
      <c r="S547" s="180"/>
      <c r="T547" s="186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2" t="s">
        <v>338</v>
      </c>
      <c r="AU547" s="182" t="s">
        <v>136</v>
      </c>
      <c r="AV547" s="180" t="s">
        <v>147</v>
      </c>
      <c r="AW547" s="180" t="s">
        <v>28</v>
      </c>
      <c r="AX547" s="180" t="s">
        <v>75</v>
      </c>
      <c r="AY547" s="182" t="s">
        <v>128</v>
      </c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</row>
    <row r="548" ht="15.75" customHeight="1">
      <c r="A548" s="166"/>
      <c r="B548" s="167"/>
      <c r="C548" s="166"/>
      <c r="D548" s="168" t="s">
        <v>338</v>
      </c>
      <c r="E548" s="169" t="s">
        <v>1</v>
      </c>
      <c r="F548" s="170" t="s">
        <v>907</v>
      </c>
      <c r="G548" s="166"/>
      <c r="H548" s="169" t="s">
        <v>1</v>
      </c>
      <c r="I548" s="166"/>
      <c r="J548" s="166"/>
      <c r="K548" s="166"/>
      <c r="L548" s="167"/>
      <c r="M548" s="171"/>
      <c r="N548" s="166"/>
      <c r="O548" s="166"/>
      <c r="P548" s="166"/>
      <c r="Q548" s="166"/>
      <c r="R548" s="166"/>
      <c r="S548" s="166"/>
      <c r="T548" s="172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9" t="s">
        <v>338</v>
      </c>
      <c r="AU548" s="169" t="s">
        <v>136</v>
      </c>
      <c r="AV548" s="166" t="s">
        <v>83</v>
      </c>
      <c r="AW548" s="166" t="s">
        <v>28</v>
      </c>
      <c r="AX548" s="166" t="s">
        <v>75</v>
      </c>
      <c r="AY548" s="169" t="s">
        <v>128</v>
      </c>
      <c r="AZ548" s="166"/>
      <c r="BA548" s="166"/>
      <c r="BB548" s="166"/>
      <c r="BC548" s="166"/>
      <c r="BD548" s="166"/>
      <c r="BE548" s="166"/>
      <c r="BF548" s="166"/>
      <c r="BG548" s="166"/>
      <c r="BH548" s="166"/>
      <c r="BI548" s="166"/>
      <c r="BJ548" s="166"/>
      <c r="BK548" s="166"/>
      <c r="BL548" s="166"/>
      <c r="BM548" s="166"/>
    </row>
    <row r="549" ht="15.75" customHeight="1">
      <c r="A549" s="173"/>
      <c r="B549" s="174"/>
      <c r="C549" s="173"/>
      <c r="D549" s="168" t="s">
        <v>338</v>
      </c>
      <c r="E549" s="175" t="s">
        <v>1</v>
      </c>
      <c r="F549" s="176" t="s">
        <v>908</v>
      </c>
      <c r="G549" s="173"/>
      <c r="H549" s="177">
        <v>18.81</v>
      </c>
      <c r="I549" s="173"/>
      <c r="J549" s="173"/>
      <c r="K549" s="173"/>
      <c r="L549" s="174"/>
      <c r="M549" s="178"/>
      <c r="N549" s="173"/>
      <c r="O549" s="173"/>
      <c r="P549" s="173"/>
      <c r="Q549" s="173"/>
      <c r="R549" s="173"/>
      <c r="S549" s="173"/>
      <c r="T549" s="179"/>
      <c r="U549" s="173"/>
      <c r="V549" s="173"/>
      <c r="W549" s="173"/>
      <c r="X549" s="173"/>
      <c r="Y549" s="173"/>
      <c r="Z549" s="173"/>
      <c r="AA549" s="173"/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5" t="s">
        <v>338</v>
      </c>
      <c r="AU549" s="175" t="s">
        <v>136</v>
      </c>
      <c r="AV549" s="173" t="s">
        <v>136</v>
      </c>
      <c r="AW549" s="173" t="s">
        <v>28</v>
      </c>
      <c r="AX549" s="173" t="s">
        <v>75</v>
      </c>
      <c r="AY549" s="175" t="s">
        <v>128</v>
      </c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</row>
    <row r="550" ht="15.75" customHeight="1">
      <c r="A550" s="173"/>
      <c r="B550" s="174"/>
      <c r="C550" s="173"/>
      <c r="D550" s="168" t="s">
        <v>338</v>
      </c>
      <c r="E550" s="175" t="s">
        <v>1</v>
      </c>
      <c r="F550" s="176" t="s">
        <v>909</v>
      </c>
      <c r="G550" s="173"/>
      <c r="H550" s="177">
        <v>-0.375</v>
      </c>
      <c r="I550" s="173"/>
      <c r="J550" s="173"/>
      <c r="K550" s="173"/>
      <c r="L550" s="174"/>
      <c r="M550" s="178"/>
      <c r="N550" s="173"/>
      <c r="O550" s="173"/>
      <c r="P550" s="173"/>
      <c r="Q550" s="173"/>
      <c r="R550" s="173"/>
      <c r="S550" s="173"/>
      <c r="T550" s="179"/>
      <c r="U550" s="173"/>
      <c r="V550" s="173"/>
      <c r="W550" s="173"/>
      <c r="X550" s="173"/>
      <c r="Y550" s="173"/>
      <c r="Z550" s="173"/>
      <c r="AA550" s="173"/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5" t="s">
        <v>338</v>
      </c>
      <c r="AU550" s="175" t="s">
        <v>136</v>
      </c>
      <c r="AV550" s="173" t="s">
        <v>136</v>
      </c>
      <c r="AW550" s="173" t="s">
        <v>28</v>
      </c>
      <c r="AX550" s="173" t="s">
        <v>75</v>
      </c>
      <c r="AY550" s="175" t="s">
        <v>128</v>
      </c>
      <c r="AZ550" s="173"/>
      <c r="BA550" s="173"/>
      <c r="BB550" s="173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</row>
    <row r="551" ht="15.75" customHeight="1">
      <c r="A551" s="173"/>
      <c r="B551" s="174"/>
      <c r="C551" s="173"/>
      <c r="D551" s="168" t="s">
        <v>338</v>
      </c>
      <c r="E551" s="175" t="s">
        <v>1</v>
      </c>
      <c r="F551" s="176" t="s">
        <v>527</v>
      </c>
      <c r="G551" s="173"/>
      <c r="H551" s="177">
        <v>-1.658</v>
      </c>
      <c r="I551" s="173"/>
      <c r="J551" s="173"/>
      <c r="K551" s="173"/>
      <c r="L551" s="174"/>
      <c r="M551" s="178"/>
      <c r="N551" s="173"/>
      <c r="O551" s="173"/>
      <c r="P551" s="173"/>
      <c r="Q551" s="173"/>
      <c r="R551" s="173"/>
      <c r="S551" s="173"/>
      <c r="T551" s="179"/>
      <c r="U551" s="173"/>
      <c r="V551" s="173"/>
      <c r="W551" s="173"/>
      <c r="X551" s="173"/>
      <c r="Y551" s="173"/>
      <c r="Z551" s="173"/>
      <c r="AA551" s="173"/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5" t="s">
        <v>338</v>
      </c>
      <c r="AU551" s="175" t="s">
        <v>136</v>
      </c>
      <c r="AV551" s="173" t="s">
        <v>136</v>
      </c>
      <c r="AW551" s="173" t="s">
        <v>28</v>
      </c>
      <c r="AX551" s="173" t="s">
        <v>75</v>
      </c>
      <c r="AY551" s="175" t="s">
        <v>128</v>
      </c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</row>
    <row r="552" ht="15.75" customHeight="1">
      <c r="A552" s="180"/>
      <c r="B552" s="181"/>
      <c r="C552" s="180"/>
      <c r="D552" s="168" t="s">
        <v>338</v>
      </c>
      <c r="E552" s="182" t="s">
        <v>1</v>
      </c>
      <c r="F552" s="183" t="s">
        <v>341</v>
      </c>
      <c r="G552" s="180"/>
      <c r="H552" s="184">
        <v>16.777</v>
      </c>
      <c r="I552" s="180"/>
      <c r="J552" s="180"/>
      <c r="K552" s="180"/>
      <c r="L552" s="181"/>
      <c r="M552" s="185"/>
      <c r="N552" s="180"/>
      <c r="O552" s="180"/>
      <c r="P552" s="180"/>
      <c r="Q552" s="180"/>
      <c r="R552" s="180"/>
      <c r="S552" s="180"/>
      <c r="T552" s="186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2" t="s">
        <v>338</v>
      </c>
      <c r="AU552" s="182" t="s">
        <v>136</v>
      </c>
      <c r="AV552" s="180" t="s">
        <v>147</v>
      </c>
      <c r="AW552" s="180" t="s">
        <v>28</v>
      </c>
      <c r="AX552" s="180" t="s">
        <v>75</v>
      </c>
      <c r="AY552" s="182" t="s">
        <v>128</v>
      </c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</row>
    <row r="553" ht="15.75" customHeight="1">
      <c r="A553" s="166"/>
      <c r="B553" s="167"/>
      <c r="C553" s="166"/>
      <c r="D553" s="168" t="s">
        <v>338</v>
      </c>
      <c r="E553" s="169" t="s">
        <v>1</v>
      </c>
      <c r="F553" s="170" t="s">
        <v>910</v>
      </c>
      <c r="G553" s="166"/>
      <c r="H553" s="169" t="s">
        <v>1</v>
      </c>
      <c r="I553" s="166"/>
      <c r="J553" s="166"/>
      <c r="K553" s="166"/>
      <c r="L553" s="167"/>
      <c r="M553" s="171"/>
      <c r="N553" s="166"/>
      <c r="O553" s="166"/>
      <c r="P553" s="166"/>
      <c r="Q553" s="166"/>
      <c r="R553" s="166"/>
      <c r="S553" s="166"/>
      <c r="T553" s="172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9" t="s">
        <v>338</v>
      </c>
      <c r="AU553" s="169" t="s">
        <v>136</v>
      </c>
      <c r="AV553" s="166" t="s">
        <v>83</v>
      </c>
      <c r="AW553" s="166" t="s">
        <v>28</v>
      </c>
      <c r="AX553" s="166" t="s">
        <v>75</v>
      </c>
      <c r="AY553" s="169" t="s">
        <v>128</v>
      </c>
      <c r="AZ553" s="166"/>
      <c r="BA553" s="166"/>
      <c r="BB553" s="166"/>
      <c r="BC553" s="166"/>
      <c r="BD553" s="166"/>
      <c r="BE553" s="166"/>
      <c r="BF553" s="166"/>
      <c r="BG553" s="166"/>
      <c r="BH553" s="166"/>
      <c r="BI553" s="166"/>
      <c r="BJ553" s="166"/>
      <c r="BK553" s="166"/>
      <c r="BL553" s="166"/>
      <c r="BM553" s="166"/>
    </row>
    <row r="554" ht="15.75" customHeight="1">
      <c r="A554" s="173"/>
      <c r="B554" s="174"/>
      <c r="C554" s="173"/>
      <c r="D554" s="168" t="s">
        <v>338</v>
      </c>
      <c r="E554" s="175" t="s">
        <v>1</v>
      </c>
      <c r="F554" s="176" t="s">
        <v>911</v>
      </c>
      <c r="G554" s="173"/>
      <c r="H554" s="177">
        <v>22.853</v>
      </c>
      <c r="I554" s="173"/>
      <c r="J554" s="173"/>
      <c r="K554" s="173"/>
      <c r="L554" s="174"/>
      <c r="M554" s="178"/>
      <c r="N554" s="173"/>
      <c r="O554" s="173"/>
      <c r="P554" s="173"/>
      <c r="Q554" s="173"/>
      <c r="R554" s="173"/>
      <c r="S554" s="173"/>
      <c r="T554" s="179"/>
      <c r="U554" s="173"/>
      <c r="V554" s="173"/>
      <c r="W554" s="173"/>
      <c r="X554" s="173"/>
      <c r="Y554" s="173"/>
      <c r="Z554" s="173"/>
      <c r="AA554" s="173"/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5" t="s">
        <v>338</v>
      </c>
      <c r="AU554" s="175" t="s">
        <v>136</v>
      </c>
      <c r="AV554" s="173" t="s">
        <v>136</v>
      </c>
      <c r="AW554" s="173" t="s">
        <v>28</v>
      </c>
      <c r="AX554" s="173" t="s">
        <v>75</v>
      </c>
      <c r="AY554" s="175" t="s">
        <v>128</v>
      </c>
      <c r="AZ554" s="173"/>
      <c r="BA554" s="173"/>
      <c r="BB554" s="173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</row>
    <row r="555" ht="15.75" customHeight="1">
      <c r="A555" s="173"/>
      <c r="B555" s="174"/>
      <c r="C555" s="173"/>
      <c r="D555" s="168" t="s">
        <v>338</v>
      </c>
      <c r="E555" s="175" t="s">
        <v>1</v>
      </c>
      <c r="F555" s="176" t="s">
        <v>909</v>
      </c>
      <c r="G555" s="173"/>
      <c r="H555" s="177">
        <v>-0.375</v>
      </c>
      <c r="I555" s="173"/>
      <c r="J555" s="173"/>
      <c r="K555" s="173"/>
      <c r="L555" s="174"/>
      <c r="M555" s="178"/>
      <c r="N555" s="173"/>
      <c r="O555" s="173"/>
      <c r="P555" s="173"/>
      <c r="Q555" s="173"/>
      <c r="R555" s="173"/>
      <c r="S555" s="173"/>
      <c r="T555" s="179"/>
      <c r="U555" s="173"/>
      <c r="V555" s="173"/>
      <c r="W555" s="173"/>
      <c r="X555" s="173"/>
      <c r="Y555" s="173"/>
      <c r="Z555" s="173"/>
      <c r="AA555" s="173"/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5" t="s">
        <v>338</v>
      </c>
      <c r="AU555" s="175" t="s">
        <v>136</v>
      </c>
      <c r="AV555" s="173" t="s">
        <v>136</v>
      </c>
      <c r="AW555" s="173" t="s">
        <v>28</v>
      </c>
      <c r="AX555" s="173" t="s">
        <v>75</v>
      </c>
      <c r="AY555" s="175" t="s">
        <v>128</v>
      </c>
      <c r="AZ555" s="173"/>
      <c r="BA555" s="173"/>
      <c r="BB555" s="173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</row>
    <row r="556" ht="15.75" customHeight="1">
      <c r="A556" s="173"/>
      <c r="B556" s="174"/>
      <c r="C556" s="173"/>
      <c r="D556" s="168" t="s">
        <v>338</v>
      </c>
      <c r="E556" s="175" t="s">
        <v>1</v>
      </c>
      <c r="F556" s="176" t="s">
        <v>899</v>
      </c>
      <c r="G556" s="173"/>
      <c r="H556" s="177">
        <v>-1.804</v>
      </c>
      <c r="I556" s="173"/>
      <c r="J556" s="173"/>
      <c r="K556" s="173"/>
      <c r="L556" s="174"/>
      <c r="M556" s="178"/>
      <c r="N556" s="173"/>
      <c r="O556" s="173"/>
      <c r="P556" s="173"/>
      <c r="Q556" s="173"/>
      <c r="R556" s="173"/>
      <c r="S556" s="173"/>
      <c r="T556" s="179"/>
      <c r="U556" s="173"/>
      <c r="V556" s="173"/>
      <c r="W556" s="173"/>
      <c r="X556" s="173"/>
      <c r="Y556" s="173"/>
      <c r="Z556" s="173"/>
      <c r="AA556" s="173"/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5" t="s">
        <v>338</v>
      </c>
      <c r="AU556" s="175" t="s">
        <v>136</v>
      </c>
      <c r="AV556" s="173" t="s">
        <v>136</v>
      </c>
      <c r="AW556" s="173" t="s">
        <v>28</v>
      </c>
      <c r="AX556" s="173" t="s">
        <v>75</v>
      </c>
      <c r="AY556" s="175" t="s">
        <v>128</v>
      </c>
      <c r="AZ556" s="173"/>
      <c r="BA556" s="173"/>
      <c r="BB556" s="173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</row>
    <row r="557" ht="15.75" customHeight="1">
      <c r="A557" s="180"/>
      <c r="B557" s="181"/>
      <c r="C557" s="180"/>
      <c r="D557" s="168" t="s">
        <v>338</v>
      </c>
      <c r="E557" s="182" t="s">
        <v>1</v>
      </c>
      <c r="F557" s="183" t="s">
        <v>341</v>
      </c>
      <c r="G557" s="180"/>
      <c r="H557" s="184">
        <v>20.674</v>
      </c>
      <c r="I557" s="180"/>
      <c r="J557" s="180"/>
      <c r="K557" s="180"/>
      <c r="L557" s="181"/>
      <c r="M557" s="185"/>
      <c r="N557" s="180"/>
      <c r="O557" s="180"/>
      <c r="P557" s="180"/>
      <c r="Q557" s="180"/>
      <c r="R557" s="180"/>
      <c r="S557" s="180"/>
      <c r="T557" s="186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2" t="s">
        <v>338</v>
      </c>
      <c r="AU557" s="182" t="s">
        <v>136</v>
      </c>
      <c r="AV557" s="180" t="s">
        <v>147</v>
      </c>
      <c r="AW557" s="180" t="s">
        <v>28</v>
      </c>
      <c r="AX557" s="180" t="s">
        <v>75</v>
      </c>
      <c r="AY557" s="182" t="s">
        <v>128</v>
      </c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</row>
    <row r="558" ht="15.75" customHeight="1">
      <c r="A558" s="166"/>
      <c r="B558" s="167"/>
      <c r="C558" s="166"/>
      <c r="D558" s="168" t="s">
        <v>338</v>
      </c>
      <c r="E558" s="169" t="s">
        <v>1</v>
      </c>
      <c r="F558" s="170" t="s">
        <v>530</v>
      </c>
      <c r="G558" s="166"/>
      <c r="H558" s="169" t="s">
        <v>1</v>
      </c>
      <c r="I558" s="166"/>
      <c r="J558" s="166"/>
      <c r="K558" s="166"/>
      <c r="L558" s="167"/>
      <c r="M558" s="171"/>
      <c r="N558" s="166"/>
      <c r="O558" s="166"/>
      <c r="P558" s="166"/>
      <c r="Q558" s="166"/>
      <c r="R558" s="166"/>
      <c r="S558" s="166"/>
      <c r="T558" s="172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9" t="s">
        <v>338</v>
      </c>
      <c r="AU558" s="169" t="s">
        <v>136</v>
      </c>
      <c r="AV558" s="166" t="s">
        <v>83</v>
      </c>
      <c r="AW558" s="166" t="s">
        <v>28</v>
      </c>
      <c r="AX558" s="166" t="s">
        <v>75</v>
      </c>
      <c r="AY558" s="169" t="s">
        <v>128</v>
      </c>
      <c r="AZ558" s="166"/>
      <c r="BA558" s="166"/>
      <c r="BB558" s="166"/>
      <c r="BC558" s="166"/>
      <c r="BD558" s="166"/>
      <c r="BE558" s="166"/>
      <c r="BF558" s="166"/>
      <c r="BG558" s="166"/>
      <c r="BH558" s="166"/>
      <c r="BI558" s="166"/>
      <c r="BJ558" s="166"/>
      <c r="BK558" s="166"/>
      <c r="BL558" s="166"/>
      <c r="BM558" s="166"/>
    </row>
    <row r="559" ht="15.75" customHeight="1">
      <c r="A559" s="166"/>
      <c r="B559" s="167"/>
      <c r="C559" s="166"/>
      <c r="D559" s="168" t="s">
        <v>338</v>
      </c>
      <c r="E559" s="169" t="s">
        <v>1</v>
      </c>
      <c r="F559" s="170" t="s">
        <v>912</v>
      </c>
      <c r="G559" s="166"/>
      <c r="H559" s="169" t="s">
        <v>1</v>
      </c>
      <c r="I559" s="166"/>
      <c r="J559" s="166"/>
      <c r="K559" s="166"/>
      <c r="L559" s="167"/>
      <c r="M559" s="171"/>
      <c r="N559" s="166"/>
      <c r="O559" s="166"/>
      <c r="P559" s="166"/>
      <c r="Q559" s="166"/>
      <c r="R559" s="166"/>
      <c r="S559" s="166"/>
      <c r="T559" s="172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9" t="s">
        <v>338</v>
      </c>
      <c r="AU559" s="169" t="s">
        <v>136</v>
      </c>
      <c r="AV559" s="166" t="s">
        <v>83</v>
      </c>
      <c r="AW559" s="166" t="s">
        <v>28</v>
      </c>
      <c r="AX559" s="166" t="s">
        <v>75</v>
      </c>
      <c r="AY559" s="169" t="s">
        <v>128</v>
      </c>
      <c r="AZ559" s="166"/>
      <c r="BA559" s="166"/>
      <c r="BB559" s="166"/>
      <c r="BC559" s="166"/>
      <c r="BD559" s="166"/>
      <c r="BE559" s="166"/>
      <c r="BF559" s="166"/>
      <c r="BG559" s="166"/>
      <c r="BH559" s="166"/>
      <c r="BI559" s="166"/>
      <c r="BJ559" s="166"/>
      <c r="BK559" s="166"/>
      <c r="BL559" s="166"/>
      <c r="BM559" s="166"/>
    </row>
    <row r="560" ht="15.75" customHeight="1">
      <c r="A560" s="173"/>
      <c r="B560" s="174"/>
      <c r="C560" s="173"/>
      <c r="D560" s="168" t="s">
        <v>338</v>
      </c>
      <c r="E560" s="175" t="s">
        <v>1</v>
      </c>
      <c r="F560" s="176" t="s">
        <v>913</v>
      </c>
      <c r="G560" s="173"/>
      <c r="H560" s="177">
        <v>24.588</v>
      </c>
      <c r="I560" s="173"/>
      <c r="J560" s="173"/>
      <c r="K560" s="173"/>
      <c r="L560" s="174"/>
      <c r="M560" s="178"/>
      <c r="N560" s="173"/>
      <c r="O560" s="173"/>
      <c r="P560" s="173"/>
      <c r="Q560" s="173"/>
      <c r="R560" s="173"/>
      <c r="S560" s="173"/>
      <c r="T560" s="179"/>
      <c r="U560" s="173"/>
      <c r="V560" s="173"/>
      <c r="W560" s="173"/>
      <c r="X560" s="173"/>
      <c r="Y560" s="173"/>
      <c r="Z560" s="173"/>
      <c r="AA560" s="173"/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5" t="s">
        <v>338</v>
      </c>
      <c r="AU560" s="175" t="s">
        <v>136</v>
      </c>
      <c r="AV560" s="173" t="s">
        <v>136</v>
      </c>
      <c r="AW560" s="173" t="s">
        <v>28</v>
      </c>
      <c r="AX560" s="173" t="s">
        <v>75</v>
      </c>
      <c r="AY560" s="175" t="s">
        <v>128</v>
      </c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</row>
    <row r="561" ht="15.75" customHeight="1">
      <c r="A561" s="173"/>
      <c r="B561" s="174"/>
      <c r="C561" s="173"/>
      <c r="D561" s="168" t="s">
        <v>338</v>
      </c>
      <c r="E561" s="175" t="s">
        <v>1</v>
      </c>
      <c r="F561" s="176" t="s">
        <v>670</v>
      </c>
      <c r="G561" s="173"/>
      <c r="H561" s="177">
        <v>-1.84</v>
      </c>
      <c r="I561" s="173"/>
      <c r="J561" s="173"/>
      <c r="K561" s="173"/>
      <c r="L561" s="174"/>
      <c r="M561" s="178"/>
      <c r="N561" s="173"/>
      <c r="O561" s="173"/>
      <c r="P561" s="173"/>
      <c r="Q561" s="173"/>
      <c r="R561" s="173"/>
      <c r="S561" s="173"/>
      <c r="T561" s="179"/>
      <c r="U561" s="173"/>
      <c r="V561" s="173"/>
      <c r="W561" s="173"/>
      <c r="X561" s="173"/>
      <c r="Y561" s="173"/>
      <c r="Z561" s="173"/>
      <c r="AA561" s="173"/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5" t="s">
        <v>338</v>
      </c>
      <c r="AU561" s="175" t="s">
        <v>136</v>
      </c>
      <c r="AV561" s="173" t="s">
        <v>136</v>
      </c>
      <c r="AW561" s="173" t="s">
        <v>28</v>
      </c>
      <c r="AX561" s="173" t="s">
        <v>75</v>
      </c>
      <c r="AY561" s="175" t="s">
        <v>128</v>
      </c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</row>
    <row r="562" ht="15.75" customHeight="1">
      <c r="A562" s="180"/>
      <c r="B562" s="181"/>
      <c r="C562" s="180"/>
      <c r="D562" s="168" t="s">
        <v>338</v>
      </c>
      <c r="E562" s="182" t="s">
        <v>1</v>
      </c>
      <c r="F562" s="183" t="s">
        <v>341</v>
      </c>
      <c r="G562" s="180"/>
      <c r="H562" s="184">
        <v>22.748</v>
      </c>
      <c r="I562" s="180"/>
      <c r="J562" s="180"/>
      <c r="K562" s="180"/>
      <c r="L562" s="181"/>
      <c r="M562" s="185"/>
      <c r="N562" s="180"/>
      <c r="O562" s="180"/>
      <c r="P562" s="180"/>
      <c r="Q562" s="180"/>
      <c r="R562" s="180"/>
      <c r="S562" s="180"/>
      <c r="T562" s="186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2" t="s">
        <v>338</v>
      </c>
      <c r="AU562" s="182" t="s">
        <v>136</v>
      </c>
      <c r="AV562" s="180" t="s">
        <v>147</v>
      </c>
      <c r="AW562" s="180" t="s">
        <v>28</v>
      </c>
      <c r="AX562" s="180" t="s">
        <v>75</v>
      </c>
      <c r="AY562" s="182" t="s">
        <v>128</v>
      </c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</row>
    <row r="563" ht="15.75" customHeight="1">
      <c r="A563" s="166"/>
      <c r="B563" s="167"/>
      <c r="C563" s="166"/>
      <c r="D563" s="168" t="s">
        <v>338</v>
      </c>
      <c r="E563" s="169" t="s">
        <v>1</v>
      </c>
      <c r="F563" s="170" t="s">
        <v>914</v>
      </c>
      <c r="G563" s="166"/>
      <c r="H563" s="169" t="s">
        <v>1</v>
      </c>
      <c r="I563" s="166"/>
      <c r="J563" s="166"/>
      <c r="K563" s="166"/>
      <c r="L563" s="167"/>
      <c r="M563" s="171"/>
      <c r="N563" s="166"/>
      <c r="O563" s="166"/>
      <c r="P563" s="166"/>
      <c r="Q563" s="166"/>
      <c r="R563" s="166"/>
      <c r="S563" s="166"/>
      <c r="T563" s="172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9" t="s">
        <v>338</v>
      </c>
      <c r="AU563" s="169" t="s">
        <v>136</v>
      </c>
      <c r="AV563" s="166" t="s">
        <v>83</v>
      </c>
      <c r="AW563" s="166" t="s">
        <v>28</v>
      </c>
      <c r="AX563" s="166" t="s">
        <v>75</v>
      </c>
      <c r="AY563" s="169" t="s">
        <v>128</v>
      </c>
      <c r="AZ563" s="166"/>
      <c r="BA563" s="166"/>
      <c r="BB563" s="166"/>
      <c r="BC563" s="166"/>
      <c r="BD563" s="166"/>
      <c r="BE563" s="166"/>
      <c r="BF563" s="166"/>
      <c r="BG563" s="166"/>
      <c r="BH563" s="166"/>
      <c r="BI563" s="166"/>
      <c r="BJ563" s="166"/>
      <c r="BK563" s="166"/>
      <c r="BL563" s="166"/>
      <c r="BM563" s="166"/>
    </row>
    <row r="564" ht="15.75" customHeight="1">
      <c r="A564" s="173"/>
      <c r="B564" s="174"/>
      <c r="C564" s="173"/>
      <c r="D564" s="168" t="s">
        <v>338</v>
      </c>
      <c r="E564" s="175" t="s">
        <v>1</v>
      </c>
      <c r="F564" s="176" t="s">
        <v>915</v>
      </c>
      <c r="G564" s="173"/>
      <c r="H564" s="177">
        <v>33.33</v>
      </c>
      <c r="I564" s="173"/>
      <c r="J564" s="173"/>
      <c r="K564" s="173"/>
      <c r="L564" s="174"/>
      <c r="M564" s="178"/>
      <c r="N564" s="173"/>
      <c r="O564" s="173"/>
      <c r="P564" s="173"/>
      <c r="Q564" s="173"/>
      <c r="R564" s="173"/>
      <c r="S564" s="173"/>
      <c r="T564" s="179"/>
      <c r="U564" s="173"/>
      <c r="V564" s="173"/>
      <c r="W564" s="173"/>
      <c r="X564" s="173"/>
      <c r="Y564" s="173"/>
      <c r="Z564" s="173"/>
      <c r="AA564" s="173"/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5" t="s">
        <v>338</v>
      </c>
      <c r="AU564" s="175" t="s">
        <v>136</v>
      </c>
      <c r="AV564" s="173" t="s">
        <v>136</v>
      </c>
      <c r="AW564" s="173" t="s">
        <v>28</v>
      </c>
      <c r="AX564" s="173" t="s">
        <v>75</v>
      </c>
      <c r="AY564" s="175" t="s">
        <v>128</v>
      </c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</row>
    <row r="565" ht="15.75" customHeight="1">
      <c r="A565" s="173"/>
      <c r="B565" s="174"/>
      <c r="C565" s="173"/>
      <c r="D565" s="168" t="s">
        <v>338</v>
      </c>
      <c r="E565" s="175" t="s">
        <v>1</v>
      </c>
      <c r="F565" s="176" t="s">
        <v>669</v>
      </c>
      <c r="G565" s="173"/>
      <c r="H565" s="177">
        <v>-6.176</v>
      </c>
      <c r="I565" s="173"/>
      <c r="J565" s="173"/>
      <c r="K565" s="173"/>
      <c r="L565" s="174"/>
      <c r="M565" s="178"/>
      <c r="N565" s="173"/>
      <c r="O565" s="173"/>
      <c r="P565" s="173"/>
      <c r="Q565" s="173"/>
      <c r="R565" s="173"/>
      <c r="S565" s="173"/>
      <c r="T565" s="179"/>
      <c r="U565" s="173"/>
      <c r="V565" s="173"/>
      <c r="W565" s="173"/>
      <c r="X565" s="173"/>
      <c r="Y565" s="173"/>
      <c r="Z565" s="173"/>
      <c r="AA565" s="173"/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5" t="s">
        <v>338</v>
      </c>
      <c r="AU565" s="175" t="s">
        <v>136</v>
      </c>
      <c r="AV565" s="173" t="s">
        <v>136</v>
      </c>
      <c r="AW565" s="173" t="s">
        <v>28</v>
      </c>
      <c r="AX565" s="173" t="s">
        <v>75</v>
      </c>
      <c r="AY565" s="175" t="s">
        <v>128</v>
      </c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</row>
    <row r="566" ht="15.75" customHeight="1">
      <c r="A566" s="173"/>
      <c r="B566" s="174"/>
      <c r="C566" s="173"/>
      <c r="D566" s="168" t="s">
        <v>338</v>
      </c>
      <c r="E566" s="175" t="s">
        <v>1</v>
      </c>
      <c r="F566" s="176" t="s">
        <v>670</v>
      </c>
      <c r="G566" s="173"/>
      <c r="H566" s="177">
        <v>-1.84</v>
      </c>
      <c r="I566" s="173"/>
      <c r="J566" s="173"/>
      <c r="K566" s="173"/>
      <c r="L566" s="174"/>
      <c r="M566" s="178"/>
      <c r="N566" s="173"/>
      <c r="O566" s="173"/>
      <c r="P566" s="173"/>
      <c r="Q566" s="173"/>
      <c r="R566" s="173"/>
      <c r="S566" s="173"/>
      <c r="T566" s="179"/>
      <c r="U566" s="173"/>
      <c r="V566" s="173"/>
      <c r="W566" s="173"/>
      <c r="X566" s="173"/>
      <c r="Y566" s="173"/>
      <c r="Z566" s="173"/>
      <c r="AA566" s="173"/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5" t="s">
        <v>338</v>
      </c>
      <c r="AU566" s="175" t="s">
        <v>136</v>
      </c>
      <c r="AV566" s="173" t="s">
        <v>136</v>
      </c>
      <c r="AW566" s="173" t="s">
        <v>28</v>
      </c>
      <c r="AX566" s="173" t="s">
        <v>75</v>
      </c>
      <c r="AY566" s="175" t="s">
        <v>128</v>
      </c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</row>
    <row r="567" ht="15.75" customHeight="1">
      <c r="A567" s="180"/>
      <c r="B567" s="181"/>
      <c r="C567" s="180"/>
      <c r="D567" s="168" t="s">
        <v>338</v>
      </c>
      <c r="E567" s="182" t="s">
        <v>1</v>
      </c>
      <c r="F567" s="183" t="s">
        <v>341</v>
      </c>
      <c r="G567" s="180"/>
      <c r="H567" s="184">
        <v>25.314</v>
      </c>
      <c r="I567" s="180"/>
      <c r="J567" s="180"/>
      <c r="K567" s="180"/>
      <c r="L567" s="181"/>
      <c r="M567" s="185"/>
      <c r="N567" s="180"/>
      <c r="O567" s="180"/>
      <c r="P567" s="180"/>
      <c r="Q567" s="180"/>
      <c r="R567" s="180"/>
      <c r="S567" s="180"/>
      <c r="T567" s="186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2" t="s">
        <v>338</v>
      </c>
      <c r="AU567" s="182" t="s">
        <v>136</v>
      </c>
      <c r="AV567" s="180" t="s">
        <v>147</v>
      </c>
      <c r="AW567" s="180" t="s">
        <v>28</v>
      </c>
      <c r="AX567" s="180" t="s">
        <v>75</v>
      </c>
      <c r="AY567" s="182" t="s">
        <v>128</v>
      </c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</row>
    <row r="568" ht="15.75" customHeight="1">
      <c r="A568" s="166"/>
      <c r="B568" s="167"/>
      <c r="C568" s="166"/>
      <c r="D568" s="168" t="s">
        <v>338</v>
      </c>
      <c r="E568" s="169" t="s">
        <v>1</v>
      </c>
      <c r="F568" s="170" t="s">
        <v>916</v>
      </c>
      <c r="G568" s="166"/>
      <c r="H568" s="169" t="s">
        <v>1</v>
      </c>
      <c r="I568" s="166"/>
      <c r="J568" s="166"/>
      <c r="K568" s="166"/>
      <c r="L568" s="167"/>
      <c r="M568" s="171"/>
      <c r="N568" s="166"/>
      <c r="O568" s="166"/>
      <c r="P568" s="166"/>
      <c r="Q568" s="166"/>
      <c r="R568" s="166"/>
      <c r="S568" s="166"/>
      <c r="T568" s="172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9" t="s">
        <v>338</v>
      </c>
      <c r="AU568" s="169" t="s">
        <v>136</v>
      </c>
      <c r="AV568" s="166" t="s">
        <v>83</v>
      </c>
      <c r="AW568" s="166" t="s">
        <v>28</v>
      </c>
      <c r="AX568" s="166" t="s">
        <v>75</v>
      </c>
      <c r="AY568" s="169" t="s">
        <v>128</v>
      </c>
      <c r="AZ568" s="166"/>
      <c r="BA568" s="166"/>
      <c r="BB568" s="166"/>
      <c r="BC568" s="166"/>
      <c r="BD568" s="166"/>
      <c r="BE568" s="166"/>
      <c r="BF568" s="166"/>
      <c r="BG568" s="166"/>
      <c r="BH568" s="166"/>
      <c r="BI568" s="166"/>
      <c r="BJ568" s="166"/>
      <c r="BK568" s="166"/>
      <c r="BL568" s="166"/>
      <c r="BM568" s="166"/>
    </row>
    <row r="569" ht="15.75" customHeight="1">
      <c r="A569" s="173"/>
      <c r="B569" s="174"/>
      <c r="C569" s="173"/>
      <c r="D569" s="168" t="s">
        <v>338</v>
      </c>
      <c r="E569" s="175" t="s">
        <v>1</v>
      </c>
      <c r="F569" s="176" t="s">
        <v>917</v>
      </c>
      <c r="G569" s="173"/>
      <c r="H569" s="177">
        <v>31.953</v>
      </c>
      <c r="I569" s="173"/>
      <c r="J569" s="173"/>
      <c r="K569" s="173"/>
      <c r="L569" s="174"/>
      <c r="M569" s="178"/>
      <c r="N569" s="173"/>
      <c r="O569" s="173"/>
      <c r="P569" s="173"/>
      <c r="Q569" s="173"/>
      <c r="R569" s="173"/>
      <c r="S569" s="173"/>
      <c r="T569" s="179"/>
      <c r="U569" s="173"/>
      <c r="V569" s="173"/>
      <c r="W569" s="173"/>
      <c r="X569" s="173"/>
      <c r="Y569" s="173"/>
      <c r="Z569" s="173"/>
      <c r="AA569" s="173"/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5" t="s">
        <v>338</v>
      </c>
      <c r="AU569" s="175" t="s">
        <v>136</v>
      </c>
      <c r="AV569" s="173" t="s">
        <v>136</v>
      </c>
      <c r="AW569" s="173" t="s">
        <v>28</v>
      </c>
      <c r="AX569" s="173" t="s">
        <v>75</v>
      </c>
      <c r="AY569" s="175" t="s">
        <v>128</v>
      </c>
      <c r="AZ569" s="173"/>
      <c r="BA569" s="173"/>
      <c r="BB569" s="173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</row>
    <row r="570" ht="15.75" customHeight="1">
      <c r="A570" s="173"/>
      <c r="B570" s="174"/>
      <c r="C570" s="173"/>
      <c r="D570" s="168" t="s">
        <v>338</v>
      </c>
      <c r="E570" s="175" t="s">
        <v>1</v>
      </c>
      <c r="F570" s="176" t="s">
        <v>918</v>
      </c>
      <c r="G570" s="173"/>
      <c r="H570" s="177">
        <v>-2.1</v>
      </c>
      <c r="I570" s="173"/>
      <c r="J570" s="173"/>
      <c r="K570" s="173"/>
      <c r="L570" s="174"/>
      <c r="M570" s="178"/>
      <c r="N570" s="173"/>
      <c r="O570" s="173"/>
      <c r="P570" s="173"/>
      <c r="Q570" s="173"/>
      <c r="R570" s="173"/>
      <c r="S570" s="173"/>
      <c r="T570" s="179"/>
      <c r="U570" s="173"/>
      <c r="V570" s="173"/>
      <c r="W570" s="173"/>
      <c r="X570" s="173"/>
      <c r="Y570" s="173"/>
      <c r="Z570" s="173"/>
      <c r="AA570" s="173"/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5" t="s">
        <v>338</v>
      </c>
      <c r="AU570" s="175" t="s">
        <v>136</v>
      </c>
      <c r="AV570" s="173" t="s">
        <v>136</v>
      </c>
      <c r="AW570" s="173" t="s">
        <v>28</v>
      </c>
      <c r="AX570" s="173" t="s">
        <v>75</v>
      </c>
      <c r="AY570" s="175" t="s">
        <v>128</v>
      </c>
      <c r="AZ570" s="173"/>
      <c r="BA570" s="173"/>
      <c r="BB570" s="173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</row>
    <row r="571" ht="15.75" customHeight="1">
      <c r="A571" s="173"/>
      <c r="B571" s="174"/>
      <c r="C571" s="173"/>
      <c r="D571" s="168" t="s">
        <v>338</v>
      </c>
      <c r="E571" s="175" t="s">
        <v>1</v>
      </c>
      <c r="F571" s="176" t="s">
        <v>919</v>
      </c>
      <c r="G571" s="173"/>
      <c r="H571" s="177">
        <v>-2.059</v>
      </c>
      <c r="I571" s="173"/>
      <c r="J571" s="173"/>
      <c r="K571" s="173"/>
      <c r="L571" s="174"/>
      <c r="M571" s="178"/>
      <c r="N571" s="173"/>
      <c r="O571" s="173"/>
      <c r="P571" s="173"/>
      <c r="Q571" s="173"/>
      <c r="R571" s="173"/>
      <c r="S571" s="173"/>
      <c r="T571" s="179"/>
      <c r="U571" s="173"/>
      <c r="V571" s="173"/>
      <c r="W571" s="173"/>
      <c r="X571" s="173"/>
      <c r="Y571" s="173"/>
      <c r="Z571" s="173"/>
      <c r="AA571" s="173"/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5" t="s">
        <v>338</v>
      </c>
      <c r="AU571" s="175" t="s">
        <v>136</v>
      </c>
      <c r="AV571" s="173" t="s">
        <v>136</v>
      </c>
      <c r="AW571" s="173" t="s">
        <v>28</v>
      </c>
      <c r="AX571" s="173" t="s">
        <v>75</v>
      </c>
      <c r="AY571" s="175" t="s">
        <v>128</v>
      </c>
      <c r="AZ571" s="173"/>
      <c r="BA571" s="173"/>
      <c r="BB571" s="173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</row>
    <row r="572" ht="15.75" customHeight="1">
      <c r="A572" s="180"/>
      <c r="B572" s="181"/>
      <c r="C572" s="180"/>
      <c r="D572" s="168" t="s">
        <v>338</v>
      </c>
      <c r="E572" s="182" t="s">
        <v>1</v>
      </c>
      <c r="F572" s="183" t="s">
        <v>341</v>
      </c>
      <c r="G572" s="180"/>
      <c r="H572" s="184">
        <v>27.794</v>
      </c>
      <c r="I572" s="180"/>
      <c r="J572" s="180"/>
      <c r="K572" s="180"/>
      <c r="L572" s="181"/>
      <c r="M572" s="185"/>
      <c r="N572" s="180"/>
      <c r="O572" s="180"/>
      <c r="P572" s="180"/>
      <c r="Q572" s="180"/>
      <c r="R572" s="180"/>
      <c r="S572" s="180"/>
      <c r="T572" s="186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2" t="s">
        <v>338</v>
      </c>
      <c r="AU572" s="182" t="s">
        <v>136</v>
      </c>
      <c r="AV572" s="180" t="s">
        <v>147</v>
      </c>
      <c r="AW572" s="180" t="s">
        <v>28</v>
      </c>
      <c r="AX572" s="180" t="s">
        <v>75</v>
      </c>
      <c r="AY572" s="182" t="s">
        <v>128</v>
      </c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</row>
    <row r="573" ht="15.75" customHeight="1">
      <c r="A573" s="166"/>
      <c r="B573" s="167"/>
      <c r="C573" s="166"/>
      <c r="D573" s="168" t="s">
        <v>338</v>
      </c>
      <c r="E573" s="169" t="s">
        <v>1</v>
      </c>
      <c r="F573" s="170" t="s">
        <v>920</v>
      </c>
      <c r="G573" s="166"/>
      <c r="H573" s="169" t="s">
        <v>1</v>
      </c>
      <c r="I573" s="166"/>
      <c r="J573" s="166"/>
      <c r="K573" s="166"/>
      <c r="L573" s="167"/>
      <c r="M573" s="171"/>
      <c r="N573" s="166"/>
      <c r="O573" s="166"/>
      <c r="P573" s="166"/>
      <c r="Q573" s="166"/>
      <c r="R573" s="166"/>
      <c r="S573" s="166"/>
      <c r="T573" s="172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9" t="s">
        <v>338</v>
      </c>
      <c r="AU573" s="169" t="s">
        <v>136</v>
      </c>
      <c r="AV573" s="166" t="s">
        <v>83</v>
      </c>
      <c r="AW573" s="166" t="s">
        <v>28</v>
      </c>
      <c r="AX573" s="166" t="s">
        <v>75</v>
      </c>
      <c r="AY573" s="169" t="s">
        <v>128</v>
      </c>
      <c r="AZ573" s="166"/>
      <c r="BA573" s="166"/>
      <c r="BB573" s="166"/>
      <c r="BC573" s="166"/>
      <c r="BD573" s="166"/>
      <c r="BE573" s="166"/>
      <c r="BF573" s="166"/>
      <c r="BG573" s="166"/>
      <c r="BH573" s="166"/>
      <c r="BI573" s="166"/>
      <c r="BJ573" s="166"/>
      <c r="BK573" s="166"/>
      <c r="BL573" s="166"/>
      <c r="BM573" s="166"/>
    </row>
    <row r="574" ht="15.75" customHeight="1">
      <c r="A574" s="173"/>
      <c r="B574" s="174"/>
      <c r="C574" s="173"/>
      <c r="D574" s="168" t="s">
        <v>338</v>
      </c>
      <c r="E574" s="175" t="s">
        <v>1</v>
      </c>
      <c r="F574" s="176" t="s">
        <v>921</v>
      </c>
      <c r="G574" s="173"/>
      <c r="H574" s="177">
        <v>37.91</v>
      </c>
      <c r="I574" s="173"/>
      <c r="J574" s="173"/>
      <c r="K574" s="173"/>
      <c r="L574" s="174"/>
      <c r="M574" s="178"/>
      <c r="N574" s="173"/>
      <c r="O574" s="173"/>
      <c r="P574" s="173"/>
      <c r="Q574" s="173"/>
      <c r="R574" s="173"/>
      <c r="S574" s="173"/>
      <c r="T574" s="179"/>
      <c r="U574" s="173"/>
      <c r="V574" s="173"/>
      <c r="W574" s="173"/>
      <c r="X574" s="173"/>
      <c r="Y574" s="173"/>
      <c r="Z574" s="173"/>
      <c r="AA574" s="173"/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5" t="s">
        <v>338</v>
      </c>
      <c r="AU574" s="175" t="s">
        <v>136</v>
      </c>
      <c r="AV574" s="173" t="s">
        <v>136</v>
      </c>
      <c r="AW574" s="173" t="s">
        <v>28</v>
      </c>
      <c r="AX574" s="173" t="s">
        <v>75</v>
      </c>
      <c r="AY574" s="175" t="s">
        <v>128</v>
      </c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</row>
    <row r="575" ht="15.75" customHeight="1">
      <c r="A575" s="173"/>
      <c r="B575" s="174"/>
      <c r="C575" s="173"/>
      <c r="D575" s="168" t="s">
        <v>338</v>
      </c>
      <c r="E575" s="175" t="s">
        <v>1</v>
      </c>
      <c r="F575" s="176" t="s">
        <v>549</v>
      </c>
      <c r="G575" s="173"/>
      <c r="H575" s="177">
        <v>-4.2</v>
      </c>
      <c r="I575" s="173"/>
      <c r="J575" s="173"/>
      <c r="K575" s="173"/>
      <c r="L575" s="174"/>
      <c r="M575" s="178"/>
      <c r="N575" s="173"/>
      <c r="O575" s="173"/>
      <c r="P575" s="173"/>
      <c r="Q575" s="173"/>
      <c r="R575" s="173"/>
      <c r="S575" s="173"/>
      <c r="T575" s="179"/>
      <c r="U575" s="173"/>
      <c r="V575" s="173"/>
      <c r="W575" s="173"/>
      <c r="X575" s="173"/>
      <c r="Y575" s="173"/>
      <c r="Z575" s="173"/>
      <c r="AA575" s="173"/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5" t="s">
        <v>338</v>
      </c>
      <c r="AU575" s="175" t="s">
        <v>136</v>
      </c>
      <c r="AV575" s="173" t="s">
        <v>136</v>
      </c>
      <c r="AW575" s="173" t="s">
        <v>28</v>
      </c>
      <c r="AX575" s="173" t="s">
        <v>75</v>
      </c>
      <c r="AY575" s="175" t="s">
        <v>128</v>
      </c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</row>
    <row r="576" ht="15.75" customHeight="1">
      <c r="A576" s="173"/>
      <c r="B576" s="174"/>
      <c r="C576" s="173"/>
      <c r="D576" s="168" t="s">
        <v>338</v>
      </c>
      <c r="E576" s="175" t="s">
        <v>1</v>
      </c>
      <c r="F576" s="176" t="s">
        <v>922</v>
      </c>
      <c r="G576" s="173"/>
      <c r="H576" s="177">
        <v>-2.012</v>
      </c>
      <c r="I576" s="173"/>
      <c r="J576" s="173"/>
      <c r="K576" s="173"/>
      <c r="L576" s="174"/>
      <c r="M576" s="178"/>
      <c r="N576" s="173"/>
      <c r="O576" s="173"/>
      <c r="P576" s="173"/>
      <c r="Q576" s="173"/>
      <c r="R576" s="173"/>
      <c r="S576" s="173"/>
      <c r="T576" s="179"/>
      <c r="U576" s="173"/>
      <c r="V576" s="173"/>
      <c r="W576" s="173"/>
      <c r="X576" s="173"/>
      <c r="Y576" s="173"/>
      <c r="Z576" s="173"/>
      <c r="AA576" s="173"/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5" t="s">
        <v>338</v>
      </c>
      <c r="AU576" s="175" t="s">
        <v>136</v>
      </c>
      <c r="AV576" s="173" t="s">
        <v>136</v>
      </c>
      <c r="AW576" s="173" t="s">
        <v>28</v>
      </c>
      <c r="AX576" s="173" t="s">
        <v>75</v>
      </c>
      <c r="AY576" s="175" t="s">
        <v>128</v>
      </c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</row>
    <row r="577" ht="15.75" customHeight="1">
      <c r="A577" s="180"/>
      <c r="B577" s="181"/>
      <c r="C577" s="180"/>
      <c r="D577" s="168" t="s">
        <v>338</v>
      </c>
      <c r="E577" s="182" t="s">
        <v>1</v>
      </c>
      <c r="F577" s="183" t="s">
        <v>341</v>
      </c>
      <c r="G577" s="180"/>
      <c r="H577" s="184">
        <v>31.698</v>
      </c>
      <c r="I577" s="180"/>
      <c r="J577" s="180"/>
      <c r="K577" s="180"/>
      <c r="L577" s="181"/>
      <c r="M577" s="185"/>
      <c r="N577" s="180"/>
      <c r="O577" s="180"/>
      <c r="P577" s="180"/>
      <c r="Q577" s="180"/>
      <c r="R577" s="180"/>
      <c r="S577" s="180"/>
      <c r="T577" s="186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2" t="s">
        <v>338</v>
      </c>
      <c r="AU577" s="182" t="s">
        <v>136</v>
      </c>
      <c r="AV577" s="180" t="s">
        <v>147</v>
      </c>
      <c r="AW577" s="180" t="s">
        <v>28</v>
      </c>
      <c r="AX577" s="180" t="s">
        <v>75</v>
      </c>
      <c r="AY577" s="182" t="s">
        <v>128</v>
      </c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</row>
    <row r="578" ht="15.75" customHeight="1">
      <c r="A578" s="166"/>
      <c r="B578" s="167"/>
      <c r="C578" s="166"/>
      <c r="D578" s="168" t="s">
        <v>338</v>
      </c>
      <c r="E578" s="169" t="s">
        <v>1</v>
      </c>
      <c r="F578" s="170" t="s">
        <v>923</v>
      </c>
      <c r="G578" s="166"/>
      <c r="H578" s="169" t="s">
        <v>1</v>
      </c>
      <c r="I578" s="166"/>
      <c r="J578" s="166"/>
      <c r="K578" s="166"/>
      <c r="L578" s="167"/>
      <c r="M578" s="171"/>
      <c r="N578" s="166"/>
      <c r="O578" s="166"/>
      <c r="P578" s="166"/>
      <c r="Q578" s="166"/>
      <c r="R578" s="166"/>
      <c r="S578" s="166"/>
      <c r="T578" s="172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9" t="s">
        <v>338</v>
      </c>
      <c r="AU578" s="169" t="s">
        <v>136</v>
      </c>
      <c r="AV578" s="166" t="s">
        <v>83</v>
      </c>
      <c r="AW578" s="166" t="s">
        <v>28</v>
      </c>
      <c r="AX578" s="166" t="s">
        <v>75</v>
      </c>
      <c r="AY578" s="169" t="s">
        <v>128</v>
      </c>
      <c r="AZ578" s="166"/>
      <c r="BA578" s="166"/>
      <c r="BB578" s="166"/>
      <c r="BC578" s="166"/>
      <c r="BD578" s="166"/>
      <c r="BE578" s="166"/>
      <c r="BF578" s="166"/>
      <c r="BG578" s="166"/>
      <c r="BH578" s="166"/>
      <c r="BI578" s="166"/>
      <c r="BJ578" s="166"/>
      <c r="BK578" s="166"/>
      <c r="BL578" s="166"/>
      <c r="BM578" s="166"/>
    </row>
    <row r="579" ht="15.75" customHeight="1">
      <c r="A579" s="173"/>
      <c r="B579" s="174"/>
      <c r="C579" s="173"/>
      <c r="D579" s="168" t="s">
        <v>338</v>
      </c>
      <c r="E579" s="175" t="s">
        <v>1</v>
      </c>
      <c r="F579" s="176" t="s">
        <v>924</v>
      </c>
      <c r="G579" s="173"/>
      <c r="H579" s="177">
        <v>34.77</v>
      </c>
      <c r="I579" s="173"/>
      <c r="J579" s="173"/>
      <c r="K579" s="173"/>
      <c r="L579" s="174"/>
      <c r="M579" s="178"/>
      <c r="N579" s="173"/>
      <c r="O579" s="173"/>
      <c r="P579" s="173"/>
      <c r="Q579" s="173"/>
      <c r="R579" s="173"/>
      <c r="S579" s="173"/>
      <c r="T579" s="179"/>
      <c r="U579" s="173"/>
      <c r="V579" s="173"/>
      <c r="W579" s="173"/>
      <c r="X579" s="173"/>
      <c r="Y579" s="173"/>
      <c r="Z579" s="173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5" t="s">
        <v>338</v>
      </c>
      <c r="AU579" s="175" t="s">
        <v>136</v>
      </c>
      <c r="AV579" s="173" t="s">
        <v>136</v>
      </c>
      <c r="AW579" s="173" t="s">
        <v>28</v>
      </c>
      <c r="AX579" s="173" t="s">
        <v>75</v>
      </c>
      <c r="AY579" s="175" t="s">
        <v>128</v>
      </c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</row>
    <row r="580" ht="15.75" customHeight="1">
      <c r="A580" s="173"/>
      <c r="B580" s="174"/>
      <c r="C580" s="173"/>
      <c r="D580" s="168" t="s">
        <v>338</v>
      </c>
      <c r="E580" s="175" t="s">
        <v>1</v>
      </c>
      <c r="F580" s="176" t="s">
        <v>918</v>
      </c>
      <c r="G580" s="173"/>
      <c r="H580" s="177">
        <v>-2.1</v>
      </c>
      <c r="I580" s="173"/>
      <c r="J580" s="173"/>
      <c r="K580" s="173"/>
      <c r="L580" s="174"/>
      <c r="M580" s="178"/>
      <c r="N580" s="173"/>
      <c r="O580" s="173"/>
      <c r="P580" s="173"/>
      <c r="Q580" s="173"/>
      <c r="R580" s="173"/>
      <c r="S580" s="173"/>
      <c r="T580" s="179"/>
      <c r="U580" s="173"/>
      <c r="V580" s="173"/>
      <c r="W580" s="173"/>
      <c r="X580" s="173"/>
      <c r="Y580" s="173"/>
      <c r="Z580" s="173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5" t="s">
        <v>338</v>
      </c>
      <c r="AU580" s="175" t="s">
        <v>136</v>
      </c>
      <c r="AV580" s="173" t="s">
        <v>136</v>
      </c>
      <c r="AW580" s="173" t="s">
        <v>28</v>
      </c>
      <c r="AX580" s="173" t="s">
        <v>75</v>
      </c>
      <c r="AY580" s="175" t="s">
        <v>128</v>
      </c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</row>
    <row r="581" ht="15.75" customHeight="1">
      <c r="A581" s="173"/>
      <c r="B581" s="174"/>
      <c r="C581" s="173"/>
      <c r="D581" s="168" t="s">
        <v>338</v>
      </c>
      <c r="E581" s="175" t="s">
        <v>1</v>
      </c>
      <c r="F581" s="176" t="s">
        <v>925</v>
      </c>
      <c r="G581" s="173"/>
      <c r="H581" s="177">
        <v>-1.323</v>
      </c>
      <c r="I581" s="173"/>
      <c r="J581" s="173"/>
      <c r="K581" s="173"/>
      <c r="L581" s="174"/>
      <c r="M581" s="178"/>
      <c r="N581" s="173"/>
      <c r="O581" s="173"/>
      <c r="P581" s="173"/>
      <c r="Q581" s="173"/>
      <c r="R581" s="173"/>
      <c r="S581" s="173"/>
      <c r="T581" s="179"/>
      <c r="U581" s="173"/>
      <c r="V581" s="173"/>
      <c r="W581" s="173"/>
      <c r="X581" s="173"/>
      <c r="Y581" s="173"/>
      <c r="Z581" s="173"/>
      <c r="AA581" s="173"/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5" t="s">
        <v>338</v>
      </c>
      <c r="AU581" s="175" t="s">
        <v>136</v>
      </c>
      <c r="AV581" s="173" t="s">
        <v>136</v>
      </c>
      <c r="AW581" s="173" t="s">
        <v>28</v>
      </c>
      <c r="AX581" s="173" t="s">
        <v>75</v>
      </c>
      <c r="AY581" s="175" t="s">
        <v>128</v>
      </c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</row>
    <row r="582" ht="15.75" customHeight="1">
      <c r="A582" s="173"/>
      <c r="B582" s="174"/>
      <c r="C582" s="173"/>
      <c r="D582" s="168" t="s">
        <v>338</v>
      </c>
      <c r="E582" s="175" t="s">
        <v>1</v>
      </c>
      <c r="F582" s="176" t="s">
        <v>919</v>
      </c>
      <c r="G582" s="173"/>
      <c r="H582" s="177">
        <v>-2.059</v>
      </c>
      <c r="I582" s="173"/>
      <c r="J582" s="173"/>
      <c r="K582" s="173"/>
      <c r="L582" s="174"/>
      <c r="M582" s="178"/>
      <c r="N582" s="173"/>
      <c r="O582" s="173"/>
      <c r="P582" s="173"/>
      <c r="Q582" s="173"/>
      <c r="R582" s="173"/>
      <c r="S582" s="173"/>
      <c r="T582" s="179"/>
      <c r="U582" s="173"/>
      <c r="V582" s="173"/>
      <c r="W582" s="173"/>
      <c r="X582" s="173"/>
      <c r="Y582" s="173"/>
      <c r="Z582" s="173"/>
      <c r="AA582" s="173"/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5" t="s">
        <v>338</v>
      </c>
      <c r="AU582" s="175" t="s">
        <v>136</v>
      </c>
      <c r="AV582" s="173" t="s">
        <v>136</v>
      </c>
      <c r="AW582" s="173" t="s">
        <v>28</v>
      </c>
      <c r="AX582" s="173" t="s">
        <v>75</v>
      </c>
      <c r="AY582" s="175" t="s">
        <v>128</v>
      </c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</row>
    <row r="583" ht="15.75" customHeight="1">
      <c r="A583" s="180"/>
      <c r="B583" s="181"/>
      <c r="C583" s="180"/>
      <c r="D583" s="168" t="s">
        <v>338</v>
      </c>
      <c r="E583" s="182" t="s">
        <v>1</v>
      </c>
      <c r="F583" s="183" t="s">
        <v>341</v>
      </c>
      <c r="G583" s="180"/>
      <c r="H583" s="184">
        <v>29.288</v>
      </c>
      <c r="I583" s="180"/>
      <c r="J583" s="180"/>
      <c r="K583" s="180"/>
      <c r="L583" s="181"/>
      <c r="M583" s="185"/>
      <c r="N583" s="180"/>
      <c r="O583" s="180"/>
      <c r="P583" s="180"/>
      <c r="Q583" s="180"/>
      <c r="R583" s="180"/>
      <c r="S583" s="180"/>
      <c r="T583" s="186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2" t="s">
        <v>338</v>
      </c>
      <c r="AU583" s="182" t="s">
        <v>136</v>
      </c>
      <c r="AV583" s="180" t="s">
        <v>147</v>
      </c>
      <c r="AW583" s="180" t="s">
        <v>28</v>
      </c>
      <c r="AX583" s="180" t="s">
        <v>75</v>
      </c>
      <c r="AY583" s="182" t="s">
        <v>128</v>
      </c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</row>
    <row r="584" ht="15.75" customHeight="1">
      <c r="A584" s="166"/>
      <c r="B584" s="167"/>
      <c r="C584" s="166"/>
      <c r="D584" s="168" t="s">
        <v>338</v>
      </c>
      <c r="E584" s="169" t="s">
        <v>1</v>
      </c>
      <c r="F584" s="170" t="s">
        <v>926</v>
      </c>
      <c r="G584" s="166"/>
      <c r="H584" s="169" t="s">
        <v>1</v>
      </c>
      <c r="I584" s="166"/>
      <c r="J584" s="166"/>
      <c r="K584" s="166"/>
      <c r="L584" s="167"/>
      <c r="M584" s="171"/>
      <c r="N584" s="166"/>
      <c r="O584" s="166"/>
      <c r="P584" s="166"/>
      <c r="Q584" s="166"/>
      <c r="R584" s="166"/>
      <c r="S584" s="166"/>
      <c r="T584" s="172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9" t="s">
        <v>338</v>
      </c>
      <c r="AU584" s="169" t="s">
        <v>136</v>
      </c>
      <c r="AV584" s="166" t="s">
        <v>83</v>
      </c>
      <c r="AW584" s="166" t="s">
        <v>28</v>
      </c>
      <c r="AX584" s="166" t="s">
        <v>75</v>
      </c>
      <c r="AY584" s="169" t="s">
        <v>128</v>
      </c>
      <c r="AZ584" s="166"/>
      <c r="BA584" s="166"/>
      <c r="BB584" s="166"/>
      <c r="BC584" s="166"/>
      <c r="BD584" s="166"/>
      <c r="BE584" s="166"/>
      <c r="BF584" s="166"/>
      <c r="BG584" s="166"/>
      <c r="BH584" s="166"/>
      <c r="BI584" s="166"/>
      <c r="BJ584" s="166"/>
      <c r="BK584" s="166"/>
      <c r="BL584" s="166"/>
      <c r="BM584" s="166"/>
    </row>
    <row r="585" ht="15.75" customHeight="1">
      <c r="A585" s="173"/>
      <c r="B585" s="174"/>
      <c r="C585" s="173"/>
      <c r="D585" s="168" t="s">
        <v>338</v>
      </c>
      <c r="E585" s="175" t="s">
        <v>1</v>
      </c>
      <c r="F585" s="176" t="s">
        <v>927</v>
      </c>
      <c r="G585" s="173"/>
      <c r="H585" s="177">
        <v>18.343</v>
      </c>
      <c r="I585" s="173"/>
      <c r="J585" s="173"/>
      <c r="K585" s="173"/>
      <c r="L585" s="174"/>
      <c r="M585" s="178"/>
      <c r="N585" s="173"/>
      <c r="O585" s="173"/>
      <c r="P585" s="173"/>
      <c r="Q585" s="173"/>
      <c r="R585" s="173"/>
      <c r="S585" s="173"/>
      <c r="T585" s="179"/>
      <c r="U585" s="173"/>
      <c r="V585" s="173"/>
      <c r="W585" s="173"/>
      <c r="X585" s="173"/>
      <c r="Y585" s="173"/>
      <c r="Z585" s="173"/>
      <c r="AA585" s="173"/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5" t="s">
        <v>338</v>
      </c>
      <c r="AU585" s="175" t="s">
        <v>136</v>
      </c>
      <c r="AV585" s="173" t="s">
        <v>136</v>
      </c>
      <c r="AW585" s="173" t="s">
        <v>28</v>
      </c>
      <c r="AX585" s="173" t="s">
        <v>75</v>
      </c>
      <c r="AY585" s="175" t="s">
        <v>128</v>
      </c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</row>
    <row r="586" ht="15.75" customHeight="1">
      <c r="A586" s="173"/>
      <c r="B586" s="174"/>
      <c r="C586" s="173"/>
      <c r="D586" s="168" t="s">
        <v>338</v>
      </c>
      <c r="E586" s="175" t="s">
        <v>1</v>
      </c>
      <c r="F586" s="176" t="s">
        <v>925</v>
      </c>
      <c r="G586" s="173"/>
      <c r="H586" s="177">
        <v>-1.323</v>
      </c>
      <c r="I586" s="173"/>
      <c r="J586" s="173"/>
      <c r="K586" s="173"/>
      <c r="L586" s="174"/>
      <c r="M586" s="178"/>
      <c r="N586" s="173"/>
      <c r="O586" s="173"/>
      <c r="P586" s="173"/>
      <c r="Q586" s="173"/>
      <c r="R586" s="173"/>
      <c r="S586" s="173"/>
      <c r="T586" s="179"/>
      <c r="U586" s="173"/>
      <c r="V586" s="173"/>
      <c r="W586" s="173"/>
      <c r="X586" s="173"/>
      <c r="Y586" s="173"/>
      <c r="Z586" s="173"/>
      <c r="AA586" s="173"/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5" t="s">
        <v>338</v>
      </c>
      <c r="AU586" s="175" t="s">
        <v>136</v>
      </c>
      <c r="AV586" s="173" t="s">
        <v>136</v>
      </c>
      <c r="AW586" s="173" t="s">
        <v>28</v>
      </c>
      <c r="AX586" s="173" t="s">
        <v>75</v>
      </c>
      <c r="AY586" s="175" t="s">
        <v>128</v>
      </c>
      <c r="AZ586" s="173"/>
      <c r="BA586" s="173"/>
      <c r="BB586" s="173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</row>
    <row r="587" ht="15.75" customHeight="1">
      <c r="A587" s="180"/>
      <c r="B587" s="181"/>
      <c r="C587" s="180"/>
      <c r="D587" s="168" t="s">
        <v>338</v>
      </c>
      <c r="E587" s="182" t="s">
        <v>1</v>
      </c>
      <c r="F587" s="183" t="s">
        <v>341</v>
      </c>
      <c r="G587" s="180"/>
      <c r="H587" s="184">
        <v>17.02</v>
      </c>
      <c r="I587" s="180"/>
      <c r="J587" s="180"/>
      <c r="K587" s="180"/>
      <c r="L587" s="181"/>
      <c r="M587" s="185"/>
      <c r="N587" s="180"/>
      <c r="O587" s="180"/>
      <c r="P587" s="180"/>
      <c r="Q587" s="180"/>
      <c r="R587" s="180"/>
      <c r="S587" s="180"/>
      <c r="T587" s="186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180"/>
      <c r="AP587" s="180"/>
      <c r="AQ587" s="180"/>
      <c r="AR587" s="180"/>
      <c r="AS587" s="180"/>
      <c r="AT587" s="182" t="s">
        <v>338</v>
      </c>
      <c r="AU587" s="182" t="s">
        <v>136</v>
      </c>
      <c r="AV587" s="180" t="s">
        <v>147</v>
      </c>
      <c r="AW587" s="180" t="s">
        <v>28</v>
      </c>
      <c r="AX587" s="180" t="s">
        <v>75</v>
      </c>
      <c r="AY587" s="182" t="s">
        <v>128</v>
      </c>
      <c r="AZ587" s="180"/>
      <c r="BA587" s="180"/>
      <c r="BB587" s="180"/>
      <c r="BC587" s="180"/>
      <c r="BD587" s="180"/>
      <c r="BE587" s="180"/>
      <c r="BF587" s="180"/>
      <c r="BG587" s="180"/>
      <c r="BH587" s="180"/>
      <c r="BI587" s="180"/>
      <c r="BJ587" s="180"/>
      <c r="BK587" s="180"/>
      <c r="BL587" s="180"/>
      <c r="BM587" s="180"/>
    </row>
    <row r="588" ht="15.75" customHeight="1">
      <c r="A588" s="187"/>
      <c r="B588" s="188"/>
      <c r="C588" s="187"/>
      <c r="D588" s="168" t="s">
        <v>338</v>
      </c>
      <c r="E588" s="189" t="s">
        <v>223</v>
      </c>
      <c r="F588" s="190" t="s">
        <v>351</v>
      </c>
      <c r="G588" s="187"/>
      <c r="H588" s="191">
        <v>339.521</v>
      </c>
      <c r="I588" s="187"/>
      <c r="J588" s="187"/>
      <c r="K588" s="187"/>
      <c r="L588" s="188"/>
      <c r="M588" s="192"/>
      <c r="N588" s="187"/>
      <c r="O588" s="187"/>
      <c r="P588" s="187"/>
      <c r="Q588" s="187"/>
      <c r="R588" s="187"/>
      <c r="S588" s="187"/>
      <c r="T588" s="193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9" t="s">
        <v>338</v>
      </c>
      <c r="AU588" s="189" t="s">
        <v>136</v>
      </c>
      <c r="AV588" s="187" t="s">
        <v>153</v>
      </c>
      <c r="AW588" s="187" t="s">
        <v>28</v>
      </c>
      <c r="AX588" s="187" t="s">
        <v>83</v>
      </c>
      <c r="AY588" s="189" t="s">
        <v>128</v>
      </c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</row>
    <row r="589" ht="24.0" customHeight="1">
      <c r="A589" s="16"/>
      <c r="B589" s="17"/>
      <c r="C589" s="146" t="s">
        <v>928</v>
      </c>
      <c r="D589" s="146" t="s">
        <v>131</v>
      </c>
      <c r="E589" s="147" t="s">
        <v>929</v>
      </c>
      <c r="F589" s="148" t="s">
        <v>930</v>
      </c>
      <c r="G589" s="149" t="s">
        <v>164</v>
      </c>
      <c r="H589" s="150">
        <v>339.521</v>
      </c>
      <c r="I589" s="151"/>
      <c r="J589" s="151">
        <f>ROUND(I589*H589,2)</f>
        <v>0</v>
      </c>
      <c r="K589" s="148" t="s">
        <v>1</v>
      </c>
      <c r="L589" s="17"/>
      <c r="M589" s="152" t="s">
        <v>1</v>
      </c>
      <c r="N589" s="153" t="s">
        <v>41</v>
      </c>
      <c r="O589" s="154">
        <v>0.272</v>
      </c>
      <c r="P589" s="154">
        <f>O589*H589</f>
        <v>92.349712</v>
      </c>
      <c r="Q589" s="154">
        <v>0.003</v>
      </c>
      <c r="R589" s="154">
        <f>Q589*H589</f>
        <v>1.018563</v>
      </c>
      <c r="S589" s="154">
        <v>0.0</v>
      </c>
      <c r="T589" s="155">
        <f>S589*H589</f>
        <v>0</v>
      </c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56" t="s">
        <v>153</v>
      </c>
      <c r="AS589" s="16"/>
      <c r="AT589" s="156" t="s">
        <v>131</v>
      </c>
      <c r="AU589" s="156" t="s">
        <v>136</v>
      </c>
      <c r="AV589" s="16"/>
      <c r="AW589" s="16"/>
      <c r="AX589" s="16"/>
      <c r="AY589" s="3" t="s">
        <v>128</v>
      </c>
      <c r="AZ589" s="16"/>
      <c r="BA589" s="16"/>
      <c r="BB589" s="16"/>
      <c r="BC589" s="16"/>
      <c r="BD589" s="16"/>
      <c r="BE589" s="157">
        <f>IF(N589="základní",J589,0)</f>
        <v>0</v>
      </c>
      <c r="BF589" s="157">
        <f>IF(N589="snížená",J589,0)</f>
        <v>0</v>
      </c>
      <c r="BG589" s="157">
        <f>IF(N589="zákl. přenesená",J589,0)</f>
        <v>0</v>
      </c>
      <c r="BH589" s="157">
        <f>IF(N589="sníž. přenesená",J589,0)</f>
        <v>0</v>
      </c>
      <c r="BI589" s="157">
        <f>IF(N589="nulová",J589,0)</f>
        <v>0</v>
      </c>
      <c r="BJ589" s="3" t="s">
        <v>136</v>
      </c>
      <c r="BK589" s="157">
        <f>ROUND(I589*H589,2)</f>
        <v>0</v>
      </c>
      <c r="BL589" s="3" t="s">
        <v>153</v>
      </c>
      <c r="BM589" s="156" t="s">
        <v>931</v>
      </c>
    </row>
    <row r="590" ht="15.75" customHeight="1">
      <c r="A590" s="173"/>
      <c r="B590" s="174"/>
      <c r="C590" s="173"/>
      <c r="D590" s="168" t="s">
        <v>338</v>
      </c>
      <c r="E590" s="175" t="s">
        <v>1</v>
      </c>
      <c r="F590" s="176" t="s">
        <v>223</v>
      </c>
      <c r="G590" s="173"/>
      <c r="H590" s="177">
        <v>339.521</v>
      </c>
      <c r="I590" s="173"/>
      <c r="J590" s="173"/>
      <c r="K590" s="173"/>
      <c r="L590" s="174"/>
      <c r="M590" s="178"/>
      <c r="N590" s="173"/>
      <c r="O590" s="173"/>
      <c r="P590" s="173"/>
      <c r="Q590" s="173"/>
      <c r="R590" s="173"/>
      <c r="S590" s="173"/>
      <c r="T590" s="179"/>
      <c r="U590" s="173"/>
      <c r="V590" s="173"/>
      <c r="W590" s="173"/>
      <c r="X590" s="173"/>
      <c r="Y590" s="173"/>
      <c r="Z590" s="173"/>
      <c r="AA590" s="173"/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5" t="s">
        <v>338</v>
      </c>
      <c r="AU590" s="175" t="s">
        <v>136</v>
      </c>
      <c r="AV590" s="173" t="s">
        <v>136</v>
      </c>
      <c r="AW590" s="173" t="s">
        <v>28</v>
      </c>
      <c r="AX590" s="173" t="s">
        <v>75</v>
      </c>
      <c r="AY590" s="175" t="s">
        <v>128</v>
      </c>
      <c r="AZ590" s="173"/>
      <c r="BA590" s="173"/>
      <c r="BB590" s="173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</row>
    <row r="591" ht="15.75" customHeight="1">
      <c r="A591" s="187"/>
      <c r="B591" s="188"/>
      <c r="C591" s="187"/>
      <c r="D591" s="168" t="s">
        <v>338</v>
      </c>
      <c r="E591" s="189" t="s">
        <v>1</v>
      </c>
      <c r="F591" s="190" t="s">
        <v>351</v>
      </c>
      <c r="G591" s="187"/>
      <c r="H591" s="191">
        <v>339.521</v>
      </c>
      <c r="I591" s="187"/>
      <c r="J591" s="187"/>
      <c r="K591" s="187"/>
      <c r="L591" s="188"/>
      <c r="M591" s="192"/>
      <c r="N591" s="187"/>
      <c r="O591" s="187"/>
      <c r="P591" s="187"/>
      <c r="Q591" s="187"/>
      <c r="R591" s="187"/>
      <c r="S591" s="187"/>
      <c r="T591" s="193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9" t="s">
        <v>338</v>
      </c>
      <c r="AU591" s="189" t="s">
        <v>136</v>
      </c>
      <c r="AV591" s="187" t="s">
        <v>153</v>
      </c>
      <c r="AW591" s="187" t="s">
        <v>28</v>
      </c>
      <c r="AX591" s="187" t="s">
        <v>83</v>
      </c>
      <c r="AY591" s="189" t="s">
        <v>128</v>
      </c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</row>
    <row r="592" ht="24.0" customHeight="1">
      <c r="A592" s="16"/>
      <c r="B592" s="17"/>
      <c r="C592" s="146" t="s">
        <v>932</v>
      </c>
      <c r="D592" s="146" t="s">
        <v>131</v>
      </c>
      <c r="E592" s="147" t="s">
        <v>933</v>
      </c>
      <c r="F592" s="148" t="s">
        <v>934</v>
      </c>
      <c r="G592" s="149" t="s">
        <v>164</v>
      </c>
      <c r="H592" s="150">
        <v>70.33</v>
      </c>
      <c r="I592" s="151"/>
      <c r="J592" s="151">
        <f>ROUND(I592*H592,2)</f>
        <v>0</v>
      </c>
      <c r="K592" s="148" t="s">
        <v>1</v>
      </c>
      <c r="L592" s="17"/>
      <c r="M592" s="152" t="s">
        <v>1</v>
      </c>
      <c r="N592" s="153" t="s">
        <v>41</v>
      </c>
      <c r="O592" s="154">
        <v>0.08</v>
      </c>
      <c r="P592" s="154">
        <f>O592*H592</f>
        <v>5.6264</v>
      </c>
      <c r="Q592" s="154">
        <v>0.0</v>
      </c>
      <c r="R592" s="154">
        <f>Q592*H592</f>
        <v>0</v>
      </c>
      <c r="S592" s="154">
        <v>0.0</v>
      </c>
      <c r="T592" s="155">
        <f>S592*H592</f>
        <v>0</v>
      </c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56" t="s">
        <v>153</v>
      </c>
      <c r="AS592" s="16"/>
      <c r="AT592" s="156" t="s">
        <v>131</v>
      </c>
      <c r="AU592" s="156" t="s">
        <v>136</v>
      </c>
      <c r="AV592" s="16"/>
      <c r="AW592" s="16"/>
      <c r="AX592" s="16"/>
      <c r="AY592" s="3" t="s">
        <v>128</v>
      </c>
      <c r="AZ592" s="16"/>
      <c r="BA592" s="16"/>
      <c r="BB592" s="16"/>
      <c r="BC592" s="16"/>
      <c r="BD592" s="16"/>
      <c r="BE592" s="157">
        <f>IF(N592="základní",J592,0)</f>
        <v>0</v>
      </c>
      <c r="BF592" s="157">
        <f>IF(N592="snížená",J592,0)</f>
        <v>0</v>
      </c>
      <c r="BG592" s="157">
        <f>IF(N592="zákl. přenesená",J592,0)</f>
        <v>0</v>
      </c>
      <c r="BH592" s="157">
        <f>IF(N592="sníž. přenesená",J592,0)</f>
        <v>0</v>
      </c>
      <c r="BI592" s="157">
        <f>IF(N592="nulová",J592,0)</f>
        <v>0</v>
      </c>
      <c r="BJ592" s="3" t="s">
        <v>136</v>
      </c>
      <c r="BK592" s="157">
        <f>ROUND(I592*H592,2)</f>
        <v>0</v>
      </c>
      <c r="BL592" s="3" t="s">
        <v>153</v>
      </c>
      <c r="BM592" s="156" t="s">
        <v>935</v>
      </c>
    </row>
    <row r="593" ht="15.75" customHeight="1">
      <c r="A593" s="166"/>
      <c r="B593" s="167"/>
      <c r="C593" s="166"/>
      <c r="D593" s="168" t="s">
        <v>338</v>
      </c>
      <c r="E593" s="169" t="s">
        <v>1</v>
      </c>
      <c r="F593" s="170" t="s">
        <v>524</v>
      </c>
      <c r="G593" s="166"/>
      <c r="H593" s="169" t="s">
        <v>1</v>
      </c>
      <c r="I593" s="166"/>
      <c r="J593" s="166"/>
      <c r="K593" s="166"/>
      <c r="L593" s="167"/>
      <c r="M593" s="171"/>
      <c r="N593" s="166"/>
      <c r="O593" s="166"/>
      <c r="P593" s="166"/>
      <c r="Q593" s="166"/>
      <c r="R593" s="166"/>
      <c r="S593" s="166"/>
      <c r="T593" s="172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9" t="s">
        <v>338</v>
      </c>
      <c r="AU593" s="169" t="s">
        <v>136</v>
      </c>
      <c r="AV593" s="166" t="s">
        <v>83</v>
      </c>
      <c r="AW593" s="166" t="s">
        <v>28</v>
      </c>
      <c r="AX593" s="166" t="s">
        <v>75</v>
      </c>
      <c r="AY593" s="169" t="s">
        <v>128</v>
      </c>
      <c r="AZ593" s="166"/>
      <c r="BA593" s="166"/>
      <c r="BB593" s="166"/>
      <c r="BC593" s="166"/>
      <c r="BD593" s="166"/>
      <c r="BE593" s="166"/>
      <c r="BF593" s="166"/>
      <c r="BG593" s="166"/>
      <c r="BH593" s="166"/>
      <c r="BI593" s="166"/>
      <c r="BJ593" s="166"/>
      <c r="BK593" s="166"/>
      <c r="BL593" s="166"/>
      <c r="BM593" s="166"/>
    </row>
    <row r="594" ht="15.75" customHeight="1">
      <c r="A594" s="173"/>
      <c r="B594" s="174"/>
      <c r="C594" s="173"/>
      <c r="D594" s="168" t="s">
        <v>338</v>
      </c>
      <c r="E594" s="175" t="s">
        <v>1</v>
      </c>
      <c r="F594" s="176" t="s">
        <v>936</v>
      </c>
      <c r="G594" s="173"/>
      <c r="H594" s="177">
        <v>22.15</v>
      </c>
      <c r="I594" s="173"/>
      <c r="J594" s="173"/>
      <c r="K594" s="173"/>
      <c r="L594" s="174"/>
      <c r="M594" s="178"/>
      <c r="N594" s="173"/>
      <c r="O594" s="173"/>
      <c r="P594" s="173"/>
      <c r="Q594" s="173"/>
      <c r="R594" s="173"/>
      <c r="S594" s="173"/>
      <c r="T594" s="179"/>
      <c r="U594" s="173"/>
      <c r="V594" s="173"/>
      <c r="W594" s="173"/>
      <c r="X594" s="173"/>
      <c r="Y594" s="173"/>
      <c r="Z594" s="173"/>
      <c r="AA594" s="173"/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5" t="s">
        <v>338</v>
      </c>
      <c r="AU594" s="175" t="s">
        <v>136</v>
      </c>
      <c r="AV594" s="173" t="s">
        <v>136</v>
      </c>
      <c r="AW594" s="173" t="s">
        <v>28</v>
      </c>
      <c r="AX594" s="173" t="s">
        <v>75</v>
      </c>
      <c r="AY594" s="175" t="s">
        <v>128</v>
      </c>
      <c r="AZ594" s="173"/>
      <c r="BA594" s="173"/>
      <c r="BB594" s="173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</row>
    <row r="595" ht="15.75" customHeight="1">
      <c r="A595" s="173"/>
      <c r="B595" s="174"/>
      <c r="C595" s="173"/>
      <c r="D595" s="168" t="s">
        <v>338</v>
      </c>
      <c r="E595" s="175" t="s">
        <v>1</v>
      </c>
      <c r="F595" s="176" t="s">
        <v>937</v>
      </c>
      <c r="G595" s="173"/>
      <c r="H595" s="177">
        <v>22.381</v>
      </c>
      <c r="I595" s="173"/>
      <c r="J595" s="173"/>
      <c r="K595" s="173"/>
      <c r="L595" s="174"/>
      <c r="M595" s="178"/>
      <c r="N595" s="173"/>
      <c r="O595" s="173"/>
      <c r="P595" s="173"/>
      <c r="Q595" s="173"/>
      <c r="R595" s="173"/>
      <c r="S595" s="173"/>
      <c r="T595" s="179"/>
      <c r="U595" s="173"/>
      <c r="V595" s="173"/>
      <c r="W595" s="173"/>
      <c r="X595" s="173"/>
      <c r="Y595" s="173"/>
      <c r="Z595" s="173"/>
      <c r="AA595" s="173"/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5" t="s">
        <v>338</v>
      </c>
      <c r="AU595" s="175" t="s">
        <v>136</v>
      </c>
      <c r="AV595" s="173" t="s">
        <v>136</v>
      </c>
      <c r="AW595" s="173" t="s">
        <v>28</v>
      </c>
      <c r="AX595" s="173" t="s">
        <v>75</v>
      </c>
      <c r="AY595" s="175" t="s">
        <v>128</v>
      </c>
      <c r="AZ595" s="173"/>
      <c r="BA595" s="173"/>
      <c r="BB595" s="173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</row>
    <row r="596" ht="15.75" customHeight="1">
      <c r="A596" s="166"/>
      <c r="B596" s="167"/>
      <c r="C596" s="166"/>
      <c r="D596" s="168" t="s">
        <v>338</v>
      </c>
      <c r="E596" s="169" t="s">
        <v>1</v>
      </c>
      <c r="F596" s="170" t="s">
        <v>530</v>
      </c>
      <c r="G596" s="166"/>
      <c r="H596" s="169" t="s">
        <v>1</v>
      </c>
      <c r="I596" s="166"/>
      <c r="J596" s="166"/>
      <c r="K596" s="166"/>
      <c r="L596" s="167"/>
      <c r="M596" s="171"/>
      <c r="N596" s="166"/>
      <c r="O596" s="166"/>
      <c r="P596" s="166"/>
      <c r="Q596" s="166"/>
      <c r="R596" s="166"/>
      <c r="S596" s="166"/>
      <c r="T596" s="172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9" t="s">
        <v>338</v>
      </c>
      <c r="AU596" s="169" t="s">
        <v>136</v>
      </c>
      <c r="AV596" s="166" t="s">
        <v>83</v>
      </c>
      <c r="AW596" s="166" t="s">
        <v>28</v>
      </c>
      <c r="AX596" s="166" t="s">
        <v>75</v>
      </c>
      <c r="AY596" s="169" t="s">
        <v>128</v>
      </c>
      <c r="AZ596" s="166"/>
      <c r="BA596" s="166"/>
      <c r="BB596" s="166"/>
      <c r="BC596" s="166"/>
      <c r="BD596" s="166"/>
      <c r="BE596" s="166"/>
      <c r="BF596" s="166"/>
      <c r="BG596" s="166"/>
      <c r="BH596" s="166"/>
      <c r="BI596" s="166"/>
      <c r="BJ596" s="166"/>
      <c r="BK596" s="166"/>
      <c r="BL596" s="166"/>
      <c r="BM596" s="166"/>
    </row>
    <row r="597" ht="15.75" customHeight="1">
      <c r="A597" s="173"/>
      <c r="B597" s="174"/>
      <c r="C597" s="173"/>
      <c r="D597" s="168" t="s">
        <v>338</v>
      </c>
      <c r="E597" s="175" t="s">
        <v>1</v>
      </c>
      <c r="F597" s="176" t="s">
        <v>938</v>
      </c>
      <c r="G597" s="173"/>
      <c r="H597" s="177">
        <v>8.4</v>
      </c>
      <c r="I597" s="173"/>
      <c r="J597" s="173"/>
      <c r="K597" s="173"/>
      <c r="L597" s="174"/>
      <c r="M597" s="178"/>
      <c r="N597" s="173"/>
      <c r="O597" s="173"/>
      <c r="P597" s="173"/>
      <c r="Q597" s="173"/>
      <c r="R597" s="173"/>
      <c r="S597" s="173"/>
      <c r="T597" s="179"/>
      <c r="U597" s="173"/>
      <c r="V597" s="173"/>
      <c r="W597" s="173"/>
      <c r="X597" s="173"/>
      <c r="Y597" s="173"/>
      <c r="Z597" s="173"/>
      <c r="AA597" s="173"/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5" t="s">
        <v>338</v>
      </c>
      <c r="AU597" s="175" t="s">
        <v>136</v>
      </c>
      <c r="AV597" s="173" t="s">
        <v>136</v>
      </c>
      <c r="AW597" s="173" t="s">
        <v>28</v>
      </c>
      <c r="AX597" s="173" t="s">
        <v>75</v>
      </c>
      <c r="AY597" s="175" t="s">
        <v>128</v>
      </c>
      <c r="AZ597" s="173"/>
      <c r="BA597" s="173"/>
      <c r="BB597" s="173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</row>
    <row r="598" ht="15.75" customHeight="1">
      <c r="A598" s="173"/>
      <c r="B598" s="174"/>
      <c r="C598" s="173"/>
      <c r="D598" s="168" t="s">
        <v>338</v>
      </c>
      <c r="E598" s="175" t="s">
        <v>1</v>
      </c>
      <c r="F598" s="176" t="s">
        <v>939</v>
      </c>
      <c r="G598" s="173"/>
      <c r="H598" s="177">
        <v>17.399</v>
      </c>
      <c r="I598" s="173"/>
      <c r="J598" s="173"/>
      <c r="K598" s="173"/>
      <c r="L598" s="174"/>
      <c r="M598" s="178"/>
      <c r="N598" s="173"/>
      <c r="O598" s="173"/>
      <c r="P598" s="173"/>
      <c r="Q598" s="173"/>
      <c r="R598" s="173"/>
      <c r="S598" s="173"/>
      <c r="T598" s="179"/>
      <c r="U598" s="173"/>
      <c r="V598" s="173"/>
      <c r="W598" s="173"/>
      <c r="X598" s="173"/>
      <c r="Y598" s="173"/>
      <c r="Z598" s="173"/>
      <c r="AA598" s="173"/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5" t="s">
        <v>338</v>
      </c>
      <c r="AU598" s="175" t="s">
        <v>136</v>
      </c>
      <c r="AV598" s="173" t="s">
        <v>136</v>
      </c>
      <c r="AW598" s="173" t="s">
        <v>28</v>
      </c>
      <c r="AX598" s="173" t="s">
        <v>75</v>
      </c>
      <c r="AY598" s="175" t="s">
        <v>128</v>
      </c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</row>
    <row r="599" ht="15.75" customHeight="1">
      <c r="A599" s="187"/>
      <c r="B599" s="188"/>
      <c r="C599" s="187"/>
      <c r="D599" s="168" t="s">
        <v>338</v>
      </c>
      <c r="E599" s="189" t="s">
        <v>1</v>
      </c>
      <c r="F599" s="190" t="s">
        <v>351</v>
      </c>
      <c r="G599" s="187"/>
      <c r="H599" s="191">
        <v>70.33</v>
      </c>
      <c r="I599" s="187"/>
      <c r="J599" s="187"/>
      <c r="K599" s="187"/>
      <c r="L599" s="188"/>
      <c r="M599" s="192"/>
      <c r="N599" s="187"/>
      <c r="O599" s="187"/>
      <c r="P599" s="187"/>
      <c r="Q599" s="187"/>
      <c r="R599" s="187"/>
      <c r="S599" s="187"/>
      <c r="T599" s="193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9" t="s">
        <v>338</v>
      </c>
      <c r="AU599" s="189" t="s">
        <v>136</v>
      </c>
      <c r="AV599" s="187" t="s">
        <v>153</v>
      </c>
      <c r="AW599" s="187" t="s">
        <v>28</v>
      </c>
      <c r="AX599" s="187" t="s">
        <v>83</v>
      </c>
      <c r="AY599" s="189" t="s">
        <v>128</v>
      </c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</row>
    <row r="600" ht="24.0" customHeight="1">
      <c r="A600" s="16"/>
      <c r="B600" s="17"/>
      <c r="C600" s="146" t="s">
        <v>940</v>
      </c>
      <c r="D600" s="146" t="s">
        <v>131</v>
      </c>
      <c r="E600" s="147" t="s">
        <v>941</v>
      </c>
      <c r="F600" s="148" t="s">
        <v>942</v>
      </c>
      <c r="G600" s="149" t="s">
        <v>164</v>
      </c>
      <c r="H600" s="150">
        <v>170.418</v>
      </c>
      <c r="I600" s="151"/>
      <c r="J600" s="151">
        <f>ROUND(I600*H600,2)</f>
        <v>0</v>
      </c>
      <c r="K600" s="148" t="s">
        <v>1</v>
      </c>
      <c r="L600" s="17"/>
      <c r="M600" s="152" t="s">
        <v>1</v>
      </c>
      <c r="N600" s="153" t="s">
        <v>41</v>
      </c>
      <c r="O600" s="154">
        <v>0.087</v>
      </c>
      <c r="P600" s="154">
        <f>O600*H600</f>
        <v>14.826366</v>
      </c>
      <c r="Q600" s="154">
        <v>0.00735</v>
      </c>
      <c r="R600" s="154">
        <f>Q600*H600</f>
        <v>1.2525723</v>
      </c>
      <c r="S600" s="154">
        <v>0.0</v>
      </c>
      <c r="T600" s="155">
        <f>S600*H600</f>
        <v>0</v>
      </c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56" t="s">
        <v>153</v>
      </c>
      <c r="AS600" s="16"/>
      <c r="AT600" s="156" t="s">
        <v>131</v>
      </c>
      <c r="AU600" s="156" t="s">
        <v>136</v>
      </c>
      <c r="AV600" s="16"/>
      <c r="AW600" s="16"/>
      <c r="AX600" s="16"/>
      <c r="AY600" s="3" t="s">
        <v>128</v>
      </c>
      <c r="AZ600" s="16"/>
      <c r="BA600" s="16"/>
      <c r="BB600" s="16"/>
      <c r="BC600" s="16"/>
      <c r="BD600" s="16"/>
      <c r="BE600" s="157">
        <f>IF(N600="základní",J600,0)</f>
        <v>0</v>
      </c>
      <c r="BF600" s="157">
        <f>IF(N600="snížená",J600,0)</f>
        <v>0</v>
      </c>
      <c r="BG600" s="157">
        <f>IF(N600="zákl. přenesená",J600,0)</f>
        <v>0</v>
      </c>
      <c r="BH600" s="157">
        <f>IF(N600="sníž. přenesená",J600,0)</f>
        <v>0</v>
      </c>
      <c r="BI600" s="157">
        <f>IF(N600="nulová",J600,0)</f>
        <v>0</v>
      </c>
      <c r="BJ600" s="3" t="s">
        <v>136</v>
      </c>
      <c r="BK600" s="157">
        <f>ROUND(I600*H600,2)</f>
        <v>0</v>
      </c>
      <c r="BL600" s="3" t="s">
        <v>153</v>
      </c>
      <c r="BM600" s="156" t="s">
        <v>943</v>
      </c>
    </row>
    <row r="601" ht="15.75" customHeight="1">
      <c r="A601" s="166"/>
      <c r="B601" s="167"/>
      <c r="C601" s="166"/>
      <c r="D601" s="168" t="s">
        <v>338</v>
      </c>
      <c r="E601" s="169" t="s">
        <v>1</v>
      </c>
      <c r="F601" s="170" t="s">
        <v>944</v>
      </c>
      <c r="G601" s="166"/>
      <c r="H601" s="169" t="s">
        <v>1</v>
      </c>
      <c r="I601" s="166"/>
      <c r="J601" s="166"/>
      <c r="K601" s="166"/>
      <c r="L601" s="167"/>
      <c r="M601" s="171"/>
      <c r="N601" s="166"/>
      <c r="O601" s="166"/>
      <c r="P601" s="166"/>
      <c r="Q601" s="166"/>
      <c r="R601" s="166"/>
      <c r="S601" s="166"/>
      <c r="T601" s="172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9" t="s">
        <v>338</v>
      </c>
      <c r="AU601" s="169" t="s">
        <v>136</v>
      </c>
      <c r="AV601" s="166" t="s">
        <v>83</v>
      </c>
      <c r="AW601" s="166" t="s">
        <v>28</v>
      </c>
      <c r="AX601" s="166" t="s">
        <v>75</v>
      </c>
      <c r="AY601" s="169" t="s">
        <v>128</v>
      </c>
      <c r="AZ601" s="166"/>
      <c r="BA601" s="166"/>
      <c r="BB601" s="166"/>
      <c r="BC601" s="166"/>
      <c r="BD601" s="166"/>
      <c r="BE601" s="166"/>
      <c r="BF601" s="166"/>
      <c r="BG601" s="166"/>
      <c r="BH601" s="166"/>
      <c r="BI601" s="166"/>
      <c r="BJ601" s="166"/>
      <c r="BK601" s="166"/>
      <c r="BL601" s="166"/>
      <c r="BM601" s="166"/>
    </row>
    <row r="602" ht="15.75" customHeight="1">
      <c r="A602" s="173"/>
      <c r="B602" s="174"/>
      <c r="C602" s="173"/>
      <c r="D602" s="168" t="s">
        <v>338</v>
      </c>
      <c r="E602" s="175" t="s">
        <v>1</v>
      </c>
      <c r="F602" s="176" t="s">
        <v>945</v>
      </c>
      <c r="G602" s="173"/>
      <c r="H602" s="177">
        <v>116.643</v>
      </c>
      <c r="I602" s="173"/>
      <c r="J602" s="173"/>
      <c r="K602" s="173"/>
      <c r="L602" s="174"/>
      <c r="M602" s="178"/>
      <c r="N602" s="173"/>
      <c r="O602" s="173"/>
      <c r="P602" s="173"/>
      <c r="Q602" s="173"/>
      <c r="R602" s="173"/>
      <c r="S602" s="173"/>
      <c r="T602" s="179"/>
      <c r="U602" s="173"/>
      <c r="V602" s="173"/>
      <c r="W602" s="173"/>
      <c r="X602" s="173"/>
      <c r="Y602" s="173"/>
      <c r="Z602" s="173"/>
      <c r="AA602" s="173"/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5" t="s">
        <v>338</v>
      </c>
      <c r="AU602" s="175" t="s">
        <v>136</v>
      </c>
      <c r="AV602" s="173" t="s">
        <v>136</v>
      </c>
      <c r="AW602" s="173" t="s">
        <v>28</v>
      </c>
      <c r="AX602" s="173" t="s">
        <v>75</v>
      </c>
      <c r="AY602" s="175" t="s">
        <v>128</v>
      </c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173"/>
    </row>
    <row r="603" ht="15.75" customHeight="1">
      <c r="A603" s="173"/>
      <c r="B603" s="174"/>
      <c r="C603" s="173"/>
      <c r="D603" s="168" t="s">
        <v>338</v>
      </c>
      <c r="E603" s="175" t="s">
        <v>1</v>
      </c>
      <c r="F603" s="176" t="s">
        <v>946</v>
      </c>
      <c r="G603" s="173"/>
      <c r="H603" s="177">
        <v>17.417</v>
      </c>
      <c r="I603" s="173"/>
      <c r="J603" s="173"/>
      <c r="K603" s="173"/>
      <c r="L603" s="174"/>
      <c r="M603" s="178"/>
      <c r="N603" s="173"/>
      <c r="O603" s="173"/>
      <c r="P603" s="173"/>
      <c r="Q603" s="173"/>
      <c r="R603" s="173"/>
      <c r="S603" s="173"/>
      <c r="T603" s="179"/>
      <c r="U603" s="173"/>
      <c r="V603" s="173"/>
      <c r="W603" s="173"/>
      <c r="X603" s="173"/>
      <c r="Y603" s="173"/>
      <c r="Z603" s="173"/>
      <c r="AA603" s="173"/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5" t="s">
        <v>338</v>
      </c>
      <c r="AU603" s="175" t="s">
        <v>136</v>
      </c>
      <c r="AV603" s="173" t="s">
        <v>136</v>
      </c>
      <c r="AW603" s="173" t="s">
        <v>28</v>
      </c>
      <c r="AX603" s="173" t="s">
        <v>75</v>
      </c>
      <c r="AY603" s="175" t="s">
        <v>128</v>
      </c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173"/>
    </row>
    <row r="604" ht="15.75" customHeight="1">
      <c r="A604" s="173"/>
      <c r="B604" s="174"/>
      <c r="C604" s="173"/>
      <c r="D604" s="168" t="s">
        <v>338</v>
      </c>
      <c r="E604" s="175" t="s">
        <v>1</v>
      </c>
      <c r="F604" s="176" t="s">
        <v>947</v>
      </c>
      <c r="G604" s="173"/>
      <c r="H604" s="177">
        <v>35.572</v>
      </c>
      <c r="I604" s="173"/>
      <c r="J604" s="173"/>
      <c r="K604" s="173"/>
      <c r="L604" s="174"/>
      <c r="M604" s="178"/>
      <c r="N604" s="173"/>
      <c r="O604" s="173"/>
      <c r="P604" s="173"/>
      <c r="Q604" s="173"/>
      <c r="R604" s="173"/>
      <c r="S604" s="173"/>
      <c r="T604" s="179"/>
      <c r="U604" s="173"/>
      <c r="V604" s="173"/>
      <c r="W604" s="173"/>
      <c r="X604" s="173"/>
      <c r="Y604" s="173"/>
      <c r="Z604" s="173"/>
      <c r="AA604" s="173"/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5" t="s">
        <v>338</v>
      </c>
      <c r="AU604" s="175" t="s">
        <v>136</v>
      </c>
      <c r="AV604" s="173" t="s">
        <v>136</v>
      </c>
      <c r="AW604" s="173" t="s">
        <v>28</v>
      </c>
      <c r="AX604" s="173" t="s">
        <v>75</v>
      </c>
      <c r="AY604" s="175" t="s">
        <v>128</v>
      </c>
      <c r="AZ604" s="173"/>
      <c r="BA604" s="173"/>
      <c r="BB604" s="173"/>
      <c r="BC604" s="173"/>
      <c r="BD604" s="173"/>
      <c r="BE604" s="173"/>
      <c r="BF604" s="173"/>
      <c r="BG604" s="173"/>
      <c r="BH604" s="173"/>
      <c r="BI604" s="173"/>
      <c r="BJ604" s="173"/>
      <c r="BK604" s="173"/>
      <c r="BL604" s="173"/>
      <c r="BM604" s="173"/>
    </row>
    <row r="605" ht="15.75" customHeight="1">
      <c r="A605" s="173"/>
      <c r="B605" s="174"/>
      <c r="C605" s="173"/>
      <c r="D605" s="168" t="s">
        <v>338</v>
      </c>
      <c r="E605" s="175" t="s">
        <v>1</v>
      </c>
      <c r="F605" s="176" t="s">
        <v>948</v>
      </c>
      <c r="G605" s="173"/>
      <c r="H605" s="177">
        <v>0.525</v>
      </c>
      <c r="I605" s="173"/>
      <c r="J605" s="173"/>
      <c r="K605" s="173"/>
      <c r="L605" s="174"/>
      <c r="M605" s="178"/>
      <c r="N605" s="173"/>
      <c r="O605" s="173"/>
      <c r="P605" s="173"/>
      <c r="Q605" s="173"/>
      <c r="R605" s="173"/>
      <c r="S605" s="173"/>
      <c r="T605" s="179"/>
      <c r="U605" s="173"/>
      <c r="V605" s="173"/>
      <c r="W605" s="173"/>
      <c r="X605" s="173"/>
      <c r="Y605" s="173"/>
      <c r="Z605" s="173"/>
      <c r="AA605" s="173"/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5" t="s">
        <v>338</v>
      </c>
      <c r="AU605" s="175" t="s">
        <v>136</v>
      </c>
      <c r="AV605" s="173" t="s">
        <v>136</v>
      </c>
      <c r="AW605" s="173" t="s">
        <v>28</v>
      </c>
      <c r="AX605" s="173" t="s">
        <v>75</v>
      </c>
      <c r="AY605" s="175" t="s">
        <v>128</v>
      </c>
      <c r="AZ605" s="173"/>
      <c r="BA605" s="173"/>
      <c r="BB605" s="173"/>
      <c r="BC605" s="173"/>
      <c r="BD605" s="173"/>
      <c r="BE605" s="173"/>
      <c r="BF605" s="173"/>
      <c r="BG605" s="173"/>
      <c r="BH605" s="173"/>
      <c r="BI605" s="173"/>
      <c r="BJ605" s="173"/>
      <c r="BK605" s="173"/>
      <c r="BL605" s="173"/>
      <c r="BM605" s="173"/>
    </row>
    <row r="606" ht="15.75" customHeight="1">
      <c r="A606" s="166"/>
      <c r="B606" s="167"/>
      <c r="C606" s="166"/>
      <c r="D606" s="168" t="s">
        <v>338</v>
      </c>
      <c r="E606" s="169" t="s">
        <v>1</v>
      </c>
      <c r="F606" s="170" t="s">
        <v>949</v>
      </c>
      <c r="G606" s="166"/>
      <c r="H606" s="169" t="s">
        <v>1</v>
      </c>
      <c r="I606" s="166"/>
      <c r="J606" s="166"/>
      <c r="K606" s="166"/>
      <c r="L606" s="167"/>
      <c r="M606" s="171"/>
      <c r="N606" s="166"/>
      <c r="O606" s="166"/>
      <c r="P606" s="166"/>
      <c r="Q606" s="166"/>
      <c r="R606" s="166"/>
      <c r="S606" s="166"/>
      <c r="T606" s="172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9" t="s">
        <v>338</v>
      </c>
      <c r="AU606" s="169" t="s">
        <v>136</v>
      </c>
      <c r="AV606" s="166" t="s">
        <v>83</v>
      </c>
      <c r="AW606" s="166" t="s">
        <v>28</v>
      </c>
      <c r="AX606" s="166" t="s">
        <v>75</v>
      </c>
      <c r="AY606" s="169" t="s">
        <v>128</v>
      </c>
      <c r="AZ606" s="166"/>
      <c r="BA606" s="166"/>
      <c r="BB606" s="166"/>
      <c r="BC606" s="166"/>
      <c r="BD606" s="166"/>
      <c r="BE606" s="166"/>
      <c r="BF606" s="166"/>
      <c r="BG606" s="166"/>
      <c r="BH606" s="166"/>
      <c r="BI606" s="166"/>
      <c r="BJ606" s="166"/>
      <c r="BK606" s="166"/>
      <c r="BL606" s="166"/>
      <c r="BM606" s="166"/>
    </row>
    <row r="607" ht="15.75" customHeight="1">
      <c r="A607" s="173"/>
      <c r="B607" s="174"/>
      <c r="C607" s="173"/>
      <c r="D607" s="168" t="s">
        <v>338</v>
      </c>
      <c r="E607" s="175" t="s">
        <v>1</v>
      </c>
      <c r="F607" s="176" t="s">
        <v>540</v>
      </c>
      <c r="G607" s="173"/>
      <c r="H607" s="177">
        <v>-8.25</v>
      </c>
      <c r="I607" s="173"/>
      <c r="J607" s="173"/>
      <c r="K607" s="173"/>
      <c r="L607" s="174"/>
      <c r="M607" s="178"/>
      <c r="N607" s="173"/>
      <c r="O607" s="173"/>
      <c r="P607" s="173"/>
      <c r="Q607" s="173"/>
      <c r="R607" s="173"/>
      <c r="S607" s="173"/>
      <c r="T607" s="179"/>
      <c r="U607" s="173"/>
      <c r="V607" s="173"/>
      <c r="W607" s="173"/>
      <c r="X607" s="173"/>
      <c r="Y607" s="173"/>
      <c r="Z607" s="173"/>
      <c r="AA607" s="173"/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5" t="s">
        <v>338</v>
      </c>
      <c r="AU607" s="175" t="s">
        <v>136</v>
      </c>
      <c r="AV607" s="173" t="s">
        <v>136</v>
      </c>
      <c r="AW607" s="173" t="s">
        <v>28</v>
      </c>
      <c r="AX607" s="173" t="s">
        <v>75</v>
      </c>
      <c r="AY607" s="175" t="s">
        <v>128</v>
      </c>
      <c r="AZ607" s="173"/>
      <c r="BA607" s="173"/>
      <c r="BB607" s="173"/>
      <c r="BC607" s="173"/>
      <c r="BD607" s="173"/>
      <c r="BE607" s="173"/>
      <c r="BF607" s="173"/>
      <c r="BG607" s="173"/>
      <c r="BH607" s="173"/>
      <c r="BI607" s="173"/>
      <c r="BJ607" s="173"/>
      <c r="BK607" s="173"/>
      <c r="BL607" s="173"/>
      <c r="BM607" s="173"/>
    </row>
    <row r="608" ht="15.75" customHeight="1">
      <c r="A608" s="173"/>
      <c r="B608" s="174"/>
      <c r="C608" s="173"/>
      <c r="D608" s="168" t="s">
        <v>338</v>
      </c>
      <c r="E608" s="175" t="s">
        <v>1</v>
      </c>
      <c r="F608" s="176" t="s">
        <v>950</v>
      </c>
      <c r="G608" s="173"/>
      <c r="H608" s="177">
        <v>-6.15</v>
      </c>
      <c r="I608" s="173"/>
      <c r="J608" s="173"/>
      <c r="K608" s="173"/>
      <c r="L608" s="174"/>
      <c r="M608" s="178"/>
      <c r="N608" s="173"/>
      <c r="O608" s="173"/>
      <c r="P608" s="173"/>
      <c r="Q608" s="173"/>
      <c r="R608" s="173"/>
      <c r="S608" s="173"/>
      <c r="T608" s="179"/>
      <c r="U608" s="173"/>
      <c r="V608" s="173"/>
      <c r="W608" s="173"/>
      <c r="X608" s="173"/>
      <c r="Y608" s="173"/>
      <c r="Z608" s="173"/>
      <c r="AA608" s="173"/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5" t="s">
        <v>338</v>
      </c>
      <c r="AU608" s="175" t="s">
        <v>136</v>
      </c>
      <c r="AV608" s="173" t="s">
        <v>136</v>
      </c>
      <c r="AW608" s="173" t="s">
        <v>28</v>
      </c>
      <c r="AX608" s="173" t="s">
        <v>75</v>
      </c>
      <c r="AY608" s="175" t="s">
        <v>128</v>
      </c>
      <c r="AZ608" s="173"/>
      <c r="BA608" s="173"/>
      <c r="BB608" s="173"/>
      <c r="BC608" s="173"/>
      <c r="BD608" s="173"/>
      <c r="BE608" s="173"/>
      <c r="BF608" s="173"/>
      <c r="BG608" s="173"/>
      <c r="BH608" s="173"/>
      <c r="BI608" s="173"/>
      <c r="BJ608" s="173"/>
      <c r="BK608" s="173"/>
      <c r="BL608" s="173"/>
      <c r="BM608" s="173"/>
    </row>
    <row r="609" ht="15.75" customHeight="1">
      <c r="A609" s="173"/>
      <c r="B609" s="174"/>
      <c r="C609" s="173"/>
      <c r="D609" s="168" t="s">
        <v>338</v>
      </c>
      <c r="E609" s="175" t="s">
        <v>1</v>
      </c>
      <c r="F609" s="176" t="s">
        <v>951</v>
      </c>
      <c r="G609" s="173"/>
      <c r="H609" s="177">
        <v>-5.125</v>
      </c>
      <c r="I609" s="173"/>
      <c r="J609" s="173"/>
      <c r="K609" s="173"/>
      <c r="L609" s="174"/>
      <c r="M609" s="178"/>
      <c r="N609" s="173"/>
      <c r="O609" s="173"/>
      <c r="P609" s="173"/>
      <c r="Q609" s="173"/>
      <c r="R609" s="173"/>
      <c r="S609" s="173"/>
      <c r="T609" s="179"/>
      <c r="U609" s="173"/>
      <c r="V609" s="173"/>
      <c r="W609" s="173"/>
      <c r="X609" s="173"/>
      <c r="Y609" s="173"/>
      <c r="Z609" s="173"/>
      <c r="AA609" s="173"/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5" t="s">
        <v>338</v>
      </c>
      <c r="AU609" s="175" t="s">
        <v>136</v>
      </c>
      <c r="AV609" s="173" t="s">
        <v>136</v>
      </c>
      <c r="AW609" s="173" t="s">
        <v>28</v>
      </c>
      <c r="AX609" s="173" t="s">
        <v>75</v>
      </c>
      <c r="AY609" s="175" t="s">
        <v>128</v>
      </c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73"/>
    </row>
    <row r="610" ht="15.75" customHeight="1">
      <c r="A610" s="173"/>
      <c r="B610" s="174"/>
      <c r="C610" s="173"/>
      <c r="D610" s="168" t="s">
        <v>338</v>
      </c>
      <c r="E610" s="175" t="s">
        <v>1</v>
      </c>
      <c r="F610" s="176" t="s">
        <v>543</v>
      </c>
      <c r="G610" s="173"/>
      <c r="H610" s="177">
        <v>-0.5</v>
      </c>
      <c r="I610" s="173"/>
      <c r="J610" s="173"/>
      <c r="K610" s="173"/>
      <c r="L610" s="174"/>
      <c r="M610" s="178"/>
      <c r="N610" s="173"/>
      <c r="O610" s="173"/>
      <c r="P610" s="173"/>
      <c r="Q610" s="173"/>
      <c r="R610" s="173"/>
      <c r="S610" s="173"/>
      <c r="T610" s="179"/>
      <c r="U610" s="173"/>
      <c r="V610" s="173"/>
      <c r="W610" s="173"/>
      <c r="X610" s="173"/>
      <c r="Y610" s="173"/>
      <c r="Z610" s="173"/>
      <c r="AA610" s="173"/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5" t="s">
        <v>338</v>
      </c>
      <c r="AU610" s="175" t="s">
        <v>136</v>
      </c>
      <c r="AV610" s="173" t="s">
        <v>136</v>
      </c>
      <c r="AW610" s="173" t="s">
        <v>28</v>
      </c>
      <c r="AX610" s="173" t="s">
        <v>75</v>
      </c>
      <c r="AY610" s="175" t="s">
        <v>128</v>
      </c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73"/>
    </row>
    <row r="611" ht="15.75" customHeight="1">
      <c r="A611" s="173"/>
      <c r="B611" s="174"/>
      <c r="C611" s="173"/>
      <c r="D611" s="168" t="s">
        <v>338</v>
      </c>
      <c r="E611" s="175" t="s">
        <v>1</v>
      </c>
      <c r="F611" s="176" t="s">
        <v>544</v>
      </c>
      <c r="G611" s="173"/>
      <c r="H611" s="177">
        <v>-0.75</v>
      </c>
      <c r="I611" s="173"/>
      <c r="J611" s="173"/>
      <c r="K611" s="173"/>
      <c r="L611" s="174"/>
      <c r="M611" s="178"/>
      <c r="N611" s="173"/>
      <c r="O611" s="173"/>
      <c r="P611" s="173"/>
      <c r="Q611" s="173"/>
      <c r="R611" s="173"/>
      <c r="S611" s="173"/>
      <c r="T611" s="179"/>
      <c r="U611" s="173"/>
      <c r="V611" s="173"/>
      <c r="W611" s="173"/>
      <c r="X611" s="173"/>
      <c r="Y611" s="173"/>
      <c r="Z611" s="173"/>
      <c r="AA611" s="173"/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5" t="s">
        <v>338</v>
      </c>
      <c r="AU611" s="175" t="s">
        <v>136</v>
      </c>
      <c r="AV611" s="173" t="s">
        <v>136</v>
      </c>
      <c r="AW611" s="173" t="s">
        <v>28</v>
      </c>
      <c r="AX611" s="173" t="s">
        <v>75</v>
      </c>
      <c r="AY611" s="175" t="s">
        <v>128</v>
      </c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73"/>
    </row>
    <row r="612" ht="15.75" customHeight="1">
      <c r="A612" s="180"/>
      <c r="B612" s="181"/>
      <c r="C612" s="180"/>
      <c r="D612" s="168" t="s">
        <v>338</v>
      </c>
      <c r="E612" s="182" t="s">
        <v>226</v>
      </c>
      <c r="F612" s="183" t="s">
        <v>341</v>
      </c>
      <c r="G612" s="180"/>
      <c r="H612" s="184">
        <v>149.382</v>
      </c>
      <c r="I612" s="180"/>
      <c r="J612" s="180"/>
      <c r="K612" s="180"/>
      <c r="L612" s="181"/>
      <c r="M612" s="185"/>
      <c r="N612" s="180"/>
      <c r="O612" s="180"/>
      <c r="P612" s="180"/>
      <c r="Q612" s="180"/>
      <c r="R612" s="180"/>
      <c r="S612" s="180"/>
      <c r="T612" s="186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2" t="s">
        <v>338</v>
      </c>
      <c r="AU612" s="182" t="s">
        <v>136</v>
      </c>
      <c r="AV612" s="180" t="s">
        <v>147</v>
      </c>
      <c r="AW612" s="180" t="s">
        <v>28</v>
      </c>
      <c r="AX612" s="180" t="s">
        <v>75</v>
      </c>
      <c r="AY612" s="182" t="s">
        <v>128</v>
      </c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</row>
    <row r="613" ht="15.75" customHeight="1">
      <c r="A613" s="166"/>
      <c r="B613" s="167"/>
      <c r="C613" s="166"/>
      <c r="D613" s="168" t="s">
        <v>338</v>
      </c>
      <c r="E613" s="169" t="s">
        <v>1</v>
      </c>
      <c r="F613" s="170" t="s">
        <v>952</v>
      </c>
      <c r="G613" s="166"/>
      <c r="H613" s="169" t="s">
        <v>1</v>
      </c>
      <c r="I613" s="166"/>
      <c r="J613" s="166"/>
      <c r="K613" s="166"/>
      <c r="L613" s="167"/>
      <c r="M613" s="171"/>
      <c r="N613" s="166"/>
      <c r="O613" s="166"/>
      <c r="P613" s="166"/>
      <c r="Q613" s="166"/>
      <c r="R613" s="166"/>
      <c r="S613" s="166"/>
      <c r="T613" s="172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9" t="s">
        <v>338</v>
      </c>
      <c r="AU613" s="169" t="s">
        <v>136</v>
      </c>
      <c r="AV613" s="166" t="s">
        <v>83</v>
      </c>
      <c r="AW613" s="166" t="s">
        <v>28</v>
      </c>
      <c r="AX613" s="166" t="s">
        <v>75</v>
      </c>
      <c r="AY613" s="169" t="s">
        <v>128</v>
      </c>
      <c r="AZ613" s="166"/>
      <c r="BA613" s="166"/>
      <c r="BB613" s="166"/>
      <c r="BC613" s="166"/>
      <c r="BD613" s="166"/>
      <c r="BE613" s="166"/>
      <c r="BF613" s="166"/>
      <c r="BG613" s="166"/>
      <c r="BH613" s="166"/>
      <c r="BI613" s="166"/>
      <c r="BJ613" s="166"/>
      <c r="BK613" s="166"/>
      <c r="BL613" s="166"/>
      <c r="BM613" s="166"/>
    </row>
    <row r="614" ht="15.75" customHeight="1">
      <c r="A614" s="173"/>
      <c r="B614" s="174"/>
      <c r="C614" s="173"/>
      <c r="D614" s="168" t="s">
        <v>338</v>
      </c>
      <c r="E614" s="175" t="s">
        <v>1</v>
      </c>
      <c r="F614" s="176" t="s">
        <v>953</v>
      </c>
      <c r="G614" s="173"/>
      <c r="H614" s="177">
        <v>21.036</v>
      </c>
      <c r="I614" s="173"/>
      <c r="J614" s="173"/>
      <c r="K614" s="173"/>
      <c r="L614" s="174"/>
      <c r="M614" s="178"/>
      <c r="N614" s="173"/>
      <c r="O614" s="173"/>
      <c r="P614" s="173"/>
      <c r="Q614" s="173"/>
      <c r="R614" s="173"/>
      <c r="S614" s="173"/>
      <c r="T614" s="179"/>
      <c r="U614" s="173"/>
      <c r="V614" s="173"/>
      <c r="W614" s="173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5" t="s">
        <v>338</v>
      </c>
      <c r="AU614" s="175" t="s">
        <v>136</v>
      </c>
      <c r="AV614" s="173" t="s">
        <v>136</v>
      </c>
      <c r="AW614" s="173" t="s">
        <v>28</v>
      </c>
      <c r="AX614" s="173" t="s">
        <v>75</v>
      </c>
      <c r="AY614" s="175" t="s">
        <v>128</v>
      </c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3"/>
    </row>
    <row r="615" ht="15.75" customHeight="1">
      <c r="A615" s="180"/>
      <c r="B615" s="181"/>
      <c r="C615" s="180"/>
      <c r="D615" s="168" t="s">
        <v>338</v>
      </c>
      <c r="E615" s="182" t="s">
        <v>229</v>
      </c>
      <c r="F615" s="183" t="s">
        <v>341</v>
      </c>
      <c r="G615" s="180"/>
      <c r="H615" s="184">
        <v>21.036</v>
      </c>
      <c r="I615" s="180"/>
      <c r="J615" s="180"/>
      <c r="K615" s="180"/>
      <c r="L615" s="181"/>
      <c r="M615" s="185"/>
      <c r="N615" s="180"/>
      <c r="O615" s="180"/>
      <c r="P615" s="180"/>
      <c r="Q615" s="180"/>
      <c r="R615" s="180"/>
      <c r="S615" s="180"/>
      <c r="T615" s="186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2" t="s">
        <v>338</v>
      </c>
      <c r="AU615" s="182" t="s">
        <v>136</v>
      </c>
      <c r="AV615" s="180" t="s">
        <v>147</v>
      </c>
      <c r="AW615" s="180" t="s">
        <v>28</v>
      </c>
      <c r="AX615" s="180" t="s">
        <v>75</v>
      </c>
      <c r="AY615" s="182" t="s">
        <v>128</v>
      </c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</row>
    <row r="616" ht="15.75" customHeight="1">
      <c r="A616" s="187"/>
      <c r="B616" s="188"/>
      <c r="C616" s="187"/>
      <c r="D616" s="168" t="s">
        <v>338</v>
      </c>
      <c r="E616" s="189" t="s">
        <v>1</v>
      </c>
      <c r="F616" s="190" t="s">
        <v>351</v>
      </c>
      <c r="G616" s="187"/>
      <c r="H616" s="191">
        <v>170.418</v>
      </c>
      <c r="I616" s="187"/>
      <c r="J616" s="187"/>
      <c r="K616" s="187"/>
      <c r="L616" s="188"/>
      <c r="M616" s="192"/>
      <c r="N616" s="187"/>
      <c r="O616" s="187"/>
      <c r="P616" s="187"/>
      <c r="Q616" s="187"/>
      <c r="R616" s="187"/>
      <c r="S616" s="187"/>
      <c r="T616" s="193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9" t="s">
        <v>338</v>
      </c>
      <c r="AU616" s="189" t="s">
        <v>136</v>
      </c>
      <c r="AV616" s="187" t="s">
        <v>153</v>
      </c>
      <c r="AW616" s="187" t="s">
        <v>28</v>
      </c>
      <c r="AX616" s="187" t="s">
        <v>83</v>
      </c>
      <c r="AY616" s="189" t="s">
        <v>128</v>
      </c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</row>
    <row r="617" ht="24.0" customHeight="1">
      <c r="A617" s="16"/>
      <c r="B617" s="17"/>
      <c r="C617" s="146" t="s">
        <v>954</v>
      </c>
      <c r="D617" s="146" t="s">
        <v>131</v>
      </c>
      <c r="E617" s="147" t="s">
        <v>955</v>
      </c>
      <c r="F617" s="148" t="s">
        <v>956</v>
      </c>
      <c r="G617" s="149" t="s">
        <v>164</v>
      </c>
      <c r="H617" s="150">
        <v>170.418</v>
      </c>
      <c r="I617" s="151"/>
      <c r="J617" s="151">
        <f>ROUND(I617*H617,2)</f>
        <v>0</v>
      </c>
      <c r="K617" s="148" t="s">
        <v>1</v>
      </c>
      <c r="L617" s="17"/>
      <c r="M617" s="152" t="s">
        <v>1</v>
      </c>
      <c r="N617" s="153" t="s">
        <v>41</v>
      </c>
      <c r="O617" s="154">
        <v>0.33</v>
      </c>
      <c r="P617" s="154">
        <f>O617*H617</f>
        <v>56.23794</v>
      </c>
      <c r="Q617" s="154">
        <v>0.004384</v>
      </c>
      <c r="R617" s="154">
        <f>Q617*H617</f>
        <v>0.747112512</v>
      </c>
      <c r="S617" s="154">
        <v>0.0</v>
      </c>
      <c r="T617" s="155">
        <f>S617*H617</f>
        <v>0</v>
      </c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56" t="s">
        <v>153</v>
      </c>
      <c r="AS617" s="16"/>
      <c r="AT617" s="156" t="s">
        <v>131</v>
      </c>
      <c r="AU617" s="156" t="s">
        <v>136</v>
      </c>
      <c r="AV617" s="16"/>
      <c r="AW617" s="16"/>
      <c r="AX617" s="16"/>
      <c r="AY617" s="3" t="s">
        <v>128</v>
      </c>
      <c r="AZ617" s="16"/>
      <c r="BA617" s="16"/>
      <c r="BB617" s="16"/>
      <c r="BC617" s="16"/>
      <c r="BD617" s="16"/>
      <c r="BE617" s="157">
        <f>IF(N617="základní",J617,0)</f>
        <v>0</v>
      </c>
      <c r="BF617" s="157">
        <f>IF(N617="snížená",J617,0)</f>
        <v>0</v>
      </c>
      <c r="BG617" s="157">
        <f>IF(N617="zákl. přenesená",J617,0)</f>
        <v>0</v>
      </c>
      <c r="BH617" s="157">
        <f>IF(N617="sníž. přenesená",J617,0)</f>
        <v>0</v>
      </c>
      <c r="BI617" s="157">
        <f>IF(N617="nulová",J617,0)</f>
        <v>0</v>
      </c>
      <c r="BJ617" s="3" t="s">
        <v>136</v>
      </c>
      <c r="BK617" s="157">
        <f>ROUND(I617*H617,2)</f>
        <v>0</v>
      </c>
      <c r="BL617" s="3" t="s">
        <v>153</v>
      </c>
      <c r="BM617" s="156" t="s">
        <v>957</v>
      </c>
    </row>
    <row r="618" ht="15.75" customHeight="1">
      <c r="A618" s="173"/>
      <c r="B618" s="174"/>
      <c r="C618" s="173"/>
      <c r="D618" s="168" t="s">
        <v>338</v>
      </c>
      <c r="E618" s="175" t="s">
        <v>1</v>
      </c>
      <c r="F618" s="176" t="s">
        <v>958</v>
      </c>
      <c r="G618" s="173"/>
      <c r="H618" s="177">
        <v>170.418</v>
      </c>
      <c r="I618" s="173"/>
      <c r="J618" s="173"/>
      <c r="K618" s="173"/>
      <c r="L618" s="174"/>
      <c r="M618" s="178"/>
      <c r="N618" s="173"/>
      <c r="O618" s="173"/>
      <c r="P618" s="173"/>
      <c r="Q618" s="173"/>
      <c r="R618" s="173"/>
      <c r="S618" s="173"/>
      <c r="T618" s="179"/>
      <c r="U618" s="173"/>
      <c r="V618" s="173"/>
      <c r="W618" s="173"/>
      <c r="X618" s="173"/>
      <c r="Y618" s="173"/>
      <c r="Z618" s="173"/>
      <c r="AA618" s="173"/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5" t="s">
        <v>338</v>
      </c>
      <c r="AU618" s="175" t="s">
        <v>136</v>
      </c>
      <c r="AV618" s="173" t="s">
        <v>136</v>
      </c>
      <c r="AW618" s="173" t="s">
        <v>28</v>
      </c>
      <c r="AX618" s="173" t="s">
        <v>75</v>
      </c>
      <c r="AY618" s="175" t="s">
        <v>128</v>
      </c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73"/>
    </row>
    <row r="619" ht="15.75" customHeight="1">
      <c r="A619" s="187"/>
      <c r="B619" s="188"/>
      <c r="C619" s="187"/>
      <c r="D619" s="168" t="s">
        <v>338</v>
      </c>
      <c r="E619" s="189" t="s">
        <v>1</v>
      </c>
      <c r="F619" s="190" t="s">
        <v>351</v>
      </c>
      <c r="G619" s="187"/>
      <c r="H619" s="191">
        <v>170.418</v>
      </c>
      <c r="I619" s="187"/>
      <c r="J619" s="187"/>
      <c r="K619" s="187"/>
      <c r="L619" s="188"/>
      <c r="M619" s="192"/>
      <c r="N619" s="187"/>
      <c r="O619" s="187"/>
      <c r="P619" s="187"/>
      <c r="Q619" s="187"/>
      <c r="R619" s="187"/>
      <c r="S619" s="187"/>
      <c r="T619" s="193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9" t="s">
        <v>338</v>
      </c>
      <c r="AU619" s="189" t="s">
        <v>136</v>
      </c>
      <c r="AV619" s="187" t="s">
        <v>153</v>
      </c>
      <c r="AW619" s="187" t="s">
        <v>28</v>
      </c>
      <c r="AX619" s="187" t="s">
        <v>83</v>
      </c>
      <c r="AY619" s="189" t="s">
        <v>128</v>
      </c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</row>
    <row r="620" ht="24.0" customHeight="1">
      <c r="A620" s="16"/>
      <c r="B620" s="17"/>
      <c r="C620" s="146" t="s">
        <v>959</v>
      </c>
      <c r="D620" s="146" t="s">
        <v>131</v>
      </c>
      <c r="E620" s="147" t="s">
        <v>960</v>
      </c>
      <c r="F620" s="148" t="s">
        <v>961</v>
      </c>
      <c r="G620" s="149" t="s">
        <v>209</v>
      </c>
      <c r="H620" s="150">
        <v>150.45</v>
      </c>
      <c r="I620" s="151"/>
      <c r="J620" s="151">
        <f t="shared" ref="J620:J621" si="75">ROUND(I620*H620,2)</f>
        <v>0</v>
      </c>
      <c r="K620" s="148" t="s">
        <v>1</v>
      </c>
      <c r="L620" s="17"/>
      <c r="M620" s="152" t="s">
        <v>1</v>
      </c>
      <c r="N620" s="153" t="s">
        <v>41</v>
      </c>
      <c r="O620" s="154">
        <v>0.11</v>
      </c>
      <c r="P620" s="154">
        <f t="shared" ref="P620:P621" si="76">O620*H620</f>
        <v>16.5495</v>
      </c>
      <c r="Q620" s="154">
        <v>0.0</v>
      </c>
      <c r="R620" s="154">
        <f t="shared" ref="R620:R621" si="77">Q620*H620</f>
        <v>0</v>
      </c>
      <c r="S620" s="154">
        <v>0.0</v>
      </c>
      <c r="T620" s="155">
        <f t="shared" ref="T620:T621" si="78">S620*H620</f>
        <v>0</v>
      </c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56" t="s">
        <v>153</v>
      </c>
      <c r="AS620" s="16"/>
      <c r="AT620" s="156" t="s">
        <v>131</v>
      </c>
      <c r="AU620" s="156" t="s">
        <v>136</v>
      </c>
      <c r="AV620" s="16"/>
      <c r="AW620" s="16"/>
      <c r="AX620" s="16"/>
      <c r="AY620" s="3" t="s">
        <v>128</v>
      </c>
      <c r="AZ620" s="16"/>
      <c r="BA620" s="16"/>
      <c r="BB620" s="16"/>
      <c r="BC620" s="16"/>
      <c r="BD620" s="16"/>
      <c r="BE620" s="157">
        <f t="shared" ref="BE620:BE621" si="79">IF(N620="základní",J620,0)</f>
        <v>0</v>
      </c>
      <c r="BF620" s="157">
        <f t="shared" ref="BF620:BF621" si="80">IF(N620="snížená",J620,0)</f>
        <v>0</v>
      </c>
      <c r="BG620" s="157">
        <f t="shared" ref="BG620:BG621" si="81">IF(N620="zákl. přenesená",J620,0)</f>
        <v>0</v>
      </c>
      <c r="BH620" s="157">
        <f t="shared" ref="BH620:BH621" si="82">IF(N620="sníž. přenesená",J620,0)</f>
        <v>0</v>
      </c>
      <c r="BI620" s="157">
        <f t="shared" ref="BI620:BI621" si="83">IF(N620="nulová",J620,0)</f>
        <v>0</v>
      </c>
      <c r="BJ620" s="3" t="s">
        <v>136</v>
      </c>
      <c r="BK620" s="157">
        <f t="shared" ref="BK620:BK621" si="84">ROUND(I620*H620,2)</f>
        <v>0</v>
      </c>
      <c r="BL620" s="3" t="s">
        <v>153</v>
      </c>
      <c r="BM620" s="156" t="s">
        <v>962</v>
      </c>
    </row>
    <row r="621" ht="16.5" customHeight="1">
      <c r="A621" s="16"/>
      <c r="B621" s="17"/>
      <c r="C621" s="194" t="s">
        <v>963</v>
      </c>
      <c r="D621" s="194" t="s">
        <v>407</v>
      </c>
      <c r="E621" s="195" t="s">
        <v>964</v>
      </c>
      <c r="F621" s="196" t="s">
        <v>965</v>
      </c>
      <c r="G621" s="197" t="s">
        <v>209</v>
      </c>
      <c r="H621" s="198">
        <v>157.973</v>
      </c>
      <c r="I621" s="199"/>
      <c r="J621" s="199">
        <f t="shared" si="75"/>
        <v>0</v>
      </c>
      <c r="K621" s="196" t="s">
        <v>1</v>
      </c>
      <c r="L621" s="200"/>
      <c r="M621" s="201" t="s">
        <v>1</v>
      </c>
      <c r="N621" s="202" t="s">
        <v>41</v>
      </c>
      <c r="O621" s="154">
        <v>0.0</v>
      </c>
      <c r="P621" s="154">
        <f t="shared" si="76"/>
        <v>0</v>
      </c>
      <c r="Q621" s="154">
        <v>1.0E-4</v>
      </c>
      <c r="R621" s="154">
        <f t="shared" si="77"/>
        <v>0.0157973</v>
      </c>
      <c r="S621" s="154">
        <v>0.0</v>
      </c>
      <c r="T621" s="155">
        <f t="shared" si="78"/>
        <v>0</v>
      </c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56" t="s">
        <v>387</v>
      </c>
      <c r="AS621" s="16"/>
      <c r="AT621" s="156" t="s">
        <v>407</v>
      </c>
      <c r="AU621" s="156" t="s">
        <v>136</v>
      </c>
      <c r="AV621" s="16"/>
      <c r="AW621" s="16"/>
      <c r="AX621" s="16"/>
      <c r="AY621" s="3" t="s">
        <v>128</v>
      </c>
      <c r="AZ621" s="16"/>
      <c r="BA621" s="16"/>
      <c r="BB621" s="16"/>
      <c r="BC621" s="16"/>
      <c r="BD621" s="16"/>
      <c r="BE621" s="157">
        <f t="shared" si="79"/>
        <v>0</v>
      </c>
      <c r="BF621" s="157">
        <f t="shared" si="80"/>
        <v>0</v>
      </c>
      <c r="BG621" s="157">
        <f t="shared" si="81"/>
        <v>0</v>
      </c>
      <c r="BH621" s="157">
        <f t="shared" si="82"/>
        <v>0</v>
      </c>
      <c r="BI621" s="157">
        <f t="shared" si="83"/>
        <v>0</v>
      </c>
      <c r="BJ621" s="3" t="s">
        <v>136</v>
      </c>
      <c r="BK621" s="157">
        <f t="shared" si="84"/>
        <v>0</v>
      </c>
      <c r="BL621" s="3" t="s">
        <v>153</v>
      </c>
      <c r="BM621" s="156" t="s">
        <v>966</v>
      </c>
    </row>
    <row r="622" ht="15.75" customHeight="1">
      <c r="A622" s="166"/>
      <c r="B622" s="167"/>
      <c r="C622" s="166"/>
      <c r="D622" s="168" t="s">
        <v>338</v>
      </c>
      <c r="E622" s="169" t="s">
        <v>1</v>
      </c>
      <c r="F622" s="170" t="s">
        <v>224</v>
      </c>
      <c r="G622" s="166"/>
      <c r="H622" s="169" t="s">
        <v>1</v>
      </c>
      <c r="I622" s="166"/>
      <c r="J622" s="166"/>
      <c r="K622" s="166"/>
      <c r="L622" s="167"/>
      <c r="M622" s="171"/>
      <c r="N622" s="166"/>
      <c r="O622" s="166"/>
      <c r="P622" s="166"/>
      <c r="Q622" s="166"/>
      <c r="R622" s="166"/>
      <c r="S622" s="166"/>
      <c r="T622" s="172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9" t="s">
        <v>338</v>
      </c>
      <c r="AU622" s="169" t="s">
        <v>136</v>
      </c>
      <c r="AV622" s="166" t="s">
        <v>83</v>
      </c>
      <c r="AW622" s="166" t="s">
        <v>28</v>
      </c>
      <c r="AX622" s="166" t="s">
        <v>75</v>
      </c>
      <c r="AY622" s="169" t="s">
        <v>128</v>
      </c>
      <c r="AZ622" s="166"/>
      <c r="BA622" s="166"/>
      <c r="BB622" s="166"/>
      <c r="BC622" s="166"/>
      <c r="BD622" s="166"/>
      <c r="BE622" s="166"/>
      <c r="BF622" s="166"/>
      <c r="BG622" s="166"/>
      <c r="BH622" s="166"/>
      <c r="BI622" s="166"/>
      <c r="BJ622" s="166"/>
      <c r="BK622" s="166"/>
      <c r="BL622" s="166"/>
      <c r="BM622" s="166"/>
    </row>
    <row r="623" ht="15.75" customHeight="1">
      <c r="A623" s="173"/>
      <c r="B623" s="174"/>
      <c r="C623" s="173"/>
      <c r="D623" s="168" t="s">
        <v>338</v>
      </c>
      <c r="E623" s="175" t="s">
        <v>1</v>
      </c>
      <c r="F623" s="176" t="s">
        <v>967</v>
      </c>
      <c r="G623" s="173"/>
      <c r="H623" s="177">
        <v>13.75</v>
      </c>
      <c r="I623" s="173"/>
      <c r="J623" s="173"/>
      <c r="K623" s="173"/>
      <c r="L623" s="174"/>
      <c r="M623" s="178"/>
      <c r="N623" s="173"/>
      <c r="O623" s="173"/>
      <c r="P623" s="173"/>
      <c r="Q623" s="173"/>
      <c r="R623" s="173"/>
      <c r="S623" s="173"/>
      <c r="T623" s="179"/>
      <c r="U623" s="173"/>
      <c r="V623" s="173"/>
      <c r="W623" s="173"/>
      <c r="X623" s="173"/>
      <c r="Y623" s="173"/>
      <c r="Z623" s="173"/>
      <c r="AA623" s="173"/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5" t="s">
        <v>338</v>
      </c>
      <c r="AU623" s="175" t="s">
        <v>136</v>
      </c>
      <c r="AV623" s="173" t="s">
        <v>136</v>
      </c>
      <c r="AW623" s="173" t="s">
        <v>28</v>
      </c>
      <c r="AX623" s="173" t="s">
        <v>75</v>
      </c>
      <c r="AY623" s="175" t="s">
        <v>128</v>
      </c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3"/>
    </row>
    <row r="624" ht="15.75" customHeight="1">
      <c r="A624" s="173"/>
      <c r="B624" s="174"/>
      <c r="C624" s="173"/>
      <c r="D624" s="168" t="s">
        <v>338</v>
      </c>
      <c r="E624" s="175" t="s">
        <v>1</v>
      </c>
      <c r="F624" s="176" t="s">
        <v>968</v>
      </c>
      <c r="G624" s="173"/>
      <c r="H624" s="177">
        <v>41.3</v>
      </c>
      <c r="I624" s="173"/>
      <c r="J624" s="173"/>
      <c r="K624" s="173"/>
      <c r="L624" s="174"/>
      <c r="M624" s="178"/>
      <c r="N624" s="173"/>
      <c r="O624" s="173"/>
      <c r="P624" s="173"/>
      <c r="Q624" s="173"/>
      <c r="R624" s="173"/>
      <c r="S624" s="173"/>
      <c r="T624" s="179"/>
      <c r="U624" s="173"/>
      <c r="V624" s="173"/>
      <c r="W624" s="173"/>
      <c r="X624" s="173"/>
      <c r="Y624" s="173"/>
      <c r="Z624" s="173"/>
      <c r="AA624" s="173"/>
      <c r="AB624" s="173"/>
      <c r="AC624" s="173"/>
      <c r="AD624" s="173"/>
      <c r="AE624" s="173"/>
      <c r="AF624" s="173"/>
      <c r="AG624" s="173"/>
      <c r="AH624" s="173"/>
      <c r="AI624" s="173"/>
      <c r="AJ624" s="173"/>
      <c r="AK624" s="173"/>
      <c r="AL624" s="173"/>
      <c r="AM624" s="173"/>
      <c r="AN624" s="173"/>
      <c r="AO624" s="173"/>
      <c r="AP624" s="173"/>
      <c r="AQ624" s="173"/>
      <c r="AR624" s="173"/>
      <c r="AS624" s="173"/>
      <c r="AT624" s="175" t="s">
        <v>338</v>
      </c>
      <c r="AU624" s="175" t="s">
        <v>136</v>
      </c>
      <c r="AV624" s="173" t="s">
        <v>136</v>
      </c>
      <c r="AW624" s="173" t="s">
        <v>28</v>
      </c>
      <c r="AX624" s="173" t="s">
        <v>75</v>
      </c>
      <c r="AY624" s="175" t="s">
        <v>128</v>
      </c>
      <c r="AZ624" s="173"/>
      <c r="BA624" s="173"/>
      <c r="BB624" s="173"/>
      <c r="BC624" s="173"/>
      <c r="BD624" s="173"/>
      <c r="BE624" s="173"/>
      <c r="BF624" s="173"/>
      <c r="BG624" s="173"/>
      <c r="BH624" s="173"/>
      <c r="BI624" s="173"/>
      <c r="BJ624" s="173"/>
      <c r="BK624" s="173"/>
      <c r="BL624" s="173"/>
      <c r="BM624" s="173"/>
    </row>
    <row r="625" ht="15.75" customHeight="1">
      <c r="A625" s="173"/>
      <c r="B625" s="174"/>
      <c r="C625" s="173"/>
      <c r="D625" s="168" t="s">
        <v>338</v>
      </c>
      <c r="E625" s="175" t="s">
        <v>1</v>
      </c>
      <c r="F625" s="176" t="s">
        <v>969</v>
      </c>
      <c r="G625" s="173"/>
      <c r="H625" s="177">
        <v>18.0</v>
      </c>
      <c r="I625" s="173"/>
      <c r="J625" s="173"/>
      <c r="K625" s="173"/>
      <c r="L625" s="174"/>
      <c r="M625" s="178"/>
      <c r="N625" s="173"/>
      <c r="O625" s="173"/>
      <c r="P625" s="173"/>
      <c r="Q625" s="173"/>
      <c r="R625" s="173"/>
      <c r="S625" s="173"/>
      <c r="T625" s="179"/>
      <c r="U625" s="173"/>
      <c r="V625" s="173"/>
      <c r="W625" s="173"/>
      <c r="X625" s="173"/>
      <c r="Y625" s="173"/>
      <c r="Z625" s="173"/>
      <c r="AA625" s="173"/>
      <c r="AB625" s="173"/>
      <c r="AC625" s="173"/>
      <c r="AD625" s="173"/>
      <c r="AE625" s="173"/>
      <c r="AF625" s="173"/>
      <c r="AG625" s="173"/>
      <c r="AH625" s="173"/>
      <c r="AI625" s="173"/>
      <c r="AJ625" s="173"/>
      <c r="AK625" s="173"/>
      <c r="AL625" s="173"/>
      <c r="AM625" s="173"/>
      <c r="AN625" s="173"/>
      <c r="AO625" s="173"/>
      <c r="AP625" s="173"/>
      <c r="AQ625" s="173"/>
      <c r="AR625" s="173"/>
      <c r="AS625" s="173"/>
      <c r="AT625" s="175" t="s">
        <v>338</v>
      </c>
      <c r="AU625" s="175" t="s">
        <v>136</v>
      </c>
      <c r="AV625" s="173" t="s">
        <v>136</v>
      </c>
      <c r="AW625" s="173" t="s">
        <v>28</v>
      </c>
      <c r="AX625" s="173" t="s">
        <v>75</v>
      </c>
      <c r="AY625" s="175" t="s">
        <v>128</v>
      </c>
      <c r="AZ625" s="173"/>
      <c r="BA625" s="173"/>
      <c r="BB625" s="173"/>
      <c r="BC625" s="173"/>
      <c r="BD625" s="173"/>
      <c r="BE625" s="173"/>
      <c r="BF625" s="173"/>
      <c r="BG625" s="173"/>
      <c r="BH625" s="173"/>
      <c r="BI625" s="173"/>
      <c r="BJ625" s="173"/>
      <c r="BK625" s="173"/>
      <c r="BL625" s="173"/>
      <c r="BM625" s="173"/>
    </row>
    <row r="626" ht="15.75" customHeight="1">
      <c r="A626" s="166"/>
      <c r="B626" s="167"/>
      <c r="C626" s="166"/>
      <c r="D626" s="168" t="s">
        <v>338</v>
      </c>
      <c r="E626" s="169" t="s">
        <v>1</v>
      </c>
      <c r="F626" s="170" t="s">
        <v>970</v>
      </c>
      <c r="G626" s="166"/>
      <c r="H626" s="169" t="s">
        <v>1</v>
      </c>
      <c r="I626" s="166"/>
      <c r="J626" s="166"/>
      <c r="K626" s="166"/>
      <c r="L626" s="167"/>
      <c r="M626" s="171"/>
      <c r="N626" s="166"/>
      <c r="O626" s="166"/>
      <c r="P626" s="166"/>
      <c r="Q626" s="166"/>
      <c r="R626" s="166"/>
      <c r="S626" s="166"/>
      <c r="T626" s="172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9" t="s">
        <v>338</v>
      </c>
      <c r="AU626" s="169" t="s">
        <v>136</v>
      </c>
      <c r="AV626" s="166" t="s">
        <v>83</v>
      </c>
      <c r="AW626" s="166" t="s">
        <v>28</v>
      </c>
      <c r="AX626" s="166" t="s">
        <v>75</v>
      </c>
      <c r="AY626" s="169" t="s">
        <v>128</v>
      </c>
      <c r="AZ626" s="166"/>
      <c r="BA626" s="166"/>
      <c r="BB626" s="166"/>
      <c r="BC626" s="166"/>
      <c r="BD626" s="166"/>
      <c r="BE626" s="166"/>
      <c r="BF626" s="166"/>
      <c r="BG626" s="166"/>
      <c r="BH626" s="166"/>
      <c r="BI626" s="166"/>
      <c r="BJ626" s="166"/>
      <c r="BK626" s="166"/>
      <c r="BL626" s="166"/>
      <c r="BM626" s="166"/>
    </row>
    <row r="627" ht="15.75" customHeight="1">
      <c r="A627" s="173"/>
      <c r="B627" s="174"/>
      <c r="C627" s="173"/>
      <c r="D627" s="168" t="s">
        <v>338</v>
      </c>
      <c r="E627" s="175" t="s">
        <v>1</v>
      </c>
      <c r="F627" s="176" t="s">
        <v>971</v>
      </c>
      <c r="G627" s="173"/>
      <c r="H627" s="177">
        <v>18.1</v>
      </c>
      <c r="I627" s="173"/>
      <c r="J627" s="173"/>
      <c r="K627" s="173"/>
      <c r="L627" s="174"/>
      <c r="M627" s="178"/>
      <c r="N627" s="173"/>
      <c r="O627" s="173"/>
      <c r="P627" s="173"/>
      <c r="Q627" s="173"/>
      <c r="R627" s="173"/>
      <c r="S627" s="173"/>
      <c r="T627" s="179"/>
      <c r="U627" s="173"/>
      <c r="V627" s="173"/>
      <c r="W627" s="173"/>
      <c r="X627" s="173"/>
      <c r="Y627" s="173"/>
      <c r="Z627" s="173"/>
      <c r="AA627" s="173"/>
      <c r="AB627" s="173"/>
      <c r="AC627" s="173"/>
      <c r="AD627" s="173"/>
      <c r="AE627" s="173"/>
      <c r="AF627" s="173"/>
      <c r="AG627" s="173"/>
      <c r="AH627" s="173"/>
      <c r="AI627" s="173"/>
      <c r="AJ627" s="173"/>
      <c r="AK627" s="173"/>
      <c r="AL627" s="173"/>
      <c r="AM627" s="173"/>
      <c r="AN627" s="173"/>
      <c r="AO627" s="173"/>
      <c r="AP627" s="173"/>
      <c r="AQ627" s="173"/>
      <c r="AR627" s="173"/>
      <c r="AS627" s="173"/>
      <c r="AT627" s="175" t="s">
        <v>338</v>
      </c>
      <c r="AU627" s="175" t="s">
        <v>136</v>
      </c>
      <c r="AV627" s="173" t="s">
        <v>136</v>
      </c>
      <c r="AW627" s="173" t="s">
        <v>28</v>
      </c>
      <c r="AX627" s="173" t="s">
        <v>75</v>
      </c>
      <c r="AY627" s="175" t="s">
        <v>128</v>
      </c>
      <c r="AZ627" s="173"/>
      <c r="BA627" s="173"/>
      <c r="BB627" s="173"/>
      <c r="BC627" s="173"/>
      <c r="BD627" s="173"/>
      <c r="BE627" s="173"/>
      <c r="BF627" s="173"/>
      <c r="BG627" s="173"/>
      <c r="BH627" s="173"/>
      <c r="BI627" s="173"/>
      <c r="BJ627" s="173"/>
      <c r="BK627" s="173"/>
      <c r="BL627" s="173"/>
      <c r="BM627" s="173"/>
    </row>
    <row r="628" ht="15.75" customHeight="1">
      <c r="A628" s="173"/>
      <c r="B628" s="174"/>
      <c r="C628" s="173"/>
      <c r="D628" s="168" t="s">
        <v>338</v>
      </c>
      <c r="E628" s="175" t="s">
        <v>1</v>
      </c>
      <c r="F628" s="176" t="s">
        <v>968</v>
      </c>
      <c r="G628" s="173"/>
      <c r="H628" s="177">
        <v>41.3</v>
      </c>
      <c r="I628" s="173"/>
      <c r="J628" s="173"/>
      <c r="K628" s="173"/>
      <c r="L628" s="174"/>
      <c r="M628" s="178"/>
      <c r="N628" s="173"/>
      <c r="O628" s="173"/>
      <c r="P628" s="173"/>
      <c r="Q628" s="173"/>
      <c r="R628" s="173"/>
      <c r="S628" s="173"/>
      <c r="T628" s="179"/>
      <c r="U628" s="173"/>
      <c r="V628" s="173"/>
      <c r="W628" s="173"/>
      <c r="X628" s="173"/>
      <c r="Y628" s="173"/>
      <c r="Z628" s="173"/>
      <c r="AA628" s="173"/>
      <c r="AB628" s="173"/>
      <c r="AC628" s="173"/>
      <c r="AD628" s="173"/>
      <c r="AE628" s="173"/>
      <c r="AF628" s="173"/>
      <c r="AG628" s="173"/>
      <c r="AH628" s="173"/>
      <c r="AI628" s="173"/>
      <c r="AJ628" s="173"/>
      <c r="AK628" s="173"/>
      <c r="AL628" s="173"/>
      <c r="AM628" s="173"/>
      <c r="AN628" s="173"/>
      <c r="AO628" s="173"/>
      <c r="AP628" s="173"/>
      <c r="AQ628" s="173"/>
      <c r="AR628" s="173"/>
      <c r="AS628" s="173"/>
      <c r="AT628" s="175" t="s">
        <v>338</v>
      </c>
      <c r="AU628" s="175" t="s">
        <v>136</v>
      </c>
      <c r="AV628" s="173" t="s">
        <v>136</v>
      </c>
      <c r="AW628" s="173" t="s">
        <v>28</v>
      </c>
      <c r="AX628" s="173" t="s">
        <v>75</v>
      </c>
      <c r="AY628" s="175" t="s">
        <v>128</v>
      </c>
      <c r="AZ628" s="173"/>
      <c r="BA628" s="173"/>
      <c r="BB628" s="173"/>
      <c r="BC628" s="173"/>
      <c r="BD628" s="173"/>
      <c r="BE628" s="173"/>
      <c r="BF628" s="173"/>
      <c r="BG628" s="173"/>
      <c r="BH628" s="173"/>
      <c r="BI628" s="173"/>
      <c r="BJ628" s="173"/>
      <c r="BK628" s="173"/>
      <c r="BL628" s="173"/>
      <c r="BM628" s="173"/>
    </row>
    <row r="629" ht="15.75" customHeight="1">
      <c r="A629" s="173"/>
      <c r="B629" s="174"/>
      <c r="C629" s="173"/>
      <c r="D629" s="168" t="s">
        <v>338</v>
      </c>
      <c r="E629" s="175" t="s">
        <v>1</v>
      </c>
      <c r="F629" s="176" t="s">
        <v>969</v>
      </c>
      <c r="G629" s="173"/>
      <c r="H629" s="177">
        <v>18.0</v>
      </c>
      <c r="I629" s="173"/>
      <c r="J629" s="173"/>
      <c r="K629" s="173"/>
      <c r="L629" s="174"/>
      <c r="M629" s="178"/>
      <c r="N629" s="173"/>
      <c r="O629" s="173"/>
      <c r="P629" s="173"/>
      <c r="Q629" s="173"/>
      <c r="R629" s="173"/>
      <c r="S629" s="173"/>
      <c r="T629" s="179"/>
      <c r="U629" s="173"/>
      <c r="V629" s="173"/>
      <c r="W629" s="173"/>
      <c r="X629" s="173"/>
      <c r="Y629" s="173"/>
      <c r="Z629" s="173"/>
      <c r="AA629" s="173"/>
      <c r="AB629" s="173"/>
      <c r="AC629" s="173"/>
      <c r="AD629" s="173"/>
      <c r="AE629" s="173"/>
      <c r="AF629" s="173"/>
      <c r="AG629" s="173"/>
      <c r="AH629" s="173"/>
      <c r="AI629" s="173"/>
      <c r="AJ629" s="173"/>
      <c r="AK629" s="173"/>
      <c r="AL629" s="173"/>
      <c r="AM629" s="173"/>
      <c r="AN629" s="173"/>
      <c r="AO629" s="173"/>
      <c r="AP629" s="173"/>
      <c r="AQ629" s="173"/>
      <c r="AR629" s="173"/>
      <c r="AS629" s="173"/>
      <c r="AT629" s="175" t="s">
        <v>338</v>
      </c>
      <c r="AU629" s="175" t="s">
        <v>136</v>
      </c>
      <c r="AV629" s="173" t="s">
        <v>136</v>
      </c>
      <c r="AW629" s="173" t="s">
        <v>28</v>
      </c>
      <c r="AX629" s="173" t="s">
        <v>75</v>
      </c>
      <c r="AY629" s="175" t="s">
        <v>128</v>
      </c>
      <c r="AZ629" s="173"/>
      <c r="BA629" s="173"/>
      <c r="BB629" s="173"/>
      <c r="BC629" s="173"/>
      <c r="BD629" s="173"/>
      <c r="BE629" s="173"/>
      <c r="BF629" s="173"/>
      <c r="BG629" s="173"/>
      <c r="BH629" s="173"/>
      <c r="BI629" s="173"/>
      <c r="BJ629" s="173"/>
      <c r="BK629" s="173"/>
      <c r="BL629" s="173"/>
      <c r="BM629" s="173"/>
    </row>
    <row r="630" ht="15.75" customHeight="1">
      <c r="A630" s="187"/>
      <c r="B630" s="188"/>
      <c r="C630" s="187"/>
      <c r="D630" s="168" t="s">
        <v>338</v>
      </c>
      <c r="E630" s="189" t="s">
        <v>1</v>
      </c>
      <c r="F630" s="190" t="s">
        <v>351</v>
      </c>
      <c r="G630" s="187"/>
      <c r="H630" s="191">
        <v>150.45</v>
      </c>
      <c r="I630" s="187"/>
      <c r="J630" s="187"/>
      <c r="K630" s="187"/>
      <c r="L630" s="188"/>
      <c r="M630" s="192"/>
      <c r="N630" s="187"/>
      <c r="O630" s="187"/>
      <c r="P630" s="187"/>
      <c r="Q630" s="187"/>
      <c r="R630" s="187"/>
      <c r="S630" s="187"/>
      <c r="T630" s="193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9" t="s">
        <v>338</v>
      </c>
      <c r="AU630" s="189" t="s">
        <v>136</v>
      </c>
      <c r="AV630" s="187" t="s">
        <v>153</v>
      </c>
      <c r="AW630" s="187" t="s">
        <v>28</v>
      </c>
      <c r="AX630" s="187" t="s">
        <v>83</v>
      </c>
      <c r="AY630" s="189" t="s">
        <v>128</v>
      </c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</row>
    <row r="631" ht="15.75" customHeight="1">
      <c r="A631" s="173"/>
      <c r="B631" s="174"/>
      <c r="C631" s="173"/>
      <c r="D631" s="168" t="s">
        <v>338</v>
      </c>
      <c r="E631" s="173"/>
      <c r="F631" s="176" t="s">
        <v>972</v>
      </c>
      <c r="G631" s="173"/>
      <c r="H631" s="177">
        <v>157.973</v>
      </c>
      <c r="I631" s="173"/>
      <c r="J631" s="173"/>
      <c r="K631" s="173"/>
      <c r="L631" s="174"/>
      <c r="M631" s="178"/>
      <c r="N631" s="173"/>
      <c r="O631" s="173"/>
      <c r="P631" s="173"/>
      <c r="Q631" s="173"/>
      <c r="R631" s="173"/>
      <c r="S631" s="173"/>
      <c r="T631" s="179"/>
      <c r="U631" s="173"/>
      <c r="V631" s="173"/>
      <c r="W631" s="173"/>
      <c r="X631" s="173"/>
      <c r="Y631" s="173"/>
      <c r="Z631" s="173"/>
      <c r="AA631" s="173"/>
      <c r="AB631" s="173"/>
      <c r="AC631" s="173"/>
      <c r="AD631" s="173"/>
      <c r="AE631" s="173"/>
      <c r="AF631" s="173"/>
      <c r="AG631" s="173"/>
      <c r="AH631" s="173"/>
      <c r="AI631" s="173"/>
      <c r="AJ631" s="173"/>
      <c r="AK631" s="173"/>
      <c r="AL631" s="173"/>
      <c r="AM631" s="173"/>
      <c r="AN631" s="173"/>
      <c r="AO631" s="173"/>
      <c r="AP631" s="173"/>
      <c r="AQ631" s="173"/>
      <c r="AR631" s="173"/>
      <c r="AS631" s="173"/>
      <c r="AT631" s="175" t="s">
        <v>338</v>
      </c>
      <c r="AU631" s="175" t="s">
        <v>136</v>
      </c>
      <c r="AV631" s="173" t="s">
        <v>136</v>
      </c>
      <c r="AW631" s="173" t="s">
        <v>4</v>
      </c>
      <c r="AX631" s="173" t="s">
        <v>83</v>
      </c>
      <c r="AY631" s="175" t="s">
        <v>128</v>
      </c>
      <c r="AZ631" s="173"/>
      <c r="BA631" s="173"/>
      <c r="BB631" s="173"/>
      <c r="BC631" s="173"/>
      <c r="BD631" s="173"/>
      <c r="BE631" s="173"/>
      <c r="BF631" s="173"/>
      <c r="BG631" s="173"/>
      <c r="BH631" s="173"/>
      <c r="BI631" s="173"/>
      <c r="BJ631" s="173"/>
      <c r="BK631" s="173"/>
      <c r="BL631" s="173"/>
      <c r="BM631" s="173"/>
    </row>
    <row r="632" ht="24.0" customHeight="1">
      <c r="A632" s="16"/>
      <c r="B632" s="17"/>
      <c r="C632" s="146" t="s">
        <v>973</v>
      </c>
      <c r="D632" s="146" t="s">
        <v>131</v>
      </c>
      <c r="E632" s="147" t="s">
        <v>974</v>
      </c>
      <c r="F632" s="148" t="s">
        <v>975</v>
      </c>
      <c r="G632" s="149" t="s">
        <v>209</v>
      </c>
      <c r="H632" s="150">
        <v>41.3</v>
      </c>
      <c r="I632" s="151"/>
      <c r="J632" s="151">
        <f t="shared" ref="J632:J633" si="85">ROUND(I632*H632,2)</f>
        <v>0</v>
      </c>
      <c r="K632" s="148" t="s">
        <v>1</v>
      </c>
      <c r="L632" s="17"/>
      <c r="M632" s="152" t="s">
        <v>1</v>
      </c>
      <c r="N632" s="153" t="s">
        <v>41</v>
      </c>
      <c r="O632" s="154">
        <v>0.096</v>
      </c>
      <c r="P632" s="154">
        <f t="shared" ref="P632:P633" si="86">O632*H632</f>
        <v>3.9648</v>
      </c>
      <c r="Q632" s="154">
        <v>0.0</v>
      </c>
      <c r="R632" s="154">
        <f t="shared" ref="R632:R633" si="87">Q632*H632</f>
        <v>0</v>
      </c>
      <c r="S632" s="154">
        <v>0.0</v>
      </c>
      <c r="T632" s="155">
        <f t="shared" ref="T632:T633" si="88">S632*H632</f>
        <v>0</v>
      </c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56" t="s">
        <v>153</v>
      </c>
      <c r="AS632" s="16"/>
      <c r="AT632" s="156" t="s">
        <v>131</v>
      </c>
      <c r="AU632" s="156" t="s">
        <v>136</v>
      </c>
      <c r="AV632" s="16"/>
      <c r="AW632" s="16"/>
      <c r="AX632" s="16"/>
      <c r="AY632" s="3" t="s">
        <v>128</v>
      </c>
      <c r="AZ632" s="16"/>
      <c r="BA632" s="16"/>
      <c r="BB632" s="16"/>
      <c r="BC632" s="16"/>
      <c r="BD632" s="16"/>
      <c r="BE632" s="157">
        <f t="shared" ref="BE632:BE633" si="89">IF(N632="základní",J632,0)</f>
        <v>0</v>
      </c>
      <c r="BF632" s="157">
        <f t="shared" ref="BF632:BF633" si="90">IF(N632="snížená",J632,0)</f>
        <v>0</v>
      </c>
      <c r="BG632" s="157">
        <f t="shared" ref="BG632:BG633" si="91">IF(N632="zákl. přenesená",J632,0)</f>
        <v>0</v>
      </c>
      <c r="BH632" s="157">
        <f t="shared" ref="BH632:BH633" si="92">IF(N632="sníž. přenesená",J632,0)</f>
        <v>0</v>
      </c>
      <c r="BI632" s="157">
        <f t="shared" ref="BI632:BI633" si="93">IF(N632="nulová",J632,0)</f>
        <v>0</v>
      </c>
      <c r="BJ632" s="3" t="s">
        <v>136</v>
      </c>
      <c r="BK632" s="157">
        <f t="shared" ref="BK632:BK633" si="94">ROUND(I632*H632,2)</f>
        <v>0</v>
      </c>
      <c r="BL632" s="3" t="s">
        <v>153</v>
      </c>
      <c r="BM632" s="156" t="s">
        <v>976</v>
      </c>
    </row>
    <row r="633" ht="24.0" customHeight="1">
      <c r="A633" s="16"/>
      <c r="B633" s="17"/>
      <c r="C633" s="194" t="s">
        <v>977</v>
      </c>
      <c r="D633" s="194" t="s">
        <v>407</v>
      </c>
      <c r="E633" s="195" t="s">
        <v>978</v>
      </c>
      <c r="F633" s="196" t="s">
        <v>979</v>
      </c>
      <c r="G633" s="197" t="s">
        <v>209</v>
      </c>
      <c r="H633" s="198">
        <v>43.365</v>
      </c>
      <c r="I633" s="199"/>
      <c r="J633" s="199">
        <f t="shared" si="85"/>
        <v>0</v>
      </c>
      <c r="K633" s="196" t="s">
        <v>1</v>
      </c>
      <c r="L633" s="200"/>
      <c r="M633" s="201" t="s">
        <v>1</v>
      </c>
      <c r="N633" s="202" t="s">
        <v>41</v>
      </c>
      <c r="O633" s="154">
        <v>0.0</v>
      </c>
      <c r="P633" s="154">
        <f t="shared" si="86"/>
        <v>0</v>
      </c>
      <c r="Q633" s="154">
        <v>4.0E-5</v>
      </c>
      <c r="R633" s="154">
        <f t="shared" si="87"/>
        <v>0.0017346</v>
      </c>
      <c r="S633" s="154">
        <v>0.0</v>
      </c>
      <c r="T633" s="155">
        <f t="shared" si="88"/>
        <v>0</v>
      </c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56" t="s">
        <v>387</v>
      </c>
      <c r="AS633" s="16"/>
      <c r="AT633" s="156" t="s">
        <v>407</v>
      </c>
      <c r="AU633" s="156" t="s">
        <v>136</v>
      </c>
      <c r="AV633" s="16"/>
      <c r="AW633" s="16"/>
      <c r="AX633" s="16"/>
      <c r="AY633" s="3" t="s">
        <v>128</v>
      </c>
      <c r="AZ633" s="16"/>
      <c r="BA633" s="16"/>
      <c r="BB633" s="16"/>
      <c r="BC633" s="16"/>
      <c r="BD633" s="16"/>
      <c r="BE633" s="157">
        <f t="shared" si="89"/>
        <v>0</v>
      </c>
      <c r="BF633" s="157">
        <f t="shared" si="90"/>
        <v>0</v>
      </c>
      <c r="BG633" s="157">
        <f t="shared" si="91"/>
        <v>0</v>
      </c>
      <c r="BH633" s="157">
        <f t="shared" si="92"/>
        <v>0</v>
      </c>
      <c r="BI633" s="157">
        <f t="shared" si="93"/>
        <v>0</v>
      </c>
      <c r="BJ633" s="3" t="s">
        <v>136</v>
      </c>
      <c r="BK633" s="157">
        <f t="shared" si="94"/>
        <v>0</v>
      </c>
      <c r="BL633" s="3" t="s">
        <v>153</v>
      </c>
      <c r="BM633" s="156" t="s">
        <v>980</v>
      </c>
    </row>
    <row r="634" ht="15.75" customHeight="1">
      <c r="A634" s="173"/>
      <c r="B634" s="174"/>
      <c r="C634" s="173"/>
      <c r="D634" s="168" t="s">
        <v>338</v>
      </c>
      <c r="E634" s="175" t="s">
        <v>1</v>
      </c>
      <c r="F634" s="176" t="s">
        <v>968</v>
      </c>
      <c r="G634" s="173"/>
      <c r="H634" s="177">
        <v>41.3</v>
      </c>
      <c r="I634" s="173"/>
      <c r="J634" s="173"/>
      <c r="K634" s="173"/>
      <c r="L634" s="174"/>
      <c r="M634" s="178"/>
      <c r="N634" s="173"/>
      <c r="O634" s="173"/>
      <c r="P634" s="173"/>
      <c r="Q634" s="173"/>
      <c r="R634" s="173"/>
      <c r="S634" s="173"/>
      <c r="T634" s="179"/>
      <c r="U634" s="173"/>
      <c r="V634" s="173"/>
      <c r="W634" s="173"/>
      <c r="X634" s="173"/>
      <c r="Y634" s="173"/>
      <c r="Z634" s="173"/>
      <c r="AA634" s="173"/>
      <c r="AB634" s="173"/>
      <c r="AC634" s="173"/>
      <c r="AD634" s="173"/>
      <c r="AE634" s="173"/>
      <c r="AF634" s="173"/>
      <c r="AG634" s="173"/>
      <c r="AH634" s="173"/>
      <c r="AI634" s="173"/>
      <c r="AJ634" s="173"/>
      <c r="AK634" s="173"/>
      <c r="AL634" s="173"/>
      <c r="AM634" s="173"/>
      <c r="AN634" s="173"/>
      <c r="AO634" s="173"/>
      <c r="AP634" s="173"/>
      <c r="AQ634" s="173"/>
      <c r="AR634" s="173"/>
      <c r="AS634" s="173"/>
      <c r="AT634" s="175" t="s">
        <v>338</v>
      </c>
      <c r="AU634" s="175" t="s">
        <v>136</v>
      </c>
      <c r="AV634" s="173" t="s">
        <v>136</v>
      </c>
      <c r="AW634" s="173" t="s">
        <v>28</v>
      </c>
      <c r="AX634" s="173" t="s">
        <v>83</v>
      </c>
      <c r="AY634" s="175" t="s">
        <v>128</v>
      </c>
      <c r="AZ634" s="173"/>
      <c r="BA634" s="173"/>
      <c r="BB634" s="173"/>
      <c r="BC634" s="173"/>
      <c r="BD634" s="173"/>
      <c r="BE634" s="173"/>
      <c r="BF634" s="173"/>
      <c r="BG634" s="173"/>
      <c r="BH634" s="173"/>
      <c r="BI634" s="173"/>
      <c r="BJ634" s="173"/>
      <c r="BK634" s="173"/>
      <c r="BL634" s="173"/>
      <c r="BM634" s="173"/>
    </row>
    <row r="635" ht="15.75" customHeight="1">
      <c r="A635" s="173"/>
      <c r="B635" s="174"/>
      <c r="C635" s="173"/>
      <c r="D635" s="168" t="s">
        <v>338</v>
      </c>
      <c r="E635" s="173"/>
      <c r="F635" s="176" t="s">
        <v>981</v>
      </c>
      <c r="G635" s="173"/>
      <c r="H635" s="177">
        <v>43.365</v>
      </c>
      <c r="I635" s="173"/>
      <c r="J635" s="173"/>
      <c r="K635" s="173"/>
      <c r="L635" s="174"/>
      <c r="M635" s="178"/>
      <c r="N635" s="173"/>
      <c r="O635" s="173"/>
      <c r="P635" s="173"/>
      <c r="Q635" s="173"/>
      <c r="R635" s="173"/>
      <c r="S635" s="173"/>
      <c r="T635" s="179"/>
      <c r="U635" s="173"/>
      <c r="V635" s="173"/>
      <c r="W635" s="173"/>
      <c r="X635" s="173"/>
      <c r="Y635" s="173"/>
      <c r="Z635" s="173"/>
      <c r="AA635" s="173"/>
      <c r="AB635" s="173"/>
      <c r="AC635" s="173"/>
      <c r="AD635" s="173"/>
      <c r="AE635" s="173"/>
      <c r="AF635" s="173"/>
      <c r="AG635" s="173"/>
      <c r="AH635" s="173"/>
      <c r="AI635" s="173"/>
      <c r="AJ635" s="173"/>
      <c r="AK635" s="173"/>
      <c r="AL635" s="173"/>
      <c r="AM635" s="173"/>
      <c r="AN635" s="173"/>
      <c r="AO635" s="173"/>
      <c r="AP635" s="173"/>
      <c r="AQ635" s="173"/>
      <c r="AR635" s="173"/>
      <c r="AS635" s="173"/>
      <c r="AT635" s="175" t="s">
        <v>338</v>
      </c>
      <c r="AU635" s="175" t="s">
        <v>136</v>
      </c>
      <c r="AV635" s="173" t="s">
        <v>136</v>
      </c>
      <c r="AW635" s="173" t="s">
        <v>4</v>
      </c>
      <c r="AX635" s="173" t="s">
        <v>83</v>
      </c>
      <c r="AY635" s="175" t="s">
        <v>128</v>
      </c>
      <c r="AZ635" s="173"/>
      <c r="BA635" s="173"/>
      <c r="BB635" s="173"/>
      <c r="BC635" s="173"/>
      <c r="BD635" s="173"/>
      <c r="BE635" s="173"/>
      <c r="BF635" s="173"/>
      <c r="BG635" s="173"/>
      <c r="BH635" s="173"/>
      <c r="BI635" s="173"/>
      <c r="BJ635" s="173"/>
      <c r="BK635" s="173"/>
      <c r="BL635" s="173"/>
      <c r="BM635" s="173"/>
    </row>
    <row r="636" ht="24.0" customHeight="1">
      <c r="A636" s="16"/>
      <c r="B636" s="17"/>
      <c r="C636" s="146" t="s">
        <v>982</v>
      </c>
      <c r="D636" s="146" t="s">
        <v>131</v>
      </c>
      <c r="E636" s="147" t="s">
        <v>983</v>
      </c>
      <c r="F636" s="148" t="s">
        <v>984</v>
      </c>
      <c r="G636" s="149" t="s">
        <v>164</v>
      </c>
      <c r="H636" s="150">
        <v>170.418</v>
      </c>
      <c r="I636" s="151"/>
      <c r="J636" s="151">
        <f>ROUND(I636*H636,2)</f>
        <v>0</v>
      </c>
      <c r="K636" s="148" t="s">
        <v>1</v>
      </c>
      <c r="L636" s="17"/>
      <c r="M636" s="152" t="s">
        <v>1</v>
      </c>
      <c r="N636" s="153" t="s">
        <v>41</v>
      </c>
      <c r="O636" s="154">
        <v>0.075</v>
      </c>
      <c r="P636" s="154">
        <f>O636*H636</f>
        <v>12.78135</v>
      </c>
      <c r="Q636" s="154">
        <v>1.8E-4</v>
      </c>
      <c r="R636" s="154">
        <f>Q636*H636</f>
        <v>0.03067524</v>
      </c>
      <c r="S636" s="154">
        <v>0.0</v>
      </c>
      <c r="T636" s="155">
        <f>S636*H636</f>
        <v>0</v>
      </c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56" t="s">
        <v>153</v>
      </c>
      <c r="AS636" s="16"/>
      <c r="AT636" s="156" t="s">
        <v>131</v>
      </c>
      <c r="AU636" s="156" t="s">
        <v>136</v>
      </c>
      <c r="AV636" s="16"/>
      <c r="AW636" s="16"/>
      <c r="AX636" s="16"/>
      <c r="AY636" s="3" t="s">
        <v>128</v>
      </c>
      <c r="AZ636" s="16"/>
      <c r="BA636" s="16"/>
      <c r="BB636" s="16"/>
      <c r="BC636" s="16"/>
      <c r="BD636" s="16"/>
      <c r="BE636" s="157">
        <f>IF(N636="základní",J636,0)</f>
        <v>0</v>
      </c>
      <c r="BF636" s="157">
        <f>IF(N636="snížená",J636,0)</f>
        <v>0</v>
      </c>
      <c r="BG636" s="157">
        <f>IF(N636="zákl. přenesená",J636,0)</f>
        <v>0</v>
      </c>
      <c r="BH636" s="157">
        <f>IF(N636="sníž. přenesená",J636,0)</f>
        <v>0</v>
      </c>
      <c r="BI636" s="157">
        <f>IF(N636="nulová",J636,0)</f>
        <v>0</v>
      </c>
      <c r="BJ636" s="3" t="s">
        <v>136</v>
      </c>
      <c r="BK636" s="157">
        <f>ROUND(I636*H636,2)</f>
        <v>0</v>
      </c>
      <c r="BL636" s="3" t="s">
        <v>153</v>
      </c>
      <c r="BM636" s="156" t="s">
        <v>985</v>
      </c>
    </row>
    <row r="637" ht="15.75" customHeight="1">
      <c r="A637" s="173"/>
      <c r="B637" s="174"/>
      <c r="C637" s="173"/>
      <c r="D637" s="168" t="s">
        <v>338</v>
      </c>
      <c r="E637" s="175" t="s">
        <v>1</v>
      </c>
      <c r="F637" s="176" t="s">
        <v>958</v>
      </c>
      <c r="G637" s="173"/>
      <c r="H637" s="177">
        <v>170.418</v>
      </c>
      <c r="I637" s="173"/>
      <c r="J637" s="173"/>
      <c r="K637" s="173"/>
      <c r="L637" s="174"/>
      <c r="M637" s="178"/>
      <c r="N637" s="173"/>
      <c r="O637" s="173"/>
      <c r="P637" s="173"/>
      <c r="Q637" s="173"/>
      <c r="R637" s="173"/>
      <c r="S637" s="173"/>
      <c r="T637" s="179"/>
      <c r="U637" s="173"/>
      <c r="V637" s="173"/>
      <c r="W637" s="173"/>
      <c r="X637" s="173"/>
      <c r="Y637" s="173"/>
      <c r="Z637" s="173"/>
      <c r="AA637" s="173"/>
      <c r="AB637" s="173"/>
      <c r="AC637" s="173"/>
      <c r="AD637" s="173"/>
      <c r="AE637" s="173"/>
      <c r="AF637" s="173"/>
      <c r="AG637" s="173"/>
      <c r="AH637" s="173"/>
      <c r="AI637" s="173"/>
      <c r="AJ637" s="173"/>
      <c r="AK637" s="173"/>
      <c r="AL637" s="173"/>
      <c r="AM637" s="173"/>
      <c r="AN637" s="173"/>
      <c r="AO637" s="173"/>
      <c r="AP637" s="173"/>
      <c r="AQ637" s="173"/>
      <c r="AR637" s="173"/>
      <c r="AS637" s="173"/>
      <c r="AT637" s="175" t="s">
        <v>338</v>
      </c>
      <c r="AU637" s="175" t="s">
        <v>136</v>
      </c>
      <c r="AV637" s="173" t="s">
        <v>136</v>
      </c>
      <c r="AW637" s="173" t="s">
        <v>28</v>
      </c>
      <c r="AX637" s="173" t="s">
        <v>75</v>
      </c>
      <c r="AY637" s="175" t="s">
        <v>128</v>
      </c>
      <c r="AZ637" s="173"/>
      <c r="BA637" s="173"/>
      <c r="BB637" s="173"/>
      <c r="BC637" s="173"/>
      <c r="BD637" s="173"/>
      <c r="BE637" s="173"/>
      <c r="BF637" s="173"/>
      <c r="BG637" s="173"/>
      <c r="BH637" s="173"/>
      <c r="BI637" s="173"/>
      <c r="BJ637" s="173"/>
      <c r="BK637" s="173"/>
      <c r="BL637" s="173"/>
      <c r="BM637" s="173"/>
    </row>
    <row r="638" ht="15.75" customHeight="1">
      <c r="A638" s="187"/>
      <c r="B638" s="188"/>
      <c r="C638" s="187"/>
      <c r="D638" s="168" t="s">
        <v>338</v>
      </c>
      <c r="E638" s="189" t="s">
        <v>1</v>
      </c>
      <c r="F638" s="190" t="s">
        <v>351</v>
      </c>
      <c r="G638" s="187"/>
      <c r="H638" s="191">
        <v>170.418</v>
      </c>
      <c r="I638" s="187"/>
      <c r="J638" s="187"/>
      <c r="K638" s="187"/>
      <c r="L638" s="188"/>
      <c r="M638" s="192"/>
      <c r="N638" s="187"/>
      <c r="O638" s="187"/>
      <c r="P638" s="187"/>
      <c r="Q638" s="187"/>
      <c r="R638" s="187"/>
      <c r="S638" s="187"/>
      <c r="T638" s="193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9" t="s">
        <v>338</v>
      </c>
      <c r="AU638" s="189" t="s">
        <v>136</v>
      </c>
      <c r="AV638" s="187" t="s">
        <v>153</v>
      </c>
      <c r="AW638" s="187" t="s">
        <v>28</v>
      </c>
      <c r="AX638" s="187" t="s">
        <v>83</v>
      </c>
      <c r="AY638" s="189" t="s">
        <v>128</v>
      </c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</row>
    <row r="639" ht="44.25" customHeight="1">
      <c r="A639" s="16"/>
      <c r="B639" s="17"/>
      <c r="C639" s="146" t="s">
        <v>986</v>
      </c>
      <c r="D639" s="146" t="s">
        <v>131</v>
      </c>
      <c r="E639" s="147" t="s">
        <v>987</v>
      </c>
      <c r="F639" s="148" t="s">
        <v>988</v>
      </c>
      <c r="G639" s="149" t="s">
        <v>164</v>
      </c>
      <c r="H639" s="150">
        <v>36.284</v>
      </c>
      <c r="I639" s="151"/>
      <c r="J639" s="151">
        <f>ROUND(I639*H639,2)</f>
        <v>0</v>
      </c>
      <c r="K639" s="148" t="s">
        <v>1</v>
      </c>
      <c r="L639" s="17"/>
      <c r="M639" s="152" t="s">
        <v>1</v>
      </c>
      <c r="N639" s="153" t="s">
        <v>41</v>
      </c>
      <c r="O639" s="154">
        <v>1.02</v>
      </c>
      <c r="P639" s="154">
        <f>O639*H639</f>
        <v>37.00968</v>
      </c>
      <c r="Q639" s="154">
        <v>0.00835408</v>
      </c>
      <c r="R639" s="154">
        <f>Q639*H639</f>
        <v>0.3031194387</v>
      </c>
      <c r="S639" s="154">
        <v>0.0</v>
      </c>
      <c r="T639" s="155">
        <f>S639*H639</f>
        <v>0</v>
      </c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56" t="s">
        <v>153</v>
      </c>
      <c r="AS639" s="16"/>
      <c r="AT639" s="156" t="s">
        <v>131</v>
      </c>
      <c r="AU639" s="156" t="s">
        <v>136</v>
      </c>
      <c r="AV639" s="16"/>
      <c r="AW639" s="16"/>
      <c r="AX639" s="16"/>
      <c r="AY639" s="3" t="s">
        <v>128</v>
      </c>
      <c r="AZ639" s="16"/>
      <c r="BA639" s="16"/>
      <c r="BB639" s="16"/>
      <c r="BC639" s="16"/>
      <c r="BD639" s="16"/>
      <c r="BE639" s="157">
        <f>IF(N639="základní",J639,0)</f>
        <v>0</v>
      </c>
      <c r="BF639" s="157">
        <f>IF(N639="snížená",J639,0)</f>
        <v>0</v>
      </c>
      <c r="BG639" s="157">
        <f>IF(N639="zákl. přenesená",J639,0)</f>
        <v>0</v>
      </c>
      <c r="BH639" s="157">
        <f>IF(N639="sníž. přenesená",J639,0)</f>
        <v>0</v>
      </c>
      <c r="BI639" s="157">
        <f>IF(N639="nulová",J639,0)</f>
        <v>0</v>
      </c>
      <c r="BJ639" s="3" t="s">
        <v>136</v>
      </c>
      <c r="BK639" s="157">
        <f>ROUND(I639*H639,2)</f>
        <v>0</v>
      </c>
      <c r="BL639" s="3" t="s">
        <v>153</v>
      </c>
      <c r="BM639" s="156" t="s">
        <v>989</v>
      </c>
    </row>
    <row r="640" ht="15.75" customHeight="1">
      <c r="A640" s="173"/>
      <c r="B640" s="174"/>
      <c r="C640" s="173"/>
      <c r="D640" s="168" t="s">
        <v>338</v>
      </c>
      <c r="E640" s="175" t="s">
        <v>1</v>
      </c>
      <c r="F640" s="176" t="s">
        <v>990</v>
      </c>
      <c r="G640" s="173"/>
      <c r="H640" s="177">
        <v>36.284</v>
      </c>
      <c r="I640" s="173"/>
      <c r="J640" s="173"/>
      <c r="K640" s="173"/>
      <c r="L640" s="174"/>
      <c r="M640" s="178"/>
      <c r="N640" s="173"/>
      <c r="O640" s="173"/>
      <c r="P640" s="173"/>
      <c r="Q640" s="173"/>
      <c r="R640" s="173"/>
      <c r="S640" s="173"/>
      <c r="T640" s="179"/>
      <c r="U640" s="173"/>
      <c r="V640" s="173"/>
      <c r="W640" s="173"/>
      <c r="X640" s="173"/>
      <c r="Y640" s="173"/>
      <c r="Z640" s="173"/>
      <c r="AA640" s="173"/>
      <c r="AB640" s="173"/>
      <c r="AC640" s="173"/>
      <c r="AD640" s="173"/>
      <c r="AE640" s="173"/>
      <c r="AF640" s="173"/>
      <c r="AG640" s="173"/>
      <c r="AH640" s="173"/>
      <c r="AI640" s="173"/>
      <c r="AJ640" s="173"/>
      <c r="AK640" s="173"/>
      <c r="AL640" s="173"/>
      <c r="AM640" s="173"/>
      <c r="AN640" s="173"/>
      <c r="AO640" s="173"/>
      <c r="AP640" s="173"/>
      <c r="AQ640" s="173"/>
      <c r="AR640" s="173"/>
      <c r="AS640" s="173"/>
      <c r="AT640" s="175" t="s">
        <v>338</v>
      </c>
      <c r="AU640" s="175" t="s">
        <v>136</v>
      </c>
      <c r="AV640" s="173" t="s">
        <v>136</v>
      </c>
      <c r="AW640" s="173" t="s">
        <v>28</v>
      </c>
      <c r="AX640" s="173" t="s">
        <v>75</v>
      </c>
      <c r="AY640" s="175" t="s">
        <v>128</v>
      </c>
      <c r="AZ640" s="173"/>
      <c r="BA640" s="173"/>
      <c r="BB640" s="173"/>
      <c r="BC640" s="173"/>
      <c r="BD640" s="173"/>
      <c r="BE640" s="173"/>
      <c r="BF640" s="173"/>
      <c r="BG640" s="173"/>
      <c r="BH640" s="173"/>
      <c r="BI640" s="173"/>
      <c r="BJ640" s="173"/>
      <c r="BK640" s="173"/>
      <c r="BL640" s="173"/>
      <c r="BM640" s="173"/>
    </row>
    <row r="641" ht="15.75" customHeight="1">
      <c r="A641" s="187"/>
      <c r="B641" s="188"/>
      <c r="C641" s="187"/>
      <c r="D641" s="168" t="s">
        <v>338</v>
      </c>
      <c r="E641" s="189" t="s">
        <v>1</v>
      </c>
      <c r="F641" s="190" t="s">
        <v>351</v>
      </c>
      <c r="G641" s="187"/>
      <c r="H641" s="191">
        <v>36.284</v>
      </c>
      <c r="I641" s="187"/>
      <c r="J641" s="187"/>
      <c r="K641" s="187"/>
      <c r="L641" s="188"/>
      <c r="M641" s="192"/>
      <c r="N641" s="187"/>
      <c r="O641" s="187"/>
      <c r="P641" s="187"/>
      <c r="Q641" s="187"/>
      <c r="R641" s="187"/>
      <c r="S641" s="187"/>
      <c r="T641" s="193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9" t="s">
        <v>338</v>
      </c>
      <c r="AU641" s="189" t="s">
        <v>136</v>
      </c>
      <c r="AV641" s="187" t="s">
        <v>153</v>
      </c>
      <c r="AW641" s="187" t="s">
        <v>28</v>
      </c>
      <c r="AX641" s="187" t="s">
        <v>83</v>
      </c>
      <c r="AY641" s="189" t="s">
        <v>128</v>
      </c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</row>
    <row r="642" ht="62.25" customHeight="1">
      <c r="A642" s="16"/>
      <c r="B642" s="17"/>
      <c r="C642" s="194" t="s">
        <v>991</v>
      </c>
      <c r="D642" s="194" t="s">
        <v>407</v>
      </c>
      <c r="E642" s="195" t="s">
        <v>992</v>
      </c>
      <c r="F642" s="196" t="s">
        <v>993</v>
      </c>
      <c r="G642" s="197" t="s">
        <v>164</v>
      </c>
      <c r="H642" s="198">
        <v>38.098</v>
      </c>
      <c r="I642" s="199"/>
      <c r="J642" s="199">
        <f>ROUND(I642*H642,2)</f>
        <v>0</v>
      </c>
      <c r="K642" s="196" t="s">
        <v>1</v>
      </c>
      <c r="L642" s="200"/>
      <c r="M642" s="201" t="s">
        <v>1</v>
      </c>
      <c r="N642" s="202" t="s">
        <v>41</v>
      </c>
      <c r="O642" s="154">
        <v>0.0</v>
      </c>
      <c r="P642" s="154">
        <f>O642*H642</f>
        <v>0</v>
      </c>
      <c r="Q642" s="154">
        <v>0.00194</v>
      </c>
      <c r="R642" s="154">
        <f>Q642*H642</f>
        <v>0.07391012</v>
      </c>
      <c r="S642" s="154">
        <v>0.0</v>
      </c>
      <c r="T642" s="155">
        <f>S642*H642</f>
        <v>0</v>
      </c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56" t="s">
        <v>387</v>
      </c>
      <c r="AS642" s="16"/>
      <c r="AT642" s="156" t="s">
        <v>407</v>
      </c>
      <c r="AU642" s="156" t="s">
        <v>136</v>
      </c>
      <c r="AV642" s="16"/>
      <c r="AW642" s="16"/>
      <c r="AX642" s="16"/>
      <c r="AY642" s="3" t="s">
        <v>128</v>
      </c>
      <c r="AZ642" s="16"/>
      <c r="BA642" s="16"/>
      <c r="BB642" s="16"/>
      <c r="BC642" s="16"/>
      <c r="BD642" s="16"/>
      <c r="BE642" s="157">
        <f>IF(N642="základní",J642,0)</f>
        <v>0</v>
      </c>
      <c r="BF642" s="157">
        <f>IF(N642="snížená",J642,0)</f>
        <v>0</v>
      </c>
      <c r="BG642" s="157">
        <f>IF(N642="zákl. přenesená",J642,0)</f>
        <v>0</v>
      </c>
      <c r="BH642" s="157">
        <f>IF(N642="sníž. přenesená",J642,0)</f>
        <v>0</v>
      </c>
      <c r="BI642" s="157">
        <f>IF(N642="nulová",J642,0)</f>
        <v>0</v>
      </c>
      <c r="BJ642" s="3" t="s">
        <v>136</v>
      </c>
      <c r="BK642" s="157">
        <f>ROUND(I642*H642,2)</f>
        <v>0</v>
      </c>
      <c r="BL642" s="3" t="s">
        <v>153</v>
      </c>
      <c r="BM642" s="156" t="s">
        <v>994</v>
      </c>
    </row>
    <row r="643" ht="15.75" customHeight="1">
      <c r="A643" s="173"/>
      <c r="B643" s="174"/>
      <c r="C643" s="173"/>
      <c r="D643" s="168" t="s">
        <v>338</v>
      </c>
      <c r="E643" s="173"/>
      <c r="F643" s="176" t="s">
        <v>995</v>
      </c>
      <c r="G643" s="173"/>
      <c r="H643" s="177">
        <v>38.098</v>
      </c>
      <c r="I643" s="173"/>
      <c r="J643" s="173"/>
      <c r="K643" s="173"/>
      <c r="L643" s="174"/>
      <c r="M643" s="178"/>
      <c r="N643" s="173"/>
      <c r="O643" s="173"/>
      <c r="P643" s="173"/>
      <c r="Q643" s="173"/>
      <c r="R643" s="173"/>
      <c r="S643" s="173"/>
      <c r="T643" s="179"/>
      <c r="U643" s="173"/>
      <c r="V643" s="173"/>
      <c r="W643" s="173"/>
      <c r="X643" s="173"/>
      <c r="Y643" s="173"/>
      <c r="Z643" s="173"/>
      <c r="AA643" s="173"/>
      <c r="AB643" s="173"/>
      <c r="AC643" s="173"/>
      <c r="AD643" s="173"/>
      <c r="AE643" s="173"/>
      <c r="AF643" s="173"/>
      <c r="AG643" s="173"/>
      <c r="AH643" s="173"/>
      <c r="AI643" s="173"/>
      <c r="AJ643" s="173"/>
      <c r="AK643" s="173"/>
      <c r="AL643" s="173"/>
      <c r="AM643" s="173"/>
      <c r="AN643" s="173"/>
      <c r="AO643" s="173"/>
      <c r="AP643" s="173"/>
      <c r="AQ643" s="173"/>
      <c r="AR643" s="173"/>
      <c r="AS643" s="173"/>
      <c r="AT643" s="175" t="s">
        <v>338</v>
      </c>
      <c r="AU643" s="175" t="s">
        <v>136</v>
      </c>
      <c r="AV643" s="173" t="s">
        <v>136</v>
      </c>
      <c r="AW643" s="173" t="s">
        <v>4</v>
      </c>
      <c r="AX643" s="173" t="s">
        <v>83</v>
      </c>
      <c r="AY643" s="175" t="s">
        <v>128</v>
      </c>
      <c r="AZ643" s="173"/>
      <c r="BA643" s="173"/>
      <c r="BB643" s="173"/>
      <c r="BC643" s="173"/>
      <c r="BD643" s="173"/>
      <c r="BE643" s="173"/>
      <c r="BF643" s="173"/>
      <c r="BG643" s="173"/>
      <c r="BH643" s="173"/>
      <c r="BI643" s="173"/>
      <c r="BJ643" s="173"/>
      <c r="BK643" s="173"/>
      <c r="BL643" s="173"/>
      <c r="BM643" s="173"/>
    </row>
    <row r="644" ht="24.0" customHeight="1">
      <c r="A644" s="16"/>
      <c r="B644" s="17"/>
      <c r="C644" s="146" t="s">
        <v>996</v>
      </c>
      <c r="D644" s="146" t="s">
        <v>131</v>
      </c>
      <c r="E644" s="147" t="s">
        <v>997</v>
      </c>
      <c r="F644" s="148" t="s">
        <v>998</v>
      </c>
      <c r="G644" s="149" t="s">
        <v>164</v>
      </c>
      <c r="H644" s="150">
        <v>149.382</v>
      </c>
      <c r="I644" s="151"/>
      <c r="J644" s="151">
        <f>ROUND(I644*H644,2)</f>
        <v>0</v>
      </c>
      <c r="K644" s="148" t="s">
        <v>1</v>
      </c>
      <c r="L644" s="17"/>
      <c r="M644" s="152" t="s">
        <v>1</v>
      </c>
      <c r="N644" s="153" t="s">
        <v>41</v>
      </c>
      <c r="O644" s="154">
        <v>0.245</v>
      </c>
      <c r="P644" s="154">
        <f>O644*H644</f>
        <v>36.59859</v>
      </c>
      <c r="Q644" s="154">
        <v>0.00275</v>
      </c>
      <c r="R644" s="154">
        <f>Q644*H644</f>
        <v>0.4108005</v>
      </c>
      <c r="S644" s="154">
        <v>0.0</v>
      </c>
      <c r="T644" s="155">
        <f>S644*H644</f>
        <v>0</v>
      </c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56" t="s">
        <v>153</v>
      </c>
      <c r="AS644" s="16"/>
      <c r="AT644" s="156" t="s">
        <v>131</v>
      </c>
      <c r="AU644" s="156" t="s">
        <v>136</v>
      </c>
      <c r="AV644" s="16"/>
      <c r="AW644" s="16"/>
      <c r="AX644" s="16"/>
      <c r="AY644" s="3" t="s">
        <v>128</v>
      </c>
      <c r="AZ644" s="16"/>
      <c r="BA644" s="16"/>
      <c r="BB644" s="16"/>
      <c r="BC644" s="16"/>
      <c r="BD644" s="16"/>
      <c r="BE644" s="157">
        <f>IF(N644="základní",J644,0)</f>
        <v>0</v>
      </c>
      <c r="BF644" s="157">
        <f>IF(N644="snížená",J644,0)</f>
        <v>0</v>
      </c>
      <c r="BG644" s="157">
        <f>IF(N644="zákl. přenesená",J644,0)</f>
        <v>0</v>
      </c>
      <c r="BH644" s="157">
        <f>IF(N644="sníž. přenesená",J644,0)</f>
        <v>0</v>
      </c>
      <c r="BI644" s="157">
        <f>IF(N644="nulová",J644,0)</f>
        <v>0</v>
      </c>
      <c r="BJ644" s="3" t="s">
        <v>136</v>
      </c>
      <c r="BK644" s="157">
        <f>ROUND(I644*H644,2)</f>
        <v>0</v>
      </c>
      <c r="BL644" s="3" t="s">
        <v>153</v>
      </c>
      <c r="BM644" s="156" t="s">
        <v>999</v>
      </c>
    </row>
    <row r="645" ht="15.75" customHeight="1">
      <c r="A645" s="173"/>
      <c r="B645" s="174"/>
      <c r="C645" s="173"/>
      <c r="D645" s="168" t="s">
        <v>338</v>
      </c>
      <c r="E645" s="175" t="s">
        <v>1</v>
      </c>
      <c r="F645" s="176" t="s">
        <v>226</v>
      </c>
      <c r="G645" s="173"/>
      <c r="H645" s="177">
        <v>149.382</v>
      </c>
      <c r="I645" s="173"/>
      <c r="J645" s="173"/>
      <c r="K645" s="173"/>
      <c r="L645" s="174"/>
      <c r="M645" s="178"/>
      <c r="N645" s="173"/>
      <c r="O645" s="173"/>
      <c r="P645" s="173"/>
      <c r="Q645" s="173"/>
      <c r="R645" s="173"/>
      <c r="S645" s="173"/>
      <c r="T645" s="179"/>
      <c r="U645" s="173"/>
      <c r="V645" s="173"/>
      <c r="W645" s="173"/>
      <c r="X645" s="173"/>
      <c r="Y645" s="173"/>
      <c r="Z645" s="173"/>
      <c r="AA645" s="173"/>
      <c r="AB645" s="173"/>
      <c r="AC645" s="173"/>
      <c r="AD645" s="173"/>
      <c r="AE645" s="173"/>
      <c r="AF645" s="173"/>
      <c r="AG645" s="173"/>
      <c r="AH645" s="173"/>
      <c r="AI645" s="173"/>
      <c r="AJ645" s="173"/>
      <c r="AK645" s="173"/>
      <c r="AL645" s="173"/>
      <c r="AM645" s="173"/>
      <c r="AN645" s="173"/>
      <c r="AO645" s="173"/>
      <c r="AP645" s="173"/>
      <c r="AQ645" s="173"/>
      <c r="AR645" s="173"/>
      <c r="AS645" s="173"/>
      <c r="AT645" s="175" t="s">
        <v>338</v>
      </c>
      <c r="AU645" s="175" t="s">
        <v>136</v>
      </c>
      <c r="AV645" s="173" t="s">
        <v>136</v>
      </c>
      <c r="AW645" s="173" t="s">
        <v>28</v>
      </c>
      <c r="AX645" s="173" t="s">
        <v>83</v>
      </c>
      <c r="AY645" s="175" t="s">
        <v>128</v>
      </c>
      <c r="AZ645" s="173"/>
      <c r="BA645" s="173"/>
      <c r="BB645" s="173"/>
      <c r="BC645" s="173"/>
      <c r="BD645" s="173"/>
      <c r="BE645" s="173"/>
      <c r="BF645" s="173"/>
      <c r="BG645" s="173"/>
      <c r="BH645" s="173"/>
      <c r="BI645" s="173"/>
      <c r="BJ645" s="173"/>
      <c r="BK645" s="173"/>
      <c r="BL645" s="173"/>
      <c r="BM645" s="173"/>
    </row>
    <row r="646" ht="24.0" customHeight="1">
      <c r="A646" s="16"/>
      <c r="B646" s="17"/>
      <c r="C646" s="146" t="s">
        <v>1000</v>
      </c>
      <c r="D646" s="146" t="s">
        <v>131</v>
      </c>
      <c r="E646" s="147" t="s">
        <v>1001</v>
      </c>
      <c r="F646" s="148" t="s">
        <v>1002</v>
      </c>
      <c r="G646" s="149" t="s">
        <v>164</v>
      </c>
      <c r="H646" s="150">
        <v>30.55</v>
      </c>
      <c r="I646" s="151"/>
      <c r="J646" s="151">
        <f>ROUND(I646*H646,2)</f>
        <v>0</v>
      </c>
      <c r="K646" s="148" t="s">
        <v>1</v>
      </c>
      <c r="L646" s="17"/>
      <c r="M646" s="152" t="s">
        <v>1</v>
      </c>
      <c r="N646" s="153" t="s">
        <v>41</v>
      </c>
      <c r="O646" s="154">
        <v>0.06</v>
      </c>
      <c r="P646" s="154">
        <f>O646*H646</f>
        <v>1.833</v>
      </c>
      <c r="Q646" s="154">
        <v>0.0</v>
      </c>
      <c r="R646" s="154">
        <f>Q646*H646</f>
        <v>0</v>
      </c>
      <c r="S646" s="154">
        <v>0.0</v>
      </c>
      <c r="T646" s="155">
        <f>S646*H646</f>
        <v>0</v>
      </c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56" t="s">
        <v>153</v>
      </c>
      <c r="AS646" s="16"/>
      <c r="AT646" s="156" t="s">
        <v>131</v>
      </c>
      <c r="AU646" s="156" t="s">
        <v>136</v>
      </c>
      <c r="AV646" s="16"/>
      <c r="AW646" s="16"/>
      <c r="AX646" s="16"/>
      <c r="AY646" s="3" t="s">
        <v>128</v>
      </c>
      <c r="AZ646" s="16"/>
      <c r="BA646" s="16"/>
      <c r="BB646" s="16"/>
      <c r="BC646" s="16"/>
      <c r="BD646" s="16"/>
      <c r="BE646" s="157">
        <f>IF(N646="základní",J646,0)</f>
        <v>0</v>
      </c>
      <c r="BF646" s="157">
        <f>IF(N646="snížená",J646,0)</f>
        <v>0</v>
      </c>
      <c r="BG646" s="157">
        <f>IF(N646="zákl. přenesená",J646,0)</f>
        <v>0</v>
      </c>
      <c r="BH646" s="157">
        <f>IF(N646="sníž. přenesená",J646,0)</f>
        <v>0</v>
      </c>
      <c r="BI646" s="157">
        <f>IF(N646="nulová",J646,0)</f>
        <v>0</v>
      </c>
      <c r="BJ646" s="3" t="s">
        <v>136</v>
      </c>
      <c r="BK646" s="157">
        <f>ROUND(I646*H646,2)</f>
        <v>0</v>
      </c>
      <c r="BL646" s="3" t="s">
        <v>153</v>
      </c>
      <c r="BM646" s="156" t="s">
        <v>1003</v>
      </c>
    </row>
    <row r="647" ht="15.75" customHeight="1">
      <c r="A647" s="166"/>
      <c r="B647" s="167"/>
      <c r="C647" s="166"/>
      <c r="D647" s="168" t="s">
        <v>338</v>
      </c>
      <c r="E647" s="169" t="s">
        <v>1</v>
      </c>
      <c r="F647" s="170" t="s">
        <v>524</v>
      </c>
      <c r="G647" s="166"/>
      <c r="H647" s="169" t="s">
        <v>1</v>
      </c>
      <c r="I647" s="166"/>
      <c r="J647" s="166"/>
      <c r="K647" s="166"/>
      <c r="L647" s="167"/>
      <c r="M647" s="171"/>
      <c r="N647" s="166"/>
      <c r="O647" s="166"/>
      <c r="P647" s="166"/>
      <c r="Q647" s="166"/>
      <c r="R647" s="166"/>
      <c r="S647" s="166"/>
      <c r="T647" s="172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9" t="s">
        <v>338</v>
      </c>
      <c r="AU647" s="169" t="s">
        <v>136</v>
      </c>
      <c r="AV647" s="166" t="s">
        <v>83</v>
      </c>
      <c r="AW647" s="166" t="s">
        <v>28</v>
      </c>
      <c r="AX647" s="166" t="s">
        <v>75</v>
      </c>
      <c r="AY647" s="169" t="s">
        <v>128</v>
      </c>
      <c r="AZ647" s="166"/>
      <c r="BA647" s="166"/>
      <c r="BB647" s="166"/>
      <c r="BC647" s="166"/>
      <c r="BD647" s="166"/>
      <c r="BE647" s="166"/>
      <c r="BF647" s="166"/>
      <c r="BG647" s="166"/>
      <c r="BH647" s="166"/>
      <c r="BI647" s="166"/>
      <c r="BJ647" s="166"/>
      <c r="BK647" s="166"/>
      <c r="BL647" s="166"/>
      <c r="BM647" s="166"/>
    </row>
    <row r="648" ht="15.75" customHeight="1">
      <c r="A648" s="173"/>
      <c r="B648" s="174"/>
      <c r="C648" s="173"/>
      <c r="D648" s="168" t="s">
        <v>338</v>
      </c>
      <c r="E648" s="175" t="s">
        <v>1</v>
      </c>
      <c r="F648" s="176" t="s">
        <v>936</v>
      </c>
      <c r="G648" s="173"/>
      <c r="H648" s="177">
        <v>22.15</v>
      </c>
      <c r="I648" s="173"/>
      <c r="J648" s="173"/>
      <c r="K648" s="173"/>
      <c r="L648" s="174"/>
      <c r="M648" s="178"/>
      <c r="N648" s="173"/>
      <c r="O648" s="173"/>
      <c r="P648" s="173"/>
      <c r="Q648" s="173"/>
      <c r="R648" s="173"/>
      <c r="S648" s="173"/>
      <c r="T648" s="179"/>
      <c r="U648" s="173"/>
      <c r="V648" s="173"/>
      <c r="W648" s="173"/>
      <c r="X648" s="173"/>
      <c r="Y648" s="173"/>
      <c r="Z648" s="173"/>
      <c r="AA648" s="173"/>
      <c r="AB648" s="173"/>
      <c r="AC648" s="173"/>
      <c r="AD648" s="173"/>
      <c r="AE648" s="173"/>
      <c r="AF648" s="173"/>
      <c r="AG648" s="173"/>
      <c r="AH648" s="173"/>
      <c r="AI648" s="173"/>
      <c r="AJ648" s="173"/>
      <c r="AK648" s="173"/>
      <c r="AL648" s="173"/>
      <c r="AM648" s="173"/>
      <c r="AN648" s="173"/>
      <c r="AO648" s="173"/>
      <c r="AP648" s="173"/>
      <c r="AQ648" s="173"/>
      <c r="AR648" s="173"/>
      <c r="AS648" s="173"/>
      <c r="AT648" s="175" t="s">
        <v>338</v>
      </c>
      <c r="AU648" s="175" t="s">
        <v>136</v>
      </c>
      <c r="AV648" s="173" t="s">
        <v>136</v>
      </c>
      <c r="AW648" s="173" t="s">
        <v>28</v>
      </c>
      <c r="AX648" s="173" t="s">
        <v>75</v>
      </c>
      <c r="AY648" s="175" t="s">
        <v>128</v>
      </c>
      <c r="AZ648" s="173"/>
      <c r="BA648" s="173"/>
      <c r="BB648" s="173"/>
      <c r="BC648" s="173"/>
      <c r="BD648" s="173"/>
      <c r="BE648" s="173"/>
      <c r="BF648" s="173"/>
      <c r="BG648" s="173"/>
      <c r="BH648" s="173"/>
      <c r="BI648" s="173"/>
      <c r="BJ648" s="173"/>
      <c r="BK648" s="173"/>
      <c r="BL648" s="173"/>
      <c r="BM648" s="173"/>
    </row>
    <row r="649" ht="15.75" customHeight="1">
      <c r="A649" s="166"/>
      <c r="B649" s="167"/>
      <c r="C649" s="166"/>
      <c r="D649" s="168" t="s">
        <v>338</v>
      </c>
      <c r="E649" s="169" t="s">
        <v>1</v>
      </c>
      <c r="F649" s="170" t="s">
        <v>530</v>
      </c>
      <c r="G649" s="166"/>
      <c r="H649" s="169" t="s">
        <v>1</v>
      </c>
      <c r="I649" s="166"/>
      <c r="J649" s="166"/>
      <c r="K649" s="166"/>
      <c r="L649" s="167"/>
      <c r="M649" s="171"/>
      <c r="N649" s="166"/>
      <c r="O649" s="166"/>
      <c r="P649" s="166"/>
      <c r="Q649" s="166"/>
      <c r="R649" s="166"/>
      <c r="S649" s="166"/>
      <c r="T649" s="172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9" t="s">
        <v>338</v>
      </c>
      <c r="AU649" s="169" t="s">
        <v>136</v>
      </c>
      <c r="AV649" s="166" t="s">
        <v>83</v>
      </c>
      <c r="AW649" s="166" t="s">
        <v>28</v>
      </c>
      <c r="AX649" s="166" t="s">
        <v>75</v>
      </c>
      <c r="AY649" s="169" t="s">
        <v>128</v>
      </c>
      <c r="AZ649" s="166"/>
      <c r="BA649" s="166"/>
      <c r="BB649" s="166"/>
      <c r="BC649" s="166"/>
      <c r="BD649" s="166"/>
      <c r="BE649" s="166"/>
      <c r="BF649" s="166"/>
      <c r="BG649" s="166"/>
      <c r="BH649" s="166"/>
      <c r="BI649" s="166"/>
      <c r="BJ649" s="166"/>
      <c r="BK649" s="166"/>
      <c r="BL649" s="166"/>
      <c r="BM649" s="166"/>
    </row>
    <row r="650" ht="15.75" customHeight="1">
      <c r="A650" s="173"/>
      <c r="B650" s="174"/>
      <c r="C650" s="173"/>
      <c r="D650" s="168" t="s">
        <v>338</v>
      </c>
      <c r="E650" s="175" t="s">
        <v>1</v>
      </c>
      <c r="F650" s="176" t="s">
        <v>938</v>
      </c>
      <c r="G650" s="173"/>
      <c r="H650" s="177">
        <v>8.4</v>
      </c>
      <c r="I650" s="173"/>
      <c r="J650" s="173"/>
      <c r="K650" s="173"/>
      <c r="L650" s="174"/>
      <c r="M650" s="178"/>
      <c r="N650" s="173"/>
      <c r="O650" s="173"/>
      <c r="P650" s="173"/>
      <c r="Q650" s="173"/>
      <c r="R650" s="173"/>
      <c r="S650" s="173"/>
      <c r="T650" s="179"/>
      <c r="U650" s="173"/>
      <c r="V650" s="173"/>
      <c r="W650" s="173"/>
      <c r="X650" s="173"/>
      <c r="Y650" s="173"/>
      <c r="Z650" s="173"/>
      <c r="AA650" s="173"/>
      <c r="AB650" s="173"/>
      <c r="AC650" s="173"/>
      <c r="AD650" s="173"/>
      <c r="AE650" s="173"/>
      <c r="AF650" s="173"/>
      <c r="AG650" s="173"/>
      <c r="AH650" s="173"/>
      <c r="AI650" s="173"/>
      <c r="AJ650" s="173"/>
      <c r="AK650" s="173"/>
      <c r="AL650" s="173"/>
      <c r="AM650" s="173"/>
      <c r="AN650" s="173"/>
      <c r="AO650" s="173"/>
      <c r="AP650" s="173"/>
      <c r="AQ650" s="173"/>
      <c r="AR650" s="173"/>
      <c r="AS650" s="173"/>
      <c r="AT650" s="175" t="s">
        <v>338</v>
      </c>
      <c r="AU650" s="175" t="s">
        <v>136</v>
      </c>
      <c r="AV650" s="173" t="s">
        <v>136</v>
      </c>
      <c r="AW650" s="173" t="s">
        <v>28</v>
      </c>
      <c r="AX650" s="173" t="s">
        <v>75</v>
      </c>
      <c r="AY650" s="175" t="s">
        <v>128</v>
      </c>
      <c r="AZ650" s="173"/>
      <c r="BA650" s="173"/>
      <c r="BB650" s="173"/>
      <c r="BC650" s="173"/>
      <c r="BD650" s="173"/>
      <c r="BE650" s="173"/>
      <c r="BF650" s="173"/>
      <c r="BG650" s="173"/>
      <c r="BH650" s="173"/>
      <c r="BI650" s="173"/>
      <c r="BJ650" s="173"/>
      <c r="BK650" s="173"/>
      <c r="BL650" s="173"/>
      <c r="BM650" s="173"/>
    </row>
    <row r="651" ht="15.75" customHeight="1">
      <c r="A651" s="187"/>
      <c r="B651" s="188"/>
      <c r="C651" s="187"/>
      <c r="D651" s="168" t="s">
        <v>338</v>
      </c>
      <c r="E651" s="189" t="s">
        <v>1</v>
      </c>
      <c r="F651" s="190" t="s">
        <v>351</v>
      </c>
      <c r="G651" s="187"/>
      <c r="H651" s="191">
        <v>30.55</v>
      </c>
      <c r="I651" s="187"/>
      <c r="J651" s="187"/>
      <c r="K651" s="187"/>
      <c r="L651" s="188"/>
      <c r="M651" s="192"/>
      <c r="N651" s="187"/>
      <c r="O651" s="187"/>
      <c r="P651" s="187"/>
      <c r="Q651" s="187"/>
      <c r="R651" s="187"/>
      <c r="S651" s="187"/>
      <c r="T651" s="193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9" t="s">
        <v>338</v>
      </c>
      <c r="AU651" s="189" t="s">
        <v>136</v>
      </c>
      <c r="AV651" s="187" t="s">
        <v>153</v>
      </c>
      <c r="AW651" s="187" t="s">
        <v>28</v>
      </c>
      <c r="AX651" s="187" t="s">
        <v>83</v>
      </c>
      <c r="AY651" s="189" t="s">
        <v>128</v>
      </c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</row>
    <row r="652" ht="24.0" customHeight="1">
      <c r="A652" s="16"/>
      <c r="B652" s="17"/>
      <c r="C652" s="146" t="s">
        <v>1004</v>
      </c>
      <c r="D652" s="146" t="s">
        <v>131</v>
      </c>
      <c r="E652" s="147" t="s">
        <v>1005</v>
      </c>
      <c r="F652" s="148" t="s">
        <v>1006</v>
      </c>
      <c r="G652" s="149" t="s">
        <v>164</v>
      </c>
      <c r="H652" s="150">
        <v>152.21</v>
      </c>
      <c r="I652" s="151"/>
      <c r="J652" s="151">
        <f>ROUND(I652*H652,2)</f>
        <v>0</v>
      </c>
      <c r="K652" s="148" t="s">
        <v>1</v>
      </c>
      <c r="L652" s="17"/>
      <c r="M652" s="152" t="s">
        <v>1</v>
      </c>
      <c r="N652" s="153" t="s">
        <v>41</v>
      </c>
      <c r="O652" s="154">
        <v>0.305</v>
      </c>
      <c r="P652" s="154">
        <f>O652*H652</f>
        <v>46.42405</v>
      </c>
      <c r="Q652" s="154">
        <v>0.102</v>
      </c>
      <c r="R652" s="154">
        <f>Q652*H652</f>
        <v>15.52542</v>
      </c>
      <c r="S652" s="154">
        <v>0.0</v>
      </c>
      <c r="T652" s="155">
        <f>S652*H652</f>
        <v>0</v>
      </c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56" t="s">
        <v>153</v>
      </c>
      <c r="AS652" s="16"/>
      <c r="AT652" s="156" t="s">
        <v>131</v>
      </c>
      <c r="AU652" s="156" t="s">
        <v>136</v>
      </c>
      <c r="AV652" s="16"/>
      <c r="AW652" s="16"/>
      <c r="AX652" s="16"/>
      <c r="AY652" s="3" t="s">
        <v>128</v>
      </c>
      <c r="AZ652" s="16"/>
      <c r="BA652" s="16"/>
      <c r="BB652" s="16"/>
      <c r="BC652" s="16"/>
      <c r="BD652" s="16"/>
      <c r="BE652" s="157">
        <f>IF(N652="základní",J652,0)</f>
        <v>0</v>
      </c>
      <c r="BF652" s="157">
        <f>IF(N652="snížená",J652,0)</f>
        <v>0</v>
      </c>
      <c r="BG652" s="157">
        <f>IF(N652="zákl. přenesená",J652,0)</f>
        <v>0</v>
      </c>
      <c r="BH652" s="157">
        <f>IF(N652="sníž. přenesená",J652,0)</f>
        <v>0</v>
      </c>
      <c r="BI652" s="157">
        <f>IF(N652="nulová",J652,0)</f>
        <v>0</v>
      </c>
      <c r="BJ652" s="3" t="s">
        <v>136</v>
      </c>
      <c r="BK652" s="157">
        <f>ROUND(I652*H652,2)</f>
        <v>0</v>
      </c>
      <c r="BL652" s="3" t="s">
        <v>153</v>
      </c>
      <c r="BM652" s="156" t="s">
        <v>1007</v>
      </c>
    </row>
    <row r="653" ht="15.75" customHeight="1">
      <c r="A653" s="166"/>
      <c r="B653" s="167"/>
      <c r="C653" s="166"/>
      <c r="D653" s="168" t="s">
        <v>338</v>
      </c>
      <c r="E653" s="169" t="s">
        <v>1</v>
      </c>
      <c r="F653" s="170" t="s">
        <v>1008</v>
      </c>
      <c r="G653" s="166"/>
      <c r="H653" s="169" t="s">
        <v>1</v>
      </c>
      <c r="I653" s="166"/>
      <c r="J653" s="166"/>
      <c r="K653" s="166"/>
      <c r="L653" s="167"/>
      <c r="M653" s="171"/>
      <c r="N653" s="166"/>
      <c r="O653" s="166"/>
      <c r="P653" s="166"/>
      <c r="Q653" s="166"/>
      <c r="R653" s="166"/>
      <c r="S653" s="166"/>
      <c r="T653" s="172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9" t="s">
        <v>338</v>
      </c>
      <c r="AU653" s="169" t="s">
        <v>136</v>
      </c>
      <c r="AV653" s="166" t="s">
        <v>83</v>
      </c>
      <c r="AW653" s="166" t="s">
        <v>28</v>
      </c>
      <c r="AX653" s="166" t="s">
        <v>75</v>
      </c>
      <c r="AY653" s="169" t="s">
        <v>128</v>
      </c>
      <c r="AZ653" s="166"/>
      <c r="BA653" s="166"/>
      <c r="BB653" s="166"/>
      <c r="BC653" s="166"/>
      <c r="BD653" s="166"/>
      <c r="BE653" s="166"/>
      <c r="BF653" s="166"/>
      <c r="BG653" s="166"/>
      <c r="BH653" s="166"/>
      <c r="BI653" s="166"/>
      <c r="BJ653" s="166"/>
      <c r="BK653" s="166"/>
      <c r="BL653" s="166"/>
      <c r="BM653" s="166"/>
    </row>
    <row r="654" ht="15.75" customHeight="1">
      <c r="A654" s="173"/>
      <c r="B654" s="174"/>
      <c r="C654" s="173"/>
      <c r="D654" s="168" t="s">
        <v>338</v>
      </c>
      <c r="E654" s="175" t="s">
        <v>211</v>
      </c>
      <c r="F654" s="176" t="s">
        <v>1009</v>
      </c>
      <c r="G654" s="173"/>
      <c r="H654" s="177">
        <v>20.15</v>
      </c>
      <c r="I654" s="173"/>
      <c r="J654" s="173"/>
      <c r="K654" s="173"/>
      <c r="L654" s="174"/>
      <c r="M654" s="178"/>
      <c r="N654" s="173"/>
      <c r="O654" s="173"/>
      <c r="P654" s="173"/>
      <c r="Q654" s="173"/>
      <c r="R654" s="173"/>
      <c r="S654" s="173"/>
      <c r="T654" s="179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  <c r="AF654" s="173"/>
      <c r="AG654" s="173"/>
      <c r="AH654" s="173"/>
      <c r="AI654" s="173"/>
      <c r="AJ654" s="173"/>
      <c r="AK654" s="173"/>
      <c r="AL654" s="173"/>
      <c r="AM654" s="173"/>
      <c r="AN654" s="173"/>
      <c r="AO654" s="173"/>
      <c r="AP654" s="173"/>
      <c r="AQ654" s="173"/>
      <c r="AR654" s="173"/>
      <c r="AS654" s="173"/>
      <c r="AT654" s="175" t="s">
        <v>338</v>
      </c>
      <c r="AU654" s="175" t="s">
        <v>136</v>
      </c>
      <c r="AV654" s="173" t="s">
        <v>136</v>
      </c>
      <c r="AW654" s="173" t="s">
        <v>28</v>
      </c>
      <c r="AX654" s="173" t="s">
        <v>75</v>
      </c>
      <c r="AY654" s="175" t="s">
        <v>128</v>
      </c>
      <c r="AZ654" s="173"/>
      <c r="BA654" s="173"/>
      <c r="BB654" s="173"/>
      <c r="BC654" s="173"/>
      <c r="BD654" s="173"/>
      <c r="BE654" s="173"/>
      <c r="BF654" s="173"/>
      <c r="BG654" s="173"/>
      <c r="BH654" s="173"/>
      <c r="BI654" s="173"/>
      <c r="BJ654" s="173"/>
      <c r="BK654" s="173"/>
      <c r="BL654" s="173"/>
      <c r="BM654" s="173"/>
    </row>
    <row r="655" ht="15.75" customHeight="1">
      <c r="A655" s="166"/>
      <c r="B655" s="167"/>
      <c r="C655" s="166"/>
      <c r="D655" s="168" t="s">
        <v>338</v>
      </c>
      <c r="E655" s="169" t="s">
        <v>1</v>
      </c>
      <c r="F655" s="170" t="s">
        <v>1010</v>
      </c>
      <c r="G655" s="166"/>
      <c r="H655" s="169" t="s">
        <v>1</v>
      </c>
      <c r="I655" s="166"/>
      <c r="J655" s="166"/>
      <c r="K655" s="166"/>
      <c r="L655" s="167"/>
      <c r="M655" s="171"/>
      <c r="N655" s="166"/>
      <c r="O655" s="166"/>
      <c r="P655" s="166"/>
      <c r="Q655" s="166"/>
      <c r="R655" s="166"/>
      <c r="S655" s="166"/>
      <c r="T655" s="172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9" t="s">
        <v>338</v>
      </c>
      <c r="AU655" s="169" t="s">
        <v>136</v>
      </c>
      <c r="AV655" s="166" t="s">
        <v>83</v>
      </c>
      <c r="AW655" s="166" t="s">
        <v>28</v>
      </c>
      <c r="AX655" s="166" t="s">
        <v>75</v>
      </c>
      <c r="AY655" s="169" t="s">
        <v>128</v>
      </c>
      <c r="AZ655" s="166"/>
      <c r="BA655" s="166"/>
      <c r="BB655" s="166"/>
      <c r="BC655" s="166"/>
      <c r="BD655" s="166"/>
      <c r="BE655" s="166"/>
      <c r="BF655" s="166"/>
      <c r="BG655" s="166"/>
      <c r="BH655" s="166"/>
      <c r="BI655" s="166"/>
      <c r="BJ655" s="166"/>
      <c r="BK655" s="166"/>
      <c r="BL655" s="166"/>
      <c r="BM655" s="166"/>
    </row>
    <row r="656" ht="15.75" customHeight="1">
      <c r="A656" s="173"/>
      <c r="B656" s="174"/>
      <c r="C656" s="173"/>
      <c r="D656" s="168" t="s">
        <v>338</v>
      </c>
      <c r="E656" s="175" t="s">
        <v>214</v>
      </c>
      <c r="F656" s="176" t="s">
        <v>216</v>
      </c>
      <c r="G656" s="173"/>
      <c r="H656" s="177">
        <v>4.27</v>
      </c>
      <c r="I656" s="173"/>
      <c r="J656" s="173"/>
      <c r="K656" s="173"/>
      <c r="L656" s="174"/>
      <c r="M656" s="178"/>
      <c r="N656" s="173"/>
      <c r="O656" s="173"/>
      <c r="P656" s="173"/>
      <c r="Q656" s="173"/>
      <c r="R656" s="173"/>
      <c r="S656" s="173"/>
      <c r="T656" s="179"/>
      <c r="U656" s="173"/>
      <c r="V656" s="173"/>
      <c r="W656" s="173"/>
      <c r="X656" s="173"/>
      <c r="Y656" s="173"/>
      <c r="Z656" s="173"/>
      <c r="AA656" s="173"/>
      <c r="AB656" s="173"/>
      <c r="AC656" s="173"/>
      <c r="AD656" s="173"/>
      <c r="AE656" s="173"/>
      <c r="AF656" s="173"/>
      <c r="AG656" s="173"/>
      <c r="AH656" s="173"/>
      <c r="AI656" s="173"/>
      <c r="AJ656" s="173"/>
      <c r="AK656" s="173"/>
      <c r="AL656" s="173"/>
      <c r="AM656" s="173"/>
      <c r="AN656" s="173"/>
      <c r="AO656" s="173"/>
      <c r="AP656" s="173"/>
      <c r="AQ656" s="173"/>
      <c r="AR656" s="173"/>
      <c r="AS656" s="173"/>
      <c r="AT656" s="175" t="s">
        <v>338</v>
      </c>
      <c r="AU656" s="175" t="s">
        <v>136</v>
      </c>
      <c r="AV656" s="173" t="s">
        <v>136</v>
      </c>
      <c r="AW656" s="173" t="s">
        <v>28</v>
      </c>
      <c r="AX656" s="173" t="s">
        <v>75</v>
      </c>
      <c r="AY656" s="175" t="s">
        <v>128</v>
      </c>
      <c r="AZ656" s="173"/>
      <c r="BA656" s="173"/>
      <c r="BB656" s="173"/>
      <c r="BC656" s="173"/>
      <c r="BD656" s="173"/>
      <c r="BE656" s="173"/>
      <c r="BF656" s="173"/>
      <c r="BG656" s="173"/>
      <c r="BH656" s="173"/>
      <c r="BI656" s="173"/>
      <c r="BJ656" s="173"/>
      <c r="BK656" s="173"/>
      <c r="BL656" s="173"/>
      <c r="BM656" s="173"/>
    </row>
    <row r="657" ht="15.75" customHeight="1">
      <c r="A657" s="166"/>
      <c r="B657" s="167"/>
      <c r="C657" s="166"/>
      <c r="D657" s="168" t="s">
        <v>338</v>
      </c>
      <c r="E657" s="169" t="s">
        <v>1</v>
      </c>
      <c r="F657" s="170" t="s">
        <v>1011</v>
      </c>
      <c r="G657" s="166"/>
      <c r="H657" s="169" t="s">
        <v>1</v>
      </c>
      <c r="I657" s="166"/>
      <c r="J657" s="166"/>
      <c r="K657" s="166"/>
      <c r="L657" s="167"/>
      <c r="M657" s="171"/>
      <c r="N657" s="166"/>
      <c r="O657" s="166"/>
      <c r="P657" s="166"/>
      <c r="Q657" s="166"/>
      <c r="R657" s="166"/>
      <c r="S657" s="166"/>
      <c r="T657" s="172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9" t="s">
        <v>338</v>
      </c>
      <c r="AU657" s="169" t="s">
        <v>136</v>
      </c>
      <c r="AV657" s="166" t="s">
        <v>83</v>
      </c>
      <c r="AW657" s="166" t="s">
        <v>28</v>
      </c>
      <c r="AX657" s="166" t="s">
        <v>75</v>
      </c>
      <c r="AY657" s="169" t="s">
        <v>128</v>
      </c>
      <c r="AZ657" s="166"/>
      <c r="BA657" s="166"/>
      <c r="BB657" s="166"/>
      <c r="BC657" s="166"/>
      <c r="BD657" s="166"/>
      <c r="BE657" s="166"/>
      <c r="BF657" s="166"/>
      <c r="BG657" s="166"/>
      <c r="BH657" s="166"/>
      <c r="BI657" s="166"/>
      <c r="BJ657" s="166"/>
      <c r="BK657" s="166"/>
      <c r="BL657" s="166"/>
      <c r="BM657" s="166"/>
    </row>
    <row r="658" ht="15.75" customHeight="1">
      <c r="A658" s="173"/>
      <c r="B658" s="174"/>
      <c r="C658" s="173"/>
      <c r="D658" s="168" t="s">
        <v>338</v>
      </c>
      <c r="E658" s="175" t="s">
        <v>217</v>
      </c>
      <c r="F658" s="176" t="s">
        <v>1012</v>
      </c>
      <c r="G658" s="173"/>
      <c r="H658" s="177">
        <v>59.48</v>
      </c>
      <c r="I658" s="173"/>
      <c r="J658" s="173"/>
      <c r="K658" s="173"/>
      <c r="L658" s="174"/>
      <c r="M658" s="178"/>
      <c r="N658" s="173"/>
      <c r="O658" s="173"/>
      <c r="P658" s="173"/>
      <c r="Q658" s="173"/>
      <c r="R658" s="173"/>
      <c r="S658" s="173"/>
      <c r="T658" s="179"/>
      <c r="U658" s="173"/>
      <c r="V658" s="173"/>
      <c r="W658" s="173"/>
      <c r="X658" s="173"/>
      <c r="Y658" s="173"/>
      <c r="Z658" s="173"/>
      <c r="AA658" s="173"/>
      <c r="AB658" s="173"/>
      <c r="AC658" s="173"/>
      <c r="AD658" s="173"/>
      <c r="AE658" s="173"/>
      <c r="AF658" s="173"/>
      <c r="AG658" s="173"/>
      <c r="AH658" s="173"/>
      <c r="AI658" s="173"/>
      <c r="AJ658" s="173"/>
      <c r="AK658" s="173"/>
      <c r="AL658" s="173"/>
      <c r="AM658" s="173"/>
      <c r="AN658" s="173"/>
      <c r="AO658" s="173"/>
      <c r="AP658" s="173"/>
      <c r="AQ658" s="173"/>
      <c r="AR658" s="173"/>
      <c r="AS658" s="173"/>
      <c r="AT658" s="175" t="s">
        <v>338</v>
      </c>
      <c r="AU658" s="175" t="s">
        <v>136</v>
      </c>
      <c r="AV658" s="173" t="s">
        <v>136</v>
      </c>
      <c r="AW658" s="173" t="s">
        <v>28</v>
      </c>
      <c r="AX658" s="173" t="s">
        <v>75</v>
      </c>
      <c r="AY658" s="175" t="s">
        <v>128</v>
      </c>
      <c r="AZ658" s="173"/>
      <c r="BA658" s="173"/>
      <c r="BB658" s="173"/>
      <c r="BC658" s="173"/>
      <c r="BD658" s="173"/>
      <c r="BE658" s="173"/>
      <c r="BF658" s="173"/>
      <c r="BG658" s="173"/>
      <c r="BH658" s="173"/>
      <c r="BI658" s="173"/>
      <c r="BJ658" s="173"/>
      <c r="BK658" s="173"/>
      <c r="BL658" s="173"/>
      <c r="BM658" s="173"/>
    </row>
    <row r="659" ht="15.75" customHeight="1">
      <c r="A659" s="166"/>
      <c r="B659" s="167"/>
      <c r="C659" s="166"/>
      <c r="D659" s="168" t="s">
        <v>338</v>
      </c>
      <c r="E659" s="169" t="s">
        <v>1</v>
      </c>
      <c r="F659" s="170" t="s">
        <v>1013</v>
      </c>
      <c r="G659" s="166"/>
      <c r="H659" s="169" t="s">
        <v>1</v>
      </c>
      <c r="I659" s="166"/>
      <c r="J659" s="166"/>
      <c r="K659" s="166"/>
      <c r="L659" s="167"/>
      <c r="M659" s="171"/>
      <c r="N659" s="166"/>
      <c r="O659" s="166"/>
      <c r="P659" s="166"/>
      <c r="Q659" s="166"/>
      <c r="R659" s="166"/>
      <c r="S659" s="166"/>
      <c r="T659" s="172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9" t="s">
        <v>338</v>
      </c>
      <c r="AU659" s="169" t="s">
        <v>136</v>
      </c>
      <c r="AV659" s="166" t="s">
        <v>83</v>
      </c>
      <c r="AW659" s="166" t="s">
        <v>28</v>
      </c>
      <c r="AX659" s="166" t="s">
        <v>75</v>
      </c>
      <c r="AY659" s="169" t="s">
        <v>128</v>
      </c>
      <c r="AZ659" s="166"/>
      <c r="BA659" s="166"/>
      <c r="BB659" s="166"/>
      <c r="BC659" s="166"/>
      <c r="BD659" s="166"/>
      <c r="BE659" s="166"/>
      <c r="BF659" s="166"/>
      <c r="BG659" s="166"/>
      <c r="BH659" s="166"/>
      <c r="BI659" s="166"/>
      <c r="BJ659" s="166"/>
      <c r="BK659" s="166"/>
      <c r="BL659" s="166"/>
      <c r="BM659" s="166"/>
    </row>
    <row r="660" ht="15.75" customHeight="1">
      <c r="A660" s="173"/>
      <c r="B660" s="174"/>
      <c r="C660" s="173"/>
      <c r="D660" s="168" t="s">
        <v>338</v>
      </c>
      <c r="E660" s="175" t="s">
        <v>232</v>
      </c>
      <c r="F660" s="176" t="s">
        <v>1014</v>
      </c>
      <c r="G660" s="173"/>
      <c r="H660" s="177">
        <v>60.12</v>
      </c>
      <c r="I660" s="173"/>
      <c r="J660" s="173"/>
      <c r="K660" s="173"/>
      <c r="L660" s="174"/>
      <c r="M660" s="178"/>
      <c r="N660" s="173"/>
      <c r="O660" s="173"/>
      <c r="P660" s="173"/>
      <c r="Q660" s="173"/>
      <c r="R660" s="173"/>
      <c r="S660" s="173"/>
      <c r="T660" s="179"/>
      <c r="U660" s="173"/>
      <c r="V660" s="173"/>
      <c r="W660" s="173"/>
      <c r="X660" s="173"/>
      <c r="Y660" s="173"/>
      <c r="Z660" s="173"/>
      <c r="AA660" s="173"/>
      <c r="AB660" s="173"/>
      <c r="AC660" s="173"/>
      <c r="AD660" s="173"/>
      <c r="AE660" s="173"/>
      <c r="AF660" s="173"/>
      <c r="AG660" s="173"/>
      <c r="AH660" s="173"/>
      <c r="AI660" s="173"/>
      <c r="AJ660" s="173"/>
      <c r="AK660" s="173"/>
      <c r="AL660" s="173"/>
      <c r="AM660" s="173"/>
      <c r="AN660" s="173"/>
      <c r="AO660" s="173"/>
      <c r="AP660" s="173"/>
      <c r="AQ660" s="173"/>
      <c r="AR660" s="173"/>
      <c r="AS660" s="173"/>
      <c r="AT660" s="175" t="s">
        <v>338</v>
      </c>
      <c r="AU660" s="175" t="s">
        <v>136</v>
      </c>
      <c r="AV660" s="173" t="s">
        <v>136</v>
      </c>
      <c r="AW660" s="173" t="s">
        <v>28</v>
      </c>
      <c r="AX660" s="173" t="s">
        <v>75</v>
      </c>
      <c r="AY660" s="175" t="s">
        <v>128</v>
      </c>
      <c r="AZ660" s="173"/>
      <c r="BA660" s="173"/>
      <c r="BB660" s="173"/>
      <c r="BC660" s="173"/>
      <c r="BD660" s="173"/>
      <c r="BE660" s="173"/>
      <c r="BF660" s="173"/>
      <c r="BG660" s="173"/>
      <c r="BH660" s="173"/>
      <c r="BI660" s="173"/>
      <c r="BJ660" s="173"/>
      <c r="BK660" s="173"/>
      <c r="BL660" s="173"/>
      <c r="BM660" s="173"/>
    </row>
    <row r="661" ht="15.75" customHeight="1">
      <c r="A661" s="166"/>
      <c r="B661" s="167"/>
      <c r="C661" s="166"/>
      <c r="D661" s="168" t="s">
        <v>338</v>
      </c>
      <c r="E661" s="169" t="s">
        <v>1</v>
      </c>
      <c r="F661" s="170" t="s">
        <v>1015</v>
      </c>
      <c r="G661" s="166"/>
      <c r="H661" s="169" t="s">
        <v>1</v>
      </c>
      <c r="I661" s="166"/>
      <c r="J661" s="166"/>
      <c r="K661" s="166"/>
      <c r="L661" s="167"/>
      <c r="M661" s="171"/>
      <c r="N661" s="166"/>
      <c r="O661" s="166"/>
      <c r="P661" s="166"/>
      <c r="Q661" s="166"/>
      <c r="R661" s="166"/>
      <c r="S661" s="166"/>
      <c r="T661" s="172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9" t="s">
        <v>338</v>
      </c>
      <c r="AU661" s="169" t="s">
        <v>136</v>
      </c>
      <c r="AV661" s="166" t="s">
        <v>83</v>
      </c>
      <c r="AW661" s="166" t="s">
        <v>28</v>
      </c>
      <c r="AX661" s="166" t="s">
        <v>75</v>
      </c>
      <c r="AY661" s="169" t="s">
        <v>128</v>
      </c>
      <c r="AZ661" s="166"/>
      <c r="BA661" s="166"/>
      <c r="BB661" s="166"/>
      <c r="BC661" s="166"/>
      <c r="BD661" s="166"/>
      <c r="BE661" s="166"/>
      <c r="BF661" s="166"/>
      <c r="BG661" s="166"/>
      <c r="BH661" s="166"/>
      <c r="BI661" s="166"/>
      <c r="BJ661" s="166"/>
      <c r="BK661" s="166"/>
      <c r="BL661" s="166"/>
      <c r="BM661" s="166"/>
    </row>
    <row r="662" ht="15.75" customHeight="1">
      <c r="A662" s="173"/>
      <c r="B662" s="174"/>
      <c r="C662" s="173"/>
      <c r="D662" s="168" t="s">
        <v>338</v>
      </c>
      <c r="E662" s="175" t="s">
        <v>235</v>
      </c>
      <c r="F662" s="176" t="s">
        <v>237</v>
      </c>
      <c r="G662" s="173"/>
      <c r="H662" s="177">
        <v>8.19</v>
      </c>
      <c r="I662" s="173"/>
      <c r="J662" s="173"/>
      <c r="K662" s="173"/>
      <c r="L662" s="174"/>
      <c r="M662" s="178"/>
      <c r="N662" s="173"/>
      <c r="O662" s="173"/>
      <c r="P662" s="173"/>
      <c r="Q662" s="173"/>
      <c r="R662" s="173"/>
      <c r="S662" s="173"/>
      <c r="T662" s="179"/>
      <c r="U662" s="173"/>
      <c r="V662" s="173"/>
      <c r="W662" s="173"/>
      <c r="X662" s="173"/>
      <c r="Y662" s="173"/>
      <c r="Z662" s="173"/>
      <c r="AA662" s="173"/>
      <c r="AB662" s="173"/>
      <c r="AC662" s="173"/>
      <c r="AD662" s="173"/>
      <c r="AE662" s="173"/>
      <c r="AF662" s="173"/>
      <c r="AG662" s="173"/>
      <c r="AH662" s="173"/>
      <c r="AI662" s="173"/>
      <c r="AJ662" s="173"/>
      <c r="AK662" s="173"/>
      <c r="AL662" s="173"/>
      <c r="AM662" s="173"/>
      <c r="AN662" s="173"/>
      <c r="AO662" s="173"/>
      <c r="AP662" s="173"/>
      <c r="AQ662" s="173"/>
      <c r="AR662" s="173"/>
      <c r="AS662" s="173"/>
      <c r="AT662" s="175" t="s">
        <v>338</v>
      </c>
      <c r="AU662" s="175" t="s">
        <v>136</v>
      </c>
      <c r="AV662" s="173" t="s">
        <v>136</v>
      </c>
      <c r="AW662" s="173" t="s">
        <v>28</v>
      </c>
      <c r="AX662" s="173" t="s">
        <v>75</v>
      </c>
      <c r="AY662" s="175" t="s">
        <v>128</v>
      </c>
      <c r="AZ662" s="173"/>
      <c r="BA662" s="173"/>
      <c r="BB662" s="173"/>
      <c r="BC662" s="173"/>
      <c r="BD662" s="173"/>
      <c r="BE662" s="173"/>
      <c r="BF662" s="173"/>
      <c r="BG662" s="173"/>
      <c r="BH662" s="173"/>
      <c r="BI662" s="173"/>
      <c r="BJ662" s="173"/>
      <c r="BK662" s="173"/>
      <c r="BL662" s="173"/>
      <c r="BM662" s="173"/>
    </row>
    <row r="663" ht="15.75" customHeight="1">
      <c r="A663" s="187"/>
      <c r="B663" s="188"/>
      <c r="C663" s="187"/>
      <c r="D663" s="168" t="s">
        <v>338</v>
      </c>
      <c r="E663" s="189" t="s">
        <v>1</v>
      </c>
      <c r="F663" s="190" t="s">
        <v>351</v>
      </c>
      <c r="G663" s="187"/>
      <c r="H663" s="191">
        <v>152.21</v>
      </c>
      <c r="I663" s="187"/>
      <c r="J663" s="187"/>
      <c r="K663" s="187"/>
      <c r="L663" s="188"/>
      <c r="M663" s="192"/>
      <c r="N663" s="187"/>
      <c r="O663" s="187"/>
      <c r="P663" s="187"/>
      <c r="Q663" s="187"/>
      <c r="R663" s="187"/>
      <c r="S663" s="187"/>
      <c r="T663" s="193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9" t="s">
        <v>338</v>
      </c>
      <c r="AU663" s="189" t="s">
        <v>136</v>
      </c>
      <c r="AV663" s="187" t="s">
        <v>153</v>
      </c>
      <c r="AW663" s="187" t="s">
        <v>28</v>
      </c>
      <c r="AX663" s="187" t="s">
        <v>83</v>
      </c>
      <c r="AY663" s="189" t="s">
        <v>128</v>
      </c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</row>
    <row r="664" ht="33.0" customHeight="1">
      <c r="A664" s="16"/>
      <c r="B664" s="17"/>
      <c r="C664" s="146" t="s">
        <v>1016</v>
      </c>
      <c r="D664" s="146" t="s">
        <v>131</v>
      </c>
      <c r="E664" s="147" t="s">
        <v>1017</v>
      </c>
      <c r="F664" s="148" t="s">
        <v>1018</v>
      </c>
      <c r="G664" s="149" t="s">
        <v>164</v>
      </c>
      <c r="H664" s="150">
        <v>331.33</v>
      </c>
      <c r="I664" s="151"/>
      <c r="J664" s="151">
        <f>ROUND(I664*H664,2)</f>
        <v>0</v>
      </c>
      <c r="K664" s="148" t="s">
        <v>1</v>
      </c>
      <c r="L664" s="17"/>
      <c r="M664" s="152" t="s">
        <v>1</v>
      </c>
      <c r="N664" s="153" t="s">
        <v>41</v>
      </c>
      <c r="O664" s="154">
        <v>0.017</v>
      </c>
      <c r="P664" s="154">
        <f>O664*H664</f>
        <v>5.63261</v>
      </c>
      <c r="Q664" s="154">
        <v>0.0102</v>
      </c>
      <c r="R664" s="154">
        <f>Q664*H664</f>
        <v>3.379566</v>
      </c>
      <c r="S664" s="154">
        <v>0.0</v>
      </c>
      <c r="T664" s="155">
        <f>S664*H664</f>
        <v>0</v>
      </c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56" t="s">
        <v>153</v>
      </c>
      <c r="AS664" s="16"/>
      <c r="AT664" s="156" t="s">
        <v>131</v>
      </c>
      <c r="AU664" s="156" t="s">
        <v>136</v>
      </c>
      <c r="AV664" s="16"/>
      <c r="AW664" s="16"/>
      <c r="AX664" s="16"/>
      <c r="AY664" s="3" t="s">
        <v>128</v>
      </c>
      <c r="AZ664" s="16"/>
      <c r="BA664" s="16"/>
      <c r="BB664" s="16"/>
      <c r="BC664" s="16"/>
      <c r="BD664" s="16"/>
      <c r="BE664" s="157">
        <f>IF(N664="základní",J664,0)</f>
        <v>0</v>
      </c>
      <c r="BF664" s="157">
        <f>IF(N664="snížená",J664,0)</f>
        <v>0</v>
      </c>
      <c r="BG664" s="157">
        <f>IF(N664="zákl. přenesená",J664,0)</f>
        <v>0</v>
      </c>
      <c r="BH664" s="157">
        <f>IF(N664="sníž. přenesená",J664,0)</f>
        <v>0</v>
      </c>
      <c r="BI664" s="157">
        <f>IF(N664="nulová",J664,0)</f>
        <v>0</v>
      </c>
      <c r="BJ664" s="3" t="s">
        <v>136</v>
      </c>
      <c r="BK664" s="157">
        <f>ROUND(I664*H664,2)</f>
        <v>0</v>
      </c>
      <c r="BL664" s="3" t="s">
        <v>153</v>
      </c>
      <c r="BM664" s="156" t="s">
        <v>1019</v>
      </c>
    </row>
    <row r="665" ht="15.75" customHeight="1">
      <c r="A665" s="173"/>
      <c r="B665" s="174"/>
      <c r="C665" s="173"/>
      <c r="D665" s="168" t="s">
        <v>338</v>
      </c>
      <c r="E665" s="175" t="s">
        <v>1</v>
      </c>
      <c r="F665" s="176" t="s">
        <v>1020</v>
      </c>
      <c r="G665" s="173"/>
      <c r="H665" s="177">
        <v>331.33</v>
      </c>
      <c r="I665" s="173"/>
      <c r="J665" s="173"/>
      <c r="K665" s="173"/>
      <c r="L665" s="174"/>
      <c r="M665" s="178"/>
      <c r="N665" s="173"/>
      <c r="O665" s="173"/>
      <c r="P665" s="173"/>
      <c r="Q665" s="173"/>
      <c r="R665" s="173"/>
      <c r="S665" s="173"/>
      <c r="T665" s="179"/>
      <c r="U665" s="173"/>
      <c r="V665" s="173"/>
      <c r="W665" s="173"/>
      <c r="X665" s="173"/>
      <c r="Y665" s="173"/>
      <c r="Z665" s="173"/>
      <c r="AA665" s="173"/>
      <c r="AB665" s="173"/>
      <c r="AC665" s="173"/>
      <c r="AD665" s="173"/>
      <c r="AE665" s="173"/>
      <c r="AF665" s="173"/>
      <c r="AG665" s="173"/>
      <c r="AH665" s="173"/>
      <c r="AI665" s="173"/>
      <c r="AJ665" s="173"/>
      <c r="AK665" s="173"/>
      <c r="AL665" s="173"/>
      <c r="AM665" s="173"/>
      <c r="AN665" s="173"/>
      <c r="AO665" s="173"/>
      <c r="AP665" s="173"/>
      <c r="AQ665" s="173"/>
      <c r="AR665" s="173"/>
      <c r="AS665" s="173"/>
      <c r="AT665" s="175" t="s">
        <v>338</v>
      </c>
      <c r="AU665" s="175" t="s">
        <v>136</v>
      </c>
      <c r="AV665" s="173" t="s">
        <v>136</v>
      </c>
      <c r="AW665" s="173" t="s">
        <v>28</v>
      </c>
      <c r="AX665" s="173" t="s">
        <v>83</v>
      </c>
      <c r="AY665" s="175" t="s">
        <v>128</v>
      </c>
      <c r="AZ665" s="173"/>
      <c r="BA665" s="173"/>
      <c r="BB665" s="173"/>
      <c r="BC665" s="173"/>
      <c r="BD665" s="173"/>
      <c r="BE665" s="173"/>
      <c r="BF665" s="173"/>
      <c r="BG665" s="173"/>
      <c r="BH665" s="173"/>
      <c r="BI665" s="173"/>
      <c r="BJ665" s="173"/>
      <c r="BK665" s="173"/>
      <c r="BL665" s="173"/>
      <c r="BM665" s="173"/>
    </row>
    <row r="666" ht="33.0" customHeight="1">
      <c r="A666" s="16"/>
      <c r="B666" s="17"/>
      <c r="C666" s="146" t="s">
        <v>1021</v>
      </c>
      <c r="D666" s="146" t="s">
        <v>131</v>
      </c>
      <c r="E666" s="147" t="s">
        <v>1022</v>
      </c>
      <c r="F666" s="148" t="s">
        <v>1023</v>
      </c>
      <c r="G666" s="149" t="s">
        <v>209</v>
      </c>
      <c r="H666" s="150">
        <v>167.37</v>
      </c>
      <c r="I666" s="151"/>
      <c r="J666" s="151">
        <f>ROUND(I666*H666,2)</f>
        <v>0</v>
      </c>
      <c r="K666" s="148" t="s">
        <v>1</v>
      </c>
      <c r="L666" s="17"/>
      <c r="M666" s="152" t="s">
        <v>1</v>
      </c>
      <c r="N666" s="153" t="s">
        <v>41</v>
      </c>
      <c r="O666" s="154">
        <v>0.03</v>
      </c>
      <c r="P666" s="154">
        <f>O666*H666</f>
        <v>5.0211</v>
      </c>
      <c r="Q666" s="154">
        <v>2.1E-5</v>
      </c>
      <c r="R666" s="154">
        <f>Q666*H666</f>
        <v>0.00351477</v>
      </c>
      <c r="S666" s="154">
        <v>0.0</v>
      </c>
      <c r="T666" s="155">
        <f>S666*H666</f>
        <v>0</v>
      </c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56" t="s">
        <v>153</v>
      </c>
      <c r="AS666" s="16"/>
      <c r="AT666" s="156" t="s">
        <v>131</v>
      </c>
      <c r="AU666" s="156" t="s">
        <v>136</v>
      </c>
      <c r="AV666" s="16"/>
      <c r="AW666" s="16"/>
      <c r="AX666" s="16"/>
      <c r="AY666" s="3" t="s">
        <v>128</v>
      </c>
      <c r="AZ666" s="16"/>
      <c r="BA666" s="16"/>
      <c r="BB666" s="16"/>
      <c r="BC666" s="16"/>
      <c r="BD666" s="16"/>
      <c r="BE666" s="157">
        <f>IF(N666="základní",J666,0)</f>
        <v>0</v>
      </c>
      <c r="BF666" s="157">
        <f>IF(N666="snížená",J666,0)</f>
        <v>0</v>
      </c>
      <c r="BG666" s="157">
        <f>IF(N666="zákl. přenesená",J666,0)</f>
        <v>0</v>
      </c>
      <c r="BH666" s="157">
        <f>IF(N666="sníž. přenesená",J666,0)</f>
        <v>0</v>
      </c>
      <c r="BI666" s="157">
        <f>IF(N666="nulová",J666,0)</f>
        <v>0</v>
      </c>
      <c r="BJ666" s="3" t="s">
        <v>136</v>
      </c>
      <c r="BK666" s="157">
        <f>ROUND(I666*H666,2)</f>
        <v>0</v>
      </c>
      <c r="BL666" s="3" t="s">
        <v>153</v>
      </c>
      <c r="BM666" s="156" t="s">
        <v>1024</v>
      </c>
    </row>
    <row r="667" ht="15.75" customHeight="1">
      <c r="A667" s="166"/>
      <c r="B667" s="167"/>
      <c r="C667" s="166"/>
      <c r="D667" s="168" t="s">
        <v>338</v>
      </c>
      <c r="E667" s="169" t="s">
        <v>1</v>
      </c>
      <c r="F667" s="170" t="s">
        <v>524</v>
      </c>
      <c r="G667" s="166"/>
      <c r="H667" s="169" t="s">
        <v>1</v>
      </c>
      <c r="I667" s="166"/>
      <c r="J667" s="166"/>
      <c r="K667" s="166"/>
      <c r="L667" s="167"/>
      <c r="M667" s="171"/>
      <c r="N667" s="166"/>
      <c r="O667" s="166"/>
      <c r="P667" s="166"/>
      <c r="Q667" s="166"/>
      <c r="R667" s="166"/>
      <c r="S667" s="166"/>
      <c r="T667" s="172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9" t="s">
        <v>338</v>
      </c>
      <c r="AU667" s="169" t="s">
        <v>136</v>
      </c>
      <c r="AV667" s="166" t="s">
        <v>83</v>
      </c>
      <c r="AW667" s="166" t="s">
        <v>28</v>
      </c>
      <c r="AX667" s="166" t="s">
        <v>75</v>
      </c>
      <c r="AY667" s="169" t="s">
        <v>128</v>
      </c>
      <c r="AZ667" s="166"/>
      <c r="BA667" s="166"/>
      <c r="BB667" s="166"/>
      <c r="BC667" s="166"/>
      <c r="BD667" s="166"/>
      <c r="BE667" s="166"/>
      <c r="BF667" s="166"/>
      <c r="BG667" s="166"/>
      <c r="BH667" s="166"/>
      <c r="BI667" s="166"/>
      <c r="BJ667" s="166"/>
      <c r="BK667" s="166"/>
      <c r="BL667" s="166"/>
      <c r="BM667" s="166"/>
    </row>
    <row r="668" ht="15.75" customHeight="1">
      <c r="A668" s="166"/>
      <c r="B668" s="167"/>
      <c r="C668" s="166"/>
      <c r="D668" s="168" t="s">
        <v>338</v>
      </c>
      <c r="E668" s="169" t="s">
        <v>1</v>
      </c>
      <c r="F668" s="170" t="s">
        <v>894</v>
      </c>
      <c r="G668" s="166"/>
      <c r="H668" s="169" t="s">
        <v>1</v>
      </c>
      <c r="I668" s="166"/>
      <c r="J668" s="166"/>
      <c r="K668" s="166"/>
      <c r="L668" s="167"/>
      <c r="M668" s="171"/>
      <c r="N668" s="166"/>
      <c r="O668" s="166"/>
      <c r="P668" s="166"/>
      <c r="Q668" s="166"/>
      <c r="R668" s="166"/>
      <c r="S668" s="166"/>
      <c r="T668" s="172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9" t="s">
        <v>338</v>
      </c>
      <c r="AU668" s="169" t="s">
        <v>136</v>
      </c>
      <c r="AV668" s="166" t="s">
        <v>83</v>
      </c>
      <c r="AW668" s="166" t="s">
        <v>28</v>
      </c>
      <c r="AX668" s="166" t="s">
        <v>75</v>
      </c>
      <c r="AY668" s="169" t="s">
        <v>128</v>
      </c>
      <c r="AZ668" s="166"/>
      <c r="BA668" s="166"/>
      <c r="BB668" s="166"/>
      <c r="BC668" s="166"/>
      <c r="BD668" s="166"/>
      <c r="BE668" s="166"/>
      <c r="BF668" s="166"/>
      <c r="BG668" s="166"/>
      <c r="BH668" s="166"/>
      <c r="BI668" s="166"/>
      <c r="BJ668" s="166"/>
      <c r="BK668" s="166"/>
      <c r="BL668" s="166"/>
      <c r="BM668" s="166"/>
    </row>
    <row r="669" ht="15.75" customHeight="1">
      <c r="A669" s="173"/>
      <c r="B669" s="174"/>
      <c r="C669" s="173"/>
      <c r="D669" s="168" t="s">
        <v>338</v>
      </c>
      <c r="E669" s="175" t="s">
        <v>1</v>
      </c>
      <c r="F669" s="176" t="s">
        <v>1025</v>
      </c>
      <c r="G669" s="173"/>
      <c r="H669" s="177">
        <v>8.42</v>
      </c>
      <c r="I669" s="173"/>
      <c r="J669" s="173"/>
      <c r="K669" s="173"/>
      <c r="L669" s="174"/>
      <c r="M669" s="178"/>
      <c r="N669" s="173"/>
      <c r="O669" s="173"/>
      <c r="P669" s="173"/>
      <c r="Q669" s="173"/>
      <c r="R669" s="173"/>
      <c r="S669" s="173"/>
      <c r="T669" s="179"/>
      <c r="U669" s="173"/>
      <c r="V669" s="173"/>
      <c r="W669" s="173"/>
      <c r="X669" s="173"/>
      <c r="Y669" s="173"/>
      <c r="Z669" s="173"/>
      <c r="AA669" s="173"/>
      <c r="AB669" s="173"/>
      <c r="AC669" s="173"/>
      <c r="AD669" s="173"/>
      <c r="AE669" s="173"/>
      <c r="AF669" s="173"/>
      <c r="AG669" s="173"/>
      <c r="AH669" s="173"/>
      <c r="AI669" s="173"/>
      <c r="AJ669" s="173"/>
      <c r="AK669" s="173"/>
      <c r="AL669" s="173"/>
      <c r="AM669" s="173"/>
      <c r="AN669" s="173"/>
      <c r="AO669" s="173"/>
      <c r="AP669" s="173"/>
      <c r="AQ669" s="173"/>
      <c r="AR669" s="173"/>
      <c r="AS669" s="173"/>
      <c r="AT669" s="175" t="s">
        <v>338</v>
      </c>
      <c r="AU669" s="175" t="s">
        <v>136</v>
      </c>
      <c r="AV669" s="173" t="s">
        <v>136</v>
      </c>
      <c r="AW669" s="173" t="s">
        <v>28</v>
      </c>
      <c r="AX669" s="173" t="s">
        <v>75</v>
      </c>
      <c r="AY669" s="175" t="s">
        <v>128</v>
      </c>
      <c r="AZ669" s="173"/>
      <c r="BA669" s="173"/>
      <c r="BB669" s="173"/>
      <c r="BC669" s="173"/>
      <c r="BD669" s="173"/>
      <c r="BE669" s="173"/>
      <c r="BF669" s="173"/>
      <c r="BG669" s="173"/>
      <c r="BH669" s="173"/>
      <c r="BI669" s="173"/>
      <c r="BJ669" s="173"/>
      <c r="BK669" s="173"/>
      <c r="BL669" s="173"/>
      <c r="BM669" s="173"/>
    </row>
    <row r="670" ht="15.75" customHeight="1">
      <c r="A670" s="166"/>
      <c r="B670" s="167"/>
      <c r="C670" s="166"/>
      <c r="D670" s="168" t="s">
        <v>338</v>
      </c>
      <c r="E670" s="169" t="s">
        <v>1</v>
      </c>
      <c r="F670" s="170" t="s">
        <v>896</v>
      </c>
      <c r="G670" s="166"/>
      <c r="H670" s="169" t="s">
        <v>1</v>
      </c>
      <c r="I670" s="166"/>
      <c r="J670" s="166"/>
      <c r="K670" s="166"/>
      <c r="L670" s="167"/>
      <c r="M670" s="171"/>
      <c r="N670" s="166"/>
      <c r="O670" s="166"/>
      <c r="P670" s="166"/>
      <c r="Q670" s="166"/>
      <c r="R670" s="166"/>
      <c r="S670" s="166"/>
      <c r="T670" s="172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9" t="s">
        <v>338</v>
      </c>
      <c r="AU670" s="169" t="s">
        <v>136</v>
      </c>
      <c r="AV670" s="166" t="s">
        <v>83</v>
      </c>
      <c r="AW670" s="166" t="s">
        <v>28</v>
      </c>
      <c r="AX670" s="166" t="s">
        <v>75</v>
      </c>
      <c r="AY670" s="169" t="s">
        <v>128</v>
      </c>
      <c r="AZ670" s="166"/>
      <c r="BA670" s="166"/>
      <c r="BB670" s="166"/>
      <c r="BC670" s="166"/>
      <c r="BD670" s="166"/>
      <c r="BE670" s="166"/>
      <c r="BF670" s="166"/>
      <c r="BG670" s="166"/>
      <c r="BH670" s="166"/>
      <c r="BI670" s="166"/>
      <c r="BJ670" s="166"/>
      <c r="BK670" s="166"/>
      <c r="BL670" s="166"/>
      <c r="BM670" s="166"/>
    </row>
    <row r="671" ht="15.75" customHeight="1">
      <c r="A671" s="173"/>
      <c r="B671" s="174"/>
      <c r="C671" s="173"/>
      <c r="D671" s="168" t="s">
        <v>338</v>
      </c>
      <c r="E671" s="175" t="s">
        <v>1</v>
      </c>
      <c r="F671" s="176" t="s">
        <v>1026</v>
      </c>
      <c r="G671" s="173"/>
      <c r="H671" s="177">
        <v>16.32</v>
      </c>
      <c r="I671" s="173"/>
      <c r="J671" s="173"/>
      <c r="K671" s="173"/>
      <c r="L671" s="174"/>
      <c r="M671" s="178"/>
      <c r="N671" s="173"/>
      <c r="O671" s="173"/>
      <c r="P671" s="173"/>
      <c r="Q671" s="173"/>
      <c r="R671" s="173"/>
      <c r="S671" s="173"/>
      <c r="T671" s="179"/>
      <c r="U671" s="173"/>
      <c r="V671" s="173"/>
      <c r="W671" s="173"/>
      <c r="X671" s="173"/>
      <c r="Y671" s="173"/>
      <c r="Z671" s="173"/>
      <c r="AA671" s="173"/>
      <c r="AB671" s="173"/>
      <c r="AC671" s="173"/>
      <c r="AD671" s="173"/>
      <c r="AE671" s="173"/>
      <c r="AF671" s="173"/>
      <c r="AG671" s="173"/>
      <c r="AH671" s="173"/>
      <c r="AI671" s="173"/>
      <c r="AJ671" s="173"/>
      <c r="AK671" s="173"/>
      <c r="AL671" s="173"/>
      <c r="AM671" s="173"/>
      <c r="AN671" s="173"/>
      <c r="AO671" s="173"/>
      <c r="AP671" s="173"/>
      <c r="AQ671" s="173"/>
      <c r="AR671" s="173"/>
      <c r="AS671" s="173"/>
      <c r="AT671" s="175" t="s">
        <v>338</v>
      </c>
      <c r="AU671" s="175" t="s">
        <v>136</v>
      </c>
      <c r="AV671" s="173" t="s">
        <v>136</v>
      </c>
      <c r="AW671" s="173" t="s">
        <v>28</v>
      </c>
      <c r="AX671" s="173" t="s">
        <v>75</v>
      </c>
      <c r="AY671" s="175" t="s">
        <v>128</v>
      </c>
      <c r="AZ671" s="173"/>
      <c r="BA671" s="173"/>
      <c r="BB671" s="173"/>
      <c r="BC671" s="173"/>
      <c r="BD671" s="173"/>
      <c r="BE671" s="173"/>
      <c r="BF671" s="173"/>
      <c r="BG671" s="173"/>
      <c r="BH671" s="173"/>
      <c r="BI671" s="173"/>
      <c r="BJ671" s="173"/>
      <c r="BK671" s="173"/>
      <c r="BL671" s="173"/>
      <c r="BM671" s="173"/>
    </row>
    <row r="672" ht="15.75" customHeight="1">
      <c r="A672" s="166"/>
      <c r="B672" s="167"/>
      <c r="C672" s="166"/>
      <c r="D672" s="168" t="s">
        <v>338</v>
      </c>
      <c r="E672" s="169" t="s">
        <v>1</v>
      </c>
      <c r="F672" s="170" t="s">
        <v>900</v>
      </c>
      <c r="G672" s="166"/>
      <c r="H672" s="169" t="s">
        <v>1</v>
      </c>
      <c r="I672" s="166"/>
      <c r="J672" s="166"/>
      <c r="K672" s="166"/>
      <c r="L672" s="167"/>
      <c r="M672" s="171"/>
      <c r="N672" s="166"/>
      <c r="O672" s="166"/>
      <c r="P672" s="166"/>
      <c r="Q672" s="166"/>
      <c r="R672" s="166"/>
      <c r="S672" s="166"/>
      <c r="T672" s="172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9" t="s">
        <v>338</v>
      </c>
      <c r="AU672" s="169" t="s">
        <v>136</v>
      </c>
      <c r="AV672" s="166" t="s">
        <v>83</v>
      </c>
      <c r="AW672" s="166" t="s">
        <v>28</v>
      </c>
      <c r="AX672" s="166" t="s">
        <v>75</v>
      </c>
      <c r="AY672" s="169" t="s">
        <v>128</v>
      </c>
      <c r="AZ672" s="166"/>
      <c r="BA672" s="166"/>
      <c r="BB672" s="166"/>
      <c r="BC672" s="166"/>
      <c r="BD672" s="166"/>
      <c r="BE672" s="166"/>
      <c r="BF672" s="166"/>
      <c r="BG672" s="166"/>
      <c r="BH672" s="166"/>
      <c r="BI672" s="166"/>
      <c r="BJ672" s="166"/>
      <c r="BK672" s="166"/>
      <c r="BL672" s="166"/>
      <c r="BM672" s="166"/>
    </row>
    <row r="673" ht="15.75" customHeight="1">
      <c r="A673" s="173"/>
      <c r="B673" s="174"/>
      <c r="C673" s="173"/>
      <c r="D673" s="168" t="s">
        <v>338</v>
      </c>
      <c r="E673" s="175" t="s">
        <v>1</v>
      </c>
      <c r="F673" s="176" t="s">
        <v>1027</v>
      </c>
      <c r="G673" s="173"/>
      <c r="H673" s="177">
        <v>15.49</v>
      </c>
      <c r="I673" s="173"/>
      <c r="J673" s="173"/>
      <c r="K673" s="173"/>
      <c r="L673" s="174"/>
      <c r="M673" s="178"/>
      <c r="N673" s="173"/>
      <c r="O673" s="173"/>
      <c r="P673" s="173"/>
      <c r="Q673" s="173"/>
      <c r="R673" s="173"/>
      <c r="S673" s="173"/>
      <c r="T673" s="179"/>
      <c r="U673" s="173"/>
      <c r="V673" s="173"/>
      <c r="W673" s="173"/>
      <c r="X673" s="173"/>
      <c r="Y673" s="173"/>
      <c r="Z673" s="173"/>
      <c r="AA673" s="173"/>
      <c r="AB673" s="173"/>
      <c r="AC673" s="173"/>
      <c r="AD673" s="173"/>
      <c r="AE673" s="173"/>
      <c r="AF673" s="173"/>
      <c r="AG673" s="173"/>
      <c r="AH673" s="173"/>
      <c r="AI673" s="173"/>
      <c r="AJ673" s="173"/>
      <c r="AK673" s="173"/>
      <c r="AL673" s="173"/>
      <c r="AM673" s="173"/>
      <c r="AN673" s="173"/>
      <c r="AO673" s="173"/>
      <c r="AP673" s="173"/>
      <c r="AQ673" s="173"/>
      <c r="AR673" s="173"/>
      <c r="AS673" s="173"/>
      <c r="AT673" s="175" t="s">
        <v>338</v>
      </c>
      <c r="AU673" s="175" t="s">
        <v>136</v>
      </c>
      <c r="AV673" s="173" t="s">
        <v>136</v>
      </c>
      <c r="AW673" s="173" t="s">
        <v>28</v>
      </c>
      <c r="AX673" s="173" t="s">
        <v>75</v>
      </c>
      <c r="AY673" s="175" t="s">
        <v>128</v>
      </c>
      <c r="AZ673" s="173"/>
      <c r="BA673" s="173"/>
      <c r="BB673" s="173"/>
      <c r="BC673" s="173"/>
      <c r="BD673" s="173"/>
      <c r="BE673" s="173"/>
      <c r="BF673" s="173"/>
      <c r="BG673" s="173"/>
      <c r="BH673" s="173"/>
      <c r="BI673" s="173"/>
      <c r="BJ673" s="173"/>
      <c r="BK673" s="173"/>
      <c r="BL673" s="173"/>
      <c r="BM673" s="173"/>
    </row>
    <row r="674" ht="15.75" customHeight="1">
      <c r="A674" s="166"/>
      <c r="B674" s="167"/>
      <c r="C674" s="166"/>
      <c r="D674" s="168" t="s">
        <v>338</v>
      </c>
      <c r="E674" s="169" t="s">
        <v>1</v>
      </c>
      <c r="F674" s="170" t="s">
        <v>903</v>
      </c>
      <c r="G674" s="166"/>
      <c r="H674" s="169" t="s">
        <v>1</v>
      </c>
      <c r="I674" s="166"/>
      <c r="J674" s="166"/>
      <c r="K674" s="166"/>
      <c r="L674" s="167"/>
      <c r="M674" s="171"/>
      <c r="N674" s="166"/>
      <c r="O674" s="166"/>
      <c r="P674" s="166"/>
      <c r="Q674" s="166"/>
      <c r="R674" s="166"/>
      <c r="S674" s="166"/>
      <c r="T674" s="172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9" t="s">
        <v>338</v>
      </c>
      <c r="AU674" s="169" t="s">
        <v>136</v>
      </c>
      <c r="AV674" s="166" t="s">
        <v>83</v>
      </c>
      <c r="AW674" s="166" t="s">
        <v>28</v>
      </c>
      <c r="AX674" s="166" t="s">
        <v>75</v>
      </c>
      <c r="AY674" s="169" t="s">
        <v>128</v>
      </c>
      <c r="AZ674" s="166"/>
      <c r="BA674" s="166"/>
      <c r="BB674" s="166"/>
      <c r="BC674" s="166"/>
      <c r="BD674" s="166"/>
      <c r="BE674" s="166"/>
      <c r="BF674" s="166"/>
      <c r="BG674" s="166"/>
      <c r="BH674" s="166"/>
      <c r="BI674" s="166"/>
      <c r="BJ674" s="166"/>
      <c r="BK674" s="166"/>
      <c r="BL674" s="166"/>
      <c r="BM674" s="166"/>
    </row>
    <row r="675" ht="15.75" customHeight="1">
      <c r="A675" s="173"/>
      <c r="B675" s="174"/>
      <c r="C675" s="173"/>
      <c r="D675" s="168" t="s">
        <v>338</v>
      </c>
      <c r="E675" s="175" t="s">
        <v>1</v>
      </c>
      <c r="F675" s="176" t="s">
        <v>1028</v>
      </c>
      <c r="G675" s="173"/>
      <c r="H675" s="177">
        <v>29.35</v>
      </c>
      <c r="I675" s="173"/>
      <c r="J675" s="173"/>
      <c r="K675" s="173"/>
      <c r="L675" s="174"/>
      <c r="M675" s="178"/>
      <c r="N675" s="173"/>
      <c r="O675" s="173"/>
      <c r="P675" s="173"/>
      <c r="Q675" s="173"/>
      <c r="R675" s="173"/>
      <c r="S675" s="173"/>
      <c r="T675" s="179"/>
      <c r="U675" s="173"/>
      <c r="V675" s="173"/>
      <c r="W675" s="173"/>
      <c r="X675" s="173"/>
      <c r="Y675" s="173"/>
      <c r="Z675" s="173"/>
      <c r="AA675" s="173"/>
      <c r="AB675" s="173"/>
      <c r="AC675" s="173"/>
      <c r="AD675" s="173"/>
      <c r="AE675" s="173"/>
      <c r="AF675" s="173"/>
      <c r="AG675" s="173"/>
      <c r="AH675" s="173"/>
      <c r="AI675" s="173"/>
      <c r="AJ675" s="173"/>
      <c r="AK675" s="173"/>
      <c r="AL675" s="173"/>
      <c r="AM675" s="173"/>
      <c r="AN675" s="173"/>
      <c r="AO675" s="173"/>
      <c r="AP675" s="173"/>
      <c r="AQ675" s="173"/>
      <c r="AR675" s="173"/>
      <c r="AS675" s="173"/>
      <c r="AT675" s="175" t="s">
        <v>338</v>
      </c>
      <c r="AU675" s="175" t="s">
        <v>136</v>
      </c>
      <c r="AV675" s="173" t="s">
        <v>136</v>
      </c>
      <c r="AW675" s="173" t="s">
        <v>28</v>
      </c>
      <c r="AX675" s="173" t="s">
        <v>75</v>
      </c>
      <c r="AY675" s="175" t="s">
        <v>128</v>
      </c>
      <c r="AZ675" s="173"/>
      <c r="BA675" s="173"/>
      <c r="BB675" s="173"/>
      <c r="BC675" s="173"/>
      <c r="BD675" s="173"/>
      <c r="BE675" s="173"/>
      <c r="BF675" s="173"/>
      <c r="BG675" s="173"/>
      <c r="BH675" s="173"/>
      <c r="BI675" s="173"/>
      <c r="BJ675" s="173"/>
      <c r="BK675" s="173"/>
      <c r="BL675" s="173"/>
      <c r="BM675" s="173"/>
    </row>
    <row r="676" ht="15.75" customHeight="1">
      <c r="A676" s="166"/>
      <c r="B676" s="167"/>
      <c r="C676" s="166"/>
      <c r="D676" s="168" t="s">
        <v>338</v>
      </c>
      <c r="E676" s="169" t="s">
        <v>1</v>
      </c>
      <c r="F676" s="170" t="s">
        <v>907</v>
      </c>
      <c r="G676" s="166"/>
      <c r="H676" s="169" t="s">
        <v>1</v>
      </c>
      <c r="I676" s="166"/>
      <c r="J676" s="166"/>
      <c r="K676" s="166"/>
      <c r="L676" s="167"/>
      <c r="M676" s="171"/>
      <c r="N676" s="166"/>
      <c r="O676" s="166"/>
      <c r="P676" s="166"/>
      <c r="Q676" s="166"/>
      <c r="R676" s="166"/>
      <c r="S676" s="166"/>
      <c r="T676" s="172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9" t="s">
        <v>338</v>
      </c>
      <c r="AU676" s="169" t="s">
        <v>136</v>
      </c>
      <c r="AV676" s="166" t="s">
        <v>83</v>
      </c>
      <c r="AW676" s="166" t="s">
        <v>28</v>
      </c>
      <c r="AX676" s="166" t="s">
        <v>75</v>
      </c>
      <c r="AY676" s="169" t="s">
        <v>128</v>
      </c>
      <c r="AZ676" s="166"/>
      <c r="BA676" s="166"/>
      <c r="BB676" s="166"/>
      <c r="BC676" s="166"/>
      <c r="BD676" s="166"/>
      <c r="BE676" s="166"/>
      <c r="BF676" s="166"/>
      <c r="BG676" s="166"/>
      <c r="BH676" s="166"/>
      <c r="BI676" s="166"/>
      <c r="BJ676" s="166"/>
      <c r="BK676" s="166"/>
      <c r="BL676" s="166"/>
      <c r="BM676" s="166"/>
    </row>
    <row r="677" ht="15.75" customHeight="1">
      <c r="A677" s="173"/>
      <c r="B677" s="174"/>
      <c r="C677" s="173"/>
      <c r="D677" s="168" t="s">
        <v>338</v>
      </c>
      <c r="E677" s="175" t="s">
        <v>1</v>
      </c>
      <c r="F677" s="176" t="s">
        <v>1029</v>
      </c>
      <c r="G677" s="173"/>
      <c r="H677" s="177">
        <v>6.84</v>
      </c>
      <c r="I677" s="173"/>
      <c r="J677" s="173"/>
      <c r="K677" s="173"/>
      <c r="L677" s="174"/>
      <c r="M677" s="178"/>
      <c r="N677" s="173"/>
      <c r="O677" s="173"/>
      <c r="P677" s="173"/>
      <c r="Q677" s="173"/>
      <c r="R677" s="173"/>
      <c r="S677" s="173"/>
      <c r="T677" s="179"/>
      <c r="U677" s="173"/>
      <c r="V677" s="173"/>
      <c r="W677" s="173"/>
      <c r="X677" s="173"/>
      <c r="Y677" s="173"/>
      <c r="Z677" s="173"/>
      <c r="AA677" s="173"/>
      <c r="AB677" s="173"/>
      <c r="AC677" s="173"/>
      <c r="AD677" s="173"/>
      <c r="AE677" s="173"/>
      <c r="AF677" s="173"/>
      <c r="AG677" s="173"/>
      <c r="AH677" s="173"/>
      <c r="AI677" s="173"/>
      <c r="AJ677" s="173"/>
      <c r="AK677" s="173"/>
      <c r="AL677" s="173"/>
      <c r="AM677" s="173"/>
      <c r="AN677" s="173"/>
      <c r="AO677" s="173"/>
      <c r="AP677" s="173"/>
      <c r="AQ677" s="173"/>
      <c r="AR677" s="173"/>
      <c r="AS677" s="173"/>
      <c r="AT677" s="175" t="s">
        <v>338</v>
      </c>
      <c r="AU677" s="175" t="s">
        <v>136</v>
      </c>
      <c r="AV677" s="173" t="s">
        <v>136</v>
      </c>
      <c r="AW677" s="173" t="s">
        <v>28</v>
      </c>
      <c r="AX677" s="173" t="s">
        <v>75</v>
      </c>
      <c r="AY677" s="175" t="s">
        <v>128</v>
      </c>
      <c r="AZ677" s="173"/>
      <c r="BA677" s="173"/>
      <c r="BB677" s="173"/>
      <c r="BC677" s="173"/>
      <c r="BD677" s="173"/>
      <c r="BE677" s="173"/>
      <c r="BF677" s="173"/>
      <c r="BG677" s="173"/>
      <c r="BH677" s="173"/>
      <c r="BI677" s="173"/>
      <c r="BJ677" s="173"/>
      <c r="BK677" s="173"/>
      <c r="BL677" s="173"/>
      <c r="BM677" s="173"/>
    </row>
    <row r="678" ht="15.75" customHeight="1">
      <c r="A678" s="166"/>
      <c r="B678" s="167"/>
      <c r="C678" s="166"/>
      <c r="D678" s="168" t="s">
        <v>338</v>
      </c>
      <c r="E678" s="169" t="s">
        <v>1</v>
      </c>
      <c r="F678" s="170" t="s">
        <v>910</v>
      </c>
      <c r="G678" s="166"/>
      <c r="H678" s="169" t="s">
        <v>1</v>
      </c>
      <c r="I678" s="166"/>
      <c r="J678" s="166"/>
      <c r="K678" s="166"/>
      <c r="L678" s="167"/>
      <c r="M678" s="171"/>
      <c r="N678" s="166"/>
      <c r="O678" s="166"/>
      <c r="P678" s="166"/>
      <c r="Q678" s="166"/>
      <c r="R678" s="166"/>
      <c r="S678" s="166"/>
      <c r="T678" s="172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9" t="s">
        <v>338</v>
      </c>
      <c r="AU678" s="169" t="s">
        <v>136</v>
      </c>
      <c r="AV678" s="166" t="s">
        <v>83</v>
      </c>
      <c r="AW678" s="166" t="s">
        <v>28</v>
      </c>
      <c r="AX678" s="166" t="s">
        <v>75</v>
      </c>
      <c r="AY678" s="169" t="s">
        <v>128</v>
      </c>
      <c r="AZ678" s="166"/>
      <c r="BA678" s="166"/>
      <c r="BB678" s="166"/>
      <c r="BC678" s="166"/>
      <c r="BD678" s="166"/>
      <c r="BE678" s="166"/>
      <c r="BF678" s="166"/>
      <c r="BG678" s="166"/>
      <c r="BH678" s="166"/>
      <c r="BI678" s="166"/>
      <c r="BJ678" s="166"/>
      <c r="BK678" s="166"/>
      <c r="BL678" s="166"/>
      <c r="BM678" s="166"/>
    </row>
    <row r="679" ht="15.75" customHeight="1">
      <c r="A679" s="173"/>
      <c r="B679" s="174"/>
      <c r="C679" s="173"/>
      <c r="D679" s="168" t="s">
        <v>338</v>
      </c>
      <c r="E679" s="175" t="s">
        <v>1</v>
      </c>
      <c r="F679" s="176" t="s">
        <v>1030</v>
      </c>
      <c r="G679" s="173"/>
      <c r="H679" s="177">
        <v>8.31</v>
      </c>
      <c r="I679" s="173"/>
      <c r="J679" s="173"/>
      <c r="K679" s="173"/>
      <c r="L679" s="174"/>
      <c r="M679" s="178"/>
      <c r="N679" s="173"/>
      <c r="O679" s="173"/>
      <c r="P679" s="173"/>
      <c r="Q679" s="173"/>
      <c r="R679" s="173"/>
      <c r="S679" s="173"/>
      <c r="T679" s="179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173"/>
      <c r="AF679" s="173"/>
      <c r="AG679" s="173"/>
      <c r="AH679" s="173"/>
      <c r="AI679" s="173"/>
      <c r="AJ679" s="173"/>
      <c r="AK679" s="173"/>
      <c r="AL679" s="173"/>
      <c r="AM679" s="173"/>
      <c r="AN679" s="173"/>
      <c r="AO679" s="173"/>
      <c r="AP679" s="173"/>
      <c r="AQ679" s="173"/>
      <c r="AR679" s="173"/>
      <c r="AS679" s="173"/>
      <c r="AT679" s="175" t="s">
        <v>338</v>
      </c>
      <c r="AU679" s="175" t="s">
        <v>136</v>
      </c>
      <c r="AV679" s="173" t="s">
        <v>136</v>
      </c>
      <c r="AW679" s="173" t="s">
        <v>28</v>
      </c>
      <c r="AX679" s="173" t="s">
        <v>75</v>
      </c>
      <c r="AY679" s="175" t="s">
        <v>128</v>
      </c>
      <c r="AZ679" s="173"/>
      <c r="BA679" s="173"/>
      <c r="BB679" s="173"/>
      <c r="BC679" s="173"/>
      <c r="BD679" s="173"/>
      <c r="BE679" s="173"/>
      <c r="BF679" s="173"/>
      <c r="BG679" s="173"/>
      <c r="BH679" s="173"/>
      <c r="BI679" s="173"/>
      <c r="BJ679" s="173"/>
      <c r="BK679" s="173"/>
      <c r="BL679" s="173"/>
      <c r="BM679" s="173"/>
    </row>
    <row r="680" ht="15.75" customHeight="1">
      <c r="A680" s="166"/>
      <c r="B680" s="167"/>
      <c r="C680" s="166"/>
      <c r="D680" s="168" t="s">
        <v>338</v>
      </c>
      <c r="E680" s="169" t="s">
        <v>1</v>
      </c>
      <c r="F680" s="170" t="s">
        <v>530</v>
      </c>
      <c r="G680" s="166"/>
      <c r="H680" s="169" t="s">
        <v>1</v>
      </c>
      <c r="I680" s="166"/>
      <c r="J680" s="166"/>
      <c r="K680" s="166"/>
      <c r="L680" s="167"/>
      <c r="M680" s="171"/>
      <c r="N680" s="166"/>
      <c r="O680" s="166"/>
      <c r="P680" s="166"/>
      <c r="Q680" s="166"/>
      <c r="R680" s="166"/>
      <c r="S680" s="166"/>
      <c r="T680" s="172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9" t="s">
        <v>338</v>
      </c>
      <c r="AU680" s="169" t="s">
        <v>136</v>
      </c>
      <c r="AV680" s="166" t="s">
        <v>83</v>
      </c>
      <c r="AW680" s="166" t="s">
        <v>28</v>
      </c>
      <c r="AX680" s="166" t="s">
        <v>75</v>
      </c>
      <c r="AY680" s="169" t="s">
        <v>128</v>
      </c>
      <c r="AZ680" s="166"/>
      <c r="BA680" s="166"/>
      <c r="BB680" s="166"/>
      <c r="BC680" s="166"/>
      <c r="BD680" s="166"/>
      <c r="BE680" s="166"/>
      <c r="BF680" s="166"/>
      <c r="BG680" s="166"/>
      <c r="BH680" s="166"/>
      <c r="BI680" s="166"/>
      <c r="BJ680" s="166"/>
      <c r="BK680" s="166"/>
      <c r="BL680" s="166"/>
      <c r="BM680" s="166"/>
    </row>
    <row r="681" ht="15.75" customHeight="1">
      <c r="A681" s="166"/>
      <c r="B681" s="167"/>
      <c r="C681" s="166"/>
      <c r="D681" s="168" t="s">
        <v>338</v>
      </c>
      <c r="E681" s="169" t="s">
        <v>1</v>
      </c>
      <c r="F681" s="170" t="s">
        <v>912</v>
      </c>
      <c r="G681" s="166"/>
      <c r="H681" s="169" t="s">
        <v>1</v>
      </c>
      <c r="I681" s="166"/>
      <c r="J681" s="166"/>
      <c r="K681" s="166"/>
      <c r="L681" s="167"/>
      <c r="M681" s="171"/>
      <c r="N681" s="166"/>
      <c r="O681" s="166"/>
      <c r="P681" s="166"/>
      <c r="Q681" s="166"/>
      <c r="R681" s="166"/>
      <c r="S681" s="166"/>
      <c r="T681" s="172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9" t="s">
        <v>338</v>
      </c>
      <c r="AU681" s="169" t="s">
        <v>136</v>
      </c>
      <c r="AV681" s="166" t="s">
        <v>83</v>
      </c>
      <c r="AW681" s="166" t="s">
        <v>28</v>
      </c>
      <c r="AX681" s="166" t="s">
        <v>75</v>
      </c>
      <c r="AY681" s="169" t="s">
        <v>128</v>
      </c>
      <c r="AZ681" s="166"/>
      <c r="BA681" s="166"/>
      <c r="BB681" s="166"/>
      <c r="BC681" s="166"/>
      <c r="BD681" s="166"/>
      <c r="BE681" s="166"/>
      <c r="BF681" s="166"/>
      <c r="BG681" s="166"/>
      <c r="BH681" s="166"/>
      <c r="BI681" s="166"/>
      <c r="BJ681" s="166"/>
      <c r="BK681" s="166"/>
      <c r="BL681" s="166"/>
      <c r="BM681" s="166"/>
    </row>
    <row r="682" ht="15.75" customHeight="1">
      <c r="A682" s="173"/>
      <c r="B682" s="174"/>
      <c r="C682" s="173"/>
      <c r="D682" s="168" t="s">
        <v>338</v>
      </c>
      <c r="E682" s="175" t="s">
        <v>1</v>
      </c>
      <c r="F682" s="176" t="s">
        <v>1031</v>
      </c>
      <c r="G682" s="173"/>
      <c r="H682" s="177">
        <v>11.72</v>
      </c>
      <c r="I682" s="173"/>
      <c r="J682" s="173"/>
      <c r="K682" s="173"/>
      <c r="L682" s="174"/>
      <c r="M682" s="178"/>
      <c r="N682" s="173"/>
      <c r="O682" s="173"/>
      <c r="P682" s="173"/>
      <c r="Q682" s="173"/>
      <c r="R682" s="173"/>
      <c r="S682" s="173"/>
      <c r="T682" s="179"/>
      <c r="U682" s="173"/>
      <c r="V682" s="173"/>
      <c r="W682" s="173"/>
      <c r="X682" s="173"/>
      <c r="Y682" s="173"/>
      <c r="Z682" s="173"/>
      <c r="AA682" s="173"/>
      <c r="AB682" s="173"/>
      <c r="AC682" s="173"/>
      <c r="AD682" s="173"/>
      <c r="AE682" s="173"/>
      <c r="AF682" s="173"/>
      <c r="AG682" s="173"/>
      <c r="AH682" s="173"/>
      <c r="AI682" s="173"/>
      <c r="AJ682" s="173"/>
      <c r="AK682" s="173"/>
      <c r="AL682" s="173"/>
      <c r="AM682" s="173"/>
      <c r="AN682" s="173"/>
      <c r="AO682" s="173"/>
      <c r="AP682" s="173"/>
      <c r="AQ682" s="173"/>
      <c r="AR682" s="173"/>
      <c r="AS682" s="173"/>
      <c r="AT682" s="175" t="s">
        <v>338</v>
      </c>
      <c r="AU682" s="175" t="s">
        <v>136</v>
      </c>
      <c r="AV682" s="173" t="s">
        <v>136</v>
      </c>
      <c r="AW682" s="173" t="s">
        <v>28</v>
      </c>
      <c r="AX682" s="173" t="s">
        <v>75</v>
      </c>
      <c r="AY682" s="175" t="s">
        <v>128</v>
      </c>
      <c r="AZ682" s="173"/>
      <c r="BA682" s="173"/>
      <c r="BB682" s="173"/>
      <c r="BC682" s="173"/>
      <c r="BD682" s="173"/>
      <c r="BE682" s="173"/>
      <c r="BF682" s="173"/>
      <c r="BG682" s="173"/>
      <c r="BH682" s="173"/>
      <c r="BI682" s="173"/>
      <c r="BJ682" s="173"/>
      <c r="BK682" s="173"/>
      <c r="BL682" s="173"/>
      <c r="BM682" s="173"/>
    </row>
    <row r="683" ht="15.75" customHeight="1">
      <c r="A683" s="166"/>
      <c r="B683" s="167"/>
      <c r="C683" s="166"/>
      <c r="D683" s="168" t="s">
        <v>338</v>
      </c>
      <c r="E683" s="169" t="s">
        <v>1</v>
      </c>
      <c r="F683" s="170" t="s">
        <v>914</v>
      </c>
      <c r="G683" s="166"/>
      <c r="H683" s="169" t="s">
        <v>1</v>
      </c>
      <c r="I683" s="166"/>
      <c r="J683" s="166"/>
      <c r="K683" s="166"/>
      <c r="L683" s="167"/>
      <c r="M683" s="171"/>
      <c r="N683" s="166"/>
      <c r="O683" s="166"/>
      <c r="P683" s="166"/>
      <c r="Q683" s="166"/>
      <c r="R683" s="166"/>
      <c r="S683" s="166"/>
      <c r="T683" s="172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9" t="s">
        <v>338</v>
      </c>
      <c r="AU683" s="169" t="s">
        <v>136</v>
      </c>
      <c r="AV683" s="166" t="s">
        <v>83</v>
      </c>
      <c r="AW683" s="166" t="s">
        <v>28</v>
      </c>
      <c r="AX683" s="166" t="s">
        <v>75</v>
      </c>
      <c r="AY683" s="169" t="s">
        <v>128</v>
      </c>
      <c r="AZ683" s="166"/>
      <c r="BA683" s="166"/>
      <c r="BB683" s="166"/>
      <c r="BC683" s="166"/>
      <c r="BD683" s="166"/>
      <c r="BE683" s="166"/>
      <c r="BF683" s="166"/>
      <c r="BG683" s="166"/>
      <c r="BH683" s="166"/>
      <c r="BI683" s="166"/>
      <c r="BJ683" s="166"/>
      <c r="BK683" s="166"/>
      <c r="BL683" s="166"/>
      <c r="BM683" s="166"/>
    </row>
    <row r="684" ht="15.75" customHeight="1">
      <c r="A684" s="173"/>
      <c r="B684" s="174"/>
      <c r="C684" s="173"/>
      <c r="D684" s="168" t="s">
        <v>338</v>
      </c>
      <c r="E684" s="175" t="s">
        <v>1</v>
      </c>
      <c r="F684" s="176" t="s">
        <v>1032</v>
      </c>
      <c r="G684" s="173"/>
      <c r="H684" s="177">
        <v>16.04</v>
      </c>
      <c r="I684" s="173"/>
      <c r="J684" s="173"/>
      <c r="K684" s="173"/>
      <c r="L684" s="174"/>
      <c r="M684" s="178"/>
      <c r="N684" s="173"/>
      <c r="O684" s="173"/>
      <c r="P684" s="173"/>
      <c r="Q684" s="173"/>
      <c r="R684" s="173"/>
      <c r="S684" s="173"/>
      <c r="T684" s="179"/>
      <c r="U684" s="173"/>
      <c r="V684" s="173"/>
      <c r="W684" s="173"/>
      <c r="X684" s="173"/>
      <c r="Y684" s="173"/>
      <c r="Z684" s="173"/>
      <c r="AA684" s="173"/>
      <c r="AB684" s="173"/>
      <c r="AC684" s="173"/>
      <c r="AD684" s="173"/>
      <c r="AE684" s="173"/>
      <c r="AF684" s="173"/>
      <c r="AG684" s="173"/>
      <c r="AH684" s="173"/>
      <c r="AI684" s="173"/>
      <c r="AJ684" s="173"/>
      <c r="AK684" s="173"/>
      <c r="AL684" s="173"/>
      <c r="AM684" s="173"/>
      <c r="AN684" s="173"/>
      <c r="AO684" s="173"/>
      <c r="AP684" s="173"/>
      <c r="AQ684" s="173"/>
      <c r="AR684" s="173"/>
      <c r="AS684" s="173"/>
      <c r="AT684" s="175" t="s">
        <v>338</v>
      </c>
      <c r="AU684" s="175" t="s">
        <v>136</v>
      </c>
      <c r="AV684" s="173" t="s">
        <v>136</v>
      </c>
      <c r="AW684" s="173" t="s">
        <v>28</v>
      </c>
      <c r="AX684" s="173" t="s">
        <v>75</v>
      </c>
      <c r="AY684" s="175" t="s">
        <v>128</v>
      </c>
      <c r="AZ684" s="173"/>
      <c r="BA684" s="173"/>
      <c r="BB684" s="173"/>
      <c r="BC684" s="173"/>
      <c r="BD684" s="173"/>
      <c r="BE684" s="173"/>
      <c r="BF684" s="173"/>
      <c r="BG684" s="173"/>
      <c r="BH684" s="173"/>
      <c r="BI684" s="173"/>
      <c r="BJ684" s="173"/>
      <c r="BK684" s="173"/>
      <c r="BL684" s="173"/>
      <c r="BM684" s="173"/>
    </row>
    <row r="685" ht="15.75" customHeight="1">
      <c r="A685" s="166"/>
      <c r="B685" s="167"/>
      <c r="C685" s="166"/>
      <c r="D685" s="168" t="s">
        <v>338</v>
      </c>
      <c r="E685" s="169" t="s">
        <v>1</v>
      </c>
      <c r="F685" s="170" t="s">
        <v>916</v>
      </c>
      <c r="G685" s="166"/>
      <c r="H685" s="169" t="s">
        <v>1</v>
      </c>
      <c r="I685" s="166"/>
      <c r="J685" s="166"/>
      <c r="K685" s="166"/>
      <c r="L685" s="167"/>
      <c r="M685" s="171"/>
      <c r="N685" s="166"/>
      <c r="O685" s="166"/>
      <c r="P685" s="166"/>
      <c r="Q685" s="166"/>
      <c r="R685" s="166"/>
      <c r="S685" s="166"/>
      <c r="T685" s="172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9" t="s">
        <v>338</v>
      </c>
      <c r="AU685" s="169" t="s">
        <v>136</v>
      </c>
      <c r="AV685" s="166" t="s">
        <v>83</v>
      </c>
      <c r="AW685" s="166" t="s">
        <v>28</v>
      </c>
      <c r="AX685" s="166" t="s">
        <v>75</v>
      </c>
      <c r="AY685" s="169" t="s">
        <v>128</v>
      </c>
      <c r="AZ685" s="166"/>
      <c r="BA685" s="166"/>
      <c r="BB685" s="166"/>
      <c r="BC685" s="166"/>
      <c r="BD685" s="166"/>
      <c r="BE685" s="166"/>
      <c r="BF685" s="166"/>
      <c r="BG685" s="166"/>
      <c r="BH685" s="166"/>
      <c r="BI685" s="166"/>
      <c r="BJ685" s="166"/>
      <c r="BK685" s="166"/>
      <c r="BL685" s="166"/>
      <c r="BM685" s="166"/>
    </row>
    <row r="686" ht="15.75" customHeight="1">
      <c r="A686" s="173"/>
      <c r="B686" s="174"/>
      <c r="C686" s="173"/>
      <c r="D686" s="168" t="s">
        <v>338</v>
      </c>
      <c r="E686" s="175" t="s">
        <v>1</v>
      </c>
      <c r="F686" s="176" t="s">
        <v>1033</v>
      </c>
      <c r="G686" s="173"/>
      <c r="H686" s="177">
        <v>14.54</v>
      </c>
      <c r="I686" s="173"/>
      <c r="J686" s="173"/>
      <c r="K686" s="173"/>
      <c r="L686" s="174"/>
      <c r="M686" s="178"/>
      <c r="N686" s="173"/>
      <c r="O686" s="173"/>
      <c r="P686" s="173"/>
      <c r="Q686" s="173"/>
      <c r="R686" s="173"/>
      <c r="S686" s="173"/>
      <c r="T686" s="179"/>
      <c r="U686" s="173"/>
      <c r="V686" s="173"/>
      <c r="W686" s="173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5" t="s">
        <v>338</v>
      </c>
      <c r="AU686" s="175" t="s">
        <v>136</v>
      </c>
      <c r="AV686" s="173" t="s">
        <v>136</v>
      </c>
      <c r="AW686" s="173" t="s">
        <v>28</v>
      </c>
      <c r="AX686" s="173" t="s">
        <v>75</v>
      </c>
      <c r="AY686" s="175" t="s">
        <v>128</v>
      </c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73"/>
    </row>
    <row r="687" ht="15.75" customHeight="1">
      <c r="A687" s="166"/>
      <c r="B687" s="167"/>
      <c r="C687" s="166"/>
      <c r="D687" s="168" t="s">
        <v>338</v>
      </c>
      <c r="E687" s="169" t="s">
        <v>1</v>
      </c>
      <c r="F687" s="170" t="s">
        <v>920</v>
      </c>
      <c r="G687" s="166"/>
      <c r="H687" s="169" t="s">
        <v>1</v>
      </c>
      <c r="I687" s="166"/>
      <c r="J687" s="166"/>
      <c r="K687" s="166"/>
      <c r="L687" s="167"/>
      <c r="M687" s="171"/>
      <c r="N687" s="166"/>
      <c r="O687" s="166"/>
      <c r="P687" s="166"/>
      <c r="Q687" s="166"/>
      <c r="R687" s="166"/>
      <c r="S687" s="166"/>
      <c r="T687" s="172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9" t="s">
        <v>338</v>
      </c>
      <c r="AU687" s="169" t="s">
        <v>136</v>
      </c>
      <c r="AV687" s="166" t="s">
        <v>83</v>
      </c>
      <c r="AW687" s="166" t="s">
        <v>28</v>
      </c>
      <c r="AX687" s="166" t="s">
        <v>75</v>
      </c>
      <c r="AY687" s="169" t="s">
        <v>128</v>
      </c>
      <c r="AZ687" s="166"/>
      <c r="BA687" s="166"/>
      <c r="BB687" s="166"/>
      <c r="BC687" s="166"/>
      <c r="BD687" s="166"/>
      <c r="BE687" s="166"/>
      <c r="BF687" s="166"/>
      <c r="BG687" s="166"/>
      <c r="BH687" s="166"/>
      <c r="BI687" s="166"/>
      <c r="BJ687" s="166"/>
      <c r="BK687" s="166"/>
      <c r="BL687" s="166"/>
      <c r="BM687" s="166"/>
    </row>
    <row r="688" ht="15.75" customHeight="1">
      <c r="A688" s="173"/>
      <c r="B688" s="174"/>
      <c r="C688" s="173"/>
      <c r="D688" s="168" t="s">
        <v>338</v>
      </c>
      <c r="E688" s="175" t="s">
        <v>1</v>
      </c>
      <c r="F688" s="176" t="s">
        <v>1034</v>
      </c>
      <c r="G688" s="173"/>
      <c r="H688" s="177">
        <v>17.62</v>
      </c>
      <c r="I688" s="173"/>
      <c r="J688" s="173"/>
      <c r="K688" s="173"/>
      <c r="L688" s="174"/>
      <c r="M688" s="178"/>
      <c r="N688" s="173"/>
      <c r="O688" s="173"/>
      <c r="P688" s="173"/>
      <c r="Q688" s="173"/>
      <c r="R688" s="173"/>
      <c r="S688" s="173"/>
      <c r="T688" s="179"/>
      <c r="U688" s="173"/>
      <c r="V688" s="173"/>
      <c r="W688" s="173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5" t="s">
        <v>338</v>
      </c>
      <c r="AU688" s="175" t="s">
        <v>136</v>
      </c>
      <c r="AV688" s="173" t="s">
        <v>136</v>
      </c>
      <c r="AW688" s="173" t="s">
        <v>28</v>
      </c>
      <c r="AX688" s="173" t="s">
        <v>75</v>
      </c>
      <c r="AY688" s="175" t="s">
        <v>128</v>
      </c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173"/>
    </row>
    <row r="689" ht="15.75" customHeight="1">
      <c r="A689" s="166"/>
      <c r="B689" s="167"/>
      <c r="C689" s="166"/>
      <c r="D689" s="168" t="s">
        <v>338</v>
      </c>
      <c r="E689" s="169" t="s">
        <v>1</v>
      </c>
      <c r="F689" s="170" t="s">
        <v>923</v>
      </c>
      <c r="G689" s="166"/>
      <c r="H689" s="169" t="s">
        <v>1</v>
      </c>
      <c r="I689" s="166"/>
      <c r="J689" s="166"/>
      <c r="K689" s="166"/>
      <c r="L689" s="167"/>
      <c r="M689" s="171"/>
      <c r="N689" s="166"/>
      <c r="O689" s="166"/>
      <c r="P689" s="166"/>
      <c r="Q689" s="166"/>
      <c r="R689" s="166"/>
      <c r="S689" s="166"/>
      <c r="T689" s="172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9" t="s">
        <v>338</v>
      </c>
      <c r="AU689" s="169" t="s">
        <v>136</v>
      </c>
      <c r="AV689" s="166" t="s">
        <v>83</v>
      </c>
      <c r="AW689" s="166" t="s">
        <v>28</v>
      </c>
      <c r="AX689" s="166" t="s">
        <v>75</v>
      </c>
      <c r="AY689" s="169" t="s">
        <v>128</v>
      </c>
      <c r="AZ689" s="166"/>
      <c r="BA689" s="166"/>
      <c r="BB689" s="166"/>
      <c r="BC689" s="166"/>
      <c r="BD689" s="166"/>
      <c r="BE689" s="166"/>
      <c r="BF689" s="166"/>
      <c r="BG689" s="166"/>
      <c r="BH689" s="166"/>
      <c r="BI689" s="166"/>
      <c r="BJ689" s="166"/>
      <c r="BK689" s="166"/>
      <c r="BL689" s="166"/>
      <c r="BM689" s="166"/>
    </row>
    <row r="690" ht="15.75" customHeight="1">
      <c r="A690" s="173"/>
      <c r="B690" s="174"/>
      <c r="C690" s="173"/>
      <c r="D690" s="168" t="s">
        <v>338</v>
      </c>
      <c r="E690" s="175" t="s">
        <v>1</v>
      </c>
      <c r="F690" s="176" t="s">
        <v>1035</v>
      </c>
      <c r="G690" s="173"/>
      <c r="H690" s="177">
        <v>16.05</v>
      </c>
      <c r="I690" s="173"/>
      <c r="J690" s="173"/>
      <c r="K690" s="173"/>
      <c r="L690" s="174"/>
      <c r="M690" s="178"/>
      <c r="N690" s="173"/>
      <c r="O690" s="173"/>
      <c r="P690" s="173"/>
      <c r="Q690" s="173"/>
      <c r="R690" s="173"/>
      <c r="S690" s="173"/>
      <c r="T690" s="179"/>
      <c r="U690" s="173"/>
      <c r="V690" s="173"/>
      <c r="W690" s="173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5" t="s">
        <v>338</v>
      </c>
      <c r="AU690" s="175" t="s">
        <v>136</v>
      </c>
      <c r="AV690" s="173" t="s">
        <v>136</v>
      </c>
      <c r="AW690" s="173" t="s">
        <v>28</v>
      </c>
      <c r="AX690" s="173" t="s">
        <v>75</v>
      </c>
      <c r="AY690" s="175" t="s">
        <v>128</v>
      </c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173"/>
    </row>
    <row r="691" ht="15.75" customHeight="1">
      <c r="A691" s="166"/>
      <c r="B691" s="167"/>
      <c r="C691" s="166"/>
      <c r="D691" s="168" t="s">
        <v>338</v>
      </c>
      <c r="E691" s="169" t="s">
        <v>1</v>
      </c>
      <c r="F691" s="170" t="s">
        <v>926</v>
      </c>
      <c r="G691" s="166"/>
      <c r="H691" s="169" t="s">
        <v>1</v>
      </c>
      <c r="I691" s="166"/>
      <c r="J691" s="166"/>
      <c r="K691" s="166"/>
      <c r="L691" s="167"/>
      <c r="M691" s="171"/>
      <c r="N691" s="166"/>
      <c r="O691" s="166"/>
      <c r="P691" s="166"/>
      <c r="Q691" s="166"/>
      <c r="R691" s="166"/>
      <c r="S691" s="166"/>
      <c r="T691" s="172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9" t="s">
        <v>338</v>
      </c>
      <c r="AU691" s="169" t="s">
        <v>136</v>
      </c>
      <c r="AV691" s="166" t="s">
        <v>83</v>
      </c>
      <c r="AW691" s="166" t="s">
        <v>28</v>
      </c>
      <c r="AX691" s="166" t="s">
        <v>75</v>
      </c>
      <c r="AY691" s="169" t="s">
        <v>128</v>
      </c>
      <c r="AZ691" s="166"/>
      <c r="BA691" s="166"/>
      <c r="BB691" s="166"/>
      <c r="BC691" s="166"/>
      <c r="BD691" s="166"/>
      <c r="BE691" s="166"/>
      <c r="BF691" s="166"/>
      <c r="BG691" s="166"/>
      <c r="BH691" s="166"/>
      <c r="BI691" s="166"/>
      <c r="BJ691" s="166"/>
      <c r="BK691" s="166"/>
      <c r="BL691" s="166"/>
      <c r="BM691" s="166"/>
    </row>
    <row r="692" ht="15.75" customHeight="1">
      <c r="A692" s="173"/>
      <c r="B692" s="174"/>
      <c r="C692" s="173"/>
      <c r="D692" s="168" t="s">
        <v>338</v>
      </c>
      <c r="E692" s="175" t="s">
        <v>1</v>
      </c>
      <c r="F692" s="176" t="s">
        <v>1036</v>
      </c>
      <c r="G692" s="173"/>
      <c r="H692" s="177">
        <v>6.67</v>
      </c>
      <c r="I692" s="173"/>
      <c r="J692" s="173"/>
      <c r="K692" s="173"/>
      <c r="L692" s="174"/>
      <c r="M692" s="178"/>
      <c r="N692" s="173"/>
      <c r="O692" s="173"/>
      <c r="P692" s="173"/>
      <c r="Q692" s="173"/>
      <c r="R692" s="173"/>
      <c r="S692" s="173"/>
      <c r="T692" s="179"/>
      <c r="U692" s="173"/>
      <c r="V692" s="173"/>
      <c r="W692" s="173"/>
      <c r="X692" s="173"/>
      <c r="Y692" s="173"/>
      <c r="Z692" s="173"/>
      <c r="AA692" s="173"/>
      <c r="AB692" s="173"/>
      <c r="AC692" s="173"/>
      <c r="AD692" s="173"/>
      <c r="AE692" s="173"/>
      <c r="AF692" s="173"/>
      <c r="AG692" s="173"/>
      <c r="AH692" s="173"/>
      <c r="AI692" s="173"/>
      <c r="AJ692" s="173"/>
      <c r="AK692" s="173"/>
      <c r="AL692" s="173"/>
      <c r="AM692" s="173"/>
      <c r="AN692" s="173"/>
      <c r="AO692" s="173"/>
      <c r="AP692" s="173"/>
      <c r="AQ692" s="173"/>
      <c r="AR692" s="173"/>
      <c r="AS692" s="173"/>
      <c r="AT692" s="175" t="s">
        <v>338</v>
      </c>
      <c r="AU692" s="175" t="s">
        <v>136</v>
      </c>
      <c r="AV692" s="173" t="s">
        <v>136</v>
      </c>
      <c r="AW692" s="173" t="s">
        <v>28</v>
      </c>
      <c r="AX692" s="173" t="s">
        <v>75</v>
      </c>
      <c r="AY692" s="175" t="s">
        <v>128</v>
      </c>
      <c r="AZ692" s="173"/>
      <c r="BA692" s="173"/>
      <c r="BB692" s="173"/>
      <c r="BC692" s="173"/>
      <c r="BD692" s="173"/>
      <c r="BE692" s="173"/>
      <c r="BF692" s="173"/>
      <c r="BG692" s="173"/>
      <c r="BH692" s="173"/>
      <c r="BI692" s="173"/>
      <c r="BJ692" s="173"/>
      <c r="BK692" s="173"/>
      <c r="BL692" s="173"/>
      <c r="BM692" s="173"/>
    </row>
    <row r="693" ht="15.75" customHeight="1">
      <c r="A693" s="187"/>
      <c r="B693" s="188"/>
      <c r="C693" s="187"/>
      <c r="D693" s="168" t="s">
        <v>338</v>
      </c>
      <c r="E693" s="189" t="s">
        <v>1</v>
      </c>
      <c r="F693" s="190" t="s">
        <v>351</v>
      </c>
      <c r="G693" s="187"/>
      <c r="H693" s="191">
        <v>167.37</v>
      </c>
      <c r="I693" s="187"/>
      <c r="J693" s="187"/>
      <c r="K693" s="187"/>
      <c r="L693" s="188"/>
      <c r="M693" s="192"/>
      <c r="N693" s="187"/>
      <c r="O693" s="187"/>
      <c r="P693" s="187"/>
      <c r="Q693" s="187"/>
      <c r="R693" s="187"/>
      <c r="S693" s="187"/>
      <c r="T693" s="193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9" t="s">
        <v>338</v>
      </c>
      <c r="AU693" s="189" t="s">
        <v>136</v>
      </c>
      <c r="AV693" s="187" t="s">
        <v>153</v>
      </c>
      <c r="AW693" s="187" t="s">
        <v>28</v>
      </c>
      <c r="AX693" s="187" t="s">
        <v>83</v>
      </c>
      <c r="AY693" s="189" t="s">
        <v>128</v>
      </c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</row>
    <row r="694" ht="24.0" customHeight="1">
      <c r="A694" s="16"/>
      <c r="B694" s="17"/>
      <c r="C694" s="146" t="s">
        <v>1037</v>
      </c>
      <c r="D694" s="146" t="s">
        <v>131</v>
      </c>
      <c r="E694" s="147" t="s">
        <v>1038</v>
      </c>
      <c r="F694" s="148" t="s">
        <v>1039</v>
      </c>
      <c r="G694" s="149" t="s">
        <v>209</v>
      </c>
      <c r="H694" s="150">
        <v>56.12</v>
      </c>
      <c r="I694" s="151"/>
      <c r="J694" s="151">
        <f>ROUND(I694*H694,2)</f>
        <v>0</v>
      </c>
      <c r="K694" s="148" t="s">
        <v>1</v>
      </c>
      <c r="L694" s="17"/>
      <c r="M694" s="152" t="s">
        <v>1</v>
      </c>
      <c r="N694" s="153" t="s">
        <v>41</v>
      </c>
      <c r="O694" s="154">
        <v>0.199</v>
      </c>
      <c r="P694" s="154">
        <f>O694*H694</f>
        <v>11.16788</v>
      </c>
      <c r="Q694" s="154">
        <v>0.1966276</v>
      </c>
      <c r="R694" s="154">
        <f>Q694*H694</f>
        <v>11.03474091</v>
      </c>
      <c r="S694" s="154">
        <v>0.0</v>
      </c>
      <c r="T694" s="155">
        <f>S694*H694</f>
        <v>0</v>
      </c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56" t="s">
        <v>153</v>
      </c>
      <c r="AS694" s="16"/>
      <c r="AT694" s="156" t="s">
        <v>131</v>
      </c>
      <c r="AU694" s="156" t="s">
        <v>136</v>
      </c>
      <c r="AV694" s="16"/>
      <c r="AW694" s="16"/>
      <c r="AX694" s="16"/>
      <c r="AY694" s="3" t="s">
        <v>128</v>
      </c>
      <c r="AZ694" s="16"/>
      <c r="BA694" s="16"/>
      <c r="BB694" s="16"/>
      <c r="BC694" s="16"/>
      <c r="BD694" s="16"/>
      <c r="BE694" s="157">
        <f>IF(N694="základní",J694,0)</f>
        <v>0</v>
      </c>
      <c r="BF694" s="157">
        <f>IF(N694="snížená",J694,0)</f>
        <v>0</v>
      </c>
      <c r="BG694" s="157">
        <f>IF(N694="zákl. přenesená",J694,0)</f>
        <v>0</v>
      </c>
      <c r="BH694" s="157">
        <f>IF(N694="sníž. přenesená",J694,0)</f>
        <v>0</v>
      </c>
      <c r="BI694" s="157">
        <f>IF(N694="nulová",J694,0)</f>
        <v>0</v>
      </c>
      <c r="BJ694" s="3" t="s">
        <v>136</v>
      </c>
      <c r="BK694" s="157">
        <f>ROUND(I694*H694,2)</f>
        <v>0</v>
      </c>
      <c r="BL694" s="3" t="s">
        <v>153</v>
      </c>
      <c r="BM694" s="156" t="s">
        <v>1040</v>
      </c>
    </row>
    <row r="695" ht="15.75" customHeight="1">
      <c r="A695" s="166"/>
      <c r="B695" s="167"/>
      <c r="C695" s="166"/>
      <c r="D695" s="168" t="s">
        <v>338</v>
      </c>
      <c r="E695" s="169" t="s">
        <v>1</v>
      </c>
      <c r="F695" s="170" t="s">
        <v>342</v>
      </c>
      <c r="G695" s="166"/>
      <c r="H695" s="169" t="s">
        <v>1</v>
      </c>
      <c r="I695" s="166"/>
      <c r="J695" s="166"/>
      <c r="K695" s="166"/>
      <c r="L695" s="167"/>
      <c r="M695" s="171"/>
      <c r="N695" s="166"/>
      <c r="O695" s="166"/>
      <c r="P695" s="166"/>
      <c r="Q695" s="166"/>
      <c r="R695" s="166"/>
      <c r="S695" s="166"/>
      <c r="T695" s="172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9" t="s">
        <v>338</v>
      </c>
      <c r="AU695" s="169" t="s">
        <v>136</v>
      </c>
      <c r="AV695" s="166" t="s">
        <v>83</v>
      </c>
      <c r="AW695" s="166" t="s">
        <v>28</v>
      </c>
      <c r="AX695" s="166" t="s">
        <v>75</v>
      </c>
      <c r="AY695" s="169" t="s">
        <v>128</v>
      </c>
      <c r="AZ695" s="166"/>
      <c r="BA695" s="166"/>
      <c r="BB695" s="166"/>
      <c r="BC695" s="166"/>
      <c r="BD695" s="166"/>
      <c r="BE695" s="166"/>
      <c r="BF695" s="166"/>
      <c r="BG695" s="166"/>
      <c r="BH695" s="166"/>
      <c r="BI695" s="166"/>
      <c r="BJ695" s="166"/>
      <c r="BK695" s="166"/>
      <c r="BL695" s="166"/>
      <c r="BM695" s="166"/>
    </row>
    <row r="696" ht="15.75" customHeight="1">
      <c r="A696" s="173"/>
      <c r="B696" s="174"/>
      <c r="C696" s="173"/>
      <c r="D696" s="168" t="s">
        <v>338</v>
      </c>
      <c r="E696" s="175" t="s">
        <v>1</v>
      </c>
      <c r="F696" s="176" t="s">
        <v>1041</v>
      </c>
      <c r="G696" s="173"/>
      <c r="H696" s="177">
        <v>56.12</v>
      </c>
      <c r="I696" s="173"/>
      <c r="J696" s="173"/>
      <c r="K696" s="173"/>
      <c r="L696" s="174"/>
      <c r="M696" s="178"/>
      <c r="N696" s="173"/>
      <c r="O696" s="173"/>
      <c r="P696" s="173"/>
      <c r="Q696" s="173"/>
      <c r="R696" s="173"/>
      <c r="S696" s="173"/>
      <c r="T696" s="179"/>
      <c r="U696" s="173"/>
      <c r="V696" s="173"/>
      <c r="W696" s="173"/>
      <c r="X696" s="173"/>
      <c r="Y696" s="173"/>
      <c r="Z696" s="173"/>
      <c r="AA696" s="173"/>
      <c r="AB696" s="173"/>
      <c r="AC696" s="173"/>
      <c r="AD696" s="173"/>
      <c r="AE696" s="173"/>
      <c r="AF696" s="173"/>
      <c r="AG696" s="173"/>
      <c r="AH696" s="173"/>
      <c r="AI696" s="173"/>
      <c r="AJ696" s="173"/>
      <c r="AK696" s="173"/>
      <c r="AL696" s="173"/>
      <c r="AM696" s="173"/>
      <c r="AN696" s="173"/>
      <c r="AO696" s="173"/>
      <c r="AP696" s="173"/>
      <c r="AQ696" s="173"/>
      <c r="AR696" s="173"/>
      <c r="AS696" s="173"/>
      <c r="AT696" s="175" t="s">
        <v>338</v>
      </c>
      <c r="AU696" s="175" t="s">
        <v>136</v>
      </c>
      <c r="AV696" s="173" t="s">
        <v>136</v>
      </c>
      <c r="AW696" s="173" t="s">
        <v>28</v>
      </c>
      <c r="AX696" s="173" t="s">
        <v>75</v>
      </c>
      <c r="AY696" s="175" t="s">
        <v>128</v>
      </c>
      <c r="AZ696" s="173"/>
      <c r="BA696" s="173"/>
      <c r="BB696" s="173"/>
      <c r="BC696" s="173"/>
      <c r="BD696" s="173"/>
      <c r="BE696" s="173"/>
      <c r="BF696" s="173"/>
      <c r="BG696" s="173"/>
      <c r="BH696" s="173"/>
      <c r="BI696" s="173"/>
      <c r="BJ696" s="173"/>
      <c r="BK696" s="173"/>
      <c r="BL696" s="173"/>
      <c r="BM696" s="173"/>
    </row>
    <row r="697" ht="15.75" customHeight="1">
      <c r="A697" s="187"/>
      <c r="B697" s="188"/>
      <c r="C697" s="187"/>
      <c r="D697" s="168" t="s">
        <v>338</v>
      </c>
      <c r="E697" s="189" t="s">
        <v>1</v>
      </c>
      <c r="F697" s="190" t="s">
        <v>351</v>
      </c>
      <c r="G697" s="187"/>
      <c r="H697" s="191">
        <v>56.12</v>
      </c>
      <c r="I697" s="187"/>
      <c r="J697" s="187"/>
      <c r="K697" s="187"/>
      <c r="L697" s="188"/>
      <c r="M697" s="192"/>
      <c r="N697" s="187"/>
      <c r="O697" s="187"/>
      <c r="P697" s="187"/>
      <c r="Q697" s="187"/>
      <c r="R697" s="187"/>
      <c r="S697" s="187"/>
      <c r="T697" s="193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9" t="s">
        <v>338</v>
      </c>
      <c r="AU697" s="189" t="s">
        <v>136</v>
      </c>
      <c r="AV697" s="187" t="s">
        <v>153</v>
      </c>
      <c r="AW697" s="187" t="s">
        <v>28</v>
      </c>
      <c r="AX697" s="187" t="s">
        <v>83</v>
      </c>
      <c r="AY697" s="189" t="s">
        <v>128</v>
      </c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</row>
    <row r="698" ht="24.0" customHeight="1">
      <c r="A698" s="16"/>
      <c r="B698" s="17"/>
      <c r="C698" s="146" t="s">
        <v>1042</v>
      </c>
      <c r="D698" s="146" t="s">
        <v>131</v>
      </c>
      <c r="E698" s="147" t="s">
        <v>1043</v>
      </c>
      <c r="F698" s="148" t="s">
        <v>1044</v>
      </c>
      <c r="G698" s="149" t="s">
        <v>486</v>
      </c>
      <c r="H698" s="150">
        <v>1.0</v>
      </c>
      <c r="I698" s="151"/>
      <c r="J698" s="151">
        <f>ROUND(I698*H698,2)</f>
        <v>0</v>
      </c>
      <c r="K698" s="148" t="s">
        <v>134</v>
      </c>
      <c r="L698" s="17"/>
      <c r="M698" s="152" t="s">
        <v>1</v>
      </c>
      <c r="N698" s="153" t="s">
        <v>41</v>
      </c>
      <c r="O698" s="154">
        <v>1.106</v>
      </c>
      <c r="P698" s="154">
        <f>O698*H698</f>
        <v>1.106</v>
      </c>
      <c r="Q698" s="154">
        <v>0.03532</v>
      </c>
      <c r="R698" s="154">
        <f>Q698*H698</f>
        <v>0.03532</v>
      </c>
      <c r="S698" s="154">
        <v>0.0</v>
      </c>
      <c r="T698" s="155">
        <f>S698*H698</f>
        <v>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56" t="s">
        <v>153</v>
      </c>
      <c r="AS698" s="16"/>
      <c r="AT698" s="156" t="s">
        <v>131</v>
      </c>
      <c r="AU698" s="156" t="s">
        <v>136</v>
      </c>
      <c r="AV698" s="16"/>
      <c r="AW698" s="16"/>
      <c r="AX698" s="16"/>
      <c r="AY698" s="3" t="s">
        <v>128</v>
      </c>
      <c r="AZ698" s="16"/>
      <c r="BA698" s="16"/>
      <c r="BB698" s="16"/>
      <c r="BC698" s="16"/>
      <c r="BD698" s="16"/>
      <c r="BE698" s="157">
        <f>IF(N698="základní",J698,0)</f>
        <v>0</v>
      </c>
      <c r="BF698" s="157">
        <f>IF(N698="snížená",J698,0)</f>
        <v>0</v>
      </c>
      <c r="BG698" s="157">
        <f>IF(N698="zákl. přenesená",J698,0)</f>
        <v>0</v>
      </c>
      <c r="BH698" s="157">
        <f>IF(N698="sníž. přenesená",J698,0)</f>
        <v>0</v>
      </c>
      <c r="BI698" s="157">
        <f>IF(N698="nulová",J698,0)</f>
        <v>0</v>
      </c>
      <c r="BJ698" s="3" t="s">
        <v>136</v>
      </c>
      <c r="BK698" s="157">
        <f>ROUND(I698*H698,2)</f>
        <v>0</v>
      </c>
      <c r="BL698" s="3" t="s">
        <v>153</v>
      </c>
      <c r="BM698" s="156" t="s">
        <v>1045</v>
      </c>
    </row>
    <row r="699" ht="15.75" customHeight="1">
      <c r="A699" s="16"/>
      <c r="B699" s="17"/>
      <c r="C699" s="16"/>
      <c r="D699" s="158" t="s">
        <v>138</v>
      </c>
      <c r="E699" s="16"/>
      <c r="F699" s="159" t="s">
        <v>1046</v>
      </c>
      <c r="G699" s="16"/>
      <c r="H699" s="16"/>
      <c r="I699" s="16"/>
      <c r="J699" s="16"/>
      <c r="K699" s="16"/>
      <c r="L699" s="17"/>
      <c r="M699" s="160"/>
      <c r="N699" s="16"/>
      <c r="O699" s="16"/>
      <c r="P699" s="16"/>
      <c r="Q699" s="16"/>
      <c r="R699" s="16"/>
      <c r="S699" s="16"/>
      <c r="T699" s="5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3" t="s">
        <v>138</v>
      </c>
      <c r="AU699" s="3" t="s">
        <v>136</v>
      </c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</row>
    <row r="700" ht="15.75" customHeight="1">
      <c r="A700" s="173"/>
      <c r="B700" s="174"/>
      <c r="C700" s="173"/>
      <c r="D700" s="168" t="s">
        <v>338</v>
      </c>
      <c r="E700" s="175" t="s">
        <v>1</v>
      </c>
      <c r="F700" s="176" t="s">
        <v>1047</v>
      </c>
      <c r="G700" s="173"/>
      <c r="H700" s="177">
        <v>1.0</v>
      </c>
      <c r="I700" s="173"/>
      <c r="J700" s="173"/>
      <c r="K700" s="173"/>
      <c r="L700" s="174"/>
      <c r="M700" s="178"/>
      <c r="N700" s="173"/>
      <c r="O700" s="173"/>
      <c r="P700" s="173"/>
      <c r="Q700" s="173"/>
      <c r="R700" s="173"/>
      <c r="S700" s="173"/>
      <c r="T700" s="179"/>
      <c r="U700" s="173"/>
      <c r="V700" s="173"/>
      <c r="W700" s="173"/>
      <c r="X700" s="173"/>
      <c r="Y700" s="173"/>
      <c r="Z700" s="173"/>
      <c r="AA700" s="173"/>
      <c r="AB700" s="173"/>
      <c r="AC700" s="173"/>
      <c r="AD700" s="173"/>
      <c r="AE700" s="173"/>
      <c r="AF700" s="173"/>
      <c r="AG700" s="173"/>
      <c r="AH700" s="173"/>
      <c r="AI700" s="173"/>
      <c r="AJ700" s="173"/>
      <c r="AK700" s="173"/>
      <c r="AL700" s="173"/>
      <c r="AM700" s="173"/>
      <c r="AN700" s="173"/>
      <c r="AO700" s="173"/>
      <c r="AP700" s="173"/>
      <c r="AQ700" s="173"/>
      <c r="AR700" s="173"/>
      <c r="AS700" s="173"/>
      <c r="AT700" s="175" t="s">
        <v>338</v>
      </c>
      <c r="AU700" s="175" t="s">
        <v>136</v>
      </c>
      <c r="AV700" s="173" t="s">
        <v>136</v>
      </c>
      <c r="AW700" s="173" t="s">
        <v>28</v>
      </c>
      <c r="AX700" s="173" t="s">
        <v>83</v>
      </c>
      <c r="AY700" s="175" t="s">
        <v>128</v>
      </c>
      <c r="AZ700" s="173"/>
      <c r="BA700" s="173"/>
      <c r="BB700" s="173"/>
      <c r="BC700" s="173"/>
      <c r="BD700" s="173"/>
      <c r="BE700" s="173"/>
      <c r="BF700" s="173"/>
      <c r="BG700" s="173"/>
      <c r="BH700" s="173"/>
      <c r="BI700" s="173"/>
      <c r="BJ700" s="173"/>
      <c r="BK700" s="173"/>
      <c r="BL700" s="173"/>
      <c r="BM700" s="173"/>
    </row>
    <row r="701" ht="24.0" customHeight="1">
      <c r="A701" s="16"/>
      <c r="B701" s="17"/>
      <c r="C701" s="194" t="s">
        <v>1048</v>
      </c>
      <c r="D701" s="194" t="s">
        <v>407</v>
      </c>
      <c r="E701" s="195" t="s">
        <v>1049</v>
      </c>
      <c r="F701" s="196" t="s">
        <v>1050</v>
      </c>
      <c r="G701" s="197" t="s">
        <v>486</v>
      </c>
      <c r="H701" s="198">
        <v>1.0</v>
      </c>
      <c r="I701" s="199"/>
      <c r="J701" s="199">
        <f t="shared" ref="J701:J703" si="95">ROUND(I701*H701,2)</f>
        <v>0</v>
      </c>
      <c r="K701" s="196" t="s">
        <v>134</v>
      </c>
      <c r="L701" s="200"/>
      <c r="M701" s="201" t="s">
        <v>1</v>
      </c>
      <c r="N701" s="202" t="s">
        <v>41</v>
      </c>
      <c r="O701" s="154">
        <v>0.0</v>
      </c>
      <c r="P701" s="154">
        <f t="shared" ref="P701:P703" si="96">O701*H701</f>
        <v>0</v>
      </c>
      <c r="Q701" s="154">
        <v>0.0267</v>
      </c>
      <c r="R701" s="154">
        <f t="shared" ref="R701:R703" si="97">Q701*H701</f>
        <v>0.0267</v>
      </c>
      <c r="S701" s="154">
        <v>0.0</v>
      </c>
      <c r="T701" s="155">
        <f t="shared" ref="T701:T703" si="98">S701*H701</f>
        <v>0</v>
      </c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56" t="s">
        <v>387</v>
      </c>
      <c r="AS701" s="16"/>
      <c r="AT701" s="156" t="s">
        <v>407</v>
      </c>
      <c r="AU701" s="156" t="s">
        <v>136</v>
      </c>
      <c r="AV701" s="16"/>
      <c r="AW701" s="16"/>
      <c r="AX701" s="16"/>
      <c r="AY701" s="3" t="s">
        <v>128</v>
      </c>
      <c r="AZ701" s="16"/>
      <c r="BA701" s="16"/>
      <c r="BB701" s="16"/>
      <c r="BC701" s="16"/>
      <c r="BD701" s="16"/>
      <c r="BE701" s="157">
        <f t="shared" ref="BE701:BE703" si="99">IF(N701="základní",J701,0)</f>
        <v>0</v>
      </c>
      <c r="BF701" s="157">
        <f t="shared" ref="BF701:BF703" si="100">IF(N701="snížená",J701,0)</f>
        <v>0</v>
      </c>
      <c r="BG701" s="157">
        <f t="shared" ref="BG701:BG703" si="101">IF(N701="zákl. přenesená",J701,0)</f>
        <v>0</v>
      </c>
      <c r="BH701" s="157">
        <f t="shared" ref="BH701:BH703" si="102">IF(N701="sníž. přenesená",J701,0)</f>
        <v>0</v>
      </c>
      <c r="BI701" s="157">
        <f t="shared" ref="BI701:BI703" si="103">IF(N701="nulová",J701,0)</f>
        <v>0</v>
      </c>
      <c r="BJ701" s="3" t="s">
        <v>136</v>
      </c>
      <c r="BK701" s="157">
        <f t="shared" ref="BK701:BK703" si="104">ROUND(I701*H701,2)</f>
        <v>0</v>
      </c>
      <c r="BL701" s="3" t="s">
        <v>153</v>
      </c>
      <c r="BM701" s="156" t="s">
        <v>1051</v>
      </c>
    </row>
    <row r="702" ht="16.5" customHeight="1">
      <c r="A702" s="16"/>
      <c r="B702" s="17"/>
      <c r="C702" s="146" t="s">
        <v>1052</v>
      </c>
      <c r="D702" s="146" t="s">
        <v>131</v>
      </c>
      <c r="E702" s="147" t="s">
        <v>1053</v>
      </c>
      <c r="F702" s="148" t="s">
        <v>1054</v>
      </c>
      <c r="G702" s="149" t="s">
        <v>486</v>
      </c>
      <c r="H702" s="150">
        <v>7.0</v>
      </c>
      <c r="I702" s="151"/>
      <c r="J702" s="151">
        <f t="shared" si="95"/>
        <v>0</v>
      </c>
      <c r="K702" s="148" t="s">
        <v>1</v>
      </c>
      <c r="L702" s="17"/>
      <c r="M702" s="152" t="s">
        <v>1</v>
      </c>
      <c r="N702" s="153" t="s">
        <v>41</v>
      </c>
      <c r="O702" s="154">
        <v>2.83</v>
      </c>
      <c r="P702" s="154">
        <f t="shared" si="96"/>
        <v>19.81</v>
      </c>
      <c r="Q702" s="154">
        <v>0.0133419</v>
      </c>
      <c r="R702" s="154">
        <f t="shared" si="97"/>
        <v>0.0933933</v>
      </c>
      <c r="S702" s="154">
        <v>0.0</v>
      </c>
      <c r="T702" s="155">
        <f t="shared" si="98"/>
        <v>0</v>
      </c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56" t="s">
        <v>153</v>
      </c>
      <c r="AS702" s="16"/>
      <c r="AT702" s="156" t="s">
        <v>131</v>
      </c>
      <c r="AU702" s="156" t="s">
        <v>136</v>
      </c>
      <c r="AV702" s="16"/>
      <c r="AW702" s="16"/>
      <c r="AX702" s="16"/>
      <c r="AY702" s="3" t="s">
        <v>128</v>
      </c>
      <c r="AZ702" s="16"/>
      <c r="BA702" s="16"/>
      <c r="BB702" s="16"/>
      <c r="BC702" s="16"/>
      <c r="BD702" s="16"/>
      <c r="BE702" s="157">
        <f t="shared" si="99"/>
        <v>0</v>
      </c>
      <c r="BF702" s="157">
        <f t="shared" si="100"/>
        <v>0</v>
      </c>
      <c r="BG702" s="157">
        <f t="shared" si="101"/>
        <v>0</v>
      </c>
      <c r="BH702" s="157">
        <f t="shared" si="102"/>
        <v>0</v>
      </c>
      <c r="BI702" s="157">
        <f t="shared" si="103"/>
        <v>0</v>
      </c>
      <c r="BJ702" s="3" t="s">
        <v>136</v>
      </c>
      <c r="BK702" s="157">
        <f t="shared" si="104"/>
        <v>0</v>
      </c>
      <c r="BL702" s="3" t="s">
        <v>153</v>
      </c>
      <c r="BM702" s="156" t="s">
        <v>1055</v>
      </c>
    </row>
    <row r="703" ht="21.75" customHeight="1">
      <c r="A703" s="16"/>
      <c r="B703" s="17"/>
      <c r="C703" s="194" t="s">
        <v>1056</v>
      </c>
      <c r="D703" s="194" t="s">
        <v>407</v>
      </c>
      <c r="E703" s="195" t="s">
        <v>1057</v>
      </c>
      <c r="F703" s="196" t="s">
        <v>1058</v>
      </c>
      <c r="G703" s="197" t="s">
        <v>486</v>
      </c>
      <c r="H703" s="198">
        <v>1.0</v>
      </c>
      <c r="I703" s="199"/>
      <c r="J703" s="199">
        <f t="shared" si="95"/>
        <v>0</v>
      </c>
      <c r="K703" s="196" t="s">
        <v>1</v>
      </c>
      <c r="L703" s="200"/>
      <c r="M703" s="201" t="s">
        <v>1</v>
      </c>
      <c r="N703" s="202" t="s">
        <v>41</v>
      </c>
      <c r="O703" s="154">
        <v>0.0</v>
      </c>
      <c r="P703" s="154">
        <f t="shared" si="96"/>
        <v>0</v>
      </c>
      <c r="Q703" s="154">
        <v>0.02</v>
      </c>
      <c r="R703" s="154">
        <f t="shared" si="97"/>
        <v>0.02</v>
      </c>
      <c r="S703" s="154">
        <v>0.0</v>
      </c>
      <c r="T703" s="155">
        <f t="shared" si="98"/>
        <v>0</v>
      </c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56" t="s">
        <v>387</v>
      </c>
      <c r="AS703" s="16"/>
      <c r="AT703" s="156" t="s">
        <v>407</v>
      </c>
      <c r="AU703" s="156" t="s">
        <v>136</v>
      </c>
      <c r="AV703" s="16"/>
      <c r="AW703" s="16"/>
      <c r="AX703" s="16"/>
      <c r="AY703" s="3" t="s">
        <v>128</v>
      </c>
      <c r="AZ703" s="16"/>
      <c r="BA703" s="16"/>
      <c r="BB703" s="16"/>
      <c r="BC703" s="16"/>
      <c r="BD703" s="16"/>
      <c r="BE703" s="157">
        <f t="shared" si="99"/>
        <v>0</v>
      </c>
      <c r="BF703" s="157">
        <f t="shared" si="100"/>
        <v>0</v>
      </c>
      <c r="BG703" s="157">
        <f t="shared" si="101"/>
        <v>0</v>
      </c>
      <c r="BH703" s="157">
        <f t="shared" si="102"/>
        <v>0</v>
      </c>
      <c r="BI703" s="157">
        <f t="shared" si="103"/>
        <v>0</v>
      </c>
      <c r="BJ703" s="3" t="s">
        <v>136</v>
      </c>
      <c r="BK703" s="157">
        <f t="shared" si="104"/>
        <v>0</v>
      </c>
      <c r="BL703" s="3" t="s">
        <v>153</v>
      </c>
      <c r="BM703" s="156" t="s">
        <v>1059</v>
      </c>
    </row>
    <row r="704" ht="15.75" customHeight="1">
      <c r="A704" s="173"/>
      <c r="B704" s="174"/>
      <c r="C704" s="173"/>
      <c r="D704" s="168" t="s">
        <v>338</v>
      </c>
      <c r="E704" s="175" t="s">
        <v>1</v>
      </c>
      <c r="F704" s="176" t="s">
        <v>1060</v>
      </c>
      <c r="G704" s="173"/>
      <c r="H704" s="177">
        <v>1.0</v>
      </c>
      <c r="I704" s="173"/>
      <c r="J704" s="173"/>
      <c r="K704" s="173"/>
      <c r="L704" s="174"/>
      <c r="M704" s="178"/>
      <c r="N704" s="173"/>
      <c r="O704" s="173"/>
      <c r="P704" s="173"/>
      <c r="Q704" s="173"/>
      <c r="R704" s="173"/>
      <c r="S704" s="173"/>
      <c r="T704" s="179"/>
      <c r="U704" s="173"/>
      <c r="V704" s="173"/>
      <c r="W704" s="173"/>
      <c r="X704" s="173"/>
      <c r="Y704" s="173"/>
      <c r="Z704" s="173"/>
      <c r="AA704" s="173"/>
      <c r="AB704" s="173"/>
      <c r="AC704" s="173"/>
      <c r="AD704" s="173"/>
      <c r="AE704" s="173"/>
      <c r="AF704" s="173"/>
      <c r="AG704" s="173"/>
      <c r="AH704" s="173"/>
      <c r="AI704" s="173"/>
      <c r="AJ704" s="173"/>
      <c r="AK704" s="173"/>
      <c r="AL704" s="173"/>
      <c r="AM704" s="173"/>
      <c r="AN704" s="173"/>
      <c r="AO704" s="173"/>
      <c r="AP704" s="173"/>
      <c r="AQ704" s="173"/>
      <c r="AR704" s="173"/>
      <c r="AS704" s="173"/>
      <c r="AT704" s="175" t="s">
        <v>338</v>
      </c>
      <c r="AU704" s="175" t="s">
        <v>136</v>
      </c>
      <c r="AV704" s="173" t="s">
        <v>136</v>
      </c>
      <c r="AW704" s="173" t="s">
        <v>28</v>
      </c>
      <c r="AX704" s="173" t="s">
        <v>83</v>
      </c>
      <c r="AY704" s="175" t="s">
        <v>128</v>
      </c>
      <c r="AZ704" s="173"/>
      <c r="BA704" s="173"/>
      <c r="BB704" s="173"/>
      <c r="BC704" s="173"/>
      <c r="BD704" s="173"/>
      <c r="BE704" s="173"/>
      <c r="BF704" s="173"/>
      <c r="BG704" s="173"/>
      <c r="BH704" s="173"/>
      <c r="BI704" s="173"/>
      <c r="BJ704" s="173"/>
      <c r="BK704" s="173"/>
      <c r="BL704" s="173"/>
      <c r="BM704" s="173"/>
    </row>
    <row r="705" ht="21.75" customHeight="1">
      <c r="A705" s="16"/>
      <c r="B705" s="17"/>
      <c r="C705" s="194" t="s">
        <v>1061</v>
      </c>
      <c r="D705" s="194" t="s">
        <v>407</v>
      </c>
      <c r="E705" s="195" t="s">
        <v>1062</v>
      </c>
      <c r="F705" s="196" t="s">
        <v>1063</v>
      </c>
      <c r="G705" s="197" t="s">
        <v>486</v>
      </c>
      <c r="H705" s="198">
        <v>2.0</v>
      </c>
      <c r="I705" s="199"/>
      <c r="J705" s="199">
        <f>ROUND(I705*H705,2)</f>
        <v>0</v>
      </c>
      <c r="K705" s="196" t="s">
        <v>1</v>
      </c>
      <c r="L705" s="200"/>
      <c r="M705" s="201" t="s">
        <v>1</v>
      </c>
      <c r="N705" s="202" t="s">
        <v>41</v>
      </c>
      <c r="O705" s="154">
        <v>0.0</v>
      </c>
      <c r="P705" s="154">
        <f>O705*H705</f>
        <v>0</v>
      </c>
      <c r="Q705" s="154">
        <v>0.02</v>
      </c>
      <c r="R705" s="154">
        <f>Q705*H705</f>
        <v>0.04</v>
      </c>
      <c r="S705" s="154">
        <v>0.0</v>
      </c>
      <c r="T705" s="155">
        <f>S705*H705</f>
        <v>0</v>
      </c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56" t="s">
        <v>387</v>
      </c>
      <c r="AS705" s="16"/>
      <c r="AT705" s="156" t="s">
        <v>407</v>
      </c>
      <c r="AU705" s="156" t="s">
        <v>136</v>
      </c>
      <c r="AV705" s="16"/>
      <c r="AW705" s="16"/>
      <c r="AX705" s="16"/>
      <c r="AY705" s="3" t="s">
        <v>128</v>
      </c>
      <c r="AZ705" s="16"/>
      <c r="BA705" s="16"/>
      <c r="BB705" s="16"/>
      <c r="BC705" s="16"/>
      <c r="BD705" s="16"/>
      <c r="BE705" s="157">
        <f>IF(N705="základní",J705,0)</f>
        <v>0</v>
      </c>
      <c r="BF705" s="157">
        <f>IF(N705="snížená",J705,0)</f>
        <v>0</v>
      </c>
      <c r="BG705" s="157">
        <f>IF(N705="zákl. přenesená",J705,0)</f>
        <v>0</v>
      </c>
      <c r="BH705" s="157">
        <f>IF(N705="sníž. přenesená",J705,0)</f>
        <v>0</v>
      </c>
      <c r="BI705" s="157">
        <f>IF(N705="nulová",J705,0)</f>
        <v>0</v>
      </c>
      <c r="BJ705" s="3" t="s">
        <v>136</v>
      </c>
      <c r="BK705" s="157">
        <f>ROUND(I705*H705,2)</f>
        <v>0</v>
      </c>
      <c r="BL705" s="3" t="s">
        <v>153</v>
      </c>
      <c r="BM705" s="156" t="s">
        <v>1064</v>
      </c>
    </row>
    <row r="706" ht="15.75" customHeight="1">
      <c r="A706" s="173"/>
      <c r="B706" s="174"/>
      <c r="C706" s="173"/>
      <c r="D706" s="168" t="s">
        <v>338</v>
      </c>
      <c r="E706" s="175" t="s">
        <v>1</v>
      </c>
      <c r="F706" s="176" t="s">
        <v>1065</v>
      </c>
      <c r="G706" s="173"/>
      <c r="H706" s="177">
        <v>2.0</v>
      </c>
      <c r="I706" s="173"/>
      <c r="J706" s="173"/>
      <c r="K706" s="173"/>
      <c r="L706" s="174"/>
      <c r="M706" s="178"/>
      <c r="N706" s="173"/>
      <c r="O706" s="173"/>
      <c r="P706" s="173"/>
      <c r="Q706" s="173"/>
      <c r="R706" s="173"/>
      <c r="S706" s="173"/>
      <c r="T706" s="179"/>
      <c r="U706" s="173"/>
      <c r="V706" s="173"/>
      <c r="W706" s="173"/>
      <c r="X706" s="173"/>
      <c r="Y706" s="173"/>
      <c r="Z706" s="173"/>
      <c r="AA706" s="173"/>
      <c r="AB706" s="173"/>
      <c r="AC706" s="173"/>
      <c r="AD706" s="173"/>
      <c r="AE706" s="173"/>
      <c r="AF706" s="173"/>
      <c r="AG706" s="173"/>
      <c r="AH706" s="173"/>
      <c r="AI706" s="173"/>
      <c r="AJ706" s="173"/>
      <c r="AK706" s="173"/>
      <c r="AL706" s="173"/>
      <c r="AM706" s="173"/>
      <c r="AN706" s="173"/>
      <c r="AO706" s="173"/>
      <c r="AP706" s="173"/>
      <c r="AQ706" s="173"/>
      <c r="AR706" s="173"/>
      <c r="AS706" s="173"/>
      <c r="AT706" s="175" t="s">
        <v>338</v>
      </c>
      <c r="AU706" s="175" t="s">
        <v>136</v>
      </c>
      <c r="AV706" s="173" t="s">
        <v>136</v>
      </c>
      <c r="AW706" s="173" t="s">
        <v>28</v>
      </c>
      <c r="AX706" s="173" t="s">
        <v>83</v>
      </c>
      <c r="AY706" s="175" t="s">
        <v>128</v>
      </c>
      <c r="AZ706" s="173"/>
      <c r="BA706" s="173"/>
      <c r="BB706" s="173"/>
      <c r="BC706" s="173"/>
      <c r="BD706" s="173"/>
      <c r="BE706" s="173"/>
      <c r="BF706" s="173"/>
      <c r="BG706" s="173"/>
      <c r="BH706" s="173"/>
      <c r="BI706" s="173"/>
      <c r="BJ706" s="173"/>
      <c r="BK706" s="173"/>
      <c r="BL706" s="173"/>
      <c r="BM706" s="173"/>
    </row>
    <row r="707" ht="21.75" customHeight="1">
      <c r="A707" s="16"/>
      <c r="B707" s="17"/>
      <c r="C707" s="194" t="s">
        <v>1066</v>
      </c>
      <c r="D707" s="194" t="s">
        <v>407</v>
      </c>
      <c r="E707" s="195" t="s">
        <v>1067</v>
      </c>
      <c r="F707" s="196" t="s">
        <v>1068</v>
      </c>
      <c r="G707" s="197" t="s">
        <v>486</v>
      </c>
      <c r="H707" s="198">
        <v>4.0</v>
      </c>
      <c r="I707" s="199"/>
      <c r="J707" s="199">
        <f>ROUND(I707*H707,2)</f>
        <v>0</v>
      </c>
      <c r="K707" s="196" t="s">
        <v>1</v>
      </c>
      <c r="L707" s="200"/>
      <c r="M707" s="201" t="s">
        <v>1</v>
      </c>
      <c r="N707" s="202" t="s">
        <v>41</v>
      </c>
      <c r="O707" s="154">
        <v>0.0</v>
      </c>
      <c r="P707" s="154">
        <f>O707*H707</f>
        <v>0</v>
      </c>
      <c r="Q707" s="154">
        <v>0.02</v>
      </c>
      <c r="R707" s="154">
        <f>Q707*H707</f>
        <v>0.08</v>
      </c>
      <c r="S707" s="154">
        <v>0.0</v>
      </c>
      <c r="T707" s="155">
        <f>S707*H707</f>
        <v>0</v>
      </c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56" t="s">
        <v>387</v>
      </c>
      <c r="AS707" s="16"/>
      <c r="AT707" s="156" t="s">
        <v>407</v>
      </c>
      <c r="AU707" s="156" t="s">
        <v>136</v>
      </c>
      <c r="AV707" s="16"/>
      <c r="AW707" s="16"/>
      <c r="AX707" s="16"/>
      <c r="AY707" s="3" t="s">
        <v>128</v>
      </c>
      <c r="AZ707" s="16"/>
      <c r="BA707" s="16"/>
      <c r="BB707" s="16"/>
      <c r="BC707" s="16"/>
      <c r="BD707" s="16"/>
      <c r="BE707" s="157">
        <f>IF(N707="základní",J707,0)</f>
        <v>0</v>
      </c>
      <c r="BF707" s="157">
        <f>IF(N707="snížená",J707,0)</f>
        <v>0</v>
      </c>
      <c r="BG707" s="157">
        <f>IF(N707="zákl. přenesená",J707,0)</f>
        <v>0</v>
      </c>
      <c r="BH707" s="157">
        <f>IF(N707="sníž. přenesená",J707,0)</f>
        <v>0</v>
      </c>
      <c r="BI707" s="157">
        <f>IF(N707="nulová",J707,0)</f>
        <v>0</v>
      </c>
      <c r="BJ707" s="3" t="s">
        <v>136</v>
      </c>
      <c r="BK707" s="157">
        <f>ROUND(I707*H707,2)</f>
        <v>0</v>
      </c>
      <c r="BL707" s="3" t="s">
        <v>153</v>
      </c>
      <c r="BM707" s="156" t="s">
        <v>1069</v>
      </c>
    </row>
    <row r="708" ht="15.75" customHeight="1">
      <c r="A708" s="173"/>
      <c r="B708" s="174"/>
      <c r="C708" s="173"/>
      <c r="D708" s="168" t="s">
        <v>338</v>
      </c>
      <c r="E708" s="175" t="s">
        <v>1</v>
      </c>
      <c r="F708" s="176" t="s">
        <v>1070</v>
      </c>
      <c r="G708" s="173"/>
      <c r="H708" s="177">
        <v>4.0</v>
      </c>
      <c r="I708" s="173"/>
      <c r="J708" s="173"/>
      <c r="K708" s="173"/>
      <c r="L708" s="174"/>
      <c r="M708" s="178"/>
      <c r="N708" s="173"/>
      <c r="O708" s="173"/>
      <c r="P708" s="173"/>
      <c r="Q708" s="173"/>
      <c r="R708" s="173"/>
      <c r="S708" s="173"/>
      <c r="T708" s="179"/>
      <c r="U708" s="173"/>
      <c r="V708" s="173"/>
      <c r="W708" s="173"/>
      <c r="X708" s="173"/>
      <c r="Y708" s="173"/>
      <c r="Z708" s="173"/>
      <c r="AA708" s="173"/>
      <c r="AB708" s="173"/>
      <c r="AC708" s="173"/>
      <c r="AD708" s="173"/>
      <c r="AE708" s="173"/>
      <c r="AF708" s="173"/>
      <c r="AG708" s="173"/>
      <c r="AH708" s="173"/>
      <c r="AI708" s="173"/>
      <c r="AJ708" s="173"/>
      <c r="AK708" s="173"/>
      <c r="AL708" s="173"/>
      <c r="AM708" s="173"/>
      <c r="AN708" s="173"/>
      <c r="AO708" s="173"/>
      <c r="AP708" s="173"/>
      <c r="AQ708" s="173"/>
      <c r="AR708" s="173"/>
      <c r="AS708" s="173"/>
      <c r="AT708" s="175" t="s">
        <v>338</v>
      </c>
      <c r="AU708" s="175" t="s">
        <v>136</v>
      </c>
      <c r="AV708" s="173" t="s">
        <v>136</v>
      </c>
      <c r="AW708" s="173" t="s">
        <v>28</v>
      </c>
      <c r="AX708" s="173" t="s">
        <v>83</v>
      </c>
      <c r="AY708" s="175" t="s">
        <v>128</v>
      </c>
      <c r="AZ708" s="173"/>
      <c r="BA708" s="173"/>
      <c r="BB708" s="173"/>
      <c r="BC708" s="173"/>
      <c r="BD708" s="173"/>
      <c r="BE708" s="173"/>
      <c r="BF708" s="173"/>
      <c r="BG708" s="173"/>
      <c r="BH708" s="173"/>
      <c r="BI708" s="173"/>
      <c r="BJ708" s="173"/>
      <c r="BK708" s="173"/>
      <c r="BL708" s="173"/>
      <c r="BM708" s="173"/>
    </row>
    <row r="709" ht="37.5" customHeight="1">
      <c r="A709" s="16"/>
      <c r="B709" s="17"/>
      <c r="C709" s="146" t="s">
        <v>1071</v>
      </c>
      <c r="D709" s="146" t="s">
        <v>131</v>
      </c>
      <c r="E709" s="147" t="s">
        <v>1072</v>
      </c>
      <c r="F709" s="148" t="s">
        <v>1073</v>
      </c>
      <c r="G709" s="149" t="s">
        <v>164</v>
      </c>
      <c r="H709" s="150">
        <v>21.036</v>
      </c>
      <c r="I709" s="151"/>
      <c r="J709" s="151">
        <f>ROUND(I709*H709,2)</f>
        <v>0</v>
      </c>
      <c r="K709" s="148" t="s">
        <v>817</v>
      </c>
      <c r="L709" s="17"/>
      <c r="M709" s="152" t="s">
        <v>1</v>
      </c>
      <c r="N709" s="153" t="s">
        <v>41</v>
      </c>
      <c r="O709" s="154">
        <v>0.803</v>
      </c>
      <c r="P709" s="154">
        <f>O709*H709</f>
        <v>16.891908</v>
      </c>
      <c r="Q709" s="154">
        <v>0.005</v>
      </c>
      <c r="R709" s="154">
        <f>Q709*H709</f>
        <v>0.10518</v>
      </c>
      <c r="S709" s="154">
        <v>0.0</v>
      </c>
      <c r="T709" s="155">
        <f>S709*H709</f>
        <v>0</v>
      </c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56" t="s">
        <v>434</v>
      </c>
      <c r="AS709" s="16"/>
      <c r="AT709" s="156" t="s">
        <v>131</v>
      </c>
      <c r="AU709" s="156" t="s">
        <v>136</v>
      </c>
      <c r="AV709" s="16"/>
      <c r="AW709" s="16"/>
      <c r="AX709" s="16"/>
      <c r="AY709" s="3" t="s">
        <v>128</v>
      </c>
      <c r="AZ709" s="16"/>
      <c r="BA709" s="16"/>
      <c r="BB709" s="16"/>
      <c r="BC709" s="16"/>
      <c r="BD709" s="16"/>
      <c r="BE709" s="157">
        <f>IF(N709="základní",J709,0)</f>
        <v>0</v>
      </c>
      <c r="BF709" s="157">
        <f>IF(N709="snížená",J709,0)</f>
        <v>0</v>
      </c>
      <c r="BG709" s="157">
        <f>IF(N709="zákl. přenesená",J709,0)</f>
        <v>0</v>
      </c>
      <c r="BH709" s="157">
        <f>IF(N709="sníž. přenesená",J709,0)</f>
        <v>0</v>
      </c>
      <c r="BI709" s="157">
        <f>IF(N709="nulová",J709,0)</f>
        <v>0</v>
      </c>
      <c r="BJ709" s="3" t="s">
        <v>136</v>
      </c>
      <c r="BK709" s="157">
        <f>ROUND(I709*H709,2)</f>
        <v>0</v>
      </c>
      <c r="BL709" s="3" t="s">
        <v>434</v>
      </c>
      <c r="BM709" s="156" t="s">
        <v>1074</v>
      </c>
    </row>
    <row r="710" ht="15.75" customHeight="1">
      <c r="A710" s="16"/>
      <c r="B710" s="17"/>
      <c r="C710" s="16"/>
      <c r="D710" s="158" t="s">
        <v>138</v>
      </c>
      <c r="E710" s="16"/>
      <c r="F710" s="159" t="s">
        <v>1075</v>
      </c>
      <c r="G710" s="16"/>
      <c r="H710" s="16"/>
      <c r="I710" s="16"/>
      <c r="J710" s="16"/>
      <c r="K710" s="16"/>
      <c r="L710" s="17"/>
      <c r="M710" s="160"/>
      <c r="N710" s="16"/>
      <c r="O710" s="16"/>
      <c r="P710" s="16"/>
      <c r="Q710" s="16"/>
      <c r="R710" s="16"/>
      <c r="S710" s="16"/>
      <c r="T710" s="5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3" t="s">
        <v>138</v>
      </c>
      <c r="AU710" s="3" t="s">
        <v>136</v>
      </c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</row>
    <row r="711" ht="15.75" customHeight="1">
      <c r="A711" s="173"/>
      <c r="B711" s="174"/>
      <c r="C711" s="173"/>
      <c r="D711" s="168" t="s">
        <v>338</v>
      </c>
      <c r="E711" s="175" t="s">
        <v>1</v>
      </c>
      <c r="F711" s="176" t="s">
        <v>229</v>
      </c>
      <c r="G711" s="173"/>
      <c r="H711" s="177">
        <v>21.036</v>
      </c>
      <c r="I711" s="173"/>
      <c r="J711" s="173"/>
      <c r="K711" s="173"/>
      <c r="L711" s="174"/>
      <c r="M711" s="178"/>
      <c r="N711" s="173"/>
      <c r="O711" s="173"/>
      <c r="P711" s="173"/>
      <c r="Q711" s="173"/>
      <c r="R711" s="173"/>
      <c r="S711" s="173"/>
      <c r="T711" s="179"/>
      <c r="U711" s="173"/>
      <c r="V711" s="173"/>
      <c r="W711" s="173"/>
      <c r="X711" s="173"/>
      <c r="Y711" s="173"/>
      <c r="Z711" s="173"/>
      <c r="AA711" s="173"/>
      <c r="AB711" s="173"/>
      <c r="AC711" s="173"/>
      <c r="AD711" s="173"/>
      <c r="AE711" s="173"/>
      <c r="AF711" s="173"/>
      <c r="AG711" s="173"/>
      <c r="AH711" s="173"/>
      <c r="AI711" s="173"/>
      <c r="AJ711" s="173"/>
      <c r="AK711" s="173"/>
      <c r="AL711" s="173"/>
      <c r="AM711" s="173"/>
      <c r="AN711" s="173"/>
      <c r="AO711" s="173"/>
      <c r="AP711" s="173"/>
      <c r="AQ711" s="173"/>
      <c r="AR711" s="173"/>
      <c r="AS711" s="173"/>
      <c r="AT711" s="175" t="s">
        <v>338</v>
      </c>
      <c r="AU711" s="175" t="s">
        <v>136</v>
      </c>
      <c r="AV711" s="173" t="s">
        <v>136</v>
      </c>
      <c r="AW711" s="173" t="s">
        <v>28</v>
      </c>
      <c r="AX711" s="173" t="s">
        <v>83</v>
      </c>
      <c r="AY711" s="175" t="s">
        <v>128</v>
      </c>
      <c r="AZ711" s="173"/>
      <c r="BA711" s="173"/>
      <c r="BB711" s="173"/>
      <c r="BC711" s="173"/>
      <c r="BD711" s="173"/>
      <c r="BE711" s="173"/>
      <c r="BF711" s="173"/>
      <c r="BG711" s="173"/>
      <c r="BH711" s="173"/>
      <c r="BI711" s="173"/>
      <c r="BJ711" s="173"/>
      <c r="BK711" s="173"/>
      <c r="BL711" s="173"/>
      <c r="BM711" s="173"/>
    </row>
    <row r="712" ht="24.0" customHeight="1">
      <c r="A712" s="16"/>
      <c r="B712" s="17"/>
      <c r="C712" s="194" t="s">
        <v>1076</v>
      </c>
      <c r="D712" s="194" t="s">
        <v>407</v>
      </c>
      <c r="E712" s="195" t="s">
        <v>1077</v>
      </c>
      <c r="F712" s="196" t="s">
        <v>1078</v>
      </c>
      <c r="G712" s="197" t="s">
        <v>164</v>
      </c>
      <c r="H712" s="198">
        <v>21.036</v>
      </c>
      <c r="I712" s="199"/>
      <c r="J712" s="199">
        <f t="shared" ref="J712:J713" si="105">ROUND(I712*H712,2)</f>
        <v>0</v>
      </c>
      <c r="K712" s="196" t="s">
        <v>817</v>
      </c>
      <c r="L712" s="200"/>
      <c r="M712" s="201" t="s">
        <v>1</v>
      </c>
      <c r="N712" s="202" t="s">
        <v>41</v>
      </c>
      <c r="O712" s="154">
        <v>0.0</v>
      </c>
      <c r="P712" s="154">
        <f t="shared" ref="P712:P713" si="106">O712*H712</f>
        <v>0</v>
      </c>
      <c r="Q712" s="154">
        <v>0.0354</v>
      </c>
      <c r="R712" s="154">
        <f t="shared" ref="R712:R713" si="107">Q712*H712</f>
        <v>0.7446744</v>
      </c>
      <c r="S712" s="154">
        <v>0.0</v>
      </c>
      <c r="T712" s="155">
        <f t="shared" ref="T712:T713" si="108">S712*H712</f>
        <v>0</v>
      </c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56" t="s">
        <v>556</v>
      </c>
      <c r="AS712" s="16"/>
      <c r="AT712" s="156" t="s">
        <v>407</v>
      </c>
      <c r="AU712" s="156" t="s">
        <v>136</v>
      </c>
      <c r="AV712" s="16"/>
      <c r="AW712" s="16"/>
      <c r="AX712" s="16"/>
      <c r="AY712" s="3" t="s">
        <v>128</v>
      </c>
      <c r="AZ712" s="16"/>
      <c r="BA712" s="16"/>
      <c r="BB712" s="16"/>
      <c r="BC712" s="16"/>
      <c r="BD712" s="16"/>
      <c r="BE712" s="157">
        <f t="shared" ref="BE712:BE713" si="109">IF(N712="základní",J712,0)</f>
        <v>0</v>
      </c>
      <c r="BF712" s="157">
        <f t="shared" ref="BF712:BF713" si="110">IF(N712="snížená",J712,0)</f>
        <v>0</v>
      </c>
      <c r="BG712" s="157">
        <f t="shared" ref="BG712:BG713" si="111">IF(N712="zákl. přenesená",J712,0)</f>
        <v>0</v>
      </c>
      <c r="BH712" s="157">
        <f t="shared" ref="BH712:BH713" si="112">IF(N712="sníž. přenesená",J712,0)</f>
        <v>0</v>
      </c>
      <c r="BI712" s="157">
        <f t="shared" ref="BI712:BI713" si="113">IF(N712="nulová",J712,0)</f>
        <v>0</v>
      </c>
      <c r="BJ712" s="3" t="s">
        <v>136</v>
      </c>
      <c r="BK712" s="157">
        <f t="shared" ref="BK712:BK713" si="114">ROUND(I712*H712,2)</f>
        <v>0</v>
      </c>
      <c r="BL712" s="3" t="s">
        <v>434</v>
      </c>
      <c r="BM712" s="156" t="s">
        <v>1079</v>
      </c>
    </row>
    <row r="713" ht="33.0" customHeight="1">
      <c r="A713" s="16"/>
      <c r="B713" s="17"/>
      <c r="C713" s="146" t="s">
        <v>1080</v>
      </c>
      <c r="D713" s="146" t="s">
        <v>131</v>
      </c>
      <c r="E713" s="147" t="s">
        <v>1081</v>
      </c>
      <c r="F713" s="148" t="s">
        <v>1082</v>
      </c>
      <c r="G713" s="149" t="s">
        <v>486</v>
      </c>
      <c r="H713" s="150">
        <v>2.0</v>
      </c>
      <c r="I713" s="151"/>
      <c r="J713" s="151">
        <f t="shared" si="105"/>
        <v>0</v>
      </c>
      <c r="K713" s="148" t="s">
        <v>134</v>
      </c>
      <c r="L713" s="17"/>
      <c r="M713" s="152" t="s">
        <v>1</v>
      </c>
      <c r="N713" s="153" t="s">
        <v>41</v>
      </c>
      <c r="O713" s="154">
        <v>3.381</v>
      </c>
      <c r="P713" s="154">
        <f t="shared" si="106"/>
        <v>6.762</v>
      </c>
      <c r="Q713" s="154">
        <v>0.05362</v>
      </c>
      <c r="R713" s="154">
        <f t="shared" si="107"/>
        <v>0.10724</v>
      </c>
      <c r="S713" s="154">
        <v>0.0</v>
      </c>
      <c r="T713" s="155">
        <f t="shared" si="108"/>
        <v>0</v>
      </c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56" t="s">
        <v>153</v>
      </c>
      <c r="AS713" s="16"/>
      <c r="AT713" s="156" t="s">
        <v>131</v>
      </c>
      <c r="AU713" s="156" t="s">
        <v>136</v>
      </c>
      <c r="AV713" s="16"/>
      <c r="AW713" s="16"/>
      <c r="AX713" s="16"/>
      <c r="AY713" s="3" t="s">
        <v>128</v>
      </c>
      <c r="AZ713" s="16"/>
      <c r="BA713" s="16"/>
      <c r="BB713" s="16"/>
      <c r="BC713" s="16"/>
      <c r="BD713" s="16"/>
      <c r="BE713" s="157">
        <f t="shared" si="109"/>
        <v>0</v>
      </c>
      <c r="BF713" s="157">
        <f t="shared" si="110"/>
        <v>0</v>
      </c>
      <c r="BG713" s="157">
        <f t="shared" si="111"/>
        <v>0</v>
      </c>
      <c r="BH713" s="157">
        <f t="shared" si="112"/>
        <v>0</v>
      </c>
      <c r="BI713" s="157">
        <f t="shared" si="113"/>
        <v>0</v>
      </c>
      <c r="BJ713" s="3" t="s">
        <v>136</v>
      </c>
      <c r="BK713" s="157">
        <f t="shared" si="114"/>
        <v>0</v>
      </c>
      <c r="BL713" s="3" t="s">
        <v>153</v>
      </c>
      <c r="BM713" s="156" t="s">
        <v>1083</v>
      </c>
    </row>
    <row r="714" ht="15.75" customHeight="1">
      <c r="A714" s="16"/>
      <c r="B714" s="17"/>
      <c r="C714" s="16"/>
      <c r="D714" s="158" t="s">
        <v>138</v>
      </c>
      <c r="E714" s="16"/>
      <c r="F714" s="159" t="s">
        <v>1084</v>
      </c>
      <c r="G714" s="16"/>
      <c r="H714" s="16"/>
      <c r="I714" s="16"/>
      <c r="J714" s="16"/>
      <c r="K714" s="16"/>
      <c r="L714" s="17"/>
      <c r="M714" s="160"/>
      <c r="N714" s="16"/>
      <c r="O714" s="16"/>
      <c r="P714" s="16"/>
      <c r="Q714" s="16"/>
      <c r="R714" s="16"/>
      <c r="S714" s="16"/>
      <c r="T714" s="5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3" t="s">
        <v>138</v>
      </c>
      <c r="AU714" s="3" t="s">
        <v>136</v>
      </c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</row>
    <row r="715" ht="16.5" customHeight="1">
      <c r="A715" s="16"/>
      <c r="B715" s="17"/>
      <c r="C715" s="194" t="s">
        <v>1085</v>
      </c>
      <c r="D715" s="194" t="s">
        <v>407</v>
      </c>
      <c r="E715" s="195" t="s">
        <v>1086</v>
      </c>
      <c r="F715" s="196" t="s">
        <v>1087</v>
      </c>
      <c r="G715" s="197" t="s">
        <v>486</v>
      </c>
      <c r="H715" s="198">
        <v>1.0</v>
      </c>
      <c r="I715" s="199"/>
      <c r="J715" s="199">
        <f>ROUND(I715*H715,2)</f>
        <v>0</v>
      </c>
      <c r="K715" s="196" t="s">
        <v>1</v>
      </c>
      <c r="L715" s="200"/>
      <c r="M715" s="201" t="s">
        <v>1</v>
      </c>
      <c r="N715" s="202" t="s">
        <v>41</v>
      </c>
      <c r="O715" s="154">
        <v>0.0</v>
      </c>
      <c r="P715" s="154">
        <f>O715*H715</f>
        <v>0</v>
      </c>
      <c r="Q715" s="154">
        <v>0.034</v>
      </c>
      <c r="R715" s="154">
        <f>Q715*H715</f>
        <v>0.034</v>
      </c>
      <c r="S715" s="154">
        <v>0.0</v>
      </c>
      <c r="T715" s="155">
        <f>S715*H715</f>
        <v>0</v>
      </c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56" t="s">
        <v>387</v>
      </c>
      <c r="AS715" s="16"/>
      <c r="AT715" s="156" t="s">
        <v>407</v>
      </c>
      <c r="AU715" s="156" t="s">
        <v>136</v>
      </c>
      <c r="AV715" s="16"/>
      <c r="AW715" s="16"/>
      <c r="AX715" s="16"/>
      <c r="AY715" s="3" t="s">
        <v>128</v>
      </c>
      <c r="AZ715" s="16"/>
      <c r="BA715" s="16"/>
      <c r="BB715" s="16"/>
      <c r="BC715" s="16"/>
      <c r="BD715" s="16"/>
      <c r="BE715" s="157">
        <f>IF(N715="základní",J715,0)</f>
        <v>0</v>
      </c>
      <c r="BF715" s="157">
        <f>IF(N715="snížená",J715,0)</f>
        <v>0</v>
      </c>
      <c r="BG715" s="157">
        <f>IF(N715="zákl. přenesená",J715,0)</f>
        <v>0</v>
      </c>
      <c r="BH715" s="157">
        <f>IF(N715="sníž. přenesená",J715,0)</f>
        <v>0</v>
      </c>
      <c r="BI715" s="157">
        <f>IF(N715="nulová",J715,0)</f>
        <v>0</v>
      </c>
      <c r="BJ715" s="3" t="s">
        <v>136</v>
      </c>
      <c r="BK715" s="157">
        <f>ROUND(I715*H715,2)</f>
        <v>0</v>
      </c>
      <c r="BL715" s="3" t="s">
        <v>153</v>
      </c>
      <c r="BM715" s="156" t="s">
        <v>1088</v>
      </c>
    </row>
    <row r="716" ht="15.75" customHeight="1">
      <c r="A716" s="173"/>
      <c r="B716" s="174"/>
      <c r="C716" s="173"/>
      <c r="D716" s="168" t="s">
        <v>338</v>
      </c>
      <c r="E716" s="175" t="s">
        <v>1</v>
      </c>
      <c r="F716" s="176" t="s">
        <v>1089</v>
      </c>
      <c r="G716" s="173"/>
      <c r="H716" s="177">
        <v>1.0</v>
      </c>
      <c r="I716" s="173"/>
      <c r="J716" s="173"/>
      <c r="K716" s="173"/>
      <c r="L716" s="174"/>
      <c r="M716" s="178"/>
      <c r="N716" s="173"/>
      <c r="O716" s="173"/>
      <c r="P716" s="173"/>
      <c r="Q716" s="173"/>
      <c r="R716" s="173"/>
      <c r="S716" s="173"/>
      <c r="T716" s="179"/>
      <c r="U716" s="173"/>
      <c r="V716" s="173"/>
      <c r="W716" s="173"/>
      <c r="X716" s="173"/>
      <c r="Y716" s="173"/>
      <c r="Z716" s="173"/>
      <c r="AA716" s="173"/>
      <c r="AB716" s="173"/>
      <c r="AC716" s="173"/>
      <c r="AD716" s="173"/>
      <c r="AE716" s="173"/>
      <c r="AF716" s="173"/>
      <c r="AG716" s="173"/>
      <c r="AH716" s="173"/>
      <c r="AI716" s="173"/>
      <c r="AJ716" s="173"/>
      <c r="AK716" s="173"/>
      <c r="AL716" s="173"/>
      <c r="AM716" s="173"/>
      <c r="AN716" s="173"/>
      <c r="AO716" s="173"/>
      <c r="AP716" s="173"/>
      <c r="AQ716" s="173"/>
      <c r="AR716" s="173"/>
      <c r="AS716" s="173"/>
      <c r="AT716" s="175" t="s">
        <v>338</v>
      </c>
      <c r="AU716" s="175" t="s">
        <v>136</v>
      </c>
      <c r="AV716" s="173" t="s">
        <v>136</v>
      </c>
      <c r="AW716" s="173" t="s">
        <v>28</v>
      </c>
      <c r="AX716" s="173" t="s">
        <v>83</v>
      </c>
      <c r="AY716" s="175" t="s">
        <v>128</v>
      </c>
      <c r="AZ716" s="173"/>
      <c r="BA716" s="173"/>
      <c r="BB716" s="173"/>
      <c r="BC716" s="173"/>
      <c r="BD716" s="173"/>
      <c r="BE716" s="173"/>
      <c r="BF716" s="173"/>
      <c r="BG716" s="173"/>
      <c r="BH716" s="173"/>
      <c r="BI716" s="173"/>
      <c r="BJ716" s="173"/>
      <c r="BK716" s="173"/>
      <c r="BL716" s="173"/>
      <c r="BM716" s="173"/>
    </row>
    <row r="717" ht="16.5" customHeight="1">
      <c r="A717" s="16"/>
      <c r="B717" s="17"/>
      <c r="C717" s="194" t="s">
        <v>1090</v>
      </c>
      <c r="D717" s="194" t="s">
        <v>407</v>
      </c>
      <c r="E717" s="195" t="s">
        <v>1091</v>
      </c>
      <c r="F717" s="196" t="s">
        <v>1092</v>
      </c>
      <c r="G717" s="197" t="s">
        <v>486</v>
      </c>
      <c r="H717" s="198">
        <v>1.0</v>
      </c>
      <c r="I717" s="199"/>
      <c r="J717" s="199">
        <f>ROUND(I717*H717,2)</f>
        <v>0</v>
      </c>
      <c r="K717" s="196" t="s">
        <v>1</v>
      </c>
      <c r="L717" s="200"/>
      <c r="M717" s="201" t="s">
        <v>1</v>
      </c>
      <c r="N717" s="202" t="s">
        <v>41</v>
      </c>
      <c r="O717" s="154">
        <v>0.0</v>
      </c>
      <c r="P717" s="154">
        <f>O717*H717</f>
        <v>0</v>
      </c>
      <c r="Q717" s="154">
        <v>0.0425</v>
      </c>
      <c r="R717" s="154">
        <f>Q717*H717</f>
        <v>0.0425</v>
      </c>
      <c r="S717" s="154">
        <v>0.0</v>
      </c>
      <c r="T717" s="155">
        <f>S717*H717</f>
        <v>0</v>
      </c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56" t="s">
        <v>387</v>
      </c>
      <c r="AS717" s="16"/>
      <c r="AT717" s="156" t="s">
        <v>407</v>
      </c>
      <c r="AU717" s="156" t="s">
        <v>136</v>
      </c>
      <c r="AV717" s="16"/>
      <c r="AW717" s="16"/>
      <c r="AX717" s="16"/>
      <c r="AY717" s="3" t="s">
        <v>128</v>
      </c>
      <c r="AZ717" s="16"/>
      <c r="BA717" s="16"/>
      <c r="BB717" s="16"/>
      <c r="BC717" s="16"/>
      <c r="BD717" s="16"/>
      <c r="BE717" s="157">
        <f>IF(N717="základní",J717,0)</f>
        <v>0</v>
      </c>
      <c r="BF717" s="157">
        <f>IF(N717="snížená",J717,0)</f>
        <v>0</v>
      </c>
      <c r="BG717" s="157">
        <f>IF(N717="zákl. přenesená",J717,0)</f>
        <v>0</v>
      </c>
      <c r="BH717" s="157">
        <f>IF(N717="sníž. přenesená",J717,0)</f>
        <v>0</v>
      </c>
      <c r="BI717" s="157">
        <f>IF(N717="nulová",J717,0)</f>
        <v>0</v>
      </c>
      <c r="BJ717" s="3" t="s">
        <v>136</v>
      </c>
      <c r="BK717" s="157">
        <f>ROUND(I717*H717,2)</f>
        <v>0</v>
      </c>
      <c r="BL717" s="3" t="s">
        <v>153</v>
      </c>
      <c r="BM717" s="156" t="s">
        <v>1093</v>
      </c>
    </row>
    <row r="718" ht="15.75" customHeight="1">
      <c r="A718" s="173"/>
      <c r="B718" s="174"/>
      <c r="C718" s="173"/>
      <c r="D718" s="168" t="s">
        <v>338</v>
      </c>
      <c r="E718" s="175" t="s">
        <v>1</v>
      </c>
      <c r="F718" s="176" t="s">
        <v>1094</v>
      </c>
      <c r="G718" s="173"/>
      <c r="H718" s="177">
        <v>1.0</v>
      </c>
      <c r="I718" s="173"/>
      <c r="J718" s="173"/>
      <c r="K718" s="173"/>
      <c r="L718" s="174"/>
      <c r="M718" s="178"/>
      <c r="N718" s="173"/>
      <c r="O718" s="173"/>
      <c r="P718" s="173"/>
      <c r="Q718" s="173"/>
      <c r="R718" s="173"/>
      <c r="S718" s="173"/>
      <c r="T718" s="179"/>
      <c r="U718" s="173"/>
      <c r="V718" s="173"/>
      <c r="W718" s="173"/>
      <c r="X718" s="173"/>
      <c r="Y718" s="173"/>
      <c r="Z718" s="173"/>
      <c r="AA718" s="173"/>
      <c r="AB718" s="173"/>
      <c r="AC718" s="173"/>
      <c r="AD718" s="173"/>
      <c r="AE718" s="173"/>
      <c r="AF718" s="173"/>
      <c r="AG718" s="173"/>
      <c r="AH718" s="173"/>
      <c r="AI718" s="173"/>
      <c r="AJ718" s="173"/>
      <c r="AK718" s="173"/>
      <c r="AL718" s="173"/>
      <c r="AM718" s="173"/>
      <c r="AN718" s="173"/>
      <c r="AO718" s="173"/>
      <c r="AP718" s="173"/>
      <c r="AQ718" s="173"/>
      <c r="AR718" s="173"/>
      <c r="AS718" s="173"/>
      <c r="AT718" s="175" t="s">
        <v>338</v>
      </c>
      <c r="AU718" s="175" t="s">
        <v>136</v>
      </c>
      <c r="AV718" s="173" t="s">
        <v>136</v>
      </c>
      <c r="AW718" s="173" t="s">
        <v>28</v>
      </c>
      <c r="AX718" s="173" t="s">
        <v>83</v>
      </c>
      <c r="AY718" s="175" t="s">
        <v>128</v>
      </c>
      <c r="AZ718" s="173"/>
      <c r="BA718" s="173"/>
      <c r="BB718" s="173"/>
      <c r="BC718" s="173"/>
      <c r="BD718" s="173"/>
      <c r="BE718" s="173"/>
      <c r="BF718" s="173"/>
      <c r="BG718" s="173"/>
      <c r="BH718" s="173"/>
      <c r="BI718" s="173"/>
      <c r="BJ718" s="173"/>
      <c r="BK718" s="173"/>
      <c r="BL718" s="173"/>
      <c r="BM718" s="173"/>
    </row>
    <row r="719" ht="24.0" customHeight="1">
      <c r="A719" s="16"/>
      <c r="B719" s="17"/>
      <c r="C719" s="146" t="s">
        <v>1095</v>
      </c>
      <c r="D719" s="146" t="s">
        <v>131</v>
      </c>
      <c r="E719" s="147" t="s">
        <v>1096</v>
      </c>
      <c r="F719" s="148" t="s">
        <v>1097</v>
      </c>
      <c r="G719" s="149" t="s">
        <v>486</v>
      </c>
      <c r="H719" s="150">
        <v>3.0</v>
      </c>
      <c r="I719" s="151"/>
      <c r="J719" s="151">
        <f>ROUND(I719*H719,2)</f>
        <v>0</v>
      </c>
      <c r="K719" s="148" t="s">
        <v>134</v>
      </c>
      <c r="L719" s="17"/>
      <c r="M719" s="152" t="s">
        <v>1</v>
      </c>
      <c r="N719" s="153" t="s">
        <v>41</v>
      </c>
      <c r="O719" s="154">
        <v>0.16</v>
      </c>
      <c r="P719" s="154">
        <f>O719*H719</f>
        <v>0.48</v>
      </c>
      <c r="Q719" s="154">
        <v>0.0</v>
      </c>
      <c r="R719" s="154">
        <f>Q719*H719</f>
        <v>0</v>
      </c>
      <c r="S719" s="154">
        <v>0.0</v>
      </c>
      <c r="T719" s="155">
        <f>S719*H719</f>
        <v>0</v>
      </c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56" t="s">
        <v>153</v>
      </c>
      <c r="AS719" s="16"/>
      <c r="AT719" s="156" t="s">
        <v>131</v>
      </c>
      <c r="AU719" s="156" t="s">
        <v>136</v>
      </c>
      <c r="AV719" s="16"/>
      <c r="AW719" s="16"/>
      <c r="AX719" s="16"/>
      <c r="AY719" s="3" t="s">
        <v>128</v>
      </c>
      <c r="AZ719" s="16"/>
      <c r="BA719" s="16"/>
      <c r="BB719" s="16"/>
      <c r="BC719" s="16"/>
      <c r="BD719" s="16"/>
      <c r="BE719" s="157">
        <f>IF(N719="základní",J719,0)</f>
        <v>0</v>
      </c>
      <c r="BF719" s="157">
        <f>IF(N719="snížená",J719,0)</f>
        <v>0</v>
      </c>
      <c r="BG719" s="157">
        <f>IF(N719="zákl. přenesená",J719,0)</f>
        <v>0</v>
      </c>
      <c r="BH719" s="157">
        <f>IF(N719="sníž. přenesená",J719,0)</f>
        <v>0</v>
      </c>
      <c r="BI719" s="157">
        <f>IF(N719="nulová",J719,0)</f>
        <v>0</v>
      </c>
      <c r="BJ719" s="3" t="s">
        <v>136</v>
      </c>
      <c r="BK719" s="157">
        <f>ROUND(I719*H719,2)</f>
        <v>0</v>
      </c>
      <c r="BL719" s="3" t="s">
        <v>153</v>
      </c>
      <c r="BM719" s="156" t="s">
        <v>1098</v>
      </c>
    </row>
    <row r="720" ht="15.75" customHeight="1">
      <c r="A720" s="16"/>
      <c r="B720" s="17"/>
      <c r="C720" s="16"/>
      <c r="D720" s="158" t="s">
        <v>138</v>
      </c>
      <c r="E720" s="16"/>
      <c r="F720" s="159" t="s">
        <v>1099</v>
      </c>
      <c r="G720" s="16"/>
      <c r="H720" s="16"/>
      <c r="I720" s="16"/>
      <c r="J720" s="16"/>
      <c r="K720" s="16"/>
      <c r="L720" s="17"/>
      <c r="M720" s="160"/>
      <c r="N720" s="16"/>
      <c r="O720" s="16"/>
      <c r="P720" s="16"/>
      <c r="Q720" s="16"/>
      <c r="R720" s="16"/>
      <c r="S720" s="16"/>
      <c r="T720" s="5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3" t="s">
        <v>138</v>
      </c>
      <c r="AU720" s="3" t="s">
        <v>136</v>
      </c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</row>
    <row r="721" ht="16.5" customHeight="1">
      <c r="A721" s="16"/>
      <c r="B721" s="17"/>
      <c r="C721" s="194" t="s">
        <v>1100</v>
      </c>
      <c r="D721" s="194" t="s">
        <v>407</v>
      </c>
      <c r="E721" s="195" t="s">
        <v>1101</v>
      </c>
      <c r="F721" s="196" t="s">
        <v>1102</v>
      </c>
      <c r="G721" s="197" t="s">
        <v>486</v>
      </c>
      <c r="H721" s="198">
        <v>3.0</v>
      </c>
      <c r="I721" s="199"/>
      <c r="J721" s="199">
        <f>ROUND(I721*H721,2)</f>
        <v>0</v>
      </c>
      <c r="K721" s="196" t="s">
        <v>134</v>
      </c>
      <c r="L721" s="200"/>
      <c r="M721" s="201" t="s">
        <v>1</v>
      </c>
      <c r="N721" s="202" t="s">
        <v>41</v>
      </c>
      <c r="O721" s="154">
        <v>0.0</v>
      </c>
      <c r="P721" s="154">
        <f>O721*H721</f>
        <v>0</v>
      </c>
      <c r="Q721" s="154">
        <v>0.0013</v>
      </c>
      <c r="R721" s="154">
        <f>Q721*H721</f>
        <v>0.0039</v>
      </c>
      <c r="S721" s="154">
        <v>0.0</v>
      </c>
      <c r="T721" s="155">
        <f>S721*H721</f>
        <v>0</v>
      </c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56" t="s">
        <v>387</v>
      </c>
      <c r="AS721" s="16"/>
      <c r="AT721" s="156" t="s">
        <v>407</v>
      </c>
      <c r="AU721" s="156" t="s">
        <v>136</v>
      </c>
      <c r="AV721" s="16"/>
      <c r="AW721" s="16"/>
      <c r="AX721" s="16"/>
      <c r="AY721" s="3" t="s">
        <v>128</v>
      </c>
      <c r="AZ721" s="16"/>
      <c r="BA721" s="16"/>
      <c r="BB721" s="16"/>
      <c r="BC721" s="16"/>
      <c r="BD721" s="16"/>
      <c r="BE721" s="157">
        <f>IF(N721="základní",J721,0)</f>
        <v>0</v>
      </c>
      <c r="BF721" s="157">
        <f>IF(N721="snížená",J721,0)</f>
        <v>0</v>
      </c>
      <c r="BG721" s="157">
        <f>IF(N721="zákl. přenesená",J721,0)</f>
        <v>0</v>
      </c>
      <c r="BH721" s="157">
        <f>IF(N721="sníž. přenesená",J721,0)</f>
        <v>0</v>
      </c>
      <c r="BI721" s="157">
        <f>IF(N721="nulová",J721,0)</f>
        <v>0</v>
      </c>
      <c r="BJ721" s="3" t="s">
        <v>136</v>
      </c>
      <c r="BK721" s="157">
        <f>ROUND(I721*H721,2)</f>
        <v>0</v>
      </c>
      <c r="BL721" s="3" t="s">
        <v>153</v>
      </c>
      <c r="BM721" s="156" t="s">
        <v>1103</v>
      </c>
    </row>
    <row r="722" ht="22.5" customHeight="1">
      <c r="A722" s="134"/>
      <c r="B722" s="135"/>
      <c r="C722" s="134"/>
      <c r="D722" s="136" t="s">
        <v>74</v>
      </c>
      <c r="E722" s="144" t="s">
        <v>391</v>
      </c>
      <c r="F722" s="144" t="s">
        <v>1104</v>
      </c>
      <c r="G722" s="134"/>
      <c r="H722" s="134"/>
      <c r="I722" s="134"/>
      <c r="J722" s="145">
        <f>BK722</f>
        <v>0</v>
      </c>
      <c r="K722" s="134"/>
      <c r="L722" s="135"/>
      <c r="M722" s="139"/>
      <c r="N722" s="134"/>
      <c r="O722" s="134"/>
      <c r="P722" s="140">
        <f>SUM(P723:P736)</f>
        <v>127.819737</v>
      </c>
      <c r="Q722" s="134"/>
      <c r="R722" s="140">
        <f>SUM(R723:R736)</f>
        <v>0.06064508</v>
      </c>
      <c r="S722" s="134"/>
      <c r="T722" s="141">
        <f>SUM(T723:T736)</f>
        <v>0</v>
      </c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6" t="s">
        <v>83</v>
      </c>
      <c r="AS722" s="134"/>
      <c r="AT722" s="142" t="s">
        <v>74</v>
      </c>
      <c r="AU722" s="142" t="s">
        <v>83</v>
      </c>
      <c r="AV722" s="134"/>
      <c r="AW722" s="134"/>
      <c r="AX722" s="134"/>
      <c r="AY722" s="136" t="s">
        <v>128</v>
      </c>
      <c r="AZ722" s="134"/>
      <c r="BA722" s="134"/>
      <c r="BB722" s="134"/>
      <c r="BC722" s="134"/>
      <c r="BD722" s="134"/>
      <c r="BE722" s="134"/>
      <c r="BF722" s="134"/>
      <c r="BG722" s="134"/>
      <c r="BH722" s="134"/>
      <c r="BI722" s="134"/>
      <c r="BJ722" s="134"/>
      <c r="BK722" s="143">
        <f>SUM(BK723:BK736)</f>
        <v>0</v>
      </c>
      <c r="BL722" s="134"/>
      <c r="BM722" s="134"/>
    </row>
    <row r="723" ht="37.5" customHeight="1">
      <c r="A723" s="16"/>
      <c r="B723" s="17"/>
      <c r="C723" s="146" t="s">
        <v>1105</v>
      </c>
      <c r="D723" s="146" t="s">
        <v>131</v>
      </c>
      <c r="E723" s="147" t="s">
        <v>1106</v>
      </c>
      <c r="F723" s="148" t="s">
        <v>1107</v>
      </c>
      <c r="G723" s="149" t="s">
        <v>164</v>
      </c>
      <c r="H723" s="150">
        <v>170.418</v>
      </c>
      <c r="I723" s="151"/>
      <c r="J723" s="151">
        <f>ROUND(I723*H723,2)</f>
        <v>0</v>
      </c>
      <c r="K723" s="148" t="s">
        <v>1</v>
      </c>
      <c r="L723" s="17"/>
      <c r="M723" s="152" t="s">
        <v>1</v>
      </c>
      <c r="N723" s="153" t="s">
        <v>41</v>
      </c>
      <c r="O723" s="154">
        <v>0.162</v>
      </c>
      <c r="P723" s="154">
        <f>O723*H723</f>
        <v>27.607716</v>
      </c>
      <c r="Q723" s="154">
        <v>0.0</v>
      </c>
      <c r="R723" s="154">
        <f>Q723*H723</f>
        <v>0</v>
      </c>
      <c r="S723" s="154">
        <v>0.0</v>
      </c>
      <c r="T723" s="155">
        <f>S723*H723</f>
        <v>0</v>
      </c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56" t="s">
        <v>153</v>
      </c>
      <c r="AS723" s="16"/>
      <c r="AT723" s="156" t="s">
        <v>131</v>
      </c>
      <c r="AU723" s="156" t="s">
        <v>136</v>
      </c>
      <c r="AV723" s="16"/>
      <c r="AW723" s="16"/>
      <c r="AX723" s="16"/>
      <c r="AY723" s="3" t="s">
        <v>128</v>
      </c>
      <c r="AZ723" s="16"/>
      <c r="BA723" s="16"/>
      <c r="BB723" s="16"/>
      <c r="BC723" s="16"/>
      <c r="BD723" s="16"/>
      <c r="BE723" s="157">
        <f>IF(N723="základní",J723,0)</f>
        <v>0</v>
      </c>
      <c r="BF723" s="157">
        <f>IF(N723="snížená",J723,0)</f>
        <v>0</v>
      </c>
      <c r="BG723" s="157">
        <f>IF(N723="zákl. přenesená",J723,0)</f>
        <v>0</v>
      </c>
      <c r="BH723" s="157">
        <f>IF(N723="sníž. přenesená",J723,0)</f>
        <v>0</v>
      </c>
      <c r="BI723" s="157">
        <f>IF(N723="nulová",J723,0)</f>
        <v>0</v>
      </c>
      <c r="BJ723" s="3" t="s">
        <v>136</v>
      </c>
      <c r="BK723" s="157">
        <f>ROUND(I723*H723,2)</f>
        <v>0</v>
      </c>
      <c r="BL723" s="3" t="s">
        <v>153</v>
      </c>
      <c r="BM723" s="156" t="s">
        <v>1108</v>
      </c>
    </row>
    <row r="724" ht="15.75" customHeight="1">
      <c r="A724" s="173"/>
      <c r="B724" s="174"/>
      <c r="C724" s="173"/>
      <c r="D724" s="168" t="s">
        <v>338</v>
      </c>
      <c r="E724" s="175" t="s">
        <v>1</v>
      </c>
      <c r="F724" s="176" t="s">
        <v>958</v>
      </c>
      <c r="G724" s="173"/>
      <c r="H724" s="177">
        <v>170.418</v>
      </c>
      <c r="I724" s="173"/>
      <c r="J724" s="173"/>
      <c r="K724" s="173"/>
      <c r="L724" s="174"/>
      <c r="M724" s="178"/>
      <c r="N724" s="173"/>
      <c r="O724" s="173"/>
      <c r="P724" s="173"/>
      <c r="Q724" s="173"/>
      <c r="R724" s="173"/>
      <c r="S724" s="173"/>
      <c r="T724" s="179"/>
      <c r="U724" s="173"/>
      <c r="V724" s="173"/>
      <c r="W724" s="173"/>
      <c r="X724" s="173"/>
      <c r="Y724" s="173"/>
      <c r="Z724" s="173"/>
      <c r="AA724" s="173"/>
      <c r="AB724" s="173"/>
      <c r="AC724" s="173"/>
      <c r="AD724" s="173"/>
      <c r="AE724" s="173"/>
      <c r="AF724" s="173"/>
      <c r="AG724" s="173"/>
      <c r="AH724" s="173"/>
      <c r="AI724" s="173"/>
      <c r="AJ724" s="173"/>
      <c r="AK724" s="173"/>
      <c r="AL724" s="173"/>
      <c r="AM724" s="173"/>
      <c r="AN724" s="173"/>
      <c r="AO724" s="173"/>
      <c r="AP724" s="173"/>
      <c r="AQ724" s="173"/>
      <c r="AR724" s="173"/>
      <c r="AS724" s="173"/>
      <c r="AT724" s="175" t="s">
        <v>338</v>
      </c>
      <c r="AU724" s="175" t="s">
        <v>136</v>
      </c>
      <c r="AV724" s="173" t="s">
        <v>136</v>
      </c>
      <c r="AW724" s="173" t="s">
        <v>28</v>
      </c>
      <c r="AX724" s="173" t="s">
        <v>75</v>
      </c>
      <c r="AY724" s="175" t="s">
        <v>128</v>
      </c>
      <c r="AZ724" s="173"/>
      <c r="BA724" s="173"/>
      <c r="BB724" s="173"/>
      <c r="BC724" s="173"/>
      <c r="BD724" s="173"/>
      <c r="BE724" s="173"/>
      <c r="BF724" s="173"/>
      <c r="BG724" s="173"/>
      <c r="BH724" s="173"/>
      <c r="BI724" s="173"/>
      <c r="BJ724" s="173"/>
      <c r="BK724" s="173"/>
      <c r="BL724" s="173"/>
      <c r="BM724" s="173"/>
    </row>
    <row r="725" ht="15.75" customHeight="1">
      <c r="A725" s="187"/>
      <c r="B725" s="188"/>
      <c r="C725" s="187"/>
      <c r="D725" s="168" t="s">
        <v>338</v>
      </c>
      <c r="E725" s="189" t="s">
        <v>238</v>
      </c>
      <c r="F725" s="190" t="s">
        <v>351</v>
      </c>
      <c r="G725" s="187"/>
      <c r="H725" s="191">
        <v>170.418</v>
      </c>
      <c r="I725" s="187"/>
      <c r="J725" s="187"/>
      <c r="K725" s="187"/>
      <c r="L725" s="188"/>
      <c r="M725" s="192"/>
      <c r="N725" s="187"/>
      <c r="O725" s="187"/>
      <c r="P725" s="187"/>
      <c r="Q725" s="187"/>
      <c r="R725" s="187"/>
      <c r="S725" s="187"/>
      <c r="T725" s="193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9" t="s">
        <v>338</v>
      </c>
      <c r="AU725" s="189" t="s">
        <v>136</v>
      </c>
      <c r="AV725" s="187" t="s">
        <v>153</v>
      </c>
      <c r="AW725" s="187" t="s">
        <v>28</v>
      </c>
      <c r="AX725" s="187" t="s">
        <v>83</v>
      </c>
      <c r="AY725" s="189" t="s">
        <v>128</v>
      </c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</row>
    <row r="726" ht="37.5" customHeight="1">
      <c r="A726" s="16"/>
      <c r="B726" s="17"/>
      <c r="C726" s="146" t="s">
        <v>1109</v>
      </c>
      <c r="D726" s="146" t="s">
        <v>131</v>
      </c>
      <c r="E726" s="147" t="s">
        <v>1110</v>
      </c>
      <c r="F726" s="148" t="s">
        <v>1111</v>
      </c>
      <c r="G726" s="149" t="s">
        <v>164</v>
      </c>
      <c r="H726" s="150">
        <v>15337.62</v>
      </c>
      <c r="I726" s="151"/>
      <c r="J726" s="151">
        <f>ROUND(I726*H726,2)</f>
        <v>0</v>
      </c>
      <c r="K726" s="148" t="s">
        <v>1</v>
      </c>
      <c r="L726" s="17"/>
      <c r="M726" s="152" t="s">
        <v>1</v>
      </c>
      <c r="N726" s="153" t="s">
        <v>41</v>
      </c>
      <c r="O726" s="154">
        <v>0.0</v>
      </c>
      <c r="P726" s="154">
        <f>O726*H726</f>
        <v>0</v>
      </c>
      <c r="Q726" s="154">
        <v>0.0</v>
      </c>
      <c r="R726" s="154">
        <f>Q726*H726</f>
        <v>0</v>
      </c>
      <c r="S726" s="154">
        <v>0.0</v>
      </c>
      <c r="T726" s="155">
        <f>S726*H726</f>
        <v>0</v>
      </c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56" t="s">
        <v>153</v>
      </c>
      <c r="AS726" s="16"/>
      <c r="AT726" s="156" t="s">
        <v>131</v>
      </c>
      <c r="AU726" s="156" t="s">
        <v>136</v>
      </c>
      <c r="AV726" s="16"/>
      <c r="AW726" s="16"/>
      <c r="AX726" s="16"/>
      <c r="AY726" s="3" t="s">
        <v>128</v>
      </c>
      <c r="AZ726" s="16"/>
      <c r="BA726" s="16"/>
      <c r="BB726" s="16"/>
      <c r="BC726" s="16"/>
      <c r="BD726" s="16"/>
      <c r="BE726" s="157">
        <f>IF(N726="základní",J726,0)</f>
        <v>0</v>
      </c>
      <c r="BF726" s="157">
        <f>IF(N726="snížená",J726,0)</f>
        <v>0</v>
      </c>
      <c r="BG726" s="157">
        <f>IF(N726="zákl. přenesená",J726,0)</f>
        <v>0</v>
      </c>
      <c r="BH726" s="157">
        <f>IF(N726="sníž. přenesená",J726,0)</f>
        <v>0</v>
      </c>
      <c r="BI726" s="157">
        <f>IF(N726="nulová",J726,0)</f>
        <v>0</v>
      </c>
      <c r="BJ726" s="3" t="s">
        <v>136</v>
      </c>
      <c r="BK726" s="157">
        <f>ROUND(I726*H726,2)</f>
        <v>0</v>
      </c>
      <c r="BL726" s="3" t="s">
        <v>153</v>
      </c>
      <c r="BM726" s="156" t="s">
        <v>1112</v>
      </c>
    </row>
    <row r="727" ht="15.75" customHeight="1">
      <c r="A727" s="173"/>
      <c r="B727" s="174"/>
      <c r="C727" s="173"/>
      <c r="D727" s="168" t="s">
        <v>338</v>
      </c>
      <c r="E727" s="175" t="s">
        <v>1</v>
      </c>
      <c r="F727" s="176" t="s">
        <v>1113</v>
      </c>
      <c r="G727" s="173"/>
      <c r="H727" s="177">
        <v>15337.62</v>
      </c>
      <c r="I727" s="173"/>
      <c r="J727" s="173"/>
      <c r="K727" s="173"/>
      <c r="L727" s="174"/>
      <c r="M727" s="178"/>
      <c r="N727" s="173"/>
      <c r="O727" s="173"/>
      <c r="P727" s="173"/>
      <c r="Q727" s="173"/>
      <c r="R727" s="173"/>
      <c r="S727" s="173"/>
      <c r="T727" s="179"/>
      <c r="U727" s="173"/>
      <c r="V727" s="173"/>
      <c r="W727" s="173"/>
      <c r="X727" s="173"/>
      <c r="Y727" s="173"/>
      <c r="Z727" s="173"/>
      <c r="AA727" s="173"/>
      <c r="AB727" s="173"/>
      <c r="AC727" s="173"/>
      <c r="AD727" s="173"/>
      <c r="AE727" s="173"/>
      <c r="AF727" s="173"/>
      <c r="AG727" s="173"/>
      <c r="AH727" s="173"/>
      <c r="AI727" s="173"/>
      <c r="AJ727" s="173"/>
      <c r="AK727" s="173"/>
      <c r="AL727" s="173"/>
      <c r="AM727" s="173"/>
      <c r="AN727" s="173"/>
      <c r="AO727" s="173"/>
      <c r="AP727" s="173"/>
      <c r="AQ727" s="173"/>
      <c r="AR727" s="173"/>
      <c r="AS727" s="173"/>
      <c r="AT727" s="175" t="s">
        <v>338</v>
      </c>
      <c r="AU727" s="175" t="s">
        <v>136</v>
      </c>
      <c r="AV727" s="173" t="s">
        <v>136</v>
      </c>
      <c r="AW727" s="173" t="s">
        <v>28</v>
      </c>
      <c r="AX727" s="173" t="s">
        <v>83</v>
      </c>
      <c r="AY727" s="175" t="s">
        <v>128</v>
      </c>
      <c r="AZ727" s="173"/>
      <c r="BA727" s="173"/>
      <c r="BB727" s="173"/>
      <c r="BC727" s="173"/>
      <c r="BD727" s="173"/>
      <c r="BE727" s="173"/>
      <c r="BF727" s="173"/>
      <c r="BG727" s="173"/>
      <c r="BH727" s="173"/>
      <c r="BI727" s="173"/>
      <c r="BJ727" s="173"/>
      <c r="BK727" s="173"/>
      <c r="BL727" s="173"/>
      <c r="BM727" s="173"/>
    </row>
    <row r="728" ht="37.5" customHeight="1">
      <c r="A728" s="16"/>
      <c r="B728" s="17"/>
      <c r="C728" s="146" t="s">
        <v>1114</v>
      </c>
      <c r="D728" s="146" t="s">
        <v>131</v>
      </c>
      <c r="E728" s="147" t="s">
        <v>1115</v>
      </c>
      <c r="F728" s="148" t="s">
        <v>1116</v>
      </c>
      <c r="G728" s="149" t="s">
        <v>164</v>
      </c>
      <c r="H728" s="150">
        <v>170.418</v>
      </c>
      <c r="I728" s="151"/>
      <c r="J728" s="151">
        <f>ROUND(I728*H728,2)</f>
        <v>0</v>
      </c>
      <c r="K728" s="148" t="s">
        <v>1</v>
      </c>
      <c r="L728" s="17"/>
      <c r="M728" s="152" t="s">
        <v>1</v>
      </c>
      <c r="N728" s="153" t="s">
        <v>41</v>
      </c>
      <c r="O728" s="154">
        <v>0.102</v>
      </c>
      <c r="P728" s="154">
        <f>O728*H728</f>
        <v>17.382636</v>
      </c>
      <c r="Q728" s="154">
        <v>0.0</v>
      </c>
      <c r="R728" s="154">
        <f>Q728*H728</f>
        <v>0</v>
      </c>
      <c r="S728" s="154">
        <v>0.0</v>
      </c>
      <c r="T728" s="155">
        <f>S728*H728</f>
        <v>0</v>
      </c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56" t="s">
        <v>153</v>
      </c>
      <c r="AS728" s="16"/>
      <c r="AT728" s="156" t="s">
        <v>131</v>
      </c>
      <c r="AU728" s="156" t="s">
        <v>136</v>
      </c>
      <c r="AV728" s="16"/>
      <c r="AW728" s="16"/>
      <c r="AX728" s="16"/>
      <c r="AY728" s="3" t="s">
        <v>128</v>
      </c>
      <c r="AZ728" s="16"/>
      <c r="BA728" s="16"/>
      <c r="BB728" s="16"/>
      <c r="BC728" s="16"/>
      <c r="BD728" s="16"/>
      <c r="BE728" s="157">
        <f>IF(N728="základní",J728,0)</f>
        <v>0</v>
      </c>
      <c r="BF728" s="157">
        <f>IF(N728="snížená",J728,0)</f>
        <v>0</v>
      </c>
      <c r="BG728" s="157">
        <f>IF(N728="zákl. přenesená",J728,0)</f>
        <v>0</v>
      </c>
      <c r="BH728" s="157">
        <f>IF(N728="sníž. přenesená",J728,0)</f>
        <v>0</v>
      </c>
      <c r="BI728" s="157">
        <f>IF(N728="nulová",J728,0)</f>
        <v>0</v>
      </c>
      <c r="BJ728" s="3" t="s">
        <v>136</v>
      </c>
      <c r="BK728" s="157">
        <f>ROUND(I728*H728,2)</f>
        <v>0</v>
      </c>
      <c r="BL728" s="3" t="s">
        <v>153</v>
      </c>
      <c r="BM728" s="156" t="s">
        <v>1117</v>
      </c>
    </row>
    <row r="729" ht="15.75" customHeight="1">
      <c r="A729" s="173"/>
      <c r="B729" s="174"/>
      <c r="C729" s="173"/>
      <c r="D729" s="168" t="s">
        <v>338</v>
      </c>
      <c r="E729" s="175" t="s">
        <v>1</v>
      </c>
      <c r="F729" s="176" t="s">
        <v>238</v>
      </c>
      <c r="G729" s="173"/>
      <c r="H729" s="177">
        <v>170.418</v>
      </c>
      <c r="I729" s="173"/>
      <c r="J729" s="173"/>
      <c r="K729" s="173"/>
      <c r="L729" s="174"/>
      <c r="M729" s="178"/>
      <c r="N729" s="173"/>
      <c r="O729" s="173"/>
      <c r="P729" s="173"/>
      <c r="Q729" s="173"/>
      <c r="R729" s="173"/>
      <c r="S729" s="173"/>
      <c r="T729" s="179"/>
      <c r="U729" s="173"/>
      <c r="V729" s="173"/>
      <c r="W729" s="173"/>
      <c r="X729" s="173"/>
      <c r="Y729" s="173"/>
      <c r="Z729" s="173"/>
      <c r="AA729" s="173"/>
      <c r="AB729" s="173"/>
      <c r="AC729" s="173"/>
      <c r="AD729" s="173"/>
      <c r="AE729" s="173"/>
      <c r="AF729" s="173"/>
      <c r="AG729" s="173"/>
      <c r="AH729" s="173"/>
      <c r="AI729" s="173"/>
      <c r="AJ729" s="173"/>
      <c r="AK729" s="173"/>
      <c r="AL729" s="173"/>
      <c r="AM729" s="173"/>
      <c r="AN729" s="173"/>
      <c r="AO729" s="173"/>
      <c r="AP729" s="173"/>
      <c r="AQ729" s="173"/>
      <c r="AR729" s="173"/>
      <c r="AS729" s="173"/>
      <c r="AT729" s="175" t="s">
        <v>338</v>
      </c>
      <c r="AU729" s="175" t="s">
        <v>136</v>
      </c>
      <c r="AV729" s="173" t="s">
        <v>136</v>
      </c>
      <c r="AW729" s="173" t="s">
        <v>28</v>
      </c>
      <c r="AX729" s="173" t="s">
        <v>83</v>
      </c>
      <c r="AY729" s="175" t="s">
        <v>128</v>
      </c>
      <c r="AZ729" s="173"/>
      <c r="BA729" s="173"/>
      <c r="BB729" s="173"/>
      <c r="BC729" s="173"/>
      <c r="BD729" s="173"/>
      <c r="BE729" s="173"/>
      <c r="BF729" s="173"/>
      <c r="BG729" s="173"/>
      <c r="BH729" s="173"/>
      <c r="BI729" s="173"/>
      <c r="BJ729" s="173"/>
      <c r="BK729" s="173"/>
      <c r="BL729" s="173"/>
      <c r="BM729" s="173"/>
    </row>
    <row r="730" ht="33.0" customHeight="1">
      <c r="A730" s="16"/>
      <c r="B730" s="17"/>
      <c r="C730" s="146" t="s">
        <v>1118</v>
      </c>
      <c r="D730" s="146" t="s">
        <v>131</v>
      </c>
      <c r="E730" s="147" t="s">
        <v>1119</v>
      </c>
      <c r="F730" s="148" t="s">
        <v>1120</v>
      </c>
      <c r="G730" s="149" t="s">
        <v>164</v>
      </c>
      <c r="H730" s="150">
        <v>339.521</v>
      </c>
      <c r="I730" s="151"/>
      <c r="J730" s="151">
        <f>ROUND(I730*H730,2)</f>
        <v>0</v>
      </c>
      <c r="K730" s="148" t="s">
        <v>1</v>
      </c>
      <c r="L730" s="17"/>
      <c r="M730" s="152" t="s">
        <v>1</v>
      </c>
      <c r="N730" s="153" t="s">
        <v>41</v>
      </c>
      <c r="O730" s="154">
        <v>0.105</v>
      </c>
      <c r="P730" s="154">
        <f>O730*H730</f>
        <v>35.649705</v>
      </c>
      <c r="Q730" s="154">
        <v>1.3E-4</v>
      </c>
      <c r="R730" s="154">
        <f>Q730*H730</f>
        <v>0.04413773</v>
      </c>
      <c r="S730" s="154">
        <v>0.0</v>
      </c>
      <c r="T730" s="155">
        <f>S730*H730</f>
        <v>0</v>
      </c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56" t="s">
        <v>153</v>
      </c>
      <c r="AS730" s="16"/>
      <c r="AT730" s="156" t="s">
        <v>131</v>
      </c>
      <c r="AU730" s="156" t="s">
        <v>136</v>
      </c>
      <c r="AV730" s="16"/>
      <c r="AW730" s="16"/>
      <c r="AX730" s="16"/>
      <c r="AY730" s="3" t="s">
        <v>128</v>
      </c>
      <c r="AZ730" s="16"/>
      <c r="BA730" s="16"/>
      <c r="BB730" s="16"/>
      <c r="BC730" s="16"/>
      <c r="BD730" s="16"/>
      <c r="BE730" s="157">
        <f>IF(N730="základní",J730,0)</f>
        <v>0</v>
      </c>
      <c r="BF730" s="157">
        <f>IF(N730="snížená",J730,0)</f>
        <v>0</v>
      </c>
      <c r="BG730" s="157">
        <f>IF(N730="zákl. přenesená",J730,0)</f>
        <v>0</v>
      </c>
      <c r="BH730" s="157">
        <f>IF(N730="sníž. přenesená",J730,0)</f>
        <v>0</v>
      </c>
      <c r="BI730" s="157">
        <f>IF(N730="nulová",J730,0)</f>
        <v>0</v>
      </c>
      <c r="BJ730" s="3" t="s">
        <v>136</v>
      </c>
      <c r="BK730" s="157">
        <f>ROUND(I730*H730,2)</f>
        <v>0</v>
      </c>
      <c r="BL730" s="3" t="s">
        <v>153</v>
      </c>
      <c r="BM730" s="156" t="s">
        <v>1121</v>
      </c>
    </row>
    <row r="731" ht="15.75" customHeight="1">
      <c r="A731" s="173"/>
      <c r="B731" s="174"/>
      <c r="C731" s="173"/>
      <c r="D731" s="168" t="s">
        <v>338</v>
      </c>
      <c r="E731" s="175" t="s">
        <v>1</v>
      </c>
      <c r="F731" s="176" t="s">
        <v>223</v>
      </c>
      <c r="G731" s="173"/>
      <c r="H731" s="177">
        <v>339.521</v>
      </c>
      <c r="I731" s="173"/>
      <c r="J731" s="173"/>
      <c r="K731" s="173"/>
      <c r="L731" s="174"/>
      <c r="M731" s="178"/>
      <c r="N731" s="173"/>
      <c r="O731" s="173"/>
      <c r="P731" s="173"/>
      <c r="Q731" s="173"/>
      <c r="R731" s="173"/>
      <c r="S731" s="173"/>
      <c r="T731" s="179"/>
      <c r="U731" s="173"/>
      <c r="V731" s="173"/>
      <c r="W731" s="173"/>
      <c r="X731" s="173"/>
      <c r="Y731" s="173"/>
      <c r="Z731" s="173"/>
      <c r="AA731" s="173"/>
      <c r="AB731" s="173"/>
      <c r="AC731" s="173"/>
      <c r="AD731" s="173"/>
      <c r="AE731" s="173"/>
      <c r="AF731" s="173"/>
      <c r="AG731" s="173"/>
      <c r="AH731" s="173"/>
      <c r="AI731" s="173"/>
      <c r="AJ731" s="173"/>
      <c r="AK731" s="173"/>
      <c r="AL731" s="173"/>
      <c r="AM731" s="173"/>
      <c r="AN731" s="173"/>
      <c r="AO731" s="173"/>
      <c r="AP731" s="173"/>
      <c r="AQ731" s="173"/>
      <c r="AR731" s="173"/>
      <c r="AS731" s="173"/>
      <c r="AT731" s="175" t="s">
        <v>338</v>
      </c>
      <c r="AU731" s="175" t="s">
        <v>136</v>
      </c>
      <c r="AV731" s="173" t="s">
        <v>136</v>
      </c>
      <c r="AW731" s="173" t="s">
        <v>28</v>
      </c>
      <c r="AX731" s="173" t="s">
        <v>83</v>
      </c>
      <c r="AY731" s="175" t="s">
        <v>128</v>
      </c>
      <c r="AZ731" s="173"/>
      <c r="BA731" s="173"/>
      <c r="BB731" s="173"/>
      <c r="BC731" s="173"/>
      <c r="BD731" s="173"/>
      <c r="BE731" s="173"/>
      <c r="BF731" s="173"/>
      <c r="BG731" s="173"/>
      <c r="BH731" s="173"/>
      <c r="BI731" s="173"/>
      <c r="BJ731" s="173"/>
      <c r="BK731" s="173"/>
      <c r="BL731" s="173"/>
      <c r="BM731" s="173"/>
    </row>
    <row r="732" ht="24.0" customHeight="1">
      <c r="A732" s="16"/>
      <c r="B732" s="17"/>
      <c r="C732" s="146" t="s">
        <v>1122</v>
      </c>
      <c r="D732" s="146" t="s">
        <v>131</v>
      </c>
      <c r="E732" s="147" t="s">
        <v>1123</v>
      </c>
      <c r="F732" s="148" t="s">
        <v>1124</v>
      </c>
      <c r="G732" s="149" t="s">
        <v>164</v>
      </c>
      <c r="H732" s="150">
        <v>152.21</v>
      </c>
      <c r="I732" s="151"/>
      <c r="J732" s="151">
        <f>ROUND(I732*H732,2)</f>
        <v>0</v>
      </c>
      <c r="K732" s="148" t="s">
        <v>1</v>
      </c>
      <c r="L732" s="17"/>
      <c r="M732" s="152" t="s">
        <v>1</v>
      </c>
      <c r="N732" s="153" t="s">
        <v>41</v>
      </c>
      <c r="O732" s="154">
        <v>0.308</v>
      </c>
      <c r="P732" s="154">
        <f>O732*H732</f>
        <v>46.88068</v>
      </c>
      <c r="Q732" s="154">
        <v>3.5E-5</v>
      </c>
      <c r="R732" s="154">
        <f>Q732*H732</f>
        <v>0.00532735</v>
      </c>
      <c r="S732" s="154">
        <v>0.0</v>
      </c>
      <c r="T732" s="155">
        <f>S732*H732</f>
        <v>0</v>
      </c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56" t="s">
        <v>153</v>
      </c>
      <c r="AS732" s="16"/>
      <c r="AT732" s="156" t="s">
        <v>131</v>
      </c>
      <c r="AU732" s="156" t="s">
        <v>136</v>
      </c>
      <c r="AV732" s="16"/>
      <c r="AW732" s="16"/>
      <c r="AX732" s="16"/>
      <c r="AY732" s="3" t="s">
        <v>128</v>
      </c>
      <c r="AZ732" s="16"/>
      <c r="BA732" s="16"/>
      <c r="BB732" s="16"/>
      <c r="BC732" s="16"/>
      <c r="BD732" s="16"/>
      <c r="BE732" s="157">
        <f>IF(N732="základní",J732,0)</f>
        <v>0</v>
      </c>
      <c r="BF732" s="157">
        <f>IF(N732="snížená",J732,0)</f>
        <v>0</v>
      </c>
      <c r="BG732" s="157">
        <f>IF(N732="zákl. přenesená",J732,0)</f>
        <v>0</v>
      </c>
      <c r="BH732" s="157">
        <f>IF(N732="sníž. přenesená",J732,0)</f>
        <v>0</v>
      </c>
      <c r="BI732" s="157">
        <f>IF(N732="nulová",J732,0)</f>
        <v>0</v>
      </c>
      <c r="BJ732" s="3" t="s">
        <v>136</v>
      </c>
      <c r="BK732" s="157">
        <f>ROUND(I732*H732,2)</f>
        <v>0</v>
      </c>
      <c r="BL732" s="3" t="s">
        <v>153</v>
      </c>
      <c r="BM732" s="156" t="s">
        <v>1125</v>
      </c>
    </row>
    <row r="733" ht="15.75" customHeight="1">
      <c r="A733" s="173"/>
      <c r="B733" s="174"/>
      <c r="C733" s="173"/>
      <c r="D733" s="168" t="s">
        <v>338</v>
      </c>
      <c r="E733" s="175" t="s">
        <v>1</v>
      </c>
      <c r="F733" s="176" t="s">
        <v>1126</v>
      </c>
      <c r="G733" s="173"/>
      <c r="H733" s="177">
        <v>152.21</v>
      </c>
      <c r="I733" s="173"/>
      <c r="J733" s="173"/>
      <c r="K733" s="173"/>
      <c r="L733" s="174"/>
      <c r="M733" s="178"/>
      <c r="N733" s="173"/>
      <c r="O733" s="173"/>
      <c r="P733" s="173"/>
      <c r="Q733" s="173"/>
      <c r="R733" s="173"/>
      <c r="S733" s="173"/>
      <c r="T733" s="179"/>
      <c r="U733" s="173"/>
      <c r="V733" s="173"/>
      <c r="W733" s="173"/>
      <c r="X733" s="173"/>
      <c r="Y733" s="173"/>
      <c r="Z733" s="173"/>
      <c r="AA733" s="173"/>
      <c r="AB733" s="173"/>
      <c r="AC733" s="173"/>
      <c r="AD733" s="173"/>
      <c r="AE733" s="173"/>
      <c r="AF733" s="173"/>
      <c r="AG733" s="173"/>
      <c r="AH733" s="173"/>
      <c r="AI733" s="173"/>
      <c r="AJ733" s="173"/>
      <c r="AK733" s="173"/>
      <c r="AL733" s="173"/>
      <c r="AM733" s="173"/>
      <c r="AN733" s="173"/>
      <c r="AO733" s="173"/>
      <c r="AP733" s="173"/>
      <c r="AQ733" s="173"/>
      <c r="AR733" s="173"/>
      <c r="AS733" s="173"/>
      <c r="AT733" s="175" t="s">
        <v>338</v>
      </c>
      <c r="AU733" s="175" t="s">
        <v>136</v>
      </c>
      <c r="AV733" s="173" t="s">
        <v>136</v>
      </c>
      <c r="AW733" s="173" t="s">
        <v>28</v>
      </c>
      <c r="AX733" s="173" t="s">
        <v>83</v>
      </c>
      <c r="AY733" s="175" t="s">
        <v>128</v>
      </c>
      <c r="AZ733" s="173"/>
      <c r="BA733" s="173"/>
      <c r="BB733" s="173"/>
      <c r="BC733" s="173"/>
      <c r="BD733" s="173"/>
      <c r="BE733" s="173"/>
      <c r="BF733" s="173"/>
      <c r="BG733" s="173"/>
      <c r="BH733" s="173"/>
      <c r="BI733" s="173"/>
      <c r="BJ733" s="173"/>
      <c r="BK733" s="173"/>
      <c r="BL733" s="173"/>
      <c r="BM733" s="173"/>
    </row>
    <row r="734" ht="16.5" customHeight="1">
      <c r="A734" s="16"/>
      <c r="B734" s="17"/>
      <c r="C734" s="146" t="s">
        <v>1127</v>
      </c>
      <c r="D734" s="146" t="s">
        <v>131</v>
      </c>
      <c r="E734" s="147" t="s">
        <v>1128</v>
      </c>
      <c r="F734" s="148" t="s">
        <v>1129</v>
      </c>
      <c r="G734" s="149" t="s">
        <v>486</v>
      </c>
      <c r="H734" s="150">
        <v>1.0</v>
      </c>
      <c r="I734" s="151"/>
      <c r="J734" s="151">
        <f>ROUND(I734*H734,2)</f>
        <v>0</v>
      </c>
      <c r="K734" s="148" t="s">
        <v>134</v>
      </c>
      <c r="L734" s="17"/>
      <c r="M734" s="152" t="s">
        <v>1</v>
      </c>
      <c r="N734" s="153" t="s">
        <v>41</v>
      </c>
      <c r="O734" s="154">
        <v>0.299</v>
      </c>
      <c r="P734" s="154">
        <f>O734*H734</f>
        <v>0.299</v>
      </c>
      <c r="Q734" s="154">
        <v>1.8E-4</v>
      </c>
      <c r="R734" s="154">
        <f>Q734*H734</f>
        <v>0.00018</v>
      </c>
      <c r="S734" s="154">
        <v>0.0</v>
      </c>
      <c r="T734" s="155">
        <f>S734*H734</f>
        <v>0</v>
      </c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56" t="s">
        <v>153</v>
      </c>
      <c r="AS734" s="16"/>
      <c r="AT734" s="156" t="s">
        <v>131</v>
      </c>
      <c r="AU734" s="156" t="s">
        <v>136</v>
      </c>
      <c r="AV734" s="16"/>
      <c r="AW734" s="16"/>
      <c r="AX734" s="16"/>
      <c r="AY734" s="3" t="s">
        <v>128</v>
      </c>
      <c r="AZ734" s="16"/>
      <c r="BA734" s="16"/>
      <c r="BB734" s="16"/>
      <c r="BC734" s="16"/>
      <c r="BD734" s="16"/>
      <c r="BE734" s="157">
        <f>IF(N734="základní",J734,0)</f>
        <v>0</v>
      </c>
      <c r="BF734" s="157">
        <f>IF(N734="snížená",J734,0)</f>
        <v>0</v>
      </c>
      <c r="BG734" s="157">
        <f>IF(N734="zákl. přenesená",J734,0)</f>
        <v>0</v>
      </c>
      <c r="BH734" s="157">
        <f>IF(N734="sníž. přenesená",J734,0)</f>
        <v>0</v>
      </c>
      <c r="BI734" s="157">
        <f>IF(N734="nulová",J734,0)</f>
        <v>0</v>
      </c>
      <c r="BJ734" s="3" t="s">
        <v>136</v>
      </c>
      <c r="BK734" s="157">
        <f>ROUND(I734*H734,2)</f>
        <v>0</v>
      </c>
      <c r="BL734" s="3" t="s">
        <v>153</v>
      </c>
      <c r="BM734" s="156" t="s">
        <v>1130</v>
      </c>
    </row>
    <row r="735" ht="15.75" customHeight="1">
      <c r="A735" s="16"/>
      <c r="B735" s="17"/>
      <c r="C735" s="16"/>
      <c r="D735" s="158" t="s">
        <v>138</v>
      </c>
      <c r="E735" s="16"/>
      <c r="F735" s="159" t="s">
        <v>1131</v>
      </c>
      <c r="G735" s="16"/>
      <c r="H735" s="16"/>
      <c r="I735" s="16"/>
      <c r="J735" s="16"/>
      <c r="K735" s="16"/>
      <c r="L735" s="17"/>
      <c r="M735" s="160"/>
      <c r="N735" s="16"/>
      <c r="O735" s="16"/>
      <c r="P735" s="16"/>
      <c r="Q735" s="16"/>
      <c r="R735" s="16"/>
      <c r="S735" s="16"/>
      <c r="T735" s="5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3" t="s">
        <v>138</v>
      </c>
      <c r="AU735" s="3" t="s">
        <v>136</v>
      </c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</row>
    <row r="736" ht="16.5" customHeight="1">
      <c r="A736" s="16"/>
      <c r="B736" s="17"/>
      <c r="C736" s="194" t="s">
        <v>1132</v>
      </c>
      <c r="D736" s="194" t="s">
        <v>407</v>
      </c>
      <c r="E736" s="195" t="s">
        <v>1133</v>
      </c>
      <c r="F736" s="196" t="s">
        <v>1134</v>
      </c>
      <c r="G736" s="197" t="s">
        <v>486</v>
      </c>
      <c r="H736" s="198">
        <v>1.0</v>
      </c>
      <c r="I736" s="199"/>
      <c r="J736" s="199">
        <f>ROUND(I736*H736,2)</f>
        <v>0</v>
      </c>
      <c r="K736" s="196" t="s">
        <v>1</v>
      </c>
      <c r="L736" s="200"/>
      <c r="M736" s="201" t="s">
        <v>1</v>
      </c>
      <c r="N736" s="202" t="s">
        <v>41</v>
      </c>
      <c r="O736" s="154">
        <v>0.0</v>
      </c>
      <c r="P736" s="154">
        <f>O736*H736</f>
        <v>0</v>
      </c>
      <c r="Q736" s="154">
        <v>0.011</v>
      </c>
      <c r="R736" s="154">
        <f>Q736*H736</f>
        <v>0.011</v>
      </c>
      <c r="S736" s="154">
        <v>0.0</v>
      </c>
      <c r="T736" s="155">
        <f>S736*H736</f>
        <v>0</v>
      </c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56" t="s">
        <v>387</v>
      </c>
      <c r="AS736" s="16"/>
      <c r="AT736" s="156" t="s">
        <v>407</v>
      </c>
      <c r="AU736" s="156" t="s">
        <v>136</v>
      </c>
      <c r="AV736" s="16"/>
      <c r="AW736" s="16"/>
      <c r="AX736" s="16"/>
      <c r="AY736" s="3" t="s">
        <v>128</v>
      </c>
      <c r="AZ736" s="16"/>
      <c r="BA736" s="16"/>
      <c r="BB736" s="16"/>
      <c r="BC736" s="16"/>
      <c r="BD736" s="16"/>
      <c r="BE736" s="157">
        <f>IF(N736="základní",J736,0)</f>
        <v>0</v>
      </c>
      <c r="BF736" s="157">
        <f>IF(N736="snížená",J736,0)</f>
        <v>0</v>
      </c>
      <c r="BG736" s="157">
        <f>IF(N736="zákl. přenesená",J736,0)</f>
        <v>0</v>
      </c>
      <c r="BH736" s="157">
        <f>IF(N736="sníž. přenesená",J736,0)</f>
        <v>0</v>
      </c>
      <c r="BI736" s="157">
        <f>IF(N736="nulová",J736,0)</f>
        <v>0</v>
      </c>
      <c r="BJ736" s="3" t="s">
        <v>136</v>
      </c>
      <c r="BK736" s="157">
        <f>ROUND(I736*H736,2)</f>
        <v>0</v>
      </c>
      <c r="BL736" s="3" t="s">
        <v>153</v>
      </c>
      <c r="BM736" s="156" t="s">
        <v>1135</v>
      </c>
    </row>
    <row r="737" ht="22.5" customHeight="1">
      <c r="A737" s="134"/>
      <c r="B737" s="135"/>
      <c r="C737" s="134"/>
      <c r="D737" s="136" t="s">
        <v>74</v>
      </c>
      <c r="E737" s="144" t="s">
        <v>1136</v>
      </c>
      <c r="F737" s="144" t="s">
        <v>1137</v>
      </c>
      <c r="G737" s="134"/>
      <c r="H737" s="134"/>
      <c r="I737" s="134"/>
      <c r="J737" s="145">
        <f>BK737</f>
        <v>0</v>
      </c>
      <c r="K737" s="134"/>
      <c r="L737" s="135"/>
      <c r="M737" s="139"/>
      <c r="N737" s="134"/>
      <c r="O737" s="134"/>
      <c r="P737" s="140">
        <f>SUM(P738:P741)</f>
        <v>0.28</v>
      </c>
      <c r="Q737" s="134"/>
      <c r="R737" s="140">
        <f>SUM(R738:R741)</f>
        <v>0</v>
      </c>
      <c r="S737" s="134"/>
      <c r="T737" s="141">
        <f>SUM(T738:T741)</f>
        <v>0</v>
      </c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6" t="s">
        <v>83</v>
      </c>
      <c r="AS737" s="134"/>
      <c r="AT737" s="142" t="s">
        <v>74</v>
      </c>
      <c r="AU737" s="142" t="s">
        <v>83</v>
      </c>
      <c r="AV737" s="134"/>
      <c r="AW737" s="134"/>
      <c r="AX737" s="134"/>
      <c r="AY737" s="136" t="s">
        <v>128</v>
      </c>
      <c r="AZ737" s="134"/>
      <c r="BA737" s="134"/>
      <c r="BB737" s="134"/>
      <c r="BC737" s="134"/>
      <c r="BD737" s="134"/>
      <c r="BE737" s="134"/>
      <c r="BF737" s="134"/>
      <c r="BG737" s="134"/>
      <c r="BH737" s="134"/>
      <c r="BI737" s="134"/>
      <c r="BJ737" s="134"/>
      <c r="BK737" s="143">
        <f>SUM(BK738:BK741)</f>
        <v>0</v>
      </c>
      <c r="BL737" s="134"/>
      <c r="BM737" s="134"/>
    </row>
    <row r="738" ht="24.0" customHeight="1">
      <c r="A738" s="16"/>
      <c r="B738" s="17"/>
      <c r="C738" s="146" t="s">
        <v>1138</v>
      </c>
      <c r="D738" s="146" t="s">
        <v>131</v>
      </c>
      <c r="E738" s="147" t="s">
        <v>1139</v>
      </c>
      <c r="F738" s="148" t="s">
        <v>1140</v>
      </c>
      <c r="G738" s="149" t="s">
        <v>410</v>
      </c>
      <c r="H738" s="150">
        <v>0.064</v>
      </c>
      <c r="I738" s="151"/>
      <c r="J738" s="151">
        <f>ROUND(I738*H738,2)</f>
        <v>0</v>
      </c>
      <c r="K738" s="148" t="s">
        <v>134</v>
      </c>
      <c r="L738" s="17"/>
      <c r="M738" s="152" t="s">
        <v>1</v>
      </c>
      <c r="N738" s="153" t="s">
        <v>41</v>
      </c>
      <c r="O738" s="154">
        <v>4.25</v>
      </c>
      <c r="P738" s="154">
        <f>O738*H738</f>
        <v>0.272</v>
      </c>
      <c r="Q738" s="154">
        <v>0.0</v>
      </c>
      <c r="R738" s="154">
        <f>Q738*H738</f>
        <v>0</v>
      </c>
      <c r="S738" s="154">
        <v>0.0</v>
      </c>
      <c r="T738" s="155">
        <f>S738*H738</f>
        <v>0</v>
      </c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56" t="s">
        <v>153</v>
      </c>
      <c r="AS738" s="16"/>
      <c r="AT738" s="156" t="s">
        <v>131</v>
      </c>
      <c r="AU738" s="156" t="s">
        <v>136</v>
      </c>
      <c r="AV738" s="16"/>
      <c r="AW738" s="16"/>
      <c r="AX738" s="16"/>
      <c r="AY738" s="3" t="s">
        <v>128</v>
      </c>
      <c r="AZ738" s="16"/>
      <c r="BA738" s="16"/>
      <c r="BB738" s="16"/>
      <c r="BC738" s="16"/>
      <c r="BD738" s="16"/>
      <c r="BE738" s="157">
        <f>IF(N738="základní",J738,0)</f>
        <v>0</v>
      </c>
      <c r="BF738" s="157">
        <f>IF(N738="snížená",J738,0)</f>
        <v>0</v>
      </c>
      <c r="BG738" s="157">
        <f>IF(N738="zákl. přenesená",J738,0)</f>
        <v>0</v>
      </c>
      <c r="BH738" s="157">
        <f>IF(N738="sníž. přenesená",J738,0)</f>
        <v>0</v>
      </c>
      <c r="BI738" s="157">
        <f>IF(N738="nulová",J738,0)</f>
        <v>0</v>
      </c>
      <c r="BJ738" s="3" t="s">
        <v>136</v>
      </c>
      <c r="BK738" s="157">
        <f>ROUND(I738*H738,2)</f>
        <v>0</v>
      </c>
      <c r="BL738" s="3" t="s">
        <v>153</v>
      </c>
      <c r="BM738" s="156" t="s">
        <v>1141</v>
      </c>
    </row>
    <row r="739" ht="15.75" customHeight="1">
      <c r="A739" s="16"/>
      <c r="B739" s="17"/>
      <c r="C739" s="16"/>
      <c r="D739" s="158" t="s">
        <v>138</v>
      </c>
      <c r="E739" s="16"/>
      <c r="F739" s="159" t="s">
        <v>1142</v>
      </c>
      <c r="G739" s="16"/>
      <c r="H739" s="16"/>
      <c r="I739" s="16"/>
      <c r="J739" s="16"/>
      <c r="K739" s="16"/>
      <c r="L739" s="17"/>
      <c r="M739" s="160"/>
      <c r="N739" s="16"/>
      <c r="O739" s="16"/>
      <c r="P739" s="16"/>
      <c r="Q739" s="16"/>
      <c r="R739" s="16"/>
      <c r="S739" s="16"/>
      <c r="T739" s="5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3" t="s">
        <v>138</v>
      </c>
      <c r="AU739" s="3" t="s">
        <v>136</v>
      </c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</row>
    <row r="740" ht="24.0" customHeight="1">
      <c r="A740" s="16"/>
      <c r="B740" s="17"/>
      <c r="C740" s="146" t="s">
        <v>1143</v>
      </c>
      <c r="D740" s="146" t="s">
        <v>131</v>
      </c>
      <c r="E740" s="147" t="s">
        <v>1144</v>
      </c>
      <c r="F740" s="148" t="s">
        <v>1145</v>
      </c>
      <c r="G740" s="149" t="s">
        <v>410</v>
      </c>
      <c r="H740" s="150">
        <v>0.064</v>
      </c>
      <c r="I740" s="151"/>
      <c r="J740" s="151">
        <f>ROUND(I740*H740,2)</f>
        <v>0</v>
      </c>
      <c r="K740" s="148" t="s">
        <v>134</v>
      </c>
      <c r="L740" s="17"/>
      <c r="M740" s="152" t="s">
        <v>1</v>
      </c>
      <c r="N740" s="153" t="s">
        <v>41</v>
      </c>
      <c r="O740" s="154">
        <v>0.125</v>
      </c>
      <c r="P740" s="154">
        <f>O740*H740</f>
        <v>0.008</v>
      </c>
      <c r="Q740" s="154">
        <v>0.0</v>
      </c>
      <c r="R740" s="154">
        <f>Q740*H740</f>
        <v>0</v>
      </c>
      <c r="S740" s="154">
        <v>0.0</v>
      </c>
      <c r="T740" s="155">
        <f>S740*H740</f>
        <v>0</v>
      </c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56" t="s">
        <v>153</v>
      </c>
      <c r="AS740" s="16"/>
      <c r="AT740" s="156" t="s">
        <v>131</v>
      </c>
      <c r="AU740" s="156" t="s">
        <v>136</v>
      </c>
      <c r="AV740" s="16"/>
      <c r="AW740" s="16"/>
      <c r="AX740" s="16"/>
      <c r="AY740" s="3" t="s">
        <v>128</v>
      </c>
      <c r="AZ740" s="16"/>
      <c r="BA740" s="16"/>
      <c r="BB740" s="16"/>
      <c r="BC740" s="16"/>
      <c r="BD740" s="16"/>
      <c r="BE740" s="157">
        <f>IF(N740="základní",J740,0)</f>
        <v>0</v>
      </c>
      <c r="BF740" s="157">
        <f>IF(N740="snížená",J740,0)</f>
        <v>0</v>
      </c>
      <c r="BG740" s="157">
        <f>IF(N740="zákl. přenesená",J740,0)</f>
        <v>0</v>
      </c>
      <c r="BH740" s="157">
        <f>IF(N740="sníž. přenesená",J740,0)</f>
        <v>0</v>
      </c>
      <c r="BI740" s="157">
        <f>IF(N740="nulová",J740,0)</f>
        <v>0</v>
      </c>
      <c r="BJ740" s="3" t="s">
        <v>136</v>
      </c>
      <c r="BK740" s="157">
        <f>ROUND(I740*H740,2)</f>
        <v>0</v>
      </c>
      <c r="BL740" s="3" t="s">
        <v>153</v>
      </c>
      <c r="BM740" s="156" t="s">
        <v>1146</v>
      </c>
    </row>
    <row r="741" ht="15.75" customHeight="1">
      <c r="A741" s="16"/>
      <c r="B741" s="17"/>
      <c r="C741" s="16"/>
      <c r="D741" s="158" t="s">
        <v>138</v>
      </c>
      <c r="E741" s="16"/>
      <c r="F741" s="159" t="s">
        <v>1147</v>
      </c>
      <c r="G741" s="16"/>
      <c r="H741" s="16"/>
      <c r="I741" s="16"/>
      <c r="J741" s="16"/>
      <c r="K741" s="16"/>
      <c r="L741" s="17"/>
      <c r="M741" s="160"/>
      <c r="N741" s="16"/>
      <c r="O741" s="16"/>
      <c r="P741" s="16"/>
      <c r="Q741" s="16"/>
      <c r="R741" s="16"/>
      <c r="S741" s="16"/>
      <c r="T741" s="5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3" t="s">
        <v>138</v>
      </c>
      <c r="AU741" s="3" t="s">
        <v>136</v>
      </c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</row>
    <row r="742" ht="22.5" customHeight="1">
      <c r="A742" s="134"/>
      <c r="B742" s="135"/>
      <c r="C742" s="134"/>
      <c r="D742" s="136" t="s">
        <v>74</v>
      </c>
      <c r="E742" s="144" t="s">
        <v>1148</v>
      </c>
      <c r="F742" s="144" t="s">
        <v>1149</v>
      </c>
      <c r="G742" s="134"/>
      <c r="H742" s="134"/>
      <c r="I742" s="134"/>
      <c r="J742" s="145">
        <f>BK742</f>
        <v>0</v>
      </c>
      <c r="K742" s="134"/>
      <c r="L742" s="135"/>
      <c r="M742" s="139"/>
      <c r="N742" s="134"/>
      <c r="O742" s="134"/>
      <c r="P742" s="140">
        <f>SUM(P743:P744)</f>
        <v>101.690994</v>
      </c>
      <c r="Q742" s="134"/>
      <c r="R742" s="140">
        <f>SUM(R743:R744)</f>
        <v>0</v>
      </c>
      <c r="S742" s="134"/>
      <c r="T742" s="141">
        <f>SUM(T743:T744)</f>
        <v>0</v>
      </c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6" t="s">
        <v>83</v>
      </c>
      <c r="AS742" s="134"/>
      <c r="AT742" s="142" t="s">
        <v>74</v>
      </c>
      <c r="AU742" s="142" t="s">
        <v>83</v>
      </c>
      <c r="AV742" s="134"/>
      <c r="AW742" s="134"/>
      <c r="AX742" s="134"/>
      <c r="AY742" s="136" t="s">
        <v>128</v>
      </c>
      <c r="AZ742" s="134"/>
      <c r="BA742" s="134"/>
      <c r="BB742" s="134"/>
      <c r="BC742" s="134"/>
      <c r="BD742" s="134"/>
      <c r="BE742" s="134"/>
      <c r="BF742" s="134"/>
      <c r="BG742" s="134"/>
      <c r="BH742" s="134"/>
      <c r="BI742" s="134"/>
      <c r="BJ742" s="134"/>
      <c r="BK742" s="143">
        <f>SUM(BK743:BK744)</f>
        <v>0</v>
      </c>
      <c r="BL742" s="134"/>
      <c r="BM742" s="134"/>
    </row>
    <row r="743" ht="21.75" customHeight="1">
      <c r="A743" s="16"/>
      <c r="B743" s="17"/>
      <c r="C743" s="146" t="s">
        <v>1150</v>
      </c>
      <c r="D743" s="146" t="s">
        <v>131</v>
      </c>
      <c r="E743" s="147" t="s">
        <v>1151</v>
      </c>
      <c r="F743" s="148" t="s">
        <v>1152</v>
      </c>
      <c r="G743" s="149" t="s">
        <v>410</v>
      </c>
      <c r="H743" s="150">
        <v>319.783</v>
      </c>
      <c r="I743" s="151"/>
      <c r="J743" s="151">
        <f>ROUND(I743*H743,2)</f>
        <v>0</v>
      </c>
      <c r="K743" s="148" t="s">
        <v>134</v>
      </c>
      <c r="L743" s="17"/>
      <c r="M743" s="152" t="s">
        <v>1</v>
      </c>
      <c r="N743" s="153" t="s">
        <v>41</v>
      </c>
      <c r="O743" s="154">
        <v>0.318</v>
      </c>
      <c r="P743" s="154">
        <f>O743*H743</f>
        <v>101.690994</v>
      </c>
      <c r="Q743" s="154">
        <v>0.0</v>
      </c>
      <c r="R743" s="154">
        <f>Q743*H743</f>
        <v>0</v>
      </c>
      <c r="S743" s="154">
        <v>0.0</v>
      </c>
      <c r="T743" s="155">
        <f>S743*H743</f>
        <v>0</v>
      </c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56" t="s">
        <v>153</v>
      </c>
      <c r="AS743" s="16"/>
      <c r="AT743" s="156" t="s">
        <v>131</v>
      </c>
      <c r="AU743" s="156" t="s">
        <v>136</v>
      </c>
      <c r="AV743" s="16"/>
      <c r="AW743" s="16"/>
      <c r="AX743" s="16"/>
      <c r="AY743" s="3" t="s">
        <v>128</v>
      </c>
      <c r="AZ743" s="16"/>
      <c r="BA743" s="16"/>
      <c r="BB743" s="16"/>
      <c r="BC743" s="16"/>
      <c r="BD743" s="16"/>
      <c r="BE743" s="157">
        <f>IF(N743="základní",J743,0)</f>
        <v>0</v>
      </c>
      <c r="BF743" s="157">
        <f>IF(N743="snížená",J743,0)</f>
        <v>0</v>
      </c>
      <c r="BG743" s="157">
        <f>IF(N743="zákl. přenesená",J743,0)</f>
        <v>0</v>
      </c>
      <c r="BH743" s="157">
        <f>IF(N743="sníž. přenesená",J743,0)</f>
        <v>0</v>
      </c>
      <c r="BI743" s="157">
        <f>IF(N743="nulová",J743,0)</f>
        <v>0</v>
      </c>
      <c r="BJ743" s="3" t="s">
        <v>136</v>
      </c>
      <c r="BK743" s="157">
        <f>ROUND(I743*H743,2)</f>
        <v>0</v>
      </c>
      <c r="BL743" s="3" t="s">
        <v>153</v>
      </c>
      <c r="BM743" s="156" t="s">
        <v>1153</v>
      </c>
    </row>
    <row r="744" ht="15.75" customHeight="1">
      <c r="A744" s="16"/>
      <c r="B744" s="17"/>
      <c r="C744" s="16"/>
      <c r="D744" s="158" t="s">
        <v>138</v>
      </c>
      <c r="E744" s="16"/>
      <c r="F744" s="159" t="s">
        <v>1154</v>
      </c>
      <c r="G744" s="16"/>
      <c r="H744" s="16"/>
      <c r="I744" s="16"/>
      <c r="J744" s="16"/>
      <c r="K744" s="16"/>
      <c r="L744" s="17"/>
      <c r="M744" s="160"/>
      <c r="N744" s="16"/>
      <c r="O744" s="16"/>
      <c r="P744" s="16"/>
      <c r="Q744" s="16"/>
      <c r="R744" s="16"/>
      <c r="S744" s="16"/>
      <c r="T744" s="5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3" t="s">
        <v>138</v>
      </c>
      <c r="AU744" s="3" t="s">
        <v>136</v>
      </c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</row>
    <row r="745" ht="25.5" customHeight="1">
      <c r="A745" s="134"/>
      <c r="B745" s="135"/>
      <c r="C745" s="134"/>
      <c r="D745" s="136" t="s">
        <v>74</v>
      </c>
      <c r="E745" s="137" t="s">
        <v>1155</v>
      </c>
      <c r="F745" s="137" t="s">
        <v>1156</v>
      </c>
      <c r="G745" s="134"/>
      <c r="H745" s="134"/>
      <c r="I745" s="134"/>
      <c r="J745" s="138">
        <f t="shared" ref="J745:J746" si="115">BK745</f>
        <v>0</v>
      </c>
      <c r="K745" s="134"/>
      <c r="L745" s="135"/>
      <c r="M745" s="139"/>
      <c r="N745" s="134"/>
      <c r="O745" s="134"/>
      <c r="P745" s="140">
        <f>P746+P777+P845+P851+P972+P994+P1013+P1046+P1131+P1141+P1188+P1217+P1277</f>
        <v>1191.49402</v>
      </c>
      <c r="Q745" s="134"/>
      <c r="R745" s="140">
        <f>R746+R777+R845+R851+R972+R994+R1013+R1046+R1131+R1141+R1188+R1217+R1277</f>
        <v>26.07520635</v>
      </c>
      <c r="S745" s="134"/>
      <c r="T745" s="141">
        <f>T746+T777+T845+T851+T972+T994+T1013+T1046+T1131+T1141+T1188+T1217+T1277</f>
        <v>0.06351315</v>
      </c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6" t="s">
        <v>136</v>
      </c>
      <c r="AS745" s="134"/>
      <c r="AT745" s="142" t="s">
        <v>74</v>
      </c>
      <c r="AU745" s="142" t="s">
        <v>75</v>
      </c>
      <c r="AV745" s="134"/>
      <c r="AW745" s="134"/>
      <c r="AX745" s="134"/>
      <c r="AY745" s="136" t="s">
        <v>128</v>
      </c>
      <c r="AZ745" s="134"/>
      <c r="BA745" s="134"/>
      <c r="BB745" s="134"/>
      <c r="BC745" s="134"/>
      <c r="BD745" s="134"/>
      <c r="BE745" s="134"/>
      <c r="BF745" s="134"/>
      <c r="BG745" s="134"/>
      <c r="BH745" s="134"/>
      <c r="BI745" s="134"/>
      <c r="BJ745" s="134"/>
      <c r="BK745" s="143">
        <f>BK746+BK777+BK845+BK851+BK972+BK994+BK1013+BK1046+BK1131+BK1141+BK1188+BK1217+BK1277</f>
        <v>0</v>
      </c>
      <c r="BL745" s="134"/>
      <c r="BM745" s="134"/>
    </row>
    <row r="746" ht="22.5" customHeight="1">
      <c r="A746" s="134"/>
      <c r="B746" s="135"/>
      <c r="C746" s="134"/>
      <c r="D746" s="136" t="s">
        <v>74</v>
      </c>
      <c r="E746" s="144" t="s">
        <v>1157</v>
      </c>
      <c r="F746" s="144" t="s">
        <v>1158</v>
      </c>
      <c r="G746" s="134"/>
      <c r="H746" s="134"/>
      <c r="I746" s="134"/>
      <c r="J746" s="145">
        <f t="shared" si="115"/>
        <v>0</v>
      </c>
      <c r="K746" s="134"/>
      <c r="L746" s="135"/>
      <c r="M746" s="139"/>
      <c r="N746" s="134"/>
      <c r="O746" s="134"/>
      <c r="P746" s="140">
        <f>SUM(P747:P776)</f>
        <v>37.277992</v>
      </c>
      <c r="Q746" s="134"/>
      <c r="R746" s="140">
        <f>SUM(R747:R776)</f>
        <v>0.8611859428</v>
      </c>
      <c r="S746" s="134"/>
      <c r="T746" s="141">
        <f>SUM(T747:T776)</f>
        <v>0</v>
      </c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6" t="s">
        <v>136</v>
      </c>
      <c r="AS746" s="134"/>
      <c r="AT746" s="142" t="s">
        <v>74</v>
      </c>
      <c r="AU746" s="142" t="s">
        <v>83</v>
      </c>
      <c r="AV746" s="134"/>
      <c r="AW746" s="134"/>
      <c r="AX746" s="134"/>
      <c r="AY746" s="136" t="s">
        <v>128</v>
      </c>
      <c r="AZ746" s="134"/>
      <c r="BA746" s="134"/>
      <c r="BB746" s="134"/>
      <c r="BC746" s="134"/>
      <c r="BD746" s="134"/>
      <c r="BE746" s="134"/>
      <c r="BF746" s="134"/>
      <c r="BG746" s="134"/>
      <c r="BH746" s="134"/>
      <c r="BI746" s="134"/>
      <c r="BJ746" s="134"/>
      <c r="BK746" s="143">
        <f>SUM(BK747:BK776)</f>
        <v>0</v>
      </c>
      <c r="BL746" s="134"/>
      <c r="BM746" s="134"/>
    </row>
    <row r="747" ht="24.0" customHeight="1">
      <c r="A747" s="16"/>
      <c r="B747" s="17"/>
      <c r="C747" s="146" t="s">
        <v>1159</v>
      </c>
      <c r="D747" s="146" t="s">
        <v>131</v>
      </c>
      <c r="E747" s="147" t="s">
        <v>1160</v>
      </c>
      <c r="F747" s="148" t="s">
        <v>1161</v>
      </c>
      <c r="G747" s="149" t="s">
        <v>164</v>
      </c>
      <c r="H747" s="150">
        <v>110.547</v>
      </c>
      <c r="I747" s="151"/>
      <c r="J747" s="151">
        <f>ROUND(I747*H747,2)</f>
        <v>0</v>
      </c>
      <c r="K747" s="148" t="s">
        <v>1</v>
      </c>
      <c r="L747" s="17"/>
      <c r="M747" s="152" t="s">
        <v>1</v>
      </c>
      <c r="N747" s="153" t="s">
        <v>41</v>
      </c>
      <c r="O747" s="154">
        <v>0.024</v>
      </c>
      <c r="P747" s="154">
        <f>O747*H747</f>
        <v>2.653128</v>
      </c>
      <c r="Q747" s="154">
        <v>0.0</v>
      </c>
      <c r="R747" s="154">
        <f>Q747*H747</f>
        <v>0</v>
      </c>
      <c r="S747" s="154">
        <v>0.0</v>
      </c>
      <c r="T747" s="155">
        <f>S747*H747</f>
        <v>0</v>
      </c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56" t="s">
        <v>434</v>
      </c>
      <c r="AS747" s="16"/>
      <c r="AT747" s="156" t="s">
        <v>131</v>
      </c>
      <c r="AU747" s="156" t="s">
        <v>136</v>
      </c>
      <c r="AV747" s="16"/>
      <c r="AW747" s="16"/>
      <c r="AX747" s="16"/>
      <c r="AY747" s="3" t="s">
        <v>128</v>
      </c>
      <c r="AZ747" s="16"/>
      <c r="BA747" s="16"/>
      <c r="BB747" s="16"/>
      <c r="BC747" s="16"/>
      <c r="BD747" s="16"/>
      <c r="BE747" s="157">
        <f>IF(N747="základní",J747,0)</f>
        <v>0</v>
      </c>
      <c r="BF747" s="157">
        <f>IF(N747="snížená",J747,0)</f>
        <v>0</v>
      </c>
      <c r="BG747" s="157">
        <f>IF(N747="zákl. přenesená",J747,0)</f>
        <v>0</v>
      </c>
      <c r="BH747" s="157">
        <f>IF(N747="sníž. přenesená",J747,0)</f>
        <v>0</v>
      </c>
      <c r="BI747" s="157">
        <f>IF(N747="nulová",J747,0)</f>
        <v>0</v>
      </c>
      <c r="BJ747" s="3" t="s">
        <v>136</v>
      </c>
      <c r="BK747" s="157">
        <f>ROUND(I747*H747,2)</f>
        <v>0</v>
      </c>
      <c r="BL747" s="3" t="s">
        <v>434</v>
      </c>
      <c r="BM747" s="156" t="s">
        <v>1162</v>
      </c>
    </row>
    <row r="748" ht="15.75" customHeight="1">
      <c r="A748" s="173"/>
      <c r="B748" s="174"/>
      <c r="C748" s="173"/>
      <c r="D748" s="168" t="s">
        <v>338</v>
      </c>
      <c r="E748" s="175" t="s">
        <v>1</v>
      </c>
      <c r="F748" s="176" t="s">
        <v>1163</v>
      </c>
      <c r="G748" s="173"/>
      <c r="H748" s="177">
        <v>103.913</v>
      </c>
      <c r="I748" s="173"/>
      <c r="J748" s="173"/>
      <c r="K748" s="173"/>
      <c r="L748" s="174"/>
      <c r="M748" s="178"/>
      <c r="N748" s="173"/>
      <c r="O748" s="173"/>
      <c r="P748" s="173"/>
      <c r="Q748" s="173"/>
      <c r="R748" s="173"/>
      <c r="S748" s="173"/>
      <c r="T748" s="179"/>
      <c r="U748" s="173"/>
      <c r="V748" s="173"/>
      <c r="W748" s="173"/>
      <c r="X748" s="173"/>
      <c r="Y748" s="173"/>
      <c r="Z748" s="173"/>
      <c r="AA748" s="173"/>
      <c r="AB748" s="173"/>
      <c r="AC748" s="173"/>
      <c r="AD748" s="173"/>
      <c r="AE748" s="173"/>
      <c r="AF748" s="173"/>
      <c r="AG748" s="173"/>
      <c r="AH748" s="173"/>
      <c r="AI748" s="173"/>
      <c r="AJ748" s="173"/>
      <c r="AK748" s="173"/>
      <c r="AL748" s="173"/>
      <c r="AM748" s="173"/>
      <c r="AN748" s="173"/>
      <c r="AO748" s="173"/>
      <c r="AP748" s="173"/>
      <c r="AQ748" s="173"/>
      <c r="AR748" s="173"/>
      <c r="AS748" s="173"/>
      <c r="AT748" s="175" t="s">
        <v>338</v>
      </c>
      <c r="AU748" s="175" t="s">
        <v>136</v>
      </c>
      <c r="AV748" s="173" t="s">
        <v>136</v>
      </c>
      <c r="AW748" s="173" t="s">
        <v>28</v>
      </c>
      <c r="AX748" s="173" t="s">
        <v>75</v>
      </c>
      <c r="AY748" s="175" t="s">
        <v>128</v>
      </c>
      <c r="AZ748" s="173"/>
      <c r="BA748" s="173"/>
      <c r="BB748" s="173"/>
      <c r="BC748" s="173"/>
      <c r="BD748" s="173"/>
      <c r="BE748" s="173"/>
      <c r="BF748" s="173"/>
      <c r="BG748" s="173"/>
      <c r="BH748" s="173"/>
      <c r="BI748" s="173"/>
      <c r="BJ748" s="173"/>
      <c r="BK748" s="173"/>
      <c r="BL748" s="173"/>
      <c r="BM748" s="173"/>
    </row>
    <row r="749" ht="15.75" customHeight="1">
      <c r="A749" s="173"/>
      <c r="B749" s="174"/>
      <c r="C749" s="173"/>
      <c r="D749" s="168" t="s">
        <v>338</v>
      </c>
      <c r="E749" s="175" t="s">
        <v>1</v>
      </c>
      <c r="F749" s="176" t="s">
        <v>1164</v>
      </c>
      <c r="G749" s="173"/>
      <c r="H749" s="177">
        <v>6.634</v>
      </c>
      <c r="I749" s="173"/>
      <c r="J749" s="173"/>
      <c r="K749" s="173"/>
      <c r="L749" s="174"/>
      <c r="M749" s="178"/>
      <c r="N749" s="173"/>
      <c r="O749" s="173"/>
      <c r="P749" s="173"/>
      <c r="Q749" s="173"/>
      <c r="R749" s="173"/>
      <c r="S749" s="173"/>
      <c r="T749" s="179"/>
      <c r="U749" s="173"/>
      <c r="V749" s="173"/>
      <c r="W749" s="173"/>
      <c r="X749" s="173"/>
      <c r="Y749" s="173"/>
      <c r="Z749" s="173"/>
      <c r="AA749" s="173"/>
      <c r="AB749" s="173"/>
      <c r="AC749" s="173"/>
      <c r="AD749" s="173"/>
      <c r="AE749" s="173"/>
      <c r="AF749" s="173"/>
      <c r="AG749" s="173"/>
      <c r="AH749" s="173"/>
      <c r="AI749" s="173"/>
      <c r="AJ749" s="173"/>
      <c r="AK749" s="173"/>
      <c r="AL749" s="173"/>
      <c r="AM749" s="173"/>
      <c r="AN749" s="173"/>
      <c r="AO749" s="173"/>
      <c r="AP749" s="173"/>
      <c r="AQ749" s="173"/>
      <c r="AR749" s="173"/>
      <c r="AS749" s="173"/>
      <c r="AT749" s="175" t="s">
        <v>338</v>
      </c>
      <c r="AU749" s="175" t="s">
        <v>136</v>
      </c>
      <c r="AV749" s="173" t="s">
        <v>136</v>
      </c>
      <c r="AW749" s="173" t="s">
        <v>28</v>
      </c>
      <c r="AX749" s="173" t="s">
        <v>75</v>
      </c>
      <c r="AY749" s="175" t="s">
        <v>128</v>
      </c>
      <c r="AZ749" s="173"/>
      <c r="BA749" s="173"/>
      <c r="BB749" s="173"/>
      <c r="BC749" s="173"/>
      <c r="BD749" s="173"/>
      <c r="BE749" s="173"/>
      <c r="BF749" s="173"/>
      <c r="BG749" s="173"/>
      <c r="BH749" s="173"/>
      <c r="BI749" s="173"/>
      <c r="BJ749" s="173"/>
      <c r="BK749" s="173"/>
      <c r="BL749" s="173"/>
      <c r="BM749" s="173"/>
    </row>
    <row r="750" ht="15.75" customHeight="1">
      <c r="A750" s="187"/>
      <c r="B750" s="188"/>
      <c r="C750" s="187"/>
      <c r="D750" s="168" t="s">
        <v>338</v>
      </c>
      <c r="E750" s="189" t="s">
        <v>1</v>
      </c>
      <c r="F750" s="190" t="s">
        <v>351</v>
      </c>
      <c r="G750" s="187"/>
      <c r="H750" s="191">
        <v>110.547</v>
      </c>
      <c r="I750" s="187"/>
      <c r="J750" s="187"/>
      <c r="K750" s="187"/>
      <c r="L750" s="188"/>
      <c r="M750" s="192"/>
      <c r="N750" s="187"/>
      <c r="O750" s="187"/>
      <c r="P750" s="187"/>
      <c r="Q750" s="187"/>
      <c r="R750" s="187"/>
      <c r="S750" s="187"/>
      <c r="T750" s="193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9" t="s">
        <v>338</v>
      </c>
      <c r="AU750" s="189" t="s">
        <v>136</v>
      </c>
      <c r="AV750" s="187" t="s">
        <v>153</v>
      </c>
      <c r="AW750" s="187" t="s">
        <v>28</v>
      </c>
      <c r="AX750" s="187" t="s">
        <v>83</v>
      </c>
      <c r="AY750" s="189" t="s">
        <v>128</v>
      </c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</row>
    <row r="751" ht="16.5" customHeight="1">
      <c r="A751" s="16"/>
      <c r="B751" s="17"/>
      <c r="C751" s="194" t="s">
        <v>1165</v>
      </c>
      <c r="D751" s="194" t="s">
        <v>407</v>
      </c>
      <c r="E751" s="195" t="s">
        <v>1166</v>
      </c>
      <c r="F751" s="196" t="s">
        <v>1167</v>
      </c>
      <c r="G751" s="197" t="s">
        <v>1168</v>
      </c>
      <c r="H751" s="198">
        <v>22.109</v>
      </c>
      <c r="I751" s="199"/>
      <c r="J751" s="199">
        <f>ROUND(I751*H751,2)</f>
        <v>0</v>
      </c>
      <c r="K751" s="196" t="s">
        <v>134</v>
      </c>
      <c r="L751" s="200"/>
      <c r="M751" s="201" t="s">
        <v>1</v>
      </c>
      <c r="N751" s="202" t="s">
        <v>41</v>
      </c>
      <c r="O751" s="154">
        <v>0.0</v>
      </c>
      <c r="P751" s="154">
        <f>O751*H751</f>
        <v>0</v>
      </c>
      <c r="Q751" s="154">
        <v>0.001</v>
      </c>
      <c r="R751" s="154">
        <f>Q751*H751</f>
        <v>0.022109</v>
      </c>
      <c r="S751" s="154">
        <v>0.0</v>
      </c>
      <c r="T751" s="155">
        <f>S751*H751</f>
        <v>0</v>
      </c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56" t="s">
        <v>556</v>
      </c>
      <c r="AS751" s="16"/>
      <c r="AT751" s="156" t="s">
        <v>407</v>
      </c>
      <c r="AU751" s="156" t="s">
        <v>136</v>
      </c>
      <c r="AV751" s="16"/>
      <c r="AW751" s="16"/>
      <c r="AX751" s="16"/>
      <c r="AY751" s="3" t="s">
        <v>128</v>
      </c>
      <c r="AZ751" s="16"/>
      <c r="BA751" s="16"/>
      <c r="BB751" s="16"/>
      <c r="BC751" s="16"/>
      <c r="BD751" s="16"/>
      <c r="BE751" s="157">
        <f>IF(N751="základní",J751,0)</f>
        <v>0</v>
      </c>
      <c r="BF751" s="157">
        <f>IF(N751="snížená",J751,0)</f>
        <v>0</v>
      </c>
      <c r="BG751" s="157">
        <f>IF(N751="zákl. přenesená",J751,0)</f>
        <v>0</v>
      </c>
      <c r="BH751" s="157">
        <f>IF(N751="sníž. přenesená",J751,0)</f>
        <v>0</v>
      </c>
      <c r="BI751" s="157">
        <f>IF(N751="nulová",J751,0)</f>
        <v>0</v>
      </c>
      <c r="BJ751" s="3" t="s">
        <v>136</v>
      </c>
      <c r="BK751" s="157">
        <f>ROUND(I751*H751,2)</f>
        <v>0</v>
      </c>
      <c r="BL751" s="3" t="s">
        <v>434</v>
      </c>
      <c r="BM751" s="156" t="s">
        <v>1169</v>
      </c>
    </row>
    <row r="752" ht="15.75" customHeight="1">
      <c r="A752" s="173"/>
      <c r="B752" s="174"/>
      <c r="C752" s="173"/>
      <c r="D752" s="168" t="s">
        <v>338</v>
      </c>
      <c r="E752" s="173"/>
      <c r="F752" s="176" t="s">
        <v>1170</v>
      </c>
      <c r="G752" s="173"/>
      <c r="H752" s="177">
        <v>22.109</v>
      </c>
      <c r="I752" s="173"/>
      <c r="J752" s="173"/>
      <c r="K752" s="173"/>
      <c r="L752" s="174"/>
      <c r="M752" s="178"/>
      <c r="N752" s="173"/>
      <c r="O752" s="173"/>
      <c r="P752" s="173"/>
      <c r="Q752" s="173"/>
      <c r="R752" s="173"/>
      <c r="S752" s="173"/>
      <c r="T752" s="179"/>
      <c r="U752" s="173"/>
      <c r="V752" s="173"/>
      <c r="W752" s="173"/>
      <c r="X752" s="173"/>
      <c r="Y752" s="173"/>
      <c r="Z752" s="173"/>
      <c r="AA752" s="173"/>
      <c r="AB752" s="173"/>
      <c r="AC752" s="173"/>
      <c r="AD752" s="173"/>
      <c r="AE752" s="173"/>
      <c r="AF752" s="173"/>
      <c r="AG752" s="173"/>
      <c r="AH752" s="173"/>
      <c r="AI752" s="173"/>
      <c r="AJ752" s="173"/>
      <c r="AK752" s="173"/>
      <c r="AL752" s="173"/>
      <c r="AM752" s="173"/>
      <c r="AN752" s="173"/>
      <c r="AO752" s="173"/>
      <c r="AP752" s="173"/>
      <c r="AQ752" s="173"/>
      <c r="AR752" s="173"/>
      <c r="AS752" s="173"/>
      <c r="AT752" s="175" t="s">
        <v>338</v>
      </c>
      <c r="AU752" s="175" t="s">
        <v>136</v>
      </c>
      <c r="AV752" s="173" t="s">
        <v>136</v>
      </c>
      <c r="AW752" s="173" t="s">
        <v>4</v>
      </c>
      <c r="AX752" s="173" t="s">
        <v>83</v>
      </c>
      <c r="AY752" s="175" t="s">
        <v>128</v>
      </c>
      <c r="AZ752" s="173"/>
      <c r="BA752" s="173"/>
      <c r="BB752" s="173"/>
      <c r="BC752" s="173"/>
      <c r="BD752" s="173"/>
      <c r="BE752" s="173"/>
      <c r="BF752" s="173"/>
      <c r="BG752" s="173"/>
      <c r="BH752" s="173"/>
      <c r="BI752" s="173"/>
      <c r="BJ752" s="173"/>
      <c r="BK752" s="173"/>
      <c r="BL752" s="173"/>
      <c r="BM752" s="173"/>
    </row>
    <row r="753" ht="24.0" customHeight="1">
      <c r="A753" s="16"/>
      <c r="B753" s="17"/>
      <c r="C753" s="146" t="s">
        <v>1171</v>
      </c>
      <c r="D753" s="146" t="s">
        <v>131</v>
      </c>
      <c r="E753" s="147" t="s">
        <v>1172</v>
      </c>
      <c r="F753" s="148" t="s">
        <v>1173</v>
      </c>
      <c r="G753" s="149" t="s">
        <v>164</v>
      </c>
      <c r="H753" s="150">
        <v>8.368</v>
      </c>
      <c r="I753" s="151"/>
      <c r="J753" s="151">
        <f>ROUND(I753*H753,2)</f>
        <v>0</v>
      </c>
      <c r="K753" s="148" t="s">
        <v>134</v>
      </c>
      <c r="L753" s="17"/>
      <c r="M753" s="152" t="s">
        <v>1</v>
      </c>
      <c r="N753" s="153" t="s">
        <v>41</v>
      </c>
      <c r="O753" s="154">
        <v>0.054</v>
      </c>
      <c r="P753" s="154">
        <f>O753*H753</f>
        <v>0.451872</v>
      </c>
      <c r="Q753" s="154">
        <v>0.0</v>
      </c>
      <c r="R753" s="154">
        <f>Q753*H753</f>
        <v>0</v>
      </c>
      <c r="S753" s="154">
        <v>0.0</v>
      </c>
      <c r="T753" s="155">
        <f>S753*H753</f>
        <v>0</v>
      </c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56" t="s">
        <v>434</v>
      </c>
      <c r="AS753" s="16"/>
      <c r="AT753" s="156" t="s">
        <v>131</v>
      </c>
      <c r="AU753" s="156" t="s">
        <v>136</v>
      </c>
      <c r="AV753" s="16"/>
      <c r="AW753" s="16"/>
      <c r="AX753" s="16"/>
      <c r="AY753" s="3" t="s">
        <v>128</v>
      </c>
      <c r="AZ753" s="16"/>
      <c r="BA753" s="16"/>
      <c r="BB753" s="16"/>
      <c r="BC753" s="16"/>
      <c r="BD753" s="16"/>
      <c r="BE753" s="157">
        <f>IF(N753="základní",J753,0)</f>
        <v>0</v>
      </c>
      <c r="BF753" s="157">
        <f>IF(N753="snížená",J753,0)</f>
        <v>0</v>
      </c>
      <c r="BG753" s="157">
        <f>IF(N753="zákl. přenesená",J753,0)</f>
        <v>0</v>
      </c>
      <c r="BH753" s="157">
        <f>IF(N753="sníž. přenesená",J753,0)</f>
        <v>0</v>
      </c>
      <c r="BI753" s="157">
        <f>IF(N753="nulová",J753,0)</f>
        <v>0</v>
      </c>
      <c r="BJ753" s="3" t="s">
        <v>136</v>
      </c>
      <c r="BK753" s="157">
        <f>ROUND(I753*H753,2)</f>
        <v>0</v>
      </c>
      <c r="BL753" s="3" t="s">
        <v>434</v>
      </c>
      <c r="BM753" s="156" t="s">
        <v>1174</v>
      </c>
    </row>
    <row r="754" ht="15.75" customHeight="1">
      <c r="A754" s="16"/>
      <c r="B754" s="17"/>
      <c r="C754" s="16"/>
      <c r="D754" s="158" t="s">
        <v>138</v>
      </c>
      <c r="E754" s="16"/>
      <c r="F754" s="159" t="s">
        <v>1175</v>
      </c>
      <c r="G754" s="16"/>
      <c r="H754" s="16"/>
      <c r="I754" s="16"/>
      <c r="J754" s="16"/>
      <c r="K754" s="16"/>
      <c r="L754" s="17"/>
      <c r="M754" s="160"/>
      <c r="N754" s="16"/>
      <c r="O754" s="16"/>
      <c r="P754" s="16"/>
      <c r="Q754" s="16"/>
      <c r="R754" s="16"/>
      <c r="S754" s="16"/>
      <c r="T754" s="5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3" t="s">
        <v>138</v>
      </c>
      <c r="AU754" s="3" t="s">
        <v>136</v>
      </c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</row>
    <row r="755" ht="15.75" customHeight="1">
      <c r="A755" s="166"/>
      <c r="B755" s="167"/>
      <c r="C755" s="166"/>
      <c r="D755" s="168" t="s">
        <v>338</v>
      </c>
      <c r="E755" s="169" t="s">
        <v>1</v>
      </c>
      <c r="F755" s="170" t="s">
        <v>1176</v>
      </c>
      <c r="G755" s="166"/>
      <c r="H755" s="169" t="s">
        <v>1</v>
      </c>
      <c r="I755" s="166"/>
      <c r="J755" s="166"/>
      <c r="K755" s="166"/>
      <c r="L755" s="167"/>
      <c r="M755" s="171"/>
      <c r="N755" s="166"/>
      <c r="O755" s="166"/>
      <c r="P755" s="166"/>
      <c r="Q755" s="166"/>
      <c r="R755" s="166"/>
      <c r="S755" s="166"/>
      <c r="T755" s="172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9" t="s">
        <v>338</v>
      </c>
      <c r="AU755" s="169" t="s">
        <v>136</v>
      </c>
      <c r="AV755" s="166" t="s">
        <v>83</v>
      </c>
      <c r="AW755" s="166" t="s">
        <v>28</v>
      </c>
      <c r="AX755" s="166" t="s">
        <v>75</v>
      </c>
      <c r="AY755" s="169" t="s">
        <v>128</v>
      </c>
      <c r="AZ755" s="166"/>
      <c r="BA755" s="166"/>
      <c r="BB755" s="166"/>
      <c r="BC755" s="166"/>
      <c r="BD755" s="166"/>
      <c r="BE755" s="166"/>
      <c r="BF755" s="166"/>
      <c r="BG755" s="166"/>
      <c r="BH755" s="166"/>
      <c r="BI755" s="166"/>
      <c r="BJ755" s="166"/>
      <c r="BK755" s="166"/>
      <c r="BL755" s="166"/>
      <c r="BM755" s="166"/>
    </row>
    <row r="756" ht="15.75" customHeight="1">
      <c r="A756" s="173"/>
      <c r="B756" s="174"/>
      <c r="C756" s="173"/>
      <c r="D756" s="168" t="s">
        <v>338</v>
      </c>
      <c r="E756" s="175" t="s">
        <v>1</v>
      </c>
      <c r="F756" s="176" t="s">
        <v>204</v>
      </c>
      <c r="G756" s="173"/>
      <c r="H756" s="177">
        <v>8.368</v>
      </c>
      <c r="I756" s="173"/>
      <c r="J756" s="173"/>
      <c r="K756" s="173"/>
      <c r="L756" s="174"/>
      <c r="M756" s="178"/>
      <c r="N756" s="173"/>
      <c r="O756" s="173"/>
      <c r="P756" s="173"/>
      <c r="Q756" s="173"/>
      <c r="R756" s="173"/>
      <c r="S756" s="173"/>
      <c r="T756" s="179"/>
      <c r="U756" s="173"/>
      <c r="V756" s="173"/>
      <c r="W756" s="173"/>
      <c r="X756" s="173"/>
      <c r="Y756" s="173"/>
      <c r="Z756" s="173"/>
      <c r="AA756" s="173"/>
      <c r="AB756" s="173"/>
      <c r="AC756" s="173"/>
      <c r="AD756" s="173"/>
      <c r="AE756" s="173"/>
      <c r="AF756" s="173"/>
      <c r="AG756" s="173"/>
      <c r="AH756" s="173"/>
      <c r="AI756" s="173"/>
      <c r="AJ756" s="173"/>
      <c r="AK756" s="173"/>
      <c r="AL756" s="173"/>
      <c r="AM756" s="173"/>
      <c r="AN756" s="173"/>
      <c r="AO756" s="173"/>
      <c r="AP756" s="173"/>
      <c r="AQ756" s="173"/>
      <c r="AR756" s="173"/>
      <c r="AS756" s="173"/>
      <c r="AT756" s="175" t="s">
        <v>338</v>
      </c>
      <c r="AU756" s="175" t="s">
        <v>136</v>
      </c>
      <c r="AV756" s="173" t="s">
        <v>136</v>
      </c>
      <c r="AW756" s="173" t="s">
        <v>28</v>
      </c>
      <c r="AX756" s="173" t="s">
        <v>83</v>
      </c>
      <c r="AY756" s="175" t="s">
        <v>128</v>
      </c>
      <c r="AZ756" s="173"/>
      <c r="BA756" s="173"/>
      <c r="BB756" s="173"/>
      <c r="BC756" s="173"/>
      <c r="BD756" s="173"/>
      <c r="BE756" s="173"/>
      <c r="BF756" s="173"/>
      <c r="BG756" s="173"/>
      <c r="BH756" s="173"/>
      <c r="BI756" s="173"/>
      <c r="BJ756" s="173"/>
      <c r="BK756" s="173"/>
      <c r="BL756" s="173"/>
      <c r="BM756" s="173"/>
    </row>
    <row r="757" ht="16.5" customHeight="1">
      <c r="A757" s="16"/>
      <c r="B757" s="17"/>
      <c r="C757" s="194" t="s">
        <v>1177</v>
      </c>
      <c r="D757" s="194" t="s">
        <v>407</v>
      </c>
      <c r="E757" s="195" t="s">
        <v>1166</v>
      </c>
      <c r="F757" s="196" t="s">
        <v>1167</v>
      </c>
      <c r="G757" s="197" t="s">
        <v>1168</v>
      </c>
      <c r="H757" s="198">
        <v>2.51</v>
      </c>
      <c r="I757" s="199"/>
      <c r="J757" s="199">
        <f>ROUND(I757*H757,2)</f>
        <v>0</v>
      </c>
      <c r="K757" s="196" t="s">
        <v>134</v>
      </c>
      <c r="L757" s="200"/>
      <c r="M757" s="201" t="s">
        <v>1</v>
      </c>
      <c r="N757" s="202" t="s">
        <v>41</v>
      </c>
      <c r="O757" s="154">
        <v>0.0</v>
      </c>
      <c r="P757" s="154">
        <f>O757*H757</f>
        <v>0</v>
      </c>
      <c r="Q757" s="154">
        <v>0.001</v>
      </c>
      <c r="R757" s="154">
        <f>Q757*H757</f>
        <v>0.00251</v>
      </c>
      <c r="S757" s="154">
        <v>0.0</v>
      </c>
      <c r="T757" s="155">
        <f>S757*H757</f>
        <v>0</v>
      </c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56" t="s">
        <v>556</v>
      </c>
      <c r="AS757" s="16"/>
      <c r="AT757" s="156" t="s">
        <v>407</v>
      </c>
      <c r="AU757" s="156" t="s">
        <v>136</v>
      </c>
      <c r="AV757" s="16"/>
      <c r="AW757" s="16"/>
      <c r="AX757" s="16"/>
      <c r="AY757" s="3" t="s">
        <v>128</v>
      </c>
      <c r="AZ757" s="16"/>
      <c r="BA757" s="16"/>
      <c r="BB757" s="16"/>
      <c r="BC757" s="16"/>
      <c r="BD757" s="16"/>
      <c r="BE757" s="157">
        <f>IF(N757="základní",J757,0)</f>
        <v>0</v>
      </c>
      <c r="BF757" s="157">
        <f>IF(N757="snížená",J757,0)</f>
        <v>0</v>
      </c>
      <c r="BG757" s="157">
        <f>IF(N757="zákl. přenesená",J757,0)</f>
        <v>0</v>
      </c>
      <c r="BH757" s="157">
        <f>IF(N757="sníž. přenesená",J757,0)</f>
        <v>0</v>
      </c>
      <c r="BI757" s="157">
        <f>IF(N757="nulová",J757,0)</f>
        <v>0</v>
      </c>
      <c r="BJ757" s="3" t="s">
        <v>136</v>
      </c>
      <c r="BK757" s="157">
        <f>ROUND(I757*H757,2)</f>
        <v>0</v>
      </c>
      <c r="BL757" s="3" t="s">
        <v>434</v>
      </c>
      <c r="BM757" s="156" t="s">
        <v>1178</v>
      </c>
    </row>
    <row r="758" ht="15.75" customHeight="1">
      <c r="A758" s="173"/>
      <c r="B758" s="174"/>
      <c r="C758" s="173"/>
      <c r="D758" s="168" t="s">
        <v>338</v>
      </c>
      <c r="E758" s="173"/>
      <c r="F758" s="176" t="s">
        <v>1179</v>
      </c>
      <c r="G758" s="173"/>
      <c r="H758" s="177">
        <v>2.51</v>
      </c>
      <c r="I758" s="173"/>
      <c r="J758" s="173"/>
      <c r="K758" s="173"/>
      <c r="L758" s="174"/>
      <c r="M758" s="178"/>
      <c r="N758" s="173"/>
      <c r="O758" s="173"/>
      <c r="P758" s="173"/>
      <c r="Q758" s="173"/>
      <c r="R758" s="173"/>
      <c r="S758" s="173"/>
      <c r="T758" s="179"/>
      <c r="U758" s="173"/>
      <c r="V758" s="173"/>
      <c r="W758" s="173"/>
      <c r="X758" s="173"/>
      <c r="Y758" s="173"/>
      <c r="Z758" s="173"/>
      <c r="AA758" s="173"/>
      <c r="AB758" s="173"/>
      <c r="AC758" s="173"/>
      <c r="AD758" s="173"/>
      <c r="AE758" s="173"/>
      <c r="AF758" s="173"/>
      <c r="AG758" s="173"/>
      <c r="AH758" s="173"/>
      <c r="AI758" s="173"/>
      <c r="AJ758" s="173"/>
      <c r="AK758" s="173"/>
      <c r="AL758" s="173"/>
      <c r="AM758" s="173"/>
      <c r="AN758" s="173"/>
      <c r="AO758" s="173"/>
      <c r="AP758" s="173"/>
      <c r="AQ758" s="173"/>
      <c r="AR758" s="173"/>
      <c r="AS758" s="173"/>
      <c r="AT758" s="175" t="s">
        <v>338</v>
      </c>
      <c r="AU758" s="175" t="s">
        <v>136</v>
      </c>
      <c r="AV758" s="173" t="s">
        <v>136</v>
      </c>
      <c r="AW758" s="173" t="s">
        <v>4</v>
      </c>
      <c r="AX758" s="173" t="s">
        <v>83</v>
      </c>
      <c r="AY758" s="175" t="s">
        <v>128</v>
      </c>
      <c r="AZ758" s="173"/>
      <c r="BA758" s="173"/>
      <c r="BB758" s="173"/>
      <c r="BC758" s="173"/>
      <c r="BD758" s="173"/>
      <c r="BE758" s="173"/>
      <c r="BF758" s="173"/>
      <c r="BG758" s="173"/>
      <c r="BH758" s="173"/>
      <c r="BI758" s="173"/>
      <c r="BJ758" s="173"/>
      <c r="BK758" s="173"/>
      <c r="BL758" s="173"/>
      <c r="BM758" s="173"/>
    </row>
    <row r="759" ht="24.0" customHeight="1">
      <c r="A759" s="16"/>
      <c r="B759" s="17"/>
      <c r="C759" s="146" t="s">
        <v>1180</v>
      </c>
      <c r="D759" s="146" t="s">
        <v>131</v>
      </c>
      <c r="E759" s="147" t="s">
        <v>1181</v>
      </c>
      <c r="F759" s="148" t="s">
        <v>1182</v>
      </c>
      <c r="G759" s="149" t="s">
        <v>164</v>
      </c>
      <c r="H759" s="150">
        <v>110.547</v>
      </c>
      <c r="I759" s="151"/>
      <c r="J759" s="151">
        <f>ROUND(I759*H759,2)</f>
        <v>0</v>
      </c>
      <c r="K759" s="148" t="s">
        <v>1</v>
      </c>
      <c r="L759" s="17"/>
      <c r="M759" s="152" t="s">
        <v>1</v>
      </c>
      <c r="N759" s="153" t="s">
        <v>41</v>
      </c>
      <c r="O759" s="154">
        <v>0.222</v>
      </c>
      <c r="P759" s="154">
        <f>O759*H759</f>
        <v>24.541434</v>
      </c>
      <c r="Q759" s="154">
        <v>3.9825E-4</v>
      </c>
      <c r="R759" s="154">
        <f>Q759*H759</f>
        <v>0.04402534275</v>
      </c>
      <c r="S759" s="154">
        <v>0.0</v>
      </c>
      <c r="T759" s="155">
        <f>S759*H759</f>
        <v>0</v>
      </c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56" t="s">
        <v>434</v>
      </c>
      <c r="AS759" s="16"/>
      <c r="AT759" s="156" t="s">
        <v>131</v>
      </c>
      <c r="AU759" s="156" t="s">
        <v>136</v>
      </c>
      <c r="AV759" s="16"/>
      <c r="AW759" s="16"/>
      <c r="AX759" s="16"/>
      <c r="AY759" s="3" t="s">
        <v>128</v>
      </c>
      <c r="AZ759" s="16"/>
      <c r="BA759" s="16"/>
      <c r="BB759" s="16"/>
      <c r="BC759" s="16"/>
      <c r="BD759" s="16"/>
      <c r="BE759" s="157">
        <f>IF(N759="základní",J759,0)</f>
        <v>0</v>
      </c>
      <c r="BF759" s="157">
        <f>IF(N759="snížená",J759,0)</f>
        <v>0</v>
      </c>
      <c r="BG759" s="157">
        <f>IF(N759="zákl. přenesená",J759,0)</f>
        <v>0</v>
      </c>
      <c r="BH759" s="157">
        <f>IF(N759="sníž. přenesená",J759,0)</f>
        <v>0</v>
      </c>
      <c r="BI759" s="157">
        <f>IF(N759="nulová",J759,0)</f>
        <v>0</v>
      </c>
      <c r="BJ759" s="3" t="s">
        <v>136</v>
      </c>
      <c r="BK759" s="157">
        <f>ROUND(I759*H759,2)</f>
        <v>0</v>
      </c>
      <c r="BL759" s="3" t="s">
        <v>434</v>
      </c>
      <c r="BM759" s="156" t="s">
        <v>1183</v>
      </c>
    </row>
    <row r="760" ht="15.75" customHeight="1">
      <c r="A760" s="173"/>
      <c r="B760" s="174"/>
      <c r="C760" s="173"/>
      <c r="D760" s="168" t="s">
        <v>338</v>
      </c>
      <c r="E760" s="175" t="s">
        <v>1</v>
      </c>
      <c r="F760" s="176" t="s">
        <v>1163</v>
      </c>
      <c r="G760" s="173"/>
      <c r="H760" s="177">
        <v>103.913</v>
      </c>
      <c r="I760" s="173"/>
      <c r="J760" s="173"/>
      <c r="K760" s="173"/>
      <c r="L760" s="174"/>
      <c r="M760" s="178"/>
      <c r="N760" s="173"/>
      <c r="O760" s="173"/>
      <c r="P760" s="173"/>
      <c r="Q760" s="173"/>
      <c r="R760" s="173"/>
      <c r="S760" s="173"/>
      <c r="T760" s="179"/>
      <c r="U760" s="173"/>
      <c r="V760" s="173"/>
      <c r="W760" s="173"/>
      <c r="X760" s="173"/>
      <c r="Y760" s="173"/>
      <c r="Z760" s="173"/>
      <c r="AA760" s="173"/>
      <c r="AB760" s="173"/>
      <c r="AC760" s="173"/>
      <c r="AD760" s="173"/>
      <c r="AE760" s="173"/>
      <c r="AF760" s="173"/>
      <c r="AG760" s="173"/>
      <c r="AH760" s="173"/>
      <c r="AI760" s="173"/>
      <c r="AJ760" s="173"/>
      <c r="AK760" s="173"/>
      <c r="AL760" s="173"/>
      <c r="AM760" s="173"/>
      <c r="AN760" s="173"/>
      <c r="AO760" s="173"/>
      <c r="AP760" s="173"/>
      <c r="AQ760" s="173"/>
      <c r="AR760" s="173"/>
      <c r="AS760" s="173"/>
      <c r="AT760" s="175" t="s">
        <v>338</v>
      </c>
      <c r="AU760" s="175" t="s">
        <v>136</v>
      </c>
      <c r="AV760" s="173" t="s">
        <v>136</v>
      </c>
      <c r="AW760" s="173" t="s">
        <v>28</v>
      </c>
      <c r="AX760" s="173" t="s">
        <v>75</v>
      </c>
      <c r="AY760" s="175" t="s">
        <v>128</v>
      </c>
      <c r="AZ760" s="173"/>
      <c r="BA760" s="173"/>
      <c r="BB760" s="173"/>
      <c r="BC760" s="173"/>
      <c r="BD760" s="173"/>
      <c r="BE760" s="173"/>
      <c r="BF760" s="173"/>
      <c r="BG760" s="173"/>
      <c r="BH760" s="173"/>
      <c r="BI760" s="173"/>
      <c r="BJ760" s="173"/>
      <c r="BK760" s="173"/>
      <c r="BL760" s="173"/>
      <c r="BM760" s="173"/>
    </row>
    <row r="761" ht="15.75" customHeight="1">
      <c r="A761" s="173"/>
      <c r="B761" s="174"/>
      <c r="C761" s="173"/>
      <c r="D761" s="168" t="s">
        <v>338</v>
      </c>
      <c r="E761" s="175" t="s">
        <v>1</v>
      </c>
      <c r="F761" s="176" t="s">
        <v>1164</v>
      </c>
      <c r="G761" s="173"/>
      <c r="H761" s="177">
        <v>6.634</v>
      </c>
      <c r="I761" s="173"/>
      <c r="J761" s="173"/>
      <c r="K761" s="173"/>
      <c r="L761" s="174"/>
      <c r="M761" s="178"/>
      <c r="N761" s="173"/>
      <c r="O761" s="173"/>
      <c r="P761" s="173"/>
      <c r="Q761" s="173"/>
      <c r="R761" s="173"/>
      <c r="S761" s="173"/>
      <c r="T761" s="179"/>
      <c r="U761" s="173"/>
      <c r="V761" s="173"/>
      <c r="W761" s="173"/>
      <c r="X761" s="173"/>
      <c r="Y761" s="173"/>
      <c r="Z761" s="173"/>
      <c r="AA761" s="173"/>
      <c r="AB761" s="173"/>
      <c r="AC761" s="173"/>
      <c r="AD761" s="173"/>
      <c r="AE761" s="173"/>
      <c r="AF761" s="173"/>
      <c r="AG761" s="173"/>
      <c r="AH761" s="173"/>
      <c r="AI761" s="173"/>
      <c r="AJ761" s="173"/>
      <c r="AK761" s="173"/>
      <c r="AL761" s="173"/>
      <c r="AM761" s="173"/>
      <c r="AN761" s="173"/>
      <c r="AO761" s="173"/>
      <c r="AP761" s="173"/>
      <c r="AQ761" s="173"/>
      <c r="AR761" s="173"/>
      <c r="AS761" s="173"/>
      <c r="AT761" s="175" t="s">
        <v>338</v>
      </c>
      <c r="AU761" s="175" t="s">
        <v>136</v>
      </c>
      <c r="AV761" s="173" t="s">
        <v>136</v>
      </c>
      <c r="AW761" s="173" t="s">
        <v>28</v>
      </c>
      <c r="AX761" s="173" t="s">
        <v>75</v>
      </c>
      <c r="AY761" s="175" t="s">
        <v>128</v>
      </c>
      <c r="AZ761" s="173"/>
      <c r="BA761" s="173"/>
      <c r="BB761" s="173"/>
      <c r="BC761" s="173"/>
      <c r="BD761" s="173"/>
      <c r="BE761" s="173"/>
      <c r="BF761" s="173"/>
      <c r="BG761" s="173"/>
      <c r="BH761" s="173"/>
      <c r="BI761" s="173"/>
      <c r="BJ761" s="173"/>
      <c r="BK761" s="173"/>
      <c r="BL761" s="173"/>
      <c r="BM761" s="173"/>
    </row>
    <row r="762" ht="15.75" customHeight="1">
      <c r="A762" s="187"/>
      <c r="B762" s="188"/>
      <c r="C762" s="187"/>
      <c r="D762" s="168" t="s">
        <v>338</v>
      </c>
      <c r="E762" s="189" t="s">
        <v>1</v>
      </c>
      <c r="F762" s="190" t="s">
        <v>351</v>
      </c>
      <c r="G762" s="187"/>
      <c r="H762" s="191">
        <v>110.547</v>
      </c>
      <c r="I762" s="187"/>
      <c r="J762" s="187"/>
      <c r="K762" s="187"/>
      <c r="L762" s="188"/>
      <c r="M762" s="192"/>
      <c r="N762" s="187"/>
      <c r="O762" s="187"/>
      <c r="P762" s="187"/>
      <c r="Q762" s="187"/>
      <c r="R762" s="187"/>
      <c r="S762" s="187"/>
      <c r="T762" s="193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9" t="s">
        <v>338</v>
      </c>
      <c r="AU762" s="189" t="s">
        <v>136</v>
      </c>
      <c r="AV762" s="187" t="s">
        <v>153</v>
      </c>
      <c r="AW762" s="187" t="s">
        <v>28</v>
      </c>
      <c r="AX762" s="187" t="s">
        <v>83</v>
      </c>
      <c r="AY762" s="189" t="s">
        <v>128</v>
      </c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</row>
    <row r="763" ht="24.0" customHeight="1">
      <c r="A763" s="16"/>
      <c r="B763" s="17"/>
      <c r="C763" s="194" t="s">
        <v>1184</v>
      </c>
      <c r="D763" s="194" t="s">
        <v>407</v>
      </c>
      <c r="E763" s="195" t="s">
        <v>1185</v>
      </c>
      <c r="F763" s="196" t="s">
        <v>1186</v>
      </c>
      <c r="G763" s="197" t="s">
        <v>164</v>
      </c>
      <c r="H763" s="198">
        <v>128.843</v>
      </c>
      <c r="I763" s="199"/>
      <c r="J763" s="199">
        <f>ROUND(I763*H763,2)</f>
        <v>0</v>
      </c>
      <c r="K763" s="196" t="s">
        <v>1</v>
      </c>
      <c r="L763" s="200"/>
      <c r="M763" s="201" t="s">
        <v>1</v>
      </c>
      <c r="N763" s="202" t="s">
        <v>41</v>
      </c>
      <c r="O763" s="154">
        <v>0.0</v>
      </c>
      <c r="P763" s="154">
        <f>O763*H763</f>
        <v>0</v>
      </c>
      <c r="Q763" s="154">
        <v>0.0054</v>
      </c>
      <c r="R763" s="154">
        <f>Q763*H763</f>
        <v>0.6957522</v>
      </c>
      <c r="S763" s="154">
        <v>0.0</v>
      </c>
      <c r="T763" s="155">
        <f>S763*H763</f>
        <v>0</v>
      </c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56" t="s">
        <v>556</v>
      </c>
      <c r="AS763" s="16"/>
      <c r="AT763" s="156" t="s">
        <v>407</v>
      </c>
      <c r="AU763" s="156" t="s">
        <v>136</v>
      </c>
      <c r="AV763" s="16"/>
      <c r="AW763" s="16"/>
      <c r="AX763" s="16"/>
      <c r="AY763" s="3" t="s">
        <v>128</v>
      </c>
      <c r="AZ763" s="16"/>
      <c r="BA763" s="16"/>
      <c r="BB763" s="16"/>
      <c r="BC763" s="16"/>
      <c r="BD763" s="16"/>
      <c r="BE763" s="157">
        <f>IF(N763="základní",J763,0)</f>
        <v>0</v>
      </c>
      <c r="BF763" s="157">
        <f>IF(N763="snížená",J763,0)</f>
        <v>0</v>
      </c>
      <c r="BG763" s="157">
        <f>IF(N763="zákl. přenesená",J763,0)</f>
        <v>0</v>
      </c>
      <c r="BH763" s="157">
        <f>IF(N763="sníž. přenesená",J763,0)</f>
        <v>0</v>
      </c>
      <c r="BI763" s="157">
        <f>IF(N763="nulová",J763,0)</f>
        <v>0</v>
      </c>
      <c r="BJ763" s="3" t="s">
        <v>136</v>
      </c>
      <c r="BK763" s="157">
        <f>ROUND(I763*H763,2)</f>
        <v>0</v>
      </c>
      <c r="BL763" s="3" t="s">
        <v>434</v>
      </c>
      <c r="BM763" s="156" t="s">
        <v>1187</v>
      </c>
    </row>
    <row r="764" ht="15.75" customHeight="1">
      <c r="A764" s="173"/>
      <c r="B764" s="174"/>
      <c r="C764" s="173"/>
      <c r="D764" s="168" t="s">
        <v>338</v>
      </c>
      <c r="E764" s="173"/>
      <c r="F764" s="176" t="s">
        <v>1188</v>
      </c>
      <c r="G764" s="173"/>
      <c r="H764" s="177">
        <v>128.843</v>
      </c>
      <c r="I764" s="173"/>
      <c r="J764" s="173"/>
      <c r="K764" s="173"/>
      <c r="L764" s="174"/>
      <c r="M764" s="178"/>
      <c r="N764" s="173"/>
      <c r="O764" s="173"/>
      <c r="P764" s="173"/>
      <c r="Q764" s="173"/>
      <c r="R764" s="173"/>
      <c r="S764" s="173"/>
      <c r="T764" s="179"/>
      <c r="U764" s="173"/>
      <c r="V764" s="173"/>
      <c r="W764" s="173"/>
      <c r="X764" s="173"/>
      <c r="Y764" s="173"/>
      <c r="Z764" s="173"/>
      <c r="AA764" s="173"/>
      <c r="AB764" s="173"/>
      <c r="AC764" s="173"/>
      <c r="AD764" s="173"/>
      <c r="AE764" s="173"/>
      <c r="AF764" s="173"/>
      <c r="AG764" s="173"/>
      <c r="AH764" s="173"/>
      <c r="AI764" s="173"/>
      <c r="AJ764" s="173"/>
      <c r="AK764" s="173"/>
      <c r="AL764" s="173"/>
      <c r="AM764" s="173"/>
      <c r="AN764" s="173"/>
      <c r="AO764" s="173"/>
      <c r="AP764" s="173"/>
      <c r="AQ764" s="173"/>
      <c r="AR764" s="173"/>
      <c r="AS764" s="173"/>
      <c r="AT764" s="175" t="s">
        <v>338</v>
      </c>
      <c r="AU764" s="175" t="s">
        <v>136</v>
      </c>
      <c r="AV764" s="173" t="s">
        <v>136</v>
      </c>
      <c r="AW764" s="173" t="s">
        <v>4</v>
      </c>
      <c r="AX764" s="173" t="s">
        <v>83</v>
      </c>
      <c r="AY764" s="175" t="s">
        <v>128</v>
      </c>
      <c r="AZ764" s="173"/>
      <c r="BA764" s="173"/>
      <c r="BB764" s="173"/>
      <c r="BC764" s="173"/>
      <c r="BD764" s="173"/>
      <c r="BE764" s="173"/>
      <c r="BF764" s="173"/>
      <c r="BG764" s="173"/>
      <c r="BH764" s="173"/>
      <c r="BI764" s="173"/>
      <c r="BJ764" s="173"/>
      <c r="BK764" s="173"/>
      <c r="BL764" s="173"/>
      <c r="BM764" s="173"/>
    </row>
    <row r="765" ht="24.0" customHeight="1">
      <c r="A765" s="16"/>
      <c r="B765" s="17"/>
      <c r="C765" s="146" t="s">
        <v>1189</v>
      </c>
      <c r="D765" s="146" t="s">
        <v>131</v>
      </c>
      <c r="E765" s="147" t="s">
        <v>1190</v>
      </c>
      <c r="F765" s="148" t="s">
        <v>1191</v>
      </c>
      <c r="G765" s="149" t="s">
        <v>164</v>
      </c>
      <c r="H765" s="150">
        <v>8.368</v>
      </c>
      <c r="I765" s="151"/>
      <c r="J765" s="151">
        <f>ROUND(I765*H765,2)</f>
        <v>0</v>
      </c>
      <c r="K765" s="148" t="s">
        <v>134</v>
      </c>
      <c r="L765" s="17"/>
      <c r="M765" s="152" t="s">
        <v>1</v>
      </c>
      <c r="N765" s="153" t="s">
        <v>41</v>
      </c>
      <c r="O765" s="154">
        <v>0.26</v>
      </c>
      <c r="P765" s="154">
        <f>O765*H765</f>
        <v>2.17568</v>
      </c>
      <c r="Q765" s="154">
        <v>4.0E-4</v>
      </c>
      <c r="R765" s="154">
        <f>Q765*H765</f>
        <v>0.0033472</v>
      </c>
      <c r="S765" s="154">
        <v>0.0</v>
      </c>
      <c r="T765" s="155">
        <f>S765*H765</f>
        <v>0</v>
      </c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56" t="s">
        <v>434</v>
      </c>
      <c r="AS765" s="16"/>
      <c r="AT765" s="156" t="s">
        <v>131</v>
      </c>
      <c r="AU765" s="156" t="s">
        <v>136</v>
      </c>
      <c r="AV765" s="16"/>
      <c r="AW765" s="16"/>
      <c r="AX765" s="16"/>
      <c r="AY765" s="3" t="s">
        <v>128</v>
      </c>
      <c r="AZ765" s="16"/>
      <c r="BA765" s="16"/>
      <c r="BB765" s="16"/>
      <c r="BC765" s="16"/>
      <c r="BD765" s="16"/>
      <c r="BE765" s="157">
        <f>IF(N765="základní",J765,0)</f>
        <v>0</v>
      </c>
      <c r="BF765" s="157">
        <f>IF(N765="snížená",J765,0)</f>
        <v>0</v>
      </c>
      <c r="BG765" s="157">
        <f>IF(N765="zákl. přenesená",J765,0)</f>
        <v>0</v>
      </c>
      <c r="BH765" s="157">
        <f>IF(N765="sníž. přenesená",J765,0)</f>
        <v>0</v>
      </c>
      <c r="BI765" s="157">
        <f>IF(N765="nulová",J765,0)</f>
        <v>0</v>
      </c>
      <c r="BJ765" s="3" t="s">
        <v>136</v>
      </c>
      <c r="BK765" s="157">
        <f>ROUND(I765*H765,2)</f>
        <v>0</v>
      </c>
      <c r="BL765" s="3" t="s">
        <v>434</v>
      </c>
      <c r="BM765" s="156" t="s">
        <v>1192</v>
      </c>
    </row>
    <row r="766" ht="15.75" customHeight="1">
      <c r="A766" s="16"/>
      <c r="B766" s="17"/>
      <c r="C766" s="16"/>
      <c r="D766" s="158" t="s">
        <v>138</v>
      </c>
      <c r="E766" s="16"/>
      <c r="F766" s="159" t="s">
        <v>1193</v>
      </c>
      <c r="G766" s="16"/>
      <c r="H766" s="16"/>
      <c r="I766" s="16"/>
      <c r="J766" s="16"/>
      <c r="K766" s="16"/>
      <c r="L766" s="17"/>
      <c r="M766" s="160"/>
      <c r="N766" s="16"/>
      <c r="O766" s="16"/>
      <c r="P766" s="16"/>
      <c r="Q766" s="16"/>
      <c r="R766" s="16"/>
      <c r="S766" s="16"/>
      <c r="T766" s="5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3" t="s">
        <v>138</v>
      </c>
      <c r="AU766" s="3" t="s">
        <v>136</v>
      </c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</row>
    <row r="767" ht="15.75" customHeight="1">
      <c r="A767" s="166"/>
      <c r="B767" s="167"/>
      <c r="C767" s="166"/>
      <c r="D767" s="168" t="s">
        <v>338</v>
      </c>
      <c r="E767" s="169" t="s">
        <v>1</v>
      </c>
      <c r="F767" s="170" t="s">
        <v>1176</v>
      </c>
      <c r="G767" s="166"/>
      <c r="H767" s="169" t="s">
        <v>1</v>
      </c>
      <c r="I767" s="166"/>
      <c r="J767" s="166"/>
      <c r="K767" s="166"/>
      <c r="L767" s="167"/>
      <c r="M767" s="171"/>
      <c r="N767" s="166"/>
      <c r="O767" s="166"/>
      <c r="P767" s="166"/>
      <c r="Q767" s="166"/>
      <c r="R767" s="166"/>
      <c r="S767" s="166"/>
      <c r="T767" s="172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9" t="s">
        <v>338</v>
      </c>
      <c r="AU767" s="169" t="s">
        <v>136</v>
      </c>
      <c r="AV767" s="166" t="s">
        <v>83</v>
      </c>
      <c r="AW767" s="166" t="s">
        <v>28</v>
      </c>
      <c r="AX767" s="166" t="s">
        <v>75</v>
      </c>
      <c r="AY767" s="169" t="s">
        <v>128</v>
      </c>
      <c r="AZ767" s="166"/>
      <c r="BA767" s="166"/>
      <c r="BB767" s="166"/>
      <c r="BC767" s="166"/>
      <c r="BD767" s="166"/>
      <c r="BE767" s="166"/>
      <c r="BF767" s="166"/>
      <c r="BG767" s="166"/>
      <c r="BH767" s="166"/>
      <c r="BI767" s="166"/>
      <c r="BJ767" s="166"/>
      <c r="BK767" s="166"/>
      <c r="BL767" s="166"/>
      <c r="BM767" s="166"/>
    </row>
    <row r="768" ht="15.75" customHeight="1">
      <c r="A768" s="173"/>
      <c r="B768" s="174"/>
      <c r="C768" s="173"/>
      <c r="D768" s="168" t="s">
        <v>338</v>
      </c>
      <c r="E768" s="175" t="s">
        <v>1</v>
      </c>
      <c r="F768" s="176" t="s">
        <v>204</v>
      </c>
      <c r="G768" s="173"/>
      <c r="H768" s="177">
        <v>8.368</v>
      </c>
      <c r="I768" s="173"/>
      <c r="J768" s="173"/>
      <c r="K768" s="173"/>
      <c r="L768" s="174"/>
      <c r="M768" s="178"/>
      <c r="N768" s="173"/>
      <c r="O768" s="173"/>
      <c r="P768" s="173"/>
      <c r="Q768" s="173"/>
      <c r="R768" s="173"/>
      <c r="S768" s="173"/>
      <c r="T768" s="179"/>
      <c r="U768" s="173"/>
      <c r="V768" s="173"/>
      <c r="W768" s="173"/>
      <c r="X768" s="173"/>
      <c r="Y768" s="173"/>
      <c r="Z768" s="173"/>
      <c r="AA768" s="173"/>
      <c r="AB768" s="173"/>
      <c r="AC768" s="173"/>
      <c r="AD768" s="173"/>
      <c r="AE768" s="173"/>
      <c r="AF768" s="173"/>
      <c r="AG768" s="173"/>
      <c r="AH768" s="173"/>
      <c r="AI768" s="173"/>
      <c r="AJ768" s="173"/>
      <c r="AK768" s="173"/>
      <c r="AL768" s="173"/>
      <c r="AM768" s="173"/>
      <c r="AN768" s="173"/>
      <c r="AO768" s="173"/>
      <c r="AP768" s="173"/>
      <c r="AQ768" s="173"/>
      <c r="AR768" s="173"/>
      <c r="AS768" s="173"/>
      <c r="AT768" s="175" t="s">
        <v>338</v>
      </c>
      <c r="AU768" s="175" t="s">
        <v>136</v>
      </c>
      <c r="AV768" s="173" t="s">
        <v>136</v>
      </c>
      <c r="AW768" s="173" t="s">
        <v>28</v>
      </c>
      <c r="AX768" s="173" t="s">
        <v>83</v>
      </c>
      <c r="AY768" s="175" t="s">
        <v>128</v>
      </c>
      <c r="AZ768" s="173"/>
      <c r="BA768" s="173"/>
      <c r="BB768" s="173"/>
      <c r="BC768" s="173"/>
      <c r="BD768" s="173"/>
      <c r="BE768" s="173"/>
      <c r="BF768" s="173"/>
      <c r="BG768" s="173"/>
      <c r="BH768" s="173"/>
      <c r="BI768" s="173"/>
      <c r="BJ768" s="173"/>
      <c r="BK768" s="173"/>
      <c r="BL768" s="173"/>
      <c r="BM768" s="173"/>
    </row>
    <row r="769" ht="24.0" customHeight="1">
      <c r="A769" s="16"/>
      <c r="B769" s="17"/>
      <c r="C769" s="194" t="s">
        <v>1194</v>
      </c>
      <c r="D769" s="194" t="s">
        <v>407</v>
      </c>
      <c r="E769" s="195" t="s">
        <v>1185</v>
      </c>
      <c r="F769" s="196" t="s">
        <v>1186</v>
      </c>
      <c r="G769" s="197" t="s">
        <v>164</v>
      </c>
      <c r="H769" s="198">
        <v>10.217</v>
      </c>
      <c r="I769" s="199"/>
      <c r="J769" s="199">
        <f>ROUND(I769*H769,2)</f>
        <v>0</v>
      </c>
      <c r="K769" s="196" t="s">
        <v>1</v>
      </c>
      <c r="L769" s="200"/>
      <c r="M769" s="201" t="s">
        <v>1</v>
      </c>
      <c r="N769" s="202" t="s">
        <v>41</v>
      </c>
      <c r="O769" s="154">
        <v>0.0</v>
      </c>
      <c r="P769" s="154">
        <f>O769*H769</f>
        <v>0</v>
      </c>
      <c r="Q769" s="154">
        <v>0.0054</v>
      </c>
      <c r="R769" s="154">
        <f>Q769*H769</f>
        <v>0.0551718</v>
      </c>
      <c r="S769" s="154">
        <v>0.0</v>
      </c>
      <c r="T769" s="155">
        <f>S769*H769</f>
        <v>0</v>
      </c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56" t="s">
        <v>556</v>
      </c>
      <c r="AS769" s="16"/>
      <c r="AT769" s="156" t="s">
        <v>407</v>
      </c>
      <c r="AU769" s="156" t="s">
        <v>136</v>
      </c>
      <c r="AV769" s="16"/>
      <c r="AW769" s="16"/>
      <c r="AX769" s="16"/>
      <c r="AY769" s="3" t="s">
        <v>128</v>
      </c>
      <c r="AZ769" s="16"/>
      <c r="BA769" s="16"/>
      <c r="BB769" s="16"/>
      <c r="BC769" s="16"/>
      <c r="BD769" s="16"/>
      <c r="BE769" s="157">
        <f>IF(N769="základní",J769,0)</f>
        <v>0</v>
      </c>
      <c r="BF769" s="157">
        <f>IF(N769="snížená",J769,0)</f>
        <v>0</v>
      </c>
      <c r="BG769" s="157">
        <f>IF(N769="zákl. přenesená",J769,0)</f>
        <v>0</v>
      </c>
      <c r="BH769" s="157">
        <f>IF(N769="sníž. přenesená",J769,0)</f>
        <v>0</v>
      </c>
      <c r="BI769" s="157">
        <f>IF(N769="nulová",J769,0)</f>
        <v>0</v>
      </c>
      <c r="BJ769" s="3" t="s">
        <v>136</v>
      </c>
      <c r="BK769" s="157">
        <f>ROUND(I769*H769,2)</f>
        <v>0</v>
      </c>
      <c r="BL769" s="3" t="s">
        <v>434</v>
      </c>
      <c r="BM769" s="156" t="s">
        <v>1195</v>
      </c>
    </row>
    <row r="770" ht="15.75" customHeight="1">
      <c r="A770" s="173"/>
      <c r="B770" s="174"/>
      <c r="C770" s="173"/>
      <c r="D770" s="168" t="s">
        <v>338</v>
      </c>
      <c r="E770" s="173"/>
      <c r="F770" s="176" t="s">
        <v>1196</v>
      </c>
      <c r="G770" s="173"/>
      <c r="H770" s="177">
        <v>10.217</v>
      </c>
      <c r="I770" s="173"/>
      <c r="J770" s="173"/>
      <c r="K770" s="173"/>
      <c r="L770" s="174"/>
      <c r="M770" s="178"/>
      <c r="N770" s="173"/>
      <c r="O770" s="173"/>
      <c r="P770" s="173"/>
      <c r="Q770" s="173"/>
      <c r="R770" s="173"/>
      <c r="S770" s="173"/>
      <c r="T770" s="179"/>
      <c r="U770" s="173"/>
      <c r="V770" s="173"/>
      <c r="W770" s="173"/>
      <c r="X770" s="173"/>
      <c r="Y770" s="173"/>
      <c r="Z770" s="173"/>
      <c r="AA770" s="173"/>
      <c r="AB770" s="173"/>
      <c r="AC770" s="173"/>
      <c r="AD770" s="173"/>
      <c r="AE770" s="173"/>
      <c r="AF770" s="173"/>
      <c r="AG770" s="173"/>
      <c r="AH770" s="173"/>
      <c r="AI770" s="173"/>
      <c r="AJ770" s="173"/>
      <c r="AK770" s="173"/>
      <c r="AL770" s="173"/>
      <c r="AM770" s="173"/>
      <c r="AN770" s="173"/>
      <c r="AO770" s="173"/>
      <c r="AP770" s="173"/>
      <c r="AQ770" s="173"/>
      <c r="AR770" s="173"/>
      <c r="AS770" s="173"/>
      <c r="AT770" s="175" t="s">
        <v>338</v>
      </c>
      <c r="AU770" s="175" t="s">
        <v>136</v>
      </c>
      <c r="AV770" s="173" t="s">
        <v>136</v>
      </c>
      <c r="AW770" s="173" t="s">
        <v>4</v>
      </c>
      <c r="AX770" s="173" t="s">
        <v>83</v>
      </c>
      <c r="AY770" s="175" t="s">
        <v>128</v>
      </c>
      <c r="AZ770" s="173"/>
      <c r="BA770" s="173"/>
      <c r="BB770" s="173"/>
      <c r="BC770" s="173"/>
      <c r="BD770" s="173"/>
      <c r="BE770" s="173"/>
      <c r="BF770" s="173"/>
      <c r="BG770" s="173"/>
      <c r="BH770" s="173"/>
      <c r="BI770" s="173"/>
      <c r="BJ770" s="173"/>
      <c r="BK770" s="173"/>
      <c r="BL770" s="173"/>
      <c r="BM770" s="173"/>
    </row>
    <row r="771" ht="24.0" customHeight="1">
      <c r="A771" s="16"/>
      <c r="B771" s="17"/>
      <c r="C771" s="146" t="s">
        <v>1197</v>
      </c>
      <c r="D771" s="146" t="s">
        <v>131</v>
      </c>
      <c r="E771" s="147" t="s">
        <v>1198</v>
      </c>
      <c r="F771" s="148" t="s">
        <v>1199</v>
      </c>
      <c r="G771" s="149" t="s">
        <v>486</v>
      </c>
      <c r="H771" s="150">
        <v>10.0</v>
      </c>
      <c r="I771" s="151"/>
      <c r="J771" s="151">
        <f>ROUND(I771*H771,2)</f>
        <v>0</v>
      </c>
      <c r="K771" s="148" t="s">
        <v>1</v>
      </c>
      <c r="L771" s="17"/>
      <c r="M771" s="152" t="s">
        <v>1</v>
      </c>
      <c r="N771" s="153" t="s">
        <v>41</v>
      </c>
      <c r="O771" s="154">
        <v>0.608</v>
      </c>
      <c r="P771" s="154">
        <f>O771*H771</f>
        <v>6.08</v>
      </c>
      <c r="Q771" s="154">
        <v>2.9904E-4</v>
      </c>
      <c r="R771" s="154">
        <f>Q771*H771</f>
        <v>0.0029904</v>
      </c>
      <c r="S771" s="154">
        <v>0.0</v>
      </c>
      <c r="T771" s="155">
        <f>S771*H771</f>
        <v>0</v>
      </c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56" t="s">
        <v>434</v>
      </c>
      <c r="AS771" s="16"/>
      <c r="AT771" s="156" t="s">
        <v>131</v>
      </c>
      <c r="AU771" s="156" t="s">
        <v>136</v>
      </c>
      <c r="AV771" s="16"/>
      <c r="AW771" s="16"/>
      <c r="AX771" s="16"/>
      <c r="AY771" s="3" t="s">
        <v>128</v>
      </c>
      <c r="AZ771" s="16"/>
      <c r="BA771" s="16"/>
      <c r="BB771" s="16"/>
      <c r="BC771" s="16"/>
      <c r="BD771" s="16"/>
      <c r="BE771" s="157">
        <f>IF(N771="základní",J771,0)</f>
        <v>0</v>
      </c>
      <c r="BF771" s="157">
        <f>IF(N771="snížená",J771,0)</f>
        <v>0</v>
      </c>
      <c r="BG771" s="157">
        <f>IF(N771="zákl. přenesená",J771,0)</f>
        <v>0</v>
      </c>
      <c r="BH771" s="157">
        <f>IF(N771="sníž. přenesená",J771,0)</f>
        <v>0</v>
      </c>
      <c r="BI771" s="157">
        <f>IF(N771="nulová",J771,0)</f>
        <v>0</v>
      </c>
      <c r="BJ771" s="3" t="s">
        <v>136</v>
      </c>
      <c r="BK771" s="157">
        <f>ROUND(I771*H771,2)</f>
        <v>0</v>
      </c>
      <c r="BL771" s="3" t="s">
        <v>434</v>
      </c>
      <c r="BM771" s="156" t="s">
        <v>1200</v>
      </c>
    </row>
    <row r="772" ht="15.75" customHeight="1">
      <c r="A772" s="173"/>
      <c r="B772" s="174"/>
      <c r="C772" s="173"/>
      <c r="D772" s="168" t="s">
        <v>338</v>
      </c>
      <c r="E772" s="175" t="s">
        <v>1</v>
      </c>
      <c r="F772" s="176" t="s">
        <v>401</v>
      </c>
      <c r="G772" s="173"/>
      <c r="H772" s="177">
        <v>10.0</v>
      </c>
      <c r="I772" s="173"/>
      <c r="J772" s="173"/>
      <c r="K772" s="173"/>
      <c r="L772" s="174"/>
      <c r="M772" s="178"/>
      <c r="N772" s="173"/>
      <c r="O772" s="173"/>
      <c r="P772" s="173"/>
      <c r="Q772" s="173"/>
      <c r="R772" s="173"/>
      <c r="S772" s="173"/>
      <c r="T772" s="179"/>
      <c r="U772" s="173"/>
      <c r="V772" s="173"/>
      <c r="W772" s="173"/>
      <c r="X772" s="173"/>
      <c r="Y772" s="173"/>
      <c r="Z772" s="173"/>
      <c r="AA772" s="173"/>
      <c r="AB772" s="173"/>
      <c r="AC772" s="173"/>
      <c r="AD772" s="173"/>
      <c r="AE772" s="173"/>
      <c r="AF772" s="173"/>
      <c r="AG772" s="173"/>
      <c r="AH772" s="173"/>
      <c r="AI772" s="173"/>
      <c r="AJ772" s="173"/>
      <c r="AK772" s="173"/>
      <c r="AL772" s="173"/>
      <c r="AM772" s="173"/>
      <c r="AN772" s="173"/>
      <c r="AO772" s="173"/>
      <c r="AP772" s="173"/>
      <c r="AQ772" s="173"/>
      <c r="AR772" s="173"/>
      <c r="AS772" s="173"/>
      <c r="AT772" s="175" t="s">
        <v>338</v>
      </c>
      <c r="AU772" s="175" t="s">
        <v>136</v>
      </c>
      <c r="AV772" s="173" t="s">
        <v>136</v>
      </c>
      <c r="AW772" s="173" t="s">
        <v>28</v>
      </c>
      <c r="AX772" s="173" t="s">
        <v>83</v>
      </c>
      <c r="AY772" s="175" t="s">
        <v>128</v>
      </c>
      <c r="AZ772" s="173"/>
      <c r="BA772" s="173"/>
      <c r="BB772" s="173"/>
      <c r="BC772" s="173"/>
      <c r="BD772" s="173"/>
      <c r="BE772" s="173"/>
      <c r="BF772" s="173"/>
      <c r="BG772" s="173"/>
      <c r="BH772" s="173"/>
      <c r="BI772" s="173"/>
      <c r="BJ772" s="173"/>
      <c r="BK772" s="173"/>
      <c r="BL772" s="173"/>
      <c r="BM772" s="173"/>
    </row>
    <row r="773" ht="37.5" customHeight="1">
      <c r="A773" s="16"/>
      <c r="B773" s="17"/>
      <c r="C773" s="194" t="s">
        <v>1201</v>
      </c>
      <c r="D773" s="194" t="s">
        <v>407</v>
      </c>
      <c r="E773" s="195" t="s">
        <v>1202</v>
      </c>
      <c r="F773" s="196" t="s">
        <v>1203</v>
      </c>
      <c r="G773" s="197" t="s">
        <v>164</v>
      </c>
      <c r="H773" s="198">
        <v>7.35</v>
      </c>
      <c r="I773" s="199"/>
      <c r="J773" s="199">
        <f>ROUND(I773*H773,2)</f>
        <v>0</v>
      </c>
      <c r="K773" s="196" t="s">
        <v>1</v>
      </c>
      <c r="L773" s="200"/>
      <c r="M773" s="201" t="s">
        <v>1</v>
      </c>
      <c r="N773" s="202" t="s">
        <v>41</v>
      </c>
      <c r="O773" s="154">
        <v>0.0</v>
      </c>
      <c r="P773" s="154">
        <f>O773*H773</f>
        <v>0</v>
      </c>
      <c r="Q773" s="154">
        <v>0.0048</v>
      </c>
      <c r="R773" s="154">
        <f>Q773*H773</f>
        <v>0.03528</v>
      </c>
      <c r="S773" s="154">
        <v>0.0</v>
      </c>
      <c r="T773" s="155">
        <f>S773*H773</f>
        <v>0</v>
      </c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56" t="s">
        <v>556</v>
      </c>
      <c r="AS773" s="16"/>
      <c r="AT773" s="156" t="s">
        <v>407</v>
      </c>
      <c r="AU773" s="156" t="s">
        <v>136</v>
      </c>
      <c r="AV773" s="16"/>
      <c r="AW773" s="16"/>
      <c r="AX773" s="16"/>
      <c r="AY773" s="3" t="s">
        <v>128</v>
      </c>
      <c r="AZ773" s="16"/>
      <c r="BA773" s="16"/>
      <c r="BB773" s="16"/>
      <c r="BC773" s="16"/>
      <c r="BD773" s="16"/>
      <c r="BE773" s="157">
        <f>IF(N773="základní",J773,0)</f>
        <v>0</v>
      </c>
      <c r="BF773" s="157">
        <f>IF(N773="snížená",J773,0)</f>
        <v>0</v>
      </c>
      <c r="BG773" s="157">
        <f>IF(N773="zákl. přenesená",J773,0)</f>
        <v>0</v>
      </c>
      <c r="BH773" s="157">
        <f>IF(N773="sníž. přenesená",J773,0)</f>
        <v>0</v>
      </c>
      <c r="BI773" s="157">
        <f>IF(N773="nulová",J773,0)</f>
        <v>0</v>
      </c>
      <c r="BJ773" s="3" t="s">
        <v>136</v>
      </c>
      <c r="BK773" s="157">
        <f>ROUND(I773*H773,2)</f>
        <v>0</v>
      </c>
      <c r="BL773" s="3" t="s">
        <v>434</v>
      </c>
      <c r="BM773" s="156" t="s">
        <v>1204</v>
      </c>
    </row>
    <row r="774" ht="15.75" customHeight="1">
      <c r="A774" s="173"/>
      <c r="B774" s="174"/>
      <c r="C774" s="173"/>
      <c r="D774" s="168" t="s">
        <v>338</v>
      </c>
      <c r="E774" s="173"/>
      <c r="F774" s="176" t="s">
        <v>1205</v>
      </c>
      <c r="G774" s="173"/>
      <c r="H774" s="177">
        <v>7.35</v>
      </c>
      <c r="I774" s="173"/>
      <c r="J774" s="173"/>
      <c r="K774" s="173"/>
      <c r="L774" s="174"/>
      <c r="M774" s="178"/>
      <c r="N774" s="173"/>
      <c r="O774" s="173"/>
      <c r="P774" s="173"/>
      <c r="Q774" s="173"/>
      <c r="R774" s="173"/>
      <c r="S774" s="173"/>
      <c r="T774" s="179"/>
      <c r="U774" s="173"/>
      <c r="V774" s="173"/>
      <c r="W774" s="173"/>
      <c r="X774" s="173"/>
      <c r="Y774" s="173"/>
      <c r="Z774" s="173"/>
      <c r="AA774" s="173"/>
      <c r="AB774" s="173"/>
      <c r="AC774" s="173"/>
      <c r="AD774" s="173"/>
      <c r="AE774" s="173"/>
      <c r="AF774" s="173"/>
      <c r="AG774" s="173"/>
      <c r="AH774" s="173"/>
      <c r="AI774" s="173"/>
      <c r="AJ774" s="173"/>
      <c r="AK774" s="173"/>
      <c r="AL774" s="173"/>
      <c r="AM774" s="173"/>
      <c r="AN774" s="173"/>
      <c r="AO774" s="173"/>
      <c r="AP774" s="173"/>
      <c r="AQ774" s="173"/>
      <c r="AR774" s="173"/>
      <c r="AS774" s="173"/>
      <c r="AT774" s="175" t="s">
        <v>338</v>
      </c>
      <c r="AU774" s="175" t="s">
        <v>136</v>
      </c>
      <c r="AV774" s="173" t="s">
        <v>136</v>
      </c>
      <c r="AW774" s="173" t="s">
        <v>4</v>
      </c>
      <c r="AX774" s="173" t="s">
        <v>83</v>
      </c>
      <c r="AY774" s="175" t="s">
        <v>128</v>
      </c>
      <c r="AZ774" s="173"/>
      <c r="BA774" s="173"/>
      <c r="BB774" s="173"/>
      <c r="BC774" s="173"/>
      <c r="BD774" s="173"/>
      <c r="BE774" s="173"/>
      <c r="BF774" s="173"/>
      <c r="BG774" s="173"/>
      <c r="BH774" s="173"/>
      <c r="BI774" s="173"/>
      <c r="BJ774" s="173"/>
      <c r="BK774" s="173"/>
      <c r="BL774" s="173"/>
      <c r="BM774" s="173"/>
    </row>
    <row r="775" ht="33.0" customHeight="1">
      <c r="A775" s="16"/>
      <c r="B775" s="17"/>
      <c r="C775" s="146" t="s">
        <v>1206</v>
      </c>
      <c r="D775" s="146" t="s">
        <v>131</v>
      </c>
      <c r="E775" s="147" t="s">
        <v>1207</v>
      </c>
      <c r="F775" s="148" t="s">
        <v>1208</v>
      </c>
      <c r="G775" s="149" t="s">
        <v>410</v>
      </c>
      <c r="H775" s="150">
        <v>0.861</v>
      </c>
      <c r="I775" s="151"/>
      <c r="J775" s="151">
        <f>ROUND(I775*H775,2)</f>
        <v>0</v>
      </c>
      <c r="K775" s="148" t="s">
        <v>134</v>
      </c>
      <c r="L775" s="17"/>
      <c r="M775" s="152" t="s">
        <v>1</v>
      </c>
      <c r="N775" s="153" t="s">
        <v>41</v>
      </c>
      <c r="O775" s="154">
        <v>1.598</v>
      </c>
      <c r="P775" s="154">
        <f>O775*H775</f>
        <v>1.375878</v>
      </c>
      <c r="Q775" s="154">
        <v>0.0</v>
      </c>
      <c r="R775" s="154">
        <f>Q775*H775</f>
        <v>0</v>
      </c>
      <c r="S775" s="154">
        <v>0.0</v>
      </c>
      <c r="T775" s="155">
        <f>S775*H775</f>
        <v>0</v>
      </c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56" t="s">
        <v>434</v>
      </c>
      <c r="AS775" s="16"/>
      <c r="AT775" s="156" t="s">
        <v>131</v>
      </c>
      <c r="AU775" s="156" t="s">
        <v>136</v>
      </c>
      <c r="AV775" s="16"/>
      <c r="AW775" s="16"/>
      <c r="AX775" s="16"/>
      <c r="AY775" s="3" t="s">
        <v>128</v>
      </c>
      <c r="AZ775" s="16"/>
      <c r="BA775" s="16"/>
      <c r="BB775" s="16"/>
      <c r="BC775" s="16"/>
      <c r="BD775" s="16"/>
      <c r="BE775" s="157">
        <f>IF(N775="základní",J775,0)</f>
        <v>0</v>
      </c>
      <c r="BF775" s="157">
        <f>IF(N775="snížená",J775,0)</f>
        <v>0</v>
      </c>
      <c r="BG775" s="157">
        <f>IF(N775="zákl. přenesená",J775,0)</f>
        <v>0</v>
      </c>
      <c r="BH775" s="157">
        <f>IF(N775="sníž. přenesená",J775,0)</f>
        <v>0</v>
      </c>
      <c r="BI775" s="157">
        <f>IF(N775="nulová",J775,0)</f>
        <v>0</v>
      </c>
      <c r="BJ775" s="3" t="s">
        <v>136</v>
      </c>
      <c r="BK775" s="157">
        <f>ROUND(I775*H775,2)</f>
        <v>0</v>
      </c>
      <c r="BL775" s="3" t="s">
        <v>434</v>
      </c>
      <c r="BM775" s="156" t="s">
        <v>1209</v>
      </c>
    </row>
    <row r="776" ht="15.75" customHeight="1">
      <c r="A776" s="16"/>
      <c r="B776" s="17"/>
      <c r="C776" s="16"/>
      <c r="D776" s="158" t="s">
        <v>138</v>
      </c>
      <c r="E776" s="16"/>
      <c r="F776" s="159" t="s">
        <v>1210</v>
      </c>
      <c r="G776" s="16"/>
      <c r="H776" s="16"/>
      <c r="I776" s="16"/>
      <c r="J776" s="16"/>
      <c r="K776" s="16"/>
      <c r="L776" s="17"/>
      <c r="M776" s="160"/>
      <c r="N776" s="16"/>
      <c r="O776" s="16"/>
      <c r="P776" s="16"/>
      <c r="Q776" s="16"/>
      <c r="R776" s="16"/>
      <c r="S776" s="16"/>
      <c r="T776" s="5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3" t="s">
        <v>138</v>
      </c>
      <c r="AU776" s="3" t="s">
        <v>136</v>
      </c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</row>
    <row r="777" ht="22.5" customHeight="1">
      <c r="A777" s="134"/>
      <c r="B777" s="135"/>
      <c r="C777" s="134"/>
      <c r="D777" s="136" t="s">
        <v>74</v>
      </c>
      <c r="E777" s="144" t="s">
        <v>1211</v>
      </c>
      <c r="F777" s="144" t="s">
        <v>1212</v>
      </c>
      <c r="G777" s="134"/>
      <c r="H777" s="134"/>
      <c r="I777" s="134"/>
      <c r="J777" s="145">
        <f>BK777</f>
        <v>0</v>
      </c>
      <c r="K777" s="134"/>
      <c r="L777" s="135"/>
      <c r="M777" s="139"/>
      <c r="N777" s="134"/>
      <c r="O777" s="134"/>
      <c r="P777" s="140">
        <f>SUM(P778:P844)</f>
        <v>75.019683</v>
      </c>
      <c r="Q777" s="134"/>
      <c r="R777" s="140">
        <f>SUM(R778:R844)</f>
        <v>2.227546772</v>
      </c>
      <c r="S777" s="134"/>
      <c r="T777" s="141">
        <f>SUM(T778:T844)</f>
        <v>0</v>
      </c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6" t="s">
        <v>136</v>
      </c>
      <c r="AS777" s="134"/>
      <c r="AT777" s="142" t="s">
        <v>74</v>
      </c>
      <c r="AU777" s="142" t="s">
        <v>83</v>
      </c>
      <c r="AV777" s="134"/>
      <c r="AW777" s="134"/>
      <c r="AX777" s="134"/>
      <c r="AY777" s="136" t="s">
        <v>128</v>
      </c>
      <c r="AZ777" s="134"/>
      <c r="BA777" s="134"/>
      <c r="BB777" s="134"/>
      <c r="BC777" s="134"/>
      <c r="BD777" s="134"/>
      <c r="BE777" s="134"/>
      <c r="BF777" s="134"/>
      <c r="BG777" s="134"/>
      <c r="BH777" s="134"/>
      <c r="BI777" s="134"/>
      <c r="BJ777" s="134"/>
      <c r="BK777" s="143">
        <f>SUM(BK778:BK844)</f>
        <v>0</v>
      </c>
      <c r="BL777" s="134"/>
      <c r="BM777" s="134"/>
    </row>
    <row r="778" ht="24.0" customHeight="1">
      <c r="A778" s="16"/>
      <c r="B778" s="17"/>
      <c r="C778" s="146" t="s">
        <v>1213</v>
      </c>
      <c r="D778" s="146" t="s">
        <v>131</v>
      </c>
      <c r="E778" s="147" t="s">
        <v>1214</v>
      </c>
      <c r="F778" s="148" t="s">
        <v>1215</v>
      </c>
      <c r="G778" s="149" t="s">
        <v>164</v>
      </c>
      <c r="H778" s="150">
        <v>128.919</v>
      </c>
      <c r="I778" s="151"/>
      <c r="J778" s="151">
        <f>ROUND(I778*H778,2)</f>
        <v>0</v>
      </c>
      <c r="K778" s="148" t="s">
        <v>134</v>
      </c>
      <c r="L778" s="17"/>
      <c r="M778" s="152" t="s">
        <v>1</v>
      </c>
      <c r="N778" s="153" t="s">
        <v>41</v>
      </c>
      <c r="O778" s="154">
        <v>0.108</v>
      </c>
      <c r="P778" s="154">
        <f>O778*H778</f>
        <v>13.923252</v>
      </c>
      <c r="Q778" s="154">
        <v>0.0</v>
      </c>
      <c r="R778" s="154">
        <f>Q778*H778</f>
        <v>0</v>
      </c>
      <c r="S778" s="154">
        <v>0.0</v>
      </c>
      <c r="T778" s="155">
        <f>S778*H778</f>
        <v>0</v>
      </c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56" t="s">
        <v>434</v>
      </c>
      <c r="AS778" s="16"/>
      <c r="AT778" s="156" t="s">
        <v>131</v>
      </c>
      <c r="AU778" s="156" t="s">
        <v>136</v>
      </c>
      <c r="AV778" s="16"/>
      <c r="AW778" s="16"/>
      <c r="AX778" s="16"/>
      <c r="AY778" s="3" t="s">
        <v>128</v>
      </c>
      <c r="AZ778" s="16"/>
      <c r="BA778" s="16"/>
      <c r="BB778" s="16"/>
      <c r="BC778" s="16"/>
      <c r="BD778" s="16"/>
      <c r="BE778" s="157">
        <f>IF(N778="základní",J778,0)</f>
        <v>0</v>
      </c>
      <c r="BF778" s="157">
        <f>IF(N778="snížená",J778,0)</f>
        <v>0</v>
      </c>
      <c r="BG778" s="157">
        <f>IF(N778="zákl. přenesená",J778,0)</f>
        <v>0</v>
      </c>
      <c r="BH778" s="157">
        <f>IF(N778="sníž. přenesená",J778,0)</f>
        <v>0</v>
      </c>
      <c r="BI778" s="157">
        <f>IF(N778="nulová",J778,0)</f>
        <v>0</v>
      </c>
      <c r="BJ778" s="3" t="s">
        <v>136</v>
      </c>
      <c r="BK778" s="157">
        <f>ROUND(I778*H778,2)</f>
        <v>0</v>
      </c>
      <c r="BL778" s="3" t="s">
        <v>434</v>
      </c>
      <c r="BM778" s="156" t="s">
        <v>1216</v>
      </c>
    </row>
    <row r="779" ht="15.75" customHeight="1">
      <c r="A779" s="16"/>
      <c r="B779" s="17"/>
      <c r="C779" s="16"/>
      <c r="D779" s="158" t="s">
        <v>138</v>
      </c>
      <c r="E779" s="16"/>
      <c r="F779" s="159" t="s">
        <v>1217</v>
      </c>
      <c r="G779" s="16"/>
      <c r="H779" s="16"/>
      <c r="I779" s="16"/>
      <c r="J779" s="16"/>
      <c r="K779" s="16"/>
      <c r="L779" s="17"/>
      <c r="M779" s="160"/>
      <c r="N779" s="16"/>
      <c r="O779" s="16"/>
      <c r="P779" s="16"/>
      <c r="Q779" s="16"/>
      <c r="R779" s="16"/>
      <c r="S779" s="16"/>
      <c r="T779" s="5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3" t="s">
        <v>138</v>
      </c>
      <c r="AU779" s="3" t="s">
        <v>136</v>
      </c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</row>
    <row r="780" ht="15.75" customHeight="1">
      <c r="A780" s="173"/>
      <c r="B780" s="174"/>
      <c r="C780" s="173"/>
      <c r="D780" s="168" t="s">
        <v>338</v>
      </c>
      <c r="E780" s="175" t="s">
        <v>1</v>
      </c>
      <c r="F780" s="176" t="s">
        <v>1218</v>
      </c>
      <c r="G780" s="173"/>
      <c r="H780" s="177">
        <v>84.058</v>
      </c>
      <c r="I780" s="173"/>
      <c r="J780" s="173"/>
      <c r="K780" s="173"/>
      <c r="L780" s="174"/>
      <c r="M780" s="178"/>
      <c r="N780" s="173"/>
      <c r="O780" s="173"/>
      <c r="P780" s="173"/>
      <c r="Q780" s="173"/>
      <c r="R780" s="173"/>
      <c r="S780" s="173"/>
      <c r="T780" s="179"/>
      <c r="U780" s="173"/>
      <c r="V780" s="173"/>
      <c r="W780" s="173"/>
      <c r="X780" s="173"/>
      <c r="Y780" s="173"/>
      <c r="Z780" s="173"/>
      <c r="AA780" s="173"/>
      <c r="AB780" s="173"/>
      <c r="AC780" s="173"/>
      <c r="AD780" s="173"/>
      <c r="AE780" s="173"/>
      <c r="AF780" s="173"/>
      <c r="AG780" s="173"/>
      <c r="AH780" s="173"/>
      <c r="AI780" s="173"/>
      <c r="AJ780" s="173"/>
      <c r="AK780" s="173"/>
      <c r="AL780" s="173"/>
      <c r="AM780" s="173"/>
      <c r="AN780" s="173"/>
      <c r="AO780" s="173"/>
      <c r="AP780" s="173"/>
      <c r="AQ780" s="173"/>
      <c r="AR780" s="173"/>
      <c r="AS780" s="173"/>
      <c r="AT780" s="175" t="s">
        <v>338</v>
      </c>
      <c r="AU780" s="175" t="s">
        <v>136</v>
      </c>
      <c r="AV780" s="173" t="s">
        <v>136</v>
      </c>
      <c r="AW780" s="173" t="s">
        <v>28</v>
      </c>
      <c r="AX780" s="173" t="s">
        <v>75</v>
      </c>
      <c r="AY780" s="175" t="s">
        <v>128</v>
      </c>
      <c r="AZ780" s="173"/>
      <c r="BA780" s="173"/>
      <c r="BB780" s="173"/>
      <c r="BC780" s="173"/>
      <c r="BD780" s="173"/>
      <c r="BE780" s="173"/>
      <c r="BF780" s="173"/>
      <c r="BG780" s="173"/>
      <c r="BH780" s="173"/>
      <c r="BI780" s="173"/>
      <c r="BJ780" s="173"/>
      <c r="BK780" s="173"/>
      <c r="BL780" s="173"/>
      <c r="BM780" s="173"/>
    </row>
    <row r="781" ht="15.75" customHeight="1">
      <c r="A781" s="173"/>
      <c r="B781" s="174"/>
      <c r="C781" s="173"/>
      <c r="D781" s="168" t="s">
        <v>338</v>
      </c>
      <c r="E781" s="175" t="s">
        <v>1</v>
      </c>
      <c r="F781" s="176" t="s">
        <v>1219</v>
      </c>
      <c r="G781" s="173"/>
      <c r="H781" s="177">
        <v>-6.552</v>
      </c>
      <c r="I781" s="173"/>
      <c r="J781" s="173"/>
      <c r="K781" s="173"/>
      <c r="L781" s="174"/>
      <c r="M781" s="178"/>
      <c r="N781" s="173"/>
      <c r="O781" s="173"/>
      <c r="P781" s="173"/>
      <c r="Q781" s="173"/>
      <c r="R781" s="173"/>
      <c r="S781" s="173"/>
      <c r="T781" s="179"/>
      <c r="U781" s="173"/>
      <c r="V781" s="173"/>
      <c r="W781" s="173"/>
      <c r="X781" s="173"/>
      <c r="Y781" s="173"/>
      <c r="Z781" s="173"/>
      <c r="AA781" s="173"/>
      <c r="AB781" s="173"/>
      <c r="AC781" s="173"/>
      <c r="AD781" s="173"/>
      <c r="AE781" s="173"/>
      <c r="AF781" s="173"/>
      <c r="AG781" s="173"/>
      <c r="AH781" s="173"/>
      <c r="AI781" s="173"/>
      <c r="AJ781" s="173"/>
      <c r="AK781" s="173"/>
      <c r="AL781" s="173"/>
      <c r="AM781" s="173"/>
      <c r="AN781" s="173"/>
      <c r="AO781" s="173"/>
      <c r="AP781" s="173"/>
      <c r="AQ781" s="173"/>
      <c r="AR781" s="173"/>
      <c r="AS781" s="173"/>
      <c r="AT781" s="175" t="s">
        <v>338</v>
      </c>
      <c r="AU781" s="175" t="s">
        <v>136</v>
      </c>
      <c r="AV781" s="173" t="s">
        <v>136</v>
      </c>
      <c r="AW781" s="173" t="s">
        <v>28</v>
      </c>
      <c r="AX781" s="173" t="s">
        <v>75</v>
      </c>
      <c r="AY781" s="175" t="s">
        <v>128</v>
      </c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3"/>
    </row>
    <row r="782" ht="15.75" customHeight="1">
      <c r="A782" s="180"/>
      <c r="B782" s="181"/>
      <c r="C782" s="180"/>
      <c r="D782" s="168" t="s">
        <v>338</v>
      </c>
      <c r="E782" s="182" t="s">
        <v>240</v>
      </c>
      <c r="F782" s="183" t="s">
        <v>341</v>
      </c>
      <c r="G782" s="180"/>
      <c r="H782" s="184">
        <v>77.506</v>
      </c>
      <c r="I782" s="180"/>
      <c r="J782" s="180"/>
      <c r="K782" s="180"/>
      <c r="L782" s="181"/>
      <c r="M782" s="185"/>
      <c r="N782" s="180"/>
      <c r="O782" s="180"/>
      <c r="P782" s="180"/>
      <c r="Q782" s="180"/>
      <c r="R782" s="180"/>
      <c r="S782" s="180"/>
      <c r="T782" s="186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2" t="s">
        <v>338</v>
      </c>
      <c r="AU782" s="182" t="s">
        <v>136</v>
      </c>
      <c r="AV782" s="180" t="s">
        <v>147</v>
      </c>
      <c r="AW782" s="180" t="s">
        <v>28</v>
      </c>
      <c r="AX782" s="180" t="s">
        <v>75</v>
      </c>
      <c r="AY782" s="182" t="s">
        <v>128</v>
      </c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</row>
    <row r="783" ht="15.75" customHeight="1">
      <c r="A783" s="173"/>
      <c r="B783" s="174"/>
      <c r="C783" s="173"/>
      <c r="D783" s="168" t="s">
        <v>338</v>
      </c>
      <c r="E783" s="175" t="s">
        <v>1</v>
      </c>
      <c r="F783" s="176" t="s">
        <v>1220</v>
      </c>
      <c r="G783" s="173"/>
      <c r="H783" s="177">
        <v>51.413</v>
      </c>
      <c r="I783" s="173"/>
      <c r="J783" s="173"/>
      <c r="K783" s="173"/>
      <c r="L783" s="174"/>
      <c r="M783" s="178"/>
      <c r="N783" s="173"/>
      <c r="O783" s="173"/>
      <c r="P783" s="173"/>
      <c r="Q783" s="173"/>
      <c r="R783" s="173"/>
      <c r="S783" s="173"/>
      <c r="T783" s="179"/>
      <c r="U783" s="173"/>
      <c r="V783" s="173"/>
      <c r="W783" s="173"/>
      <c r="X783" s="173"/>
      <c r="Y783" s="173"/>
      <c r="Z783" s="173"/>
      <c r="AA783" s="173"/>
      <c r="AB783" s="173"/>
      <c r="AC783" s="173"/>
      <c r="AD783" s="173"/>
      <c r="AE783" s="173"/>
      <c r="AF783" s="173"/>
      <c r="AG783" s="173"/>
      <c r="AH783" s="173"/>
      <c r="AI783" s="173"/>
      <c r="AJ783" s="173"/>
      <c r="AK783" s="173"/>
      <c r="AL783" s="173"/>
      <c r="AM783" s="173"/>
      <c r="AN783" s="173"/>
      <c r="AO783" s="173"/>
      <c r="AP783" s="173"/>
      <c r="AQ783" s="173"/>
      <c r="AR783" s="173"/>
      <c r="AS783" s="173"/>
      <c r="AT783" s="175" t="s">
        <v>338</v>
      </c>
      <c r="AU783" s="175" t="s">
        <v>136</v>
      </c>
      <c r="AV783" s="173" t="s">
        <v>136</v>
      </c>
      <c r="AW783" s="173" t="s">
        <v>28</v>
      </c>
      <c r="AX783" s="173" t="s">
        <v>75</v>
      </c>
      <c r="AY783" s="175" t="s">
        <v>128</v>
      </c>
      <c r="AZ783" s="173"/>
      <c r="BA783" s="173"/>
      <c r="BB783" s="173"/>
      <c r="BC783" s="173"/>
      <c r="BD783" s="173"/>
      <c r="BE783" s="173"/>
      <c r="BF783" s="173"/>
      <c r="BG783" s="173"/>
      <c r="BH783" s="173"/>
      <c r="BI783" s="173"/>
      <c r="BJ783" s="173"/>
      <c r="BK783" s="173"/>
      <c r="BL783" s="173"/>
      <c r="BM783" s="173"/>
    </row>
    <row r="784" ht="15.75" customHeight="1">
      <c r="A784" s="187"/>
      <c r="B784" s="188"/>
      <c r="C784" s="187"/>
      <c r="D784" s="168" t="s">
        <v>338</v>
      </c>
      <c r="E784" s="189" t="s">
        <v>1</v>
      </c>
      <c r="F784" s="190" t="s">
        <v>351</v>
      </c>
      <c r="G784" s="187"/>
      <c r="H784" s="191">
        <v>128.919</v>
      </c>
      <c r="I784" s="187"/>
      <c r="J784" s="187"/>
      <c r="K784" s="187"/>
      <c r="L784" s="188"/>
      <c r="M784" s="192"/>
      <c r="N784" s="187"/>
      <c r="O784" s="187"/>
      <c r="P784" s="187"/>
      <c r="Q784" s="187"/>
      <c r="R784" s="187"/>
      <c r="S784" s="187"/>
      <c r="T784" s="193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9" t="s">
        <v>338</v>
      </c>
      <c r="AU784" s="189" t="s">
        <v>136</v>
      </c>
      <c r="AV784" s="187" t="s">
        <v>153</v>
      </c>
      <c r="AW784" s="187" t="s">
        <v>28</v>
      </c>
      <c r="AX784" s="187" t="s">
        <v>83</v>
      </c>
      <c r="AY784" s="189" t="s">
        <v>128</v>
      </c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</row>
    <row r="785" ht="44.25" customHeight="1">
      <c r="A785" s="16"/>
      <c r="B785" s="17"/>
      <c r="C785" s="194" t="s">
        <v>1221</v>
      </c>
      <c r="D785" s="194" t="s">
        <v>407</v>
      </c>
      <c r="E785" s="195" t="s">
        <v>1222</v>
      </c>
      <c r="F785" s="196" t="s">
        <v>1223</v>
      </c>
      <c r="G785" s="197" t="s">
        <v>164</v>
      </c>
      <c r="H785" s="198">
        <v>135.365</v>
      </c>
      <c r="I785" s="199"/>
      <c r="J785" s="199">
        <f>ROUND(I785*H785,2)</f>
        <v>0</v>
      </c>
      <c r="K785" s="196" t="s">
        <v>1</v>
      </c>
      <c r="L785" s="200"/>
      <c r="M785" s="201" t="s">
        <v>1</v>
      </c>
      <c r="N785" s="202" t="s">
        <v>41</v>
      </c>
      <c r="O785" s="154">
        <v>0.0</v>
      </c>
      <c r="P785" s="154">
        <f>O785*H785</f>
        <v>0</v>
      </c>
      <c r="Q785" s="154">
        <v>0.005</v>
      </c>
      <c r="R785" s="154">
        <f>Q785*H785</f>
        <v>0.676825</v>
      </c>
      <c r="S785" s="154">
        <v>0.0</v>
      </c>
      <c r="T785" s="155">
        <f>S785*H785</f>
        <v>0</v>
      </c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56" t="s">
        <v>556</v>
      </c>
      <c r="AS785" s="16"/>
      <c r="AT785" s="156" t="s">
        <v>407</v>
      </c>
      <c r="AU785" s="156" t="s">
        <v>136</v>
      </c>
      <c r="AV785" s="16"/>
      <c r="AW785" s="16"/>
      <c r="AX785" s="16"/>
      <c r="AY785" s="3" t="s">
        <v>128</v>
      </c>
      <c r="AZ785" s="16"/>
      <c r="BA785" s="16"/>
      <c r="BB785" s="16"/>
      <c r="BC785" s="16"/>
      <c r="BD785" s="16"/>
      <c r="BE785" s="157">
        <f>IF(N785="základní",J785,0)</f>
        <v>0</v>
      </c>
      <c r="BF785" s="157">
        <f>IF(N785="snížená",J785,0)</f>
        <v>0</v>
      </c>
      <c r="BG785" s="157">
        <f>IF(N785="zákl. přenesená",J785,0)</f>
        <v>0</v>
      </c>
      <c r="BH785" s="157">
        <f>IF(N785="sníž. přenesená",J785,0)</f>
        <v>0</v>
      </c>
      <c r="BI785" s="157">
        <f>IF(N785="nulová",J785,0)</f>
        <v>0</v>
      </c>
      <c r="BJ785" s="3" t="s">
        <v>136</v>
      </c>
      <c r="BK785" s="157">
        <f>ROUND(I785*H785,2)</f>
        <v>0</v>
      </c>
      <c r="BL785" s="3" t="s">
        <v>434</v>
      </c>
      <c r="BM785" s="156" t="s">
        <v>1224</v>
      </c>
    </row>
    <row r="786" ht="15.75" customHeight="1">
      <c r="A786" s="173"/>
      <c r="B786" s="174"/>
      <c r="C786" s="173"/>
      <c r="D786" s="168" t="s">
        <v>338</v>
      </c>
      <c r="E786" s="173"/>
      <c r="F786" s="176" t="s">
        <v>1225</v>
      </c>
      <c r="G786" s="173"/>
      <c r="H786" s="177">
        <v>135.365</v>
      </c>
      <c r="I786" s="173"/>
      <c r="J786" s="173"/>
      <c r="K786" s="173"/>
      <c r="L786" s="174"/>
      <c r="M786" s="178"/>
      <c r="N786" s="173"/>
      <c r="O786" s="173"/>
      <c r="P786" s="173"/>
      <c r="Q786" s="173"/>
      <c r="R786" s="173"/>
      <c r="S786" s="173"/>
      <c r="T786" s="179"/>
      <c r="U786" s="173"/>
      <c r="V786" s="173"/>
      <c r="W786" s="173"/>
      <c r="X786" s="173"/>
      <c r="Y786" s="173"/>
      <c r="Z786" s="173"/>
      <c r="AA786" s="173"/>
      <c r="AB786" s="173"/>
      <c r="AC786" s="173"/>
      <c r="AD786" s="173"/>
      <c r="AE786" s="173"/>
      <c r="AF786" s="173"/>
      <c r="AG786" s="173"/>
      <c r="AH786" s="173"/>
      <c r="AI786" s="173"/>
      <c r="AJ786" s="173"/>
      <c r="AK786" s="173"/>
      <c r="AL786" s="173"/>
      <c r="AM786" s="173"/>
      <c r="AN786" s="173"/>
      <c r="AO786" s="173"/>
      <c r="AP786" s="173"/>
      <c r="AQ786" s="173"/>
      <c r="AR786" s="173"/>
      <c r="AS786" s="173"/>
      <c r="AT786" s="175" t="s">
        <v>338</v>
      </c>
      <c r="AU786" s="175" t="s">
        <v>136</v>
      </c>
      <c r="AV786" s="173" t="s">
        <v>136</v>
      </c>
      <c r="AW786" s="173" t="s">
        <v>4</v>
      </c>
      <c r="AX786" s="173" t="s">
        <v>83</v>
      </c>
      <c r="AY786" s="175" t="s">
        <v>128</v>
      </c>
      <c r="AZ786" s="173"/>
      <c r="BA786" s="173"/>
      <c r="BB786" s="173"/>
      <c r="BC786" s="173"/>
      <c r="BD786" s="173"/>
      <c r="BE786" s="173"/>
      <c r="BF786" s="173"/>
      <c r="BG786" s="173"/>
      <c r="BH786" s="173"/>
      <c r="BI786" s="173"/>
      <c r="BJ786" s="173"/>
      <c r="BK786" s="173"/>
      <c r="BL786" s="173"/>
      <c r="BM786" s="173"/>
    </row>
    <row r="787" ht="44.25" customHeight="1">
      <c r="A787" s="16"/>
      <c r="B787" s="17"/>
      <c r="C787" s="194" t="s">
        <v>1226</v>
      </c>
      <c r="D787" s="194" t="s">
        <v>407</v>
      </c>
      <c r="E787" s="195" t="s">
        <v>1227</v>
      </c>
      <c r="F787" s="196" t="s">
        <v>1228</v>
      </c>
      <c r="G787" s="197" t="s">
        <v>164</v>
      </c>
      <c r="H787" s="198">
        <v>135.365</v>
      </c>
      <c r="I787" s="199"/>
      <c r="J787" s="199">
        <f>ROUND(I787*H787,2)</f>
        <v>0</v>
      </c>
      <c r="K787" s="196" t="s">
        <v>1</v>
      </c>
      <c r="L787" s="200"/>
      <c r="M787" s="201" t="s">
        <v>1</v>
      </c>
      <c r="N787" s="202" t="s">
        <v>41</v>
      </c>
      <c r="O787" s="154">
        <v>0.0</v>
      </c>
      <c r="P787" s="154">
        <f>O787*H787</f>
        <v>0</v>
      </c>
      <c r="Q787" s="154">
        <v>0.003</v>
      </c>
      <c r="R787" s="154">
        <f>Q787*H787</f>
        <v>0.406095</v>
      </c>
      <c r="S787" s="154">
        <v>0.0</v>
      </c>
      <c r="T787" s="155">
        <f>S787*H787</f>
        <v>0</v>
      </c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56" t="s">
        <v>556</v>
      </c>
      <c r="AS787" s="16"/>
      <c r="AT787" s="156" t="s">
        <v>407</v>
      </c>
      <c r="AU787" s="156" t="s">
        <v>136</v>
      </c>
      <c r="AV787" s="16"/>
      <c r="AW787" s="16"/>
      <c r="AX787" s="16"/>
      <c r="AY787" s="3" t="s">
        <v>128</v>
      </c>
      <c r="AZ787" s="16"/>
      <c r="BA787" s="16"/>
      <c r="BB787" s="16"/>
      <c r="BC787" s="16"/>
      <c r="BD787" s="16"/>
      <c r="BE787" s="157">
        <f>IF(N787="základní",J787,0)</f>
        <v>0</v>
      </c>
      <c r="BF787" s="157">
        <f>IF(N787="snížená",J787,0)</f>
        <v>0</v>
      </c>
      <c r="BG787" s="157">
        <f>IF(N787="zákl. přenesená",J787,0)</f>
        <v>0</v>
      </c>
      <c r="BH787" s="157">
        <f>IF(N787="sníž. přenesená",J787,0)</f>
        <v>0</v>
      </c>
      <c r="BI787" s="157">
        <f>IF(N787="nulová",J787,0)</f>
        <v>0</v>
      </c>
      <c r="BJ787" s="3" t="s">
        <v>136</v>
      </c>
      <c r="BK787" s="157">
        <f>ROUND(I787*H787,2)</f>
        <v>0</v>
      </c>
      <c r="BL787" s="3" t="s">
        <v>434</v>
      </c>
      <c r="BM787" s="156" t="s">
        <v>1229</v>
      </c>
    </row>
    <row r="788" ht="15.75" customHeight="1">
      <c r="A788" s="173"/>
      <c r="B788" s="174"/>
      <c r="C788" s="173"/>
      <c r="D788" s="168" t="s">
        <v>338</v>
      </c>
      <c r="E788" s="173"/>
      <c r="F788" s="176" t="s">
        <v>1225</v>
      </c>
      <c r="G788" s="173"/>
      <c r="H788" s="177">
        <v>135.365</v>
      </c>
      <c r="I788" s="173"/>
      <c r="J788" s="173"/>
      <c r="K788" s="173"/>
      <c r="L788" s="174"/>
      <c r="M788" s="178"/>
      <c r="N788" s="173"/>
      <c r="O788" s="173"/>
      <c r="P788" s="173"/>
      <c r="Q788" s="173"/>
      <c r="R788" s="173"/>
      <c r="S788" s="173"/>
      <c r="T788" s="179"/>
      <c r="U788" s="173"/>
      <c r="V788" s="173"/>
      <c r="W788" s="173"/>
      <c r="X788" s="173"/>
      <c r="Y788" s="173"/>
      <c r="Z788" s="173"/>
      <c r="AA788" s="173"/>
      <c r="AB788" s="173"/>
      <c r="AC788" s="173"/>
      <c r="AD788" s="173"/>
      <c r="AE788" s="173"/>
      <c r="AF788" s="173"/>
      <c r="AG788" s="173"/>
      <c r="AH788" s="173"/>
      <c r="AI788" s="173"/>
      <c r="AJ788" s="173"/>
      <c r="AK788" s="173"/>
      <c r="AL788" s="173"/>
      <c r="AM788" s="173"/>
      <c r="AN788" s="173"/>
      <c r="AO788" s="173"/>
      <c r="AP788" s="173"/>
      <c r="AQ788" s="173"/>
      <c r="AR788" s="173"/>
      <c r="AS788" s="173"/>
      <c r="AT788" s="175" t="s">
        <v>338</v>
      </c>
      <c r="AU788" s="175" t="s">
        <v>136</v>
      </c>
      <c r="AV788" s="173" t="s">
        <v>136</v>
      </c>
      <c r="AW788" s="173" t="s">
        <v>4</v>
      </c>
      <c r="AX788" s="173" t="s">
        <v>83</v>
      </c>
      <c r="AY788" s="175" t="s">
        <v>128</v>
      </c>
      <c r="AZ788" s="173"/>
      <c r="BA788" s="173"/>
      <c r="BB788" s="173"/>
      <c r="BC788" s="173"/>
      <c r="BD788" s="173"/>
      <c r="BE788" s="173"/>
      <c r="BF788" s="173"/>
      <c r="BG788" s="173"/>
      <c r="BH788" s="173"/>
      <c r="BI788" s="173"/>
      <c r="BJ788" s="173"/>
      <c r="BK788" s="173"/>
      <c r="BL788" s="173"/>
      <c r="BM788" s="173"/>
    </row>
    <row r="789" ht="44.25" customHeight="1">
      <c r="A789" s="16"/>
      <c r="B789" s="17"/>
      <c r="C789" s="194" t="s">
        <v>1230</v>
      </c>
      <c r="D789" s="194" t="s">
        <v>407</v>
      </c>
      <c r="E789" s="195" t="s">
        <v>1231</v>
      </c>
      <c r="F789" s="196" t="s">
        <v>1232</v>
      </c>
      <c r="G789" s="197" t="s">
        <v>164</v>
      </c>
      <c r="H789" s="198">
        <v>135.365</v>
      </c>
      <c r="I789" s="199"/>
      <c r="J789" s="199">
        <f>ROUND(I789*H789,2)</f>
        <v>0</v>
      </c>
      <c r="K789" s="196" t="s">
        <v>1</v>
      </c>
      <c r="L789" s="200"/>
      <c r="M789" s="201" t="s">
        <v>1</v>
      </c>
      <c r="N789" s="202" t="s">
        <v>41</v>
      </c>
      <c r="O789" s="154">
        <v>0.0</v>
      </c>
      <c r="P789" s="154">
        <f>O789*H789</f>
        <v>0</v>
      </c>
      <c r="Q789" s="154">
        <v>0.0015</v>
      </c>
      <c r="R789" s="154">
        <f>Q789*H789</f>
        <v>0.2030475</v>
      </c>
      <c r="S789" s="154">
        <v>0.0</v>
      </c>
      <c r="T789" s="155">
        <f>S789*H789</f>
        <v>0</v>
      </c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56" t="s">
        <v>556</v>
      </c>
      <c r="AS789" s="16"/>
      <c r="AT789" s="156" t="s">
        <v>407</v>
      </c>
      <c r="AU789" s="156" t="s">
        <v>136</v>
      </c>
      <c r="AV789" s="16"/>
      <c r="AW789" s="16"/>
      <c r="AX789" s="16"/>
      <c r="AY789" s="3" t="s">
        <v>128</v>
      </c>
      <c r="AZ789" s="16"/>
      <c r="BA789" s="16"/>
      <c r="BB789" s="16"/>
      <c r="BC789" s="16"/>
      <c r="BD789" s="16"/>
      <c r="BE789" s="157">
        <f>IF(N789="základní",J789,0)</f>
        <v>0</v>
      </c>
      <c r="BF789" s="157">
        <f>IF(N789="snížená",J789,0)</f>
        <v>0</v>
      </c>
      <c r="BG789" s="157">
        <f>IF(N789="zákl. přenesená",J789,0)</f>
        <v>0</v>
      </c>
      <c r="BH789" s="157">
        <f>IF(N789="sníž. přenesená",J789,0)</f>
        <v>0</v>
      </c>
      <c r="BI789" s="157">
        <f>IF(N789="nulová",J789,0)</f>
        <v>0</v>
      </c>
      <c r="BJ789" s="3" t="s">
        <v>136</v>
      </c>
      <c r="BK789" s="157">
        <f>ROUND(I789*H789,2)</f>
        <v>0</v>
      </c>
      <c r="BL789" s="3" t="s">
        <v>434</v>
      </c>
      <c r="BM789" s="156" t="s">
        <v>1233</v>
      </c>
    </row>
    <row r="790" ht="15.75" customHeight="1">
      <c r="A790" s="173"/>
      <c r="B790" s="174"/>
      <c r="C790" s="173"/>
      <c r="D790" s="168" t="s">
        <v>338</v>
      </c>
      <c r="E790" s="173"/>
      <c r="F790" s="176" t="s">
        <v>1225</v>
      </c>
      <c r="G790" s="173"/>
      <c r="H790" s="177">
        <v>135.365</v>
      </c>
      <c r="I790" s="173"/>
      <c r="J790" s="173"/>
      <c r="K790" s="173"/>
      <c r="L790" s="174"/>
      <c r="M790" s="178"/>
      <c r="N790" s="173"/>
      <c r="O790" s="173"/>
      <c r="P790" s="173"/>
      <c r="Q790" s="173"/>
      <c r="R790" s="173"/>
      <c r="S790" s="173"/>
      <c r="T790" s="179"/>
      <c r="U790" s="173"/>
      <c r="V790" s="173"/>
      <c r="W790" s="173"/>
      <c r="X790" s="173"/>
      <c r="Y790" s="173"/>
      <c r="Z790" s="173"/>
      <c r="AA790" s="173"/>
      <c r="AB790" s="173"/>
      <c r="AC790" s="173"/>
      <c r="AD790" s="173"/>
      <c r="AE790" s="173"/>
      <c r="AF790" s="173"/>
      <c r="AG790" s="173"/>
      <c r="AH790" s="173"/>
      <c r="AI790" s="173"/>
      <c r="AJ790" s="173"/>
      <c r="AK790" s="173"/>
      <c r="AL790" s="173"/>
      <c r="AM790" s="173"/>
      <c r="AN790" s="173"/>
      <c r="AO790" s="173"/>
      <c r="AP790" s="173"/>
      <c r="AQ790" s="173"/>
      <c r="AR790" s="173"/>
      <c r="AS790" s="173"/>
      <c r="AT790" s="175" t="s">
        <v>338</v>
      </c>
      <c r="AU790" s="175" t="s">
        <v>136</v>
      </c>
      <c r="AV790" s="173" t="s">
        <v>136</v>
      </c>
      <c r="AW790" s="173" t="s">
        <v>4</v>
      </c>
      <c r="AX790" s="173" t="s">
        <v>83</v>
      </c>
      <c r="AY790" s="175" t="s">
        <v>128</v>
      </c>
      <c r="AZ790" s="173"/>
      <c r="BA790" s="173"/>
      <c r="BB790" s="173"/>
      <c r="BC790" s="173"/>
      <c r="BD790" s="173"/>
      <c r="BE790" s="173"/>
      <c r="BF790" s="173"/>
      <c r="BG790" s="173"/>
      <c r="BH790" s="173"/>
      <c r="BI790" s="173"/>
      <c r="BJ790" s="173"/>
      <c r="BK790" s="173"/>
      <c r="BL790" s="173"/>
      <c r="BM790" s="173"/>
    </row>
    <row r="791" ht="24.0" customHeight="1">
      <c r="A791" s="16"/>
      <c r="B791" s="17"/>
      <c r="C791" s="146" t="s">
        <v>1234</v>
      </c>
      <c r="D791" s="146" t="s">
        <v>131</v>
      </c>
      <c r="E791" s="147" t="s">
        <v>1235</v>
      </c>
      <c r="F791" s="148" t="s">
        <v>1236</v>
      </c>
      <c r="G791" s="149" t="s">
        <v>164</v>
      </c>
      <c r="H791" s="150">
        <v>68.31</v>
      </c>
      <c r="I791" s="151"/>
      <c r="J791" s="151">
        <f>ROUND(I791*H791,2)</f>
        <v>0</v>
      </c>
      <c r="K791" s="148" t="s">
        <v>1</v>
      </c>
      <c r="L791" s="17"/>
      <c r="M791" s="152" t="s">
        <v>1</v>
      </c>
      <c r="N791" s="153" t="s">
        <v>41</v>
      </c>
      <c r="O791" s="154">
        <v>0.111</v>
      </c>
      <c r="P791" s="154">
        <f>O791*H791</f>
        <v>7.58241</v>
      </c>
      <c r="Q791" s="154">
        <v>0.0</v>
      </c>
      <c r="R791" s="154">
        <f>Q791*H791</f>
        <v>0</v>
      </c>
      <c r="S791" s="154">
        <v>0.0</v>
      </c>
      <c r="T791" s="155">
        <f>S791*H791</f>
        <v>0</v>
      </c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56" t="s">
        <v>434</v>
      </c>
      <c r="AS791" s="16"/>
      <c r="AT791" s="156" t="s">
        <v>131</v>
      </c>
      <c r="AU791" s="156" t="s">
        <v>136</v>
      </c>
      <c r="AV791" s="16"/>
      <c r="AW791" s="16"/>
      <c r="AX791" s="16"/>
      <c r="AY791" s="3" t="s">
        <v>128</v>
      </c>
      <c r="AZ791" s="16"/>
      <c r="BA791" s="16"/>
      <c r="BB791" s="16"/>
      <c r="BC791" s="16"/>
      <c r="BD791" s="16"/>
      <c r="BE791" s="157">
        <f>IF(N791="základní",J791,0)</f>
        <v>0</v>
      </c>
      <c r="BF791" s="157">
        <f>IF(N791="snížená",J791,0)</f>
        <v>0</v>
      </c>
      <c r="BG791" s="157">
        <f>IF(N791="zákl. přenesená",J791,0)</f>
        <v>0</v>
      </c>
      <c r="BH791" s="157">
        <f>IF(N791="sníž. přenesená",J791,0)</f>
        <v>0</v>
      </c>
      <c r="BI791" s="157">
        <f>IF(N791="nulová",J791,0)</f>
        <v>0</v>
      </c>
      <c r="BJ791" s="3" t="s">
        <v>136</v>
      </c>
      <c r="BK791" s="157">
        <f>ROUND(I791*H791,2)</f>
        <v>0</v>
      </c>
      <c r="BL791" s="3" t="s">
        <v>434</v>
      </c>
      <c r="BM791" s="156" t="s">
        <v>1237</v>
      </c>
    </row>
    <row r="792" ht="15.75" customHeight="1">
      <c r="A792" s="173"/>
      <c r="B792" s="174"/>
      <c r="C792" s="173"/>
      <c r="D792" s="168" t="s">
        <v>338</v>
      </c>
      <c r="E792" s="175" t="s">
        <v>1</v>
      </c>
      <c r="F792" s="176" t="s">
        <v>1238</v>
      </c>
      <c r="G792" s="173"/>
      <c r="H792" s="177">
        <v>68.31</v>
      </c>
      <c r="I792" s="173"/>
      <c r="J792" s="173"/>
      <c r="K792" s="173"/>
      <c r="L792" s="174"/>
      <c r="M792" s="178"/>
      <c r="N792" s="173"/>
      <c r="O792" s="173"/>
      <c r="P792" s="173"/>
      <c r="Q792" s="173"/>
      <c r="R792" s="173"/>
      <c r="S792" s="173"/>
      <c r="T792" s="179"/>
      <c r="U792" s="173"/>
      <c r="V792" s="173"/>
      <c r="W792" s="173"/>
      <c r="X792" s="173"/>
      <c r="Y792" s="173"/>
      <c r="Z792" s="173"/>
      <c r="AA792" s="173"/>
      <c r="AB792" s="173"/>
      <c r="AC792" s="173"/>
      <c r="AD792" s="173"/>
      <c r="AE792" s="173"/>
      <c r="AF792" s="173"/>
      <c r="AG792" s="173"/>
      <c r="AH792" s="173"/>
      <c r="AI792" s="173"/>
      <c r="AJ792" s="173"/>
      <c r="AK792" s="173"/>
      <c r="AL792" s="173"/>
      <c r="AM792" s="173"/>
      <c r="AN792" s="173"/>
      <c r="AO792" s="173"/>
      <c r="AP792" s="173"/>
      <c r="AQ792" s="173"/>
      <c r="AR792" s="173"/>
      <c r="AS792" s="173"/>
      <c r="AT792" s="175" t="s">
        <v>338</v>
      </c>
      <c r="AU792" s="175" t="s">
        <v>136</v>
      </c>
      <c r="AV792" s="173" t="s">
        <v>136</v>
      </c>
      <c r="AW792" s="173" t="s">
        <v>28</v>
      </c>
      <c r="AX792" s="173" t="s">
        <v>83</v>
      </c>
      <c r="AY792" s="175" t="s">
        <v>128</v>
      </c>
      <c r="AZ792" s="173"/>
      <c r="BA792" s="173"/>
      <c r="BB792" s="173"/>
      <c r="BC792" s="173"/>
      <c r="BD792" s="173"/>
      <c r="BE792" s="173"/>
      <c r="BF792" s="173"/>
      <c r="BG792" s="173"/>
      <c r="BH792" s="173"/>
      <c r="BI792" s="173"/>
      <c r="BJ792" s="173"/>
      <c r="BK792" s="173"/>
      <c r="BL792" s="173"/>
      <c r="BM792" s="173"/>
    </row>
    <row r="793" ht="55.5" customHeight="1">
      <c r="A793" s="16"/>
      <c r="B793" s="17"/>
      <c r="C793" s="194" t="s">
        <v>1239</v>
      </c>
      <c r="D793" s="194" t="s">
        <v>407</v>
      </c>
      <c r="E793" s="195" t="s">
        <v>1240</v>
      </c>
      <c r="F793" s="196" t="s">
        <v>1241</v>
      </c>
      <c r="G793" s="197" t="s">
        <v>164</v>
      </c>
      <c r="H793" s="198">
        <v>68.31</v>
      </c>
      <c r="I793" s="199"/>
      <c r="J793" s="199">
        <f t="shared" ref="J793:J794" si="116">ROUND(I793*H793,2)</f>
        <v>0</v>
      </c>
      <c r="K793" s="196" t="s">
        <v>1</v>
      </c>
      <c r="L793" s="200"/>
      <c r="M793" s="201" t="s">
        <v>1</v>
      </c>
      <c r="N793" s="202" t="s">
        <v>41</v>
      </c>
      <c r="O793" s="154">
        <v>0.0</v>
      </c>
      <c r="P793" s="154">
        <f t="shared" ref="P793:P794" si="117">O793*H793</f>
        <v>0</v>
      </c>
      <c r="Q793" s="154">
        <v>5.2E-4</v>
      </c>
      <c r="R793" s="154">
        <f t="shared" ref="R793:R794" si="118">Q793*H793</f>
        <v>0.0355212</v>
      </c>
      <c r="S793" s="154">
        <v>0.0</v>
      </c>
      <c r="T793" s="155">
        <f t="shared" ref="T793:T794" si="119">S793*H793</f>
        <v>0</v>
      </c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56" t="s">
        <v>556</v>
      </c>
      <c r="AS793" s="16"/>
      <c r="AT793" s="156" t="s">
        <v>407</v>
      </c>
      <c r="AU793" s="156" t="s">
        <v>136</v>
      </c>
      <c r="AV793" s="16"/>
      <c r="AW793" s="16"/>
      <c r="AX793" s="16"/>
      <c r="AY793" s="3" t="s">
        <v>128</v>
      </c>
      <c r="AZ793" s="16"/>
      <c r="BA793" s="16"/>
      <c r="BB793" s="16"/>
      <c r="BC793" s="16"/>
      <c r="BD793" s="16"/>
      <c r="BE793" s="157">
        <f t="shared" ref="BE793:BE794" si="120">IF(N793="základní",J793,0)</f>
        <v>0</v>
      </c>
      <c r="BF793" s="157">
        <f t="shared" ref="BF793:BF794" si="121">IF(N793="snížená",J793,0)</f>
        <v>0</v>
      </c>
      <c r="BG793" s="157">
        <f t="shared" ref="BG793:BG794" si="122">IF(N793="zákl. přenesená",J793,0)</f>
        <v>0</v>
      </c>
      <c r="BH793" s="157">
        <f t="shared" ref="BH793:BH794" si="123">IF(N793="sníž. přenesená",J793,0)</f>
        <v>0</v>
      </c>
      <c r="BI793" s="157">
        <f t="shared" ref="BI793:BI794" si="124">IF(N793="nulová",J793,0)</f>
        <v>0</v>
      </c>
      <c r="BJ793" s="3" t="s">
        <v>136</v>
      </c>
      <c r="BK793" s="157">
        <f t="shared" ref="BK793:BK794" si="125">ROUND(I793*H793,2)</f>
        <v>0</v>
      </c>
      <c r="BL793" s="3" t="s">
        <v>434</v>
      </c>
      <c r="BM793" s="156" t="s">
        <v>1242</v>
      </c>
    </row>
    <row r="794" ht="24.0" customHeight="1">
      <c r="A794" s="16"/>
      <c r="B794" s="17"/>
      <c r="C794" s="146" t="s">
        <v>1243</v>
      </c>
      <c r="D794" s="146" t="s">
        <v>131</v>
      </c>
      <c r="E794" s="147" t="s">
        <v>1244</v>
      </c>
      <c r="F794" s="148" t="s">
        <v>1236</v>
      </c>
      <c r="G794" s="149" t="s">
        <v>164</v>
      </c>
      <c r="H794" s="150">
        <v>83.9</v>
      </c>
      <c r="I794" s="151"/>
      <c r="J794" s="151">
        <f t="shared" si="116"/>
        <v>0</v>
      </c>
      <c r="K794" s="148" t="s">
        <v>134</v>
      </c>
      <c r="L794" s="17"/>
      <c r="M794" s="152" t="s">
        <v>1</v>
      </c>
      <c r="N794" s="153" t="s">
        <v>41</v>
      </c>
      <c r="O794" s="154">
        <v>0.111</v>
      </c>
      <c r="P794" s="154">
        <f t="shared" si="117"/>
        <v>9.3129</v>
      </c>
      <c r="Q794" s="154">
        <v>0.0</v>
      </c>
      <c r="R794" s="154">
        <f t="shared" si="118"/>
        <v>0</v>
      </c>
      <c r="S794" s="154">
        <v>0.0</v>
      </c>
      <c r="T794" s="155">
        <f t="shared" si="119"/>
        <v>0</v>
      </c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56" t="s">
        <v>434</v>
      </c>
      <c r="AS794" s="16"/>
      <c r="AT794" s="156" t="s">
        <v>131</v>
      </c>
      <c r="AU794" s="156" t="s">
        <v>136</v>
      </c>
      <c r="AV794" s="16"/>
      <c r="AW794" s="16"/>
      <c r="AX794" s="16"/>
      <c r="AY794" s="3" t="s">
        <v>128</v>
      </c>
      <c r="AZ794" s="16"/>
      <c r="BA794" s="16"/>
      <c r="BB794" s="16"/>
      <c r="BC794" s="16"/>
      <c r="BD794" s="16"/>
      <c r="BE794" s="157">
        <f t="shared" si="120"/>
        <v>0</v>
      </c>
      <c r="BF794" s="157">
        <f t="shared" si="121"/>
        <v>0</v>
      </c>
      <c r="BG794" s="157">
        <f t="shared" si="122"/>
        <v>0</v>
      </c>
      <c r="BH794" s="157">
        <f t="shared" si="123"/>
        <v>0</v>
      </c>
      <c r="BI794" s="157">
        <f t="shared" si="124"/>
        <v>0</v>
      </c>
      <c r="BJ794" s="3" t="s">
        <v>136</v>
      </c>
      <c r="BK794" s="157">
        <f t="shared" si="125"/>
        <v>0</v>
      </c>
      <c r="BL794" s="3" t="s">
        <v>434</v>
      </c>
      <c r="BM794" s="156" t="s">
        <v>1245</v>
      </c>
    </row>
    <row r="795" ht="15.75" customHeight="1">
      <c r="A795" s="16"/>
      <c r="B795" s="17"/>
      <c r="C795" s="16"/>
      <c r="D795" s="158" t="s">
        <v>138</v>
      </c>
      <c r="E795" s="16"/>
      <c r="F795" s="159" t="s">
        <v>1246</v>
      </c>
      <c r="G795" s="16"/>
      <c r="H795" s="16"/>
      <c r="I795" s="16"/>
      <c r="J795" s="16"/>
      <c r="K795" s="16"/>
      <c r="L795" s="17"/>
      <c r="M795" s="160"/>
      <c r="N795" s="16"/>
      <c r="O795" s="16"/>
      <c r="P795" s="16"/>
      <c r="Q795" s="16"/>
      <c r="R795" s="16"/>
      <c r="S795" s="16"/>
      <c r="T795" s="5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3" t="s">
        <v>138</v>
      </c>
      <c r="AU795" s="3" t="s">
        <v>136</v>
      </c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</row>
    <row r="796" ht="15.75" customHeight="1">
      <c r="A796" s="173"/>
      <c r="B796" s="174"/>
      <c r="C796" s="173"/>
      <c r="D796" s="168" t="s">
        <v>338</v>
      </c>
      <c r="E796" s="175" t="s">
        <v>1</v>
      </c>
      <c r="F796" s="176" t="s">
        <v>874</v>
      </c>
      <c r="G796" s="173"/>
      <c r="H796" s="177">
        <v>83.9</v>
      </c>
      <c r="I796" s="173"/>
      <c r="J796" s="173"/>
      <c r="K796" s="173"/>
      <c r="L796" s="174"/>
      <c r="M796" s="178"/>
      <c r="N796" s="173"/>
      <c r="O796" s="173"/>
      <c r="P796" s="173"/>
      <c r="Q796" s="173"/>
      <c r="R796" s="173"/>
      <c r="S796" s="173"/>
      <c r="T796" s="179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5" t="s">
        <v>338</v>
      </c>
      <c r="AU796" s="175" t="s">
        <v>136</v>
      </c>
      <c r="AV796" s="173" t="s">
        <v>136</v>
      </c>
      <c r="AW796" s="173" t="s">
        <v>28</v>
      </c>
      <c r="AX796" s="173" t="s">
        <v>83</v>
      </c>
      <c r="AY796" s="175" t="s">
        <v>128</v>
      </c>
      <c r="AZ796" s="173"/>
      <c r="BA796" s="173"/>
      <c r="BB796" s="173"/>
      <c r="BC796" s="173"/>
      <c r="BD796" s="173"/>
      <c r="BE796" s="173"/>
      <c r="BF796" s="173"/>
      <c r="BG796" s="173"/>
      <c r="BH796" s="173"/>
      <c r="BI796" s="173"/>
      <c r="BJ796" s="173"/>
      <c r="BK796" s="173"/>
      <c r="BL796" s="173"/>
      <c r="BM796" s="173"/>
    </row>
    <row r="797" ht="66.75" customHeight="1">
      <c r="A797" s="16"/>
      <c r="B797" s="17"/>
      <c r="C797" s="194" t="s">
        <v>1247</v>
      </c>
      <c r="D797" s="194" t="s">
        <v>407</v>
      </c>
      <c r="E797" s="195" t="s">
        <v>1248</v>
      </c>
      <c r="F797" s="196" t="s">
        <v>1249</v>
      </c>
      <c r="G797" s="197" t="s">
        <v>164</v>
      </c>
      <c r="H797" s="198">
        <v>88.095</v>
      </c>
      <c r="I797" s="199"/>
      <c r="J797" s="199">
        <f>ROUND(I797*H797,2)</f>
        <v>0</v>
      </c>
      <c r="K797" s="196" t="s">
        <v>1</v>
      </c>
      <c r="L797" s="200"/>
      <c r="M797" s="201" t="s">
        <v>1</v>
      </c>
      <c r="N797" s="202" t="s">
        <v>41</v>
      </c>
      <c r="O797" s="154">
        <v>0.0</v>
      </c>
      <c r="P797" s="154">
        <f>O797*H797</f>
        <v>0</v>
      </c>
      <c r="Q797" s="154">
        <v>0.003</v>
      </c>
      <c r="R797" s="154">
        <f>Q797*H797</f>
        <v>0.264285</v>
      </c>
      <c r="S797" s="154">
        <v>0.0</v>
      </c>
      <c r="T797" s="155">
        <f>S797*H797</f>
        <v>0</v>
      </c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56" t="s">
        <v>556</v>
      </c>
      <c r="AS797" s="16"/>
      <c r="AT797" s="156" t="s">
        <v>407</v>
      </c>
      <c r="AU797" s="156" t="s">
        <v>136</v>
      </c>
      <c r="AV797" s="16"/>
      <c r="AW797" s="16"/>
      <c r="AX797" s="16"/>
      <c r="AY797" s="3" t="s">
        <v>128</v>
      </c>
      <c r="AZ797" s="16"/>
      <c r="BA797" s="16"/>
      <c r="BB797" s="16"/>
      <c r="BC797" s="16"/>
      <c r="BD797" s="16"/>
      <c r="BE797" s="157">
        <f>IF(N797="základní",J797,0)</f>
        <v>0</v>
      </c>
      <c r="BF797" s="157">
        <f>IF(N797="snížená",J797,0)</f>
        <v>0</v>
      </c>
      <c r="BG797" s="157">
        <f>IF(N797="zákl. přenesená",J797,0)</f>
        <v>0</v>
      </c>
      <c r="BH797" s="157">
        <f>IF(N797="sníž. přenesená",J797,0)</f>
        <v>0</v>
      </c>
      <c r="BI797" s="157">
        <f>IF(N797="nulová",J797,0)</f>
        <v>0</v>
      </c>
      <c r="BJ797" s="3" t="s">
        <v>136</v>
      </c>
      <c r="BK797" s="157">
        <f>ROUND(I797*H797,2)</f>
        <v>0</v>
      </c>
      <c r="BL797" s="3" t="s">
        <v>434</v>
      </c>
      <c r="BM797" s="156" t="s">
        <v>1250</v>
      </c>
    </row>
    <row r="798" ht="15.75" customHeight="1">
      <c r="A798" s="173"/>
      <c r="B798" s="174"/>
      <c r="C798" s="173"/>
      <c r="D798" s="168" t="s">
        <v>338</v>
      </c>
      <c r="E798" s="173"/>
      <c r="F798" s="176" t="s">
        <v>1251</v>
      </c>
      <c r="G798" s="173"/>
      <c r="H798" s="177">
        <v>88.095</v>
      </c>
      <c r="I798" s="173"/>
      <c r="J798" s="173"/>
      <c r="K798" s="173"/>
      <c r="L798" s="174"/>
      <c r="M798" s="178"/>
      <c r="N798" s="173"/>
      <c r="O798" s="173"/>
      <c r="P798" s="173"/>
      <c r="Q798" s="173"/>
      <c r="R798" s="173"/>
      <c r="S798" s="173"/>
      <c r="T798" s="179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5" t="s">
        <v>338</v>
      </c>
      <c r="AU798" s="175" t="s">
        <v>136</v>
      </c>
      <c r="AV798" s="173" t="s">
        <v>136</v>
      </c>
      <c r="AW798" s="173" t="s">
        <v>4</v>
      </c>
      <c r="AX798" s="173" t="s">
        <v>83</v>
      </c>
      <c r="AY798" s="175" t="s">
        <v>128</v>
      </c>
      <c r="AZ798" s="173"/>
      <c r="BA798" s="173"/>
      <c r="BB798" s="173"/>
      <c r="BC798" s="173"/>
      <c r="BD798" s="173"/>
      <c r="BE798" s="173"/>
      <c r="BF798" s="173"/>
      <c r="BG798" s="173"/>
      <c r="BH798" s="173"/>
      <c r="BI798" s="173"/>
      <c r="BJ798" s="173"/>
      <c r="BK798" s="173"/>
      <c r="BL798" s="173"/>
      <c r="BM798" s="173"/>
    </row>
    <row r="799" ht="24.0" customHeight="1">
      <c r="A799" s="16"/>
      <c r="B799" s="17"/>
      <c r="C799" s="146" t="s">
        <v>1252</v>
      </c>
      <c r="D799" s="146" t="s">
        <v>131</v>
      </c>
      <c r="E799" s="147" t="s">
        <v>1253</v>
      </c>
      <c r="F799" s="148" t="s">
        <v>1254</v>
      </c>
      <c r="G799" s="149" t="s">
        <v>164</v>
      </c>
      <c r="H799" s="150">
        <v>12.203</v>
      </c>
      <c r="I799" s="151"/>
      <c r="J799" s="151">
        <f>ROUND(I799*H799,2)</f>
        <v>0</v>
      </c>
      <c r="K799" s="148" t="s">
        <v>134</v>
      </c>
      <c r="L799" s="17"/>
      <c r="M799" s="152" t="s">
        <v>1</v>
      </c>
      <c r="N799" s="153" t="s">
        <v>41</v>
      </c>
      <c r="O799" s="154">
        <v>0.241</v>
      </c>
      <c r="P799" s="154">
        <f>O799*H799</f>
        <v>2.940923</v>
      </c>
      <c r="Q799" s="154">
        <v>0.006</v>
      </c>
      <c r="R799" s="154">
        <f>Q799*H799</f>
        <v>0.073218</v>
      </c>
      <c r="S799" s="154">
        <v>0.0</v>
      </c>
      <c r="T799" s="155">
        <f>S799*H799</f>
        <v>0</v>
      </c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56" t="s">
        <v>434</v>
      </c>
      <c r="AS799" s="16"/>
      <c r="AT799" s="156" t="s">
        <v>131</v>
      </c>
      <c r="AU799" s="156" t="s">
        <v>136</v>
      </c>
      <c r="AV799" s="16"/>
      <c r="AW799" s="16"/>
      <c r="AX799" s="16"/>
      <c r="AY799" s="3" t="s">
        <v>128</v>
      </c>
      <c r="AZ799" s="16"/>
      <c r="BA799" s="16"/>
      <c r="BB799" s="16"/>
      <c r="BC799" s="16"/>
      <c r="BD799" s="16"/>
      <c r="BE799" s="157">
        <f>IF(N799="základní",J799,0)</f>
        <v>0</v>
      </c>
      <c r="BF799" s="157">
        <f>IF(N799="snížená",J799,0)</f>
        <v>0</v>
      </c>
      <c r="BG799" s="157">
        <f>IF(N799="zákl. přenesená",J799,0)</f>
        <v>0</v>
      </c>
      <c r="BH799" s="157">
        <f>IF(N799="sníž. přenesená",J799,0)</f>
        <v>0</v>
      </c>
      <c r="BI799" s="157">
        <f>IF(N799="nulová",J799,0)</f>
        <v>0</v>
      </c>
      <c r="BJ799" s="3" t="s">
        <v>136</v>
      </c>
      <c r="BK799" s="157">
        <f>ROUND(I799*H799,2)</f>
        <v>0</v>
      </c>
      <c r="BL799" s="3" t="s">
        <v>434</v>
      </c>
      <c r="BM799" s="156" t="s">
        <v>1255</v>
      </c>
    </row>
    <row r="800" ht="15.75" customHeight="1">
      <c r="A800" s="16"/>
      <c r="B800" s="17"/>
      <c r="C800" s="16"/>
      <c r="D800" s="158" t="s">
        <v>138</v>
      </c>
      <c r="E800" s="16"/>
      <c r="F800" s="159" t="s">
        <v>1256</v>
      </c>
      <c r="G800" s="16"/>
      <c r="H800" s="16"/>
      <c r="I800" s="16"/>
      <c r="J800" s="16"/>
      <c r="K800" s="16"/>
      <c r="L800" s="17"/>
      <c r="M800" s="160"/>
      <c r="N800" s="16"/>
      <c r="O800" s="16"/>
      <c r="P800" s="16"/>
      <c r="Q800" s="16"/>
      <c r="R800" s="16"/>
      <c r="S800" s="16"/>
      <c r="T800" s="5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3" t="s">
        <v>138</v>
      </c>
      <c r="AU800" s="3" t="s">
        <v>136</v>
      </c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</row>
    <row r="801" ht="24.0" customHeight="1">
      <c r="A801" s="16"/>
      <c r="B801" s="17"/>
      <c r="C801" s="194" t="s">
        <v>1257</v>
      </c>
      <c r="D801" s="194" t="s">
        <v>407</v>
      </c>
      <c r="E801" s="195" t="s">
        <v>1258</v>
      </c>
      <c r="F801" s="196" t="s">
        <v>1259</v>
      </c>
      <c r="G801" s="197" t="s">
        <v>164</v>
      </c>
      <c r="H801" s="198">
        <v>12.813</v>
      </c>
      <c r="I801" s="199"/>
      <c r="J801" s="199">
        <f>ROUND(I801*H801,2)</f>
        <v>0</v>
      </c>
      <c r="K801" s="196" t="s">
        <v>134</v>
      </c>
      <c r="L801" s="200"/>
      <c r="M801" s="201" t="s">
        <v>1</v>
      </c>
      <c r="N801" s="202" t="s">
        <v>41</v>
      </c>
      <c r="O801" s="154">
        <v>0.0</v>
      </c>
      <c r="P801" s="154">
        <f>O801*H801</f>
        <v>0</v>
      </c>
      <c r="Q801" s="154">
        <v>0.0036</v>
      </c>
      <c r="R801" s="154">
        <f>Q801*H801</f>
        <v>0.0461268</v>
      </c>
      <c r="S801" s="154">
        <v>0.0</v>
      </c>
      <c r="T801" s="155">
        <f>S801*H801</f>
        <v>0</v>
      </c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56" t="s">
        <v>556</v>
      </c>
      <c r="AS801" s="16"/>
      <c r="AT801" s="156" t="s">
        <v>407</v>
      </c>
      <c r="AU801" s="156" t="s">
        <v>136</v>
      </c>
      <c r="AV801" s="16"/>
      <c r="AW801" s="16"/>
      <c r="AX801" s="16"/>
      <c r="AY801" s="3" t="s">
        <v>128</v>
      </c>
      <c r="AZ801" s="16"/>
      <c r="BA801" s="16"/>
      <c r="BB801" s="16"/>
      <c r="BC801" s="16"/>
      <c r="BD801" s="16"/>
      <c r="BE801" s="157">
        <f>IF(N801="základní",J801,0)</f>
        <v>0</v>
      </c>
      <c r="BF801" s="157">
        <f>IF(N801="snížená",J801,0)</f>
        <v>0</v>
      </c>
      <c r="BG801" s="157">
        <f>IF(N801="zákl. přenesená",J801,0)</f>
        <v>0</v>
      </c>
      <c r="BH801" s="157">
        <f>IF(N801="sníž. přenesená",J801,0)</f>
        <v>0</v>
      </c>
      <c r="BI801" s="157">
        <f>IF(N801="nulová",J801,0)</f>
        <v>0</v>
      </c>
      <c r="BJ801" s="3" t="s">
        <v>136</v>
      </c>
      <c r="BK801" s="157">
        <f>ROUND(I801*H801,2)</f>
        <v>0</v>
      </c>
      <c r="BL801" s="3" t="s">
        <v>434</v>
      </c>
      <c r="BM801" s="156" t="s">
        <v>1260</v>
      </c>
    </row>
    <row r="802" ht="15.75" customHeight="1">
      <c r="A802" s="166"/>
      <c r="B802" s="167"/>
      <c r="C802" s="166"/>
      <c r="D802" s="168" t="s">
        <v>338</v>
      </c>
      <c r="E802" s="169" t="s">
        <v>1</v>
      </c>
      <c r="F802" s="170" t="s">
        <v>763</v>
      </c>
      <c r="G802" s="166"/>
      <c r="H802" s="169" t="s">
        <v>1</v>
      </c>
      <c r="I802" s="166"/>
      <c r="J802" s="166"/>
      <c r="K802" s="166"/>
      <c r="L802" s="167"/>
      <c r="M802" s="171"/>
      <c r="N802" s="166"/>
      <c r="O802" s="166"/>
      <c r="P802" s="166"/>
      <c r="Q802" s="166"/>
      <c r="R802" s="166"/>
      <c r="S802" s="166"/>
      <c r="T802" s="172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9" t="s">
        <v>338</v>
      </c>
      <c r="AU802" s="169" t="s">
        <v>136</v>
      </c>
      <c r="AV802" s="166" t="s">
        <v>83</v>
      </c>
      <c r="AW802" s="166" t="s">
        <v>28</v>
      </c>
      <c r="AX802" s="166" t="s">
        <v>75</v>
      </c>
      <c r="AY802" s="169" t="s">
        <v>128</v>
      </c>
      <c r="AZ802" s="166"/>
      <c r="BA802" s="166"/>
      <c r="BB802" s="166"/>
      <c r="BC802" s="166"/>
      <c r="BD802" s="166"/>
      <c r="BE802" s="166"/>
      <c r="BF802" s="166"/>
      <c r="BG802" s="166"/>
      <c r="BH802" s="166"/>
      <c r="BI802" s="166"/>
      <c r="BJ802" s="166"/>
      <c r="BK802" s="166"/>
      <c r="BL802" s="166"/>
      <c r="BM802" s="166"/>
    </row>
    <row r="803" ht="15.75" customHeight="1">
      <c r="A803" s="173"/>
      <c r="B803" s="174"/>
      <c r="C803" s="173"/>
      <c r="D803" s="168" t="s">
        <v>338</v>
      </c>
      <c r="E803" s="175" t="s">
        <v>1</v>
      </c>
      <c r="F803" s="176" t="s">
        <v>1261</v>
      </c>
      <c r="G803" s="173"/>
      <c r="H803" s="177">
        <v>1.05</v>
      </c>
      <c r="I803" s="173"/>
      <c r="J803" s="173"/>
      <c r="K803" s="173"/>
      <c r="L803" s="174"/>
      <c r="M803" s="178"/>
      <c r="N803" s="173"/>
      <c r="O803" s="173"/>
      <c r="P803" s="173"/>
      <c r="Q803" s="173"/>
      <c r="R803" s="173"/>
      <c r="S803" s="173"/>
      <c r="T803" s="179"/>
      <c r="U803" s="173"/>
      <c r="V803" s="173"/>
      <c r="W803" s="173"/>
      <c r="X803" s="173"/>
      <c r="Y803" s="173"/>
      <c r="Z803" s="173"/>
      <c r="AA803" s="173"/>
      <c r="AB803" s="173"/>
      <c r="AC803" s="173"/>
      <c r="AD803" s="173"/>
      <c r="AE803" s="173"/>
      <c r="AF803" s="173"/>
      <c r="AG803" s="173"/>
      <c r="AH803" s="173"/>
      <c r="AI803" s="173"/>
      <c r="AJ803" s="173"/>
      <c r="AK803" s="173"/>
      <c r="AL803" s="173"/>
      <c r="AM803" s="173"/>
      <c r="AN803" s="173"/>
      <c r="AO803" s="173"/>
      <c r="AP803" s="173"/>
      <c r="AQ803" s="173"/>
      <c r="AR803" s="173"/>
      <c r="AS803" s="173"/>
      <c r="AT803" s="175" t="s">
        <v>338</v>
      </c>
      <c r="AU803" s="175" t="s">
        <v>136</v>
      </c>
      <c r="AV803" s="173" t="s">
        <v>136</v>
      </c>
      <c r="AW803" s="173" t="s">
        <v>28</v>
      </c>
      <c r="AX803" s="173" t="s">
        <v>75</v>
      </c>
      <c r="AY803" s="175" t="s">
        <v>128</v>
      </c>
      <c r="AZ803" s="173"/>
      <c r="BA803" s="173"/>
      <c r="BB803" s="173"/>
      <c r="BC803" s="173"/>
      <c r="BD803" s="173"/>
      <c r="BE803" s="173"/>
      <c r="BF803" s="173"/>
      <c r="BG803" s="173"/>
      <c r="BH803" s="173"/>
      <c r="BI803" s="173"/>
      <c r="BJ803" s="173"/>
      <c r="BK803" s="173"/>
      <c r="BL803" s="173"/>
      <c r="BM803" s="173"/>
    </row>
    <row r="804" ht="15.75" customHeight="1">
      <c r="A804" s="166"/>
      <c r="B804" s="167"/>
      <c r="C804" s="166"/>
      <c r="D804" s="168" t="s">
        <v>338</v>
      </c>
      <c r="E804" s="169" t="s">
        <v>1</v>
      </c>
      <c r="F804" s="170" t="s">
        <v>767</v>
      </c>
      <c r="G804" s="166"/>
      <c r="H804" s="169" t="s">
        <v>1</v>
      </c>
      <c r="I804" s="166"/>
      <c r="J804" s="166"/>
      <c r="K804" s="166"/>
      <c r="L804" s="167"/>
      <c r="M804" s="171"/>
      <c r="N804" s="166"/>
      <c r="O804" s="166"/>
      <c r="P804" s="166"/>
      <c r="Q804" s="166"/>
      <c r="R804" s="166"/>
      <c r="S804" s="166"/>
      <c r="T804" s="172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9" t="s">
        <v>338</v>
      </c>
      <c r="AU804" s="169" t="s">
        <v>136</v>
      </c>
      <c r="AV804" s="166" t="s">
        <v>83</v>
      </c>
      <c r="AW804" s="166" t="s">
        <v>28</v>
      </c>
      <c r="AX804" s="166" t="s">
        <v>75</v>
      </c>
      <c r="AY804" s="169" t="s">
        <v>128</v>
      </c>
      <c r="AZ804" s="166"/>
      <c r="BA804" s="166"/>
      <c r="BB804" s="166"/>
      <c r="BC804" s="166"/>
      <c r="BD804" s="166"/>
      <c r="BE804" s="166"/>
      <c r="BF804" s="166"/>
      <c r="BG804" s="166"/>
      <c r="BH804" s="166"/>
      <c r="BI804" s="166"/>
      <c r="BJ804" s="166"/>
      <c r="BK804" s="166"/>
      <c r="BL804" s="166"/>
      <c r="BM804" s="166"/>
    </row>
    <row r="805" ht="15.75" customHeight="1">
      <c r="A805" s="173"/>
      <c r="B805" s="174"/>
      <c r="C805" s="173"/>
      <c r="D805" s="168" t="s">
        <v>338</v>
      </c>
      <c r="E805" s="175" t="s">
        <v>1</v>
      </c>
      <c r="F805" s="176" t="s">
        <v>1262</v>
      </c>
      <c r="G805" s="173"/>
      <c r="H805" s="177">
        <v>1.125</v>
      </c>
      <c r="I805" s="173"/>
      <c r="J805" s="173"/>
      <c r="K805" s="173"/>
      <c r="L805" s="174"/>
      <c r="M805" s="178"/>
      <c r="N805" s="173"/>
      <c r="O805" s="173"/>
      <c r="P805" s="173"/>
      <c r="Q805" s="173"/>
      <c r="R805" s="173"/>
      <c r="S805" s="173"/>
      <c r="T805" s="179"/>
      <c r="U805" s="173"/>
      <c r="V805" s="173"/>
      <c r="W805" s="173"/>
      <c r="X805" s="173"/>
      <c r="Y805" s="173"/>
      <c r="Z805" s="173"/>
      <c r="AA805" s="173"/>
      <c r="AB805" s="173"/>
      <c r="AC805" s="173"/>
      <c r="AD805" s="173"/>
      <c r="AE805" s="173"/>
      <c r="AF805" s="173"/>
      <c r="AG805" s="173"/>
      <c r="AH805" s="173"/>
      <c r="AI805" s="173"/>
      <c r="AJ805" s="173"/>
      <c r="AK805" s="173"/>
      <c r="AL805" s="173"/>
      <c r="AM805" s="173"/>
      <c r="AN805" s="173"/>
      <c r="AO805" s="173"/>
      <c r="AP805" s="173"/>
      <c r="AQ805" s="173"/>
      <c r="AR805" s="173"/>
      <c r="AS805" s="173"/>
      <c r="AT805" s="175" t="s">
        <v>338</v>
      </c>
      <c r="AU805" s="175" t="s">
        <v>136</v>
      </c>
      <c r="AV805" s="173" t="s">
        <v>136</v>
      </c>
      <c r="AW805" s="173" t="s">
        <v>28</v>
      </c>
      <c r="AX805" s="173" t="s">
        <v>75</v>
      </c>
      <c r="AY805" s="175" t="s">
        <v>128</v>
      </c>
      <c r="AZ805" s="173"/>
      <c r="BA805" s="173"/>
      <c r="BB805" s="173"/>
      <c r="BC805" s="173"/>
      <c r="BD805" s="173"/>
      <c r="BE805" s="173"/>
      <c r="BF805" s="173"/>
      <c r="BG805" s="173"/>
      <c r="BH805" s="173"/>
      <c r="BI805" s="173"/>
      <c r="BJ805" s="173"/>
      <c r="BK805" s="173"/>
      <c r="BL805" s="173"/>
      <c r="BM805" s="173"/>
    </row>
    <row r="806" ht="15.75" customHeight="1">
      <c r="A806" s="166"/>
      <c r="B806" s="167"/>
      <c r="C806" s="166"/>
      <c r="D806" s="168" t="s">
        <v>338</v>
      </c>
      <c r="E806" s="169" t="s">
        <v>1</v>
      </c>
      <c r="F806" s="170" t="s">
        <v>769</v>
      </c>
      <c r="G806" s="166"/>
      <c r="H806" s="169" t="s">
        <v>1</v>
      </c>
      <c r="I806" s="166"/>
      <c r="J806" s="166"/>
      <c r="K806" s="166"/>
      <c r="L806" s="167"/>
      <c r="M806" s="171"/>
      <c r="N806" s="166"/>
      <c r="O806" s="166"/>
      <c r="P806" s="166"/>
      <c r="Q806" s="166"/>
      <c r="R806" s="166"/>
      <c r="S806" s="166"/>
      <c r="T806" s="172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9" t="s">
        <v>338</v>
      </c>
      <c r="AU806" s="169" t="s">
        <v>136</v>
      </c>
      <c r="AV806" s="166" t="s">
        <v>83</v>
      </c>
      <c r="AW806" s="166" t="s">
        <v>28</v>
      </c>
      <c r="AX806" s="166" t="s">
        <v>75</v>
      </c>
      <c r="AY806" s="169" t="s">
        <v>128</v>
      </c>
      <c r="AZ806" s="166"/>
      <c r="BA806" s="166"/>
      <c r="BB806" s="166"/>
      <c r="BC806" s="166"/>
      <c r="BD806" s="166"/>
      <c r="BE806" s="166"/>
      <c r="BF806" s="166"/>
      <c r="BG806" s="166"/>
      <c r="BH806" s="166"/>
      <c r="BI806" s="166"/>
      <c r="BJ806" s="166"/>
      <c r="BK806" s="166"/>
      <c r="BL806" s="166"/>
      <c r="BM806" s="166"/>
    </row>
    <row r="807" ht="15.75" customHeight="1">
      <c r="A807" s="173"/>
      <c r="B807" s="174"/>
      <c r="C807" s="173"/>
      <c r="D807" s="168" t="s">
        <v>338</v>
      </c>
      <c r="E807" s="175" t="s">
        <v>1</v>
      </c>
      <c r="F807" s="176" t="s">
        <v>1263</v>
      </c>
      <c r="G807" s="173"/>
      <c r="H807" s="177">
        <v>8.028</v>
      </c>
      <c r="I807" s="173"/>
      <c r="J807" s="173"/>
      <c r="K807" s="173"/>
      <c r="L807" s="174"/>
      <c r="M807" s="178"/>
      <c r="N807" s="173"/>
      <c r="O807" s="173"/>
      <c r="P807" s="173"/>
      <c r="Q807" s="173"/>
      <c r="R807" s="173"/>
      <c r="S807" s="173"/>
      <c r="T807" s="179"/>
      <c r="U807" s="173"/>
      <c r="V807" s="173"/>
      <c r="W807" s="173"/>
      <c r="X807" s="173"/>
      <c r="Y807" s="173"/>
      <c r="Z807" s="173"/>
      <c r="AA807" s="173"/>
      <c r="AB807" s="173"/>
      <c r="AC807" s="173"/>
      <c r="AD807" s="173"/>
      <c r="AE807" s="173"/>
      <c r="AF807" s="173"/>
      <c r="AG807" s="173"/>
      <c r="AH807" s="173"/>
      <c r="AI807" s="173"/>
      <c r="AJ807" s="173"/>
      <c r="AK807" s="173"/>
      <c r="AL807" s="173"/>
      <c r="AM807" s="173"/>
      <c r="AN807" s="173"/>
      <c r="AO807" s="173"/>
      <c r="AP807" s="173"/>
      <c r="AQ807" s="173"/>
      <c r="AR807" s="173"/>
      <c r="AS807" s="173"/>
      <c r="AT807" s="175" t="s">
        <v>338</v>
      </c>
      <c r="AU807" s="175" t="s">
        <v>136</v>
      </c>
      <c r="AV807" s="173" t="s">
        <v>136</v>
      </c>
      <c r="AW807" s="173" t="s">
        <v>28</v>
      </c>
      <c r="AX807" s="173" t="s">
        <v>75</v>
      </c>
      <c r="AY807" s="175" t="s">
        <v>128</v>
      </c>
      <c r="AZ807" s="173"/>
      <c r="BA807" s="173"/>
      <c r="BB807" s="173"/>
      <c r="BC807" s="173"/>
      <c r="BD807" s="173"/>
      <c r="BE807" s="173"/>
      <c r="BF807" s="173"/>
      <c r="BG807" s="173"/>
      <c r="BH807" s="173"/>
      <c r="BI807" s="173"/>
      <c r="BJ807" s="173"/>
      <c r="BK807" s="173"/>
      <c r="BL807" s="173"/>
      <c r="BM807" s="173"/>
    </row>
    <row r="808" ht="15.75" customHeight="1">
      <c r="A808" s="166"/>
      <c r="B808" s="167"/>
      <c r="C808" s="166"/>
      <c r="D808" s="168" t="s">
        <v>338</v>
      </c>
      <c r="E808" s="169" t="s">
        <v>1</v>
      </c>
      <c r="F808" s="170" t="s">
        <v>1264</v>
      </c>
      <c r="G808" s="166"/>
      <c r="H808" s="169" t="s">
        <v>1</v>
      </c>
      <c r="I808" s="166"/>
      <c r="J808" s="166"/>
      <c r="K808" s="166"/>
      <c r="L808" s="167"/>
      <c r="M808" s="171"/>
      <c r="N808" s="166"/>
      <c r="O808" s="166"/>
      <c r="P808" s="166"/>
      <c r="Q808" s="166"/>
      <c r="R808" s="166"/>
      <c r="S808" s="166"/>
      <c r="T808" s="172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9" t="s">
        <v>338</v>
      </c>
      <c r="AU808" s="169" t="s">
        <v>136</v>
      </c>
      <c r="AV808" s="166" t="s">
        <v>83</v>
      </c>
      <c r="AW808" s="166" t="s">
        <v>28</v>
      </c>
      <c r="AX808" s="166" t="s">
        <v>75</v>
      </c>
      <c r="AY808" s="169" t="s">
        <v>128</v>
      </c>
      <c r="AZ808" s="166"/>
      <c r="BA808" s="166"/>
      <c r="BB808" s="166"/>
      <c r="BC808" s="166"/>
      <c r="BD808" s="166"/>
      <c r="BE808" s="166"/>
      <c r="BF808" s="166"/>
      <c r="BG808" s="166"/>
      <c r="BH808" s="166"/>
      <c r="BI808" s="166"/>
      <c r="BJ808" s="166"/>
      <c r="BK808" s="166"/>
      <c r="BL808" s="166"/>
      <c r="BM808" s="166"/>
    </row>
    <row r="809" ht="15.75" customHeight="1">
      <c r="A809" s="173"/>
      <c r="B809" s="174"/>
      <c r="C809" s="173"/>
      <c r="D809" s="168" t="s">
        <v>338</v>
      </c>
      <c r="E809" s="175" t="s">
        <v>1</v>
      </c>
      <c r="F809" s="176" t="s">
        <v>1262</v>
      </c>
      <c r="G809" s="173"/>
      <c r="H809" s="177">
        <v>1.125</v>
      </c>
      <c r="I809" s="173"/>
      <c r="J809" s="173"/>
      <c r="K809" s="173"/>
      <c r="L809" s="174"/>
      <c r="M809" s="178"/>
      <c r="N809" s="173"/>
      <c r="O809" s="173"/>
      <c r="P809" s="173"/>
      <c r="Q809" s="173"/>
      <c r="R809" s="173"/>
      <c r="S809" s="173"/>
      <c r="T809" s="179"/>
      <c r="U809" s="173"/>
      <c r="V809" s="173"/>
      <c r="W809" s="173"/>
      <c r="X809" s="173"/>
      <c r="Y809" s="173"/>
      <c r="Z809" s="173"/>
      <c r="AA809" s="173"/>
      <c r="AB809" s="173"/>
      <c r="AC809" s="173"/>
      <c r="AD809" s="173"/>
      <c r="AE809" s="173"/>
      <c r="AF809" s="173"/>
      <c r="AG809" s="173"/>
      <c r="AH809" s="173"/>
      <c r="AI809" s="173"/>
      <c r="AJ809" s="173"/>
      <c r="AK809" s="173"/>
      <c r="AL809" s="173"/>
      <c r="AM809" s="173"/>
      <c r="AN809" s="173"/>
      <c r="AO809" s="173"/>
      <c r="AP809" s="173"/>
      <c r="AQ809" s="173"/>
      <c r="AR809" s="173"/>
      <c r="AS809" s="173"/>
      <c r="AT809" s="175" t="s">
        <v>338</v>
      </c>
      <c r="AU809" s="175" t="s">
        <v>136</v>
      </c>
      <c r="AV809" s="173" t="s">
        <v>136</v>
      </c>
      <c r="AW809" s="173" t="s">
        <v>28</v>
      </c>
      <c r="AX809" s="173" t="s">
        <v>75</v>
      </c>
      <c r="AY809" s="175" t="s">
        <v>128</v>
      </c>
      <c r="AZ809" s="173"/>
      <c r="BA809" s="173"/>
      <c r="BB809" s="173"/>
      <c r="BC809" s="173"/>
      <c r="BD809" s="173"/>
      <c r="BE809" s="173"/>
      <c r="BF809" s="173"/>
      <c r="BG809" s="173"/>
      <c r="BH809" s="173"/>
      <c r="BI809" s="173"/>
      <c r="BJ809" s="173"/>
      <c r="BK809" s="173"/>
      <c r="BL809" s="173"/>
      <c r="BM809" s="173"/>
    </row>
    <row r="810" ht="15.75" customHeight="1">
      <c r="A810" s="166"/>
      <c r="B810" s="167"/>
      <c r="C810" s="166"/>
      <c r="D810" s="168" t="s">
        <v>338</v>
      </c>
      <c r="E810" s="169" t="s">
        <v>1</v>
      </c>
      <c r="F810" s="170" t="s">
        <v>1265</v>
      </c>
      <c r="G810" s="166"/>
      <c r="H810" s="169" t="s">
        <v>1</v>
      </c>
      <c r="I810" s="166"/>
      <c r="J810" s="166"/>
      <c r="K810" s="166"/>
      <c r="L810" s="167"/>
      <c r="M810" s="171"/>
      <c r="N810" s="166"/>
      <c r="O810" s="166"/>
      <c r="P810" s="166"/>
      <c r="Q810" s="166"/>
      <c r="R810" s="166"/>
      <c r="S810" s="166"/>
      <c r="T810" s="172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9" t="s">
        <v>338</v>
      </c>
      <c r="AU810" s="169" t="s">
        <v>136</v>
      </c>
      <c r="AV810" s="166" t="s">
        <v>83</v>
      </c>
      <c r="AW810" s="166" t="s">
        <v>28</v>
      </c>
      <c r="AX810" s="166" t="s">
        <v>75</v>
      </c>
      <c r="AY810" s="169" t="s">
        <v>128</v>
      </c>
      <c r="AZ810" s="166"/>
      <c r="BA810" s="166"/>
      <c r="BB810" s="166"/>
      <c r="BC810" s="166"/>
      <c r="BD810" s="166"/>
      <c r="BE810" s="166"/>
      <c r="BF810" s="166"/>
      <c r="BG810" s="166"/>
      <c r="BH810" s="166"/>
      <c r="BI810" s="166"/>
      <c r="BJ810" s="166"/>
      <c r="BK810" s="166"/>
      <c r="BL810" s="166"/>
      <c r="BM810" s="166"/>
    </row>
    <row r="811" ht="15.75" customHeight="1">
      <c r="A811" s="173"/>
      <c r="B811" s="174"/>
      <c r="C811" s="173"/>
      <c r="D811" s="168" t="s">
        <v>338</v>
      </c>
      <c r="E811" s="175" t="s">
        <v>1</v>
      </c>
      <c r="F811" s="176" t="s">
        <v>1266</v>
      </c>
      <c r="G811" s="173"/>
      <c r="H811" s="177">
        <v>0.875</v>
      </c>
      <c r="I811" s="173"/>
      <c r="J811" s="173"/>
      <c r="K811" s="173"/>
      <c r="L811" s="174"/>
      <c r="M811" s="178"/>
      <c r="N811" s="173"/>
      <c r="O811" s="173"/>
      <c r="P811" s="173"/>
      <c r="Q811" s="173"/>
      <c r="R811" s="173"/>
      <c r="S811" s="173"/>
      <c r="T811" s="179"/>
      <c r="U811" s="173"/>
      <c r="V811" s="173"/>
      <c r="W811" s="173"/>
      <c r="X811" s="173"/>
      <c r="Y811" s="173"/>
      <c r="Z811" s="173"/>
      <c r="AA811" s="173"/>
      <c r="AB811" s="173"/>
      <c r="AC811" s="173"/>
      <c r="AD811" s="173"/>
      <c r="AE811" s="173"/>
      <c r="AF811" s="173"/>
      <c r="AG811" s="173"/>
      <c r="AH811" s="173"/>
      <c r="AI811" s="173"/>
      <c r="AJ811" s="173"/>
      <c r="AK811" s="173"/>
      <c r="AL811" s="173"/>
      <c r="AM811" s="173"/>
      <c r="AN811" s="173"/>
      <c r="AO811" s="173"/>
      <c r="AP811" s="173"/>
      <c r="AQ811" s="173"/>
      <c r="AR811" s="173"/>
      <c r="AS811" s="173"/>
      <c r="AT811" s="175" t="s">
        <v>338</v>
      </c>
      <c r="AU811" s="175" t="s">
        <v>136</v>
      </c>
      <c r="AV811" s="173" t="s">
        <v>136</v>
      </c>
      <c r="AW811" s="173" t="s">
        <v>28</v>
      </c>
      <c r="AX811" s="173" t="s">
        <v>75</v>
      </c>
      <c r="AY811" s="175" t="s">
        <v>128</v>
      </c>
      <c r="AZ811" s="173"/>
      <c r="BA811" s="173"/>
      <c r="BB811" s="173"/>
      <c r="BC811" s="173"/>
      <c r="BD811" s="173"/>
      <c r="BE811" s="173"/>
      <c r="BF811" s="173"/>
      <c r="BG811" s="173"/>
      <c r="BH811" s="173"/>
      <c r="BI811" s="173"/>
      <c r="BJ811" s="173"/>
      <c r="BK811" s="173"/>
      <c r="BL811" s="173"/>
      <c r="BM811" s="173"/>
    </row>
    <row r="812" ht="15.75" customHeight="1">
      <c r="A812" s="187"/>
      <c r="B812" s="188"/>
      <c r="C812" s="187"/>
      <c r="D812" s="168" t="s">
        <v>338</v>
      </c>
      <c r="E812" s="189" t="s">
        <v>1</v>
      </c>
      <c r="F812" s="190" t="s">
        <v>351</v>
      </c>
      <c r="G812" s="187"/>
      <c r="H812" s="191">
        <v>12.203</v>
      </c>
      <c r="I812" s="187"/>
      <c r="J812" s="187"/>
      <c r="K812" s="187"/>
      <c r="L812" s="188"/>
      <c r="M812" s="192"/>
      <c r="N812" s="187"/>
      <c r="O812" s="187"/>
      <c r="P812" s="187"/>
      <c r="Q812" s="187"/>
      <c r="R812" s="187"/>
      <c r="S812" s="187"/>
      <c r="T812" s="193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9" t="s">
        <v>338</v>
      </c>
      <c r="AU812" s="189" t="s">
        <v>136</v>
      </c>
      <c r="AV812" s="187" t="s">
        <v>153</v>
      </c>
      <c r="AW812" s="187" t="s">
        <v>28</v>
      </c>
      <c r="AX812" s="187" t="s">
        <v>83</v>
      </c>
      <c r="AY812" s="189" t="s">
        <v>128</v>
      </c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</row>
    <row r="813" ht="15.75" customHeight="1">
      <c r="A813" s="173"/>
      <c r="B813" s="174"/>
      <c r="C813" s="173"/>
      <c r="D813" s="168" t="s">
        <v>338</v>
      </c>
      <c r="E813" s="173"/>
      <c r="F813" s="176" t="s">
        <v>1267</v>
      </c>
      <c r="G813" s="173"/>
      <c r="H813" s="177">
        <v>12.813</v>
      </c>
      <c r="I813" s="173"/>
      <c r="J813" s="173"/>
      <c r="K813" s="173"/>
      <c r="L813" s="174"/>
      <c r="M813" s="178"/>
      <c r="N813" s="173"/>
      <c r="O813" s="173"/>
      <c r="P813" s="173"/>
      <c r="Q813" s="173"/>
      <c r="R813" s="173"/>
      <c r="S813" s="173"/>
      <c r="T813" s="179"/>
      <c r="U813" s="173"/>
      <c r="V813" s="173"/>
      <c r="W813" s="173"/>
      <c r="X813" s="173"/>
      <c r="Y813" s="173"/>
      <c r="Z813" s="173"/>
      <c r="AA813" s="173"/>
      <c r="AB813" s="173"/>
      <c r="AC813" s="173"/>
      <c r="AD813" s="173"/>
      <c r="AE813" s="173"/>
      <c r="AF813" s="173"/>
      <c r="AG813" s="173"/>
      <c r="AH813" s="173"/>
      <c r="AI813" s="173"/>
      <c r="AJ813" s="173"/>
      <c r="AK813" s="173"/>
      <c r="AL813" s="173"/>
      <c r="AM813" s="173"/>
      <c r="AN813" s="173"/>
      <c r="AO813" s="173"/>
      <c r="AP813" s="173"/>
      <c r="AQ813" s="173"/>
      <c r="AR813" s="173"/>
      <c r="AS813" s="173"/>
      <c r="AT813" s="175" t="s">
        <v>338</v>
      </c>
      <c r="AU813" s="175" t="s">
        <v>136</v>
      </c>
      <c r="AV813" s="173" t="s">
        <v>136</v>
      </c>
      <c r="AW813" s="173" t="s">
        <v>4</v>
      </c>
      <c r="AX813" s="173" t="s">
        <v>83</v>
      </c>
      <c r="AY813" s="175" t="s">
        <v>128</v>
      </c>
      <c r="AZ813" s="173"/>
      <c r="BA813" s="173"/>
      <c r="BB813" s="173"/>
      <c r="BC813" s="173"/>
      <c r="BD813" s="173"/>
      <c r="BE813" s="173"/>
      <c r="BF813" s="173"/>
      <c r="BG813" s="173"/>
      <c r="BH813" s="173"/>
      <c r="BI813" s="173"/>
      <c r="BJ813" s="173"/>
      <c r="BK813" s="173"/>
      <c r="BL813" s="173"/>
      <c r="BM813" s="173"/>
    </row>
    <row r="814" ht="24.0" customHeight="1">
      <c r="A814" s="16"/>
      <c r="B814" s="17"/>
      <c r="C814" s="146" t="s">
        <v>1268</v>
      </c>
      <c r="D814" s="146" t="s">
        <v>131</v>
      </c>
      <c r="E814" s="147" t="s">
        <v>1269</v>
      </c>
      <c r="F814" s="148" t="s">
        <v>1254</v>
      </c>
      <c r="G814" s="149" t="s">
        <v>164</v>
      </c>
      <c r="H814" s="150">
        <v>2.08</v>
      </c>
      <c r="I814" s="151"/>
      <c r="J814" s="151">
        <f>ROUND(I814*H814,2)</f>
        <v>0</v>
      </c>
      <c r="K814" s="148" t="s">
        <v>134</v>
      </c>
      <c r="L814" s="17"/>
      <c r="M814" s="152" t="s">
        <v>1</v>
      </c>
      <c r="N814" s="153" t="s">
        <v>41</v>
      </c>
      <c r="O814" s="154">
        <v>0.241</v>
      </c>
      <c r="P814" s="154">
        <f>O814*H814</f>
        <v>0.50128</v>
      </c>
      <c r="Q814" s="154">
        <v>0.006</v>
      </c>
      <c r="R814" s="154">
        <f>Q814*H814</f>
        <v>0.01248</v>
      </c>
      <c r="S814" s="154">
        <v>0.0</v>
      </c>
      <c r="T814" s="155">
        <f>S814*H814</f>
        <v>0</v>
      </c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56" t="s">
        <v>434</v>
      </c>
      <c r="AS814" s="16"/>
      <c r="AT814" s="156" t="s">
        <v>131</v>
      </c>
      <c r="AU814" s="156" t="s">
        <v>136</v>
      </c>
      <c r="AV814" s="16"/>
      <c r="AW814" s="16"/>
      <c r="AX814" s="16"/>
      <c r="AY814" s="3" t="s">
        <v>128</v>
      </c>
      <c r="AZ814" s="16"/>
      <c r="BA814" s="16"/>
      <c r="BB814" s="16"/>
      <c r="BC814" s="16"/>
      <c r="BD814" s="16"/>
      <c r="BE814" s="157">
        <f>IF(N814="základní",J814,0)</f>
        <v>0</v>
      </c>
      <c r="BF814" s="157">
        <f>IF(N814="snížená",J814,0)</f>
        <v>0</v>
      </c>
      <c r="BG814" s="157">
        <f>IF(N814="zákl. přenesená",J814,0)</f>
        <v>0</v>
      </c>
      <c r="BH814" s="157">
        <f>IF(N814="sníž. přenesená",J814,0)</f>
        <v>0</v>
      </c>
      <c r="BI814" s="157">
        <f>IF(N814="nulová",J814,0)</f>
        <v>0</v>
      </c>
      <c r="BJ814" s="3" t="s">
        <v>136</v>
      </c>
      <c r="BK814" s="157">
        <f>ROUND(I814*H814,2)</f>
        <v>0</v>
      </c>
      <c r="BL814" s="3" t="s">
        <v>434</v>
      </c>
      <c r="BM814" s="156" t="s">
        <v>1270</v>
      </c>
    </row>
    <row r="815" ht="15.75" customHeight="1">
      <c r="A815" s="16"/>
      <c r="B815" s="17"/>
      <c r="C815" s="16"/>
      <c r="D815" s="158" t="s">
        <v>138</v>
      </c>
      <c r="E815" s="16"/>
      <c r="F815" s="159" t="s">
        <v>1271</v>
      </c>
      <c r="G815" s="16"/>
      <c r="H815" s="16"/>
      <c r="I815" s="16"/>
      <c r="J815" s="16"/>
      <c r="K815" s="16"/>
      <c r="L815" s="17"/>
      <c r="M815" s="160"/>
      <c r="N815" s="16"/>
      <c r="O815" s="16"/>
      <c r="P815" s="16"/>
      <c r="Q815" s="16"/>
      <c r="R815" s="16"/>
      <c r="S815" s="16"/>
      <c r="T815" s="5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3" t="s">
        <v>138</v>
      </c>
      <c r="AU815" s="3" t="s">
        <v>136</v>
      </c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</row>
    <row r="816" ht="15.75" customHeight="1">
      <c r="A816" s="173"/>
      <c r="B816" s="174"/>
      <c r="C816" s="173"/>
      <c r="D816" s="168" t="s">
        <v>338</v>
      </c>
      <c r="E816" s="175" t="s">
        <v>1</v>
      </c>
      <c r="F816" s="176" t="s">
        <v>1272</v>
      </c>
      <c r="G816" s="173"/>
      <c r="H816" s="177">
        <v>1.12</v>
      </c>
      <c r="I816" s="173"/>
      <c r="J816" s="173"/>
      <c r="K816" s="173"/>
      <c r="L816" s="174"/>
      <c r="M816" s="178"/>
      <c r="N816" s="173"/>
      <c r="O816" s="173"/>
      <c r="P816" s="173"/>
      <c r="Q816" s="173"/>
      <c r="R816" s="173"/>
      <c r="S816" s="173"/>
      <c r="T816" s="179"/>
      <c r="U816" s="173"/>
      <c r="V816" s="173"/>
      <c r="W816" s="173"/>
      <c r="X816" s="173"/>
      <c r="Y816" s="173"/>
      <c r="Z816" s="173"/>
      <c r="AA816" s="173"/>
      <c r="AB816" s="173"/>
      <c r="AC816" s="173"/>
      <c r="AD816" s="173"/>
      <c r="AE816" s="173"/>
      <c r="AF816" s="173"/>
      <c r="AG816" s="173"/>
      <c r="AH816" s="173"/>
      <c r="AI816" s="173"/>
      <c r="AJ816" s="173"/>
      <c r="AK816" s="173"/>
      <c r="AL816" s="173"/>
      <c r="AM816" s="173"/>
      <c r="AN816" s="173"/>
      <c r="AO816" s="173"/>
      <c r="AP816" s="173"/>
      <c r="AQ816" s="173"/>
      <c r="AR816" s="173"/>
      <c r="AS816" s="173"/>
      <c r="AT816" s="175" t="s">
        <v>338</v>
      </c>
      <c r="AU816" s="175" t="s">
        <v>136</v>
      </c>
      <c r="AV816" s="173" t="s">
        <v>136</v>
      </c>
      <c r="AW816" s="173" t="s">
        <v>28</v>
      </c>
      <c r="AX816" s="173" t="s">
        <v>75</v>
      </c>
      <c r="AY816" s="175" t="s">
        <v>128</v>
      </c>
      <c r="AZ816" s="173"/>
      <c r="BA816" s="173"/>
      <c r="BB816" s="173"/>
      <c r="BC816" s="173"/>
      <c r="BD816" s="173"/>
      <c r="BE816" s="173"/>
      <c r="BF816" s="173"/>
      <c r="BG816" s="173"/>
      <c r="BH816" s="173"/>
      <c r="BI816" s="173"/>
      <c r="BJ816" s="173"/>
      <c r="BK816" s="173"/>
      <c r="BL816" s="173"/>
      <c r="BM816" s="173"/>
    </row>
    <row r="817" ht="15.75" customHeight="1">
      <c r="A817" s="173"/>
      <c r="B817" s="174"/>
      <c r="C817" s="173"/>
      <c r="D817" s="168" t="s">
        <v>338</v>
      </c>
      <c r="E817" s="175" t="s">
        <v>1</v>
      </c>
      <c r="F817" s="176" t="s">
        <v>1273</v>
      </c>
      <c r="G817" s="173"/>
      <c r="H817" s="177">
        <v>0.96</v>
      </c>
      <c r="I817" s="173"/>
      <c r="J817" s="173"/>
      <c r="K817" s="173"/>
      <c r="L817" s="174"/>
      <c r="M817" s="178"/>
      <c r="N817" s="173"/>
      <c r="O817" s="173"/>
      <c r="P817" s="173"/>
      <c r="Q817" s="173"/>
      <c r="R817" s="173"/>
      <c r="S817" s="173"/>
      <c r="T817" s="179"/>
      <c r="U817" s="173"/>
      <c r="V817" s="173"/>
      <c r="W817" s="173"/>
      <c r="X817" s="173"/>
      <c r="Y817" s="173"/>
      <c r="Z817" s="173"/>
      <c r="AA817" s="173"/>
      <c r="AB817" s="173"/>
      <c r="AC817" s="173"/>
      <c r="AD817" s="173"/>
      <c r="AE817" s="173"/>
      <c r="AF817" s="173"/>
      <c r="AG817" s="173"/>
      <c r="AH817" s="173"/>
      <c r="AI817" s="173"/>
      <c r="AJ817" s="173"/>
      <c r="AK817" s="173"/>
      <c r="AL817" s="173"/>
      <c r="AM817" s="173"/>
      <c r="AN817" s="173"/>
      <c r="AO817" s="173"/>
      <c r="AP817" s="173"/>
      <c r="AQ817" s="173"/>
      <c r="AR817" s="173"/>
      <c r="AS817" s="173"/>
      <c r="AT817" s="175" t="s">
        <v>338</v>
      </c>
      <c r="AU817" s="175" t="s">
        <v>136</v>
      </c>
      <c r="AV817" s="173" t="s">
        <v>136</v>
      </c>
      <c r="AW817" s="173" t="s">
        <v>28</v>
      </c>
      <c r="AX817" s="173" t="s">
        <v>75</v>
      </c>
      <c r="AY817" s="175" t="s">
        <v>128</v>
      </c>
      <c r="AZ817" s="173"/>
      <c r="BA817" s="173"/>
      <c r="BB817" s="173"/>
      <c r="BC817" s="173"/>
      <c r="BD817" s="173"/>
      <c r="BE817" s="173"/>
      <c r="BF817" s="173"/>
      <c r="BG817" s="173"/>
      <c r="BH817" s="173"/>
      <c r="BI817" s="173"/>
      <c r="BJ817" s="173"/>
      <c r="BK817" s="173"/>
      <c r="BL817" s="173"/>
      <c r="BM817" s="173"/>
    </row>
    <row r="818" ht="15.75" customHeight="1">
      <c r="A818" s="187"/>
      <c r="B818" s="188"/>
      <c r="C818" s="187"/>
      <c r="D818" s="168" t="s">
        <v>338</v>
      </c>
      <c r="E818" s="189" t="s">
        <v>1</v>
      </c>
      <c r="F818" s="190" t="s">
        <v>351</v>
      </c>
      <c r="G818" s="187"/>
      <c r="H818" s="191">
        <v>2.08</v>
      </c>
      <c r="I818" s="187"/>
      <c r="J818" s="187"/>
      <c r="K818" s="187"/>
      <c r="L818" s="188"/>
      <c r="M818" s="192"/>
      <c r="N818" s="187"/>
      <c r="O818" s="187"/>
      <c r="P818" s="187"/>
      <c r="Q818" s="187"/>
      <c r="R818" s="187"/>
      <c r="S818" s="187"/>
      <c r="T818" s="193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9" t="s">
        <v>338</v>
      </c>
      <c r="AU818" s="189" t="s">
        <v>136</v>
      </c>
      <c r="AV818" s="187" t="s">
        <v>153</v>
      </c>
      <c r="AW818" s="187" t="s">
        <v>28</v>
      </c>
      <c r="AX818" s="187" t="s">
        <v>83</v>
      </c>
      <c r="AY818" s="189" t="s">
        <v>128</v>
      </c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</row>
    <row r="819" ht="24.0" customHeight="1">
      <c r="A819" s="16"/>
      <c r="B819" s="17"/>
      <c r="C819" s="194" t="s">
        <v>1274</v>
      </c>
      <c r="D819" s="194" t="s">
        <v>407</v>
      </c>
      <c r="E819" s="195" t="s">
        <v>1275</v>
      </c>
      <c r="F819" s="196" t="s">
        <v>1276</v>
      </c>
      <c r="G819" s="197" t="s">
        <v>164</v>
      </c>
      <c r="H819" s="198">
        <v>2.08</v>
      </c>
      <c r="I819" s="199"/>
      <c r="J819" s="199">
        <f t="shared" ref="J819:J820" si="126">ROUND(I819*H819,2)</f>
        <v>0</v>
      </c>
      <c r="K819" s="196" t="s">
        <v>134</v>
      </c>
      <c r="L819" s="200"/>
      <c r="M819" s="201" t="s">
        <v>1</v>
      </c>
      <c r="N819" s="202" t="s">
        <v>41</v>
      </c>
      <c r="O819" s="154">
        <v>0.0</v>
      </c>
      <c r="P819" s="154">
        <f t="shared" ref="P819:P820" si="127">O819*H819</f>
        <v>0</v>
      </c>
      <c r="Q819" s="154">
        <v>0.0015</v>
      </c>
      <c r="R819" s="154">
        <f t="shared" ref="R819:R820" si="128">Q819*H819</f>
        <v>0.00312</v>
      </c>
      <c r="S819" s="154">
        <v>0.0</v>
      </c>
      <c r="T819" s="155">
        <f t="shared" ref="T819:T820" si="129">S819*H819</f>
        <v>0</v>
      </c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56" t="s">
        <v>556</v>
      </c>
      <c r="AS819" s="16"/>
      <c r="AT819" s="156" t="s">
        <v>407</v>
      </c>
      <c r="AU819" s="156" t="s">
        <v>136</v>
      </c>
      <c r="AV819" s="16"/>
      <c r="AW819" s="16"/>
      <c r="AX819" s="16"/>
      <c r="AY819" s="3" t="s">
        <v>128</v>
      </c>
      <c r="AZ819" s="16"/>
      <c r="BA819" s="16"/>
      <c r="BB819" s="16"/>
      <c r="BC819" s="16"/>
      <c r="BD819" s="16"/>
      <c r="BE819" s="157">
        <f t="shared" ref="BE819:BE820" si="130">IF(N819="základní",J819,0)</f>
        <v>0</v>
      </c>
      <c r="BF819" s="157">
        <f t="shared" ref="BF819:BF820" si="131">IF(N819="snížená",J819,0)</f>
        <v>0</v>
      </c>
      <c r="BG819" s="157">
        <f t="shared" ref="BG819:BG820" si="132">IF(N819="zákl. přenesená",J819,0)</f>
        <v>0</v>
      </c>
      <c r="BH819" s="157">
        <f t="shared" ref="BH819:BH820" si="133">IF(N819="sníž. přenesená",J819,0)</f>
        <v>0</v>
      </c>
      <c r="BI819" s="157">
        <f t="shared" ref="BI819:BI820" si="134">IF(N819="nulová",J819,0)</f>
        <v>0</v>
      </c>
      <c r="BJ819" s="3" t="s">
        <v>136</v>
      </c>
      <c r="BK819" s="157">
        <f t="shared" ref="BK819:BK820" si="135">ROUND(I819*H819,2)</f>
        <v>0</v>
      </c>
      <c r="BL819" s="3" t="s">
        <v>434</v>
      </c>
      <c r="BM819" s="156" t="s">
        <v>1277</v>
      </c>
    </row>
    <row r="820" ht="24.0" customHeight="1">
      <c r="A820" s="16"/>
      <c r="B820" s="17"/>
      <c r="C820" s="146" t="s">
        <v>1278</v>
      </c>
      <c r="D820" s="146" t="s">
        <v>131</v>
      </c>
      <c r="E820" s="147" t="s">
        <v>1279</v>
      </c>
      <c r="F820" s="148" t="s">
        <v>1280</v>
      </c>
      <c r="G820" s="149" t="s">
        <v>164</v>
      </c>
      <c r="H820" s="150">
        <v>8.58</v>
      </c>
      <c r="I820" s="151"/>
      <c r="J820" s="151">
        <f t="shared" si="126"/>
        <v>0</v>
      </c>
      <c r="K820" s="148" t="s">
        <v>134</v>
      </c>
      <c r="L820" s="17"/>
      <c r="M820" s="152" t="s">
        <v>1</v>
      </c>
      <c r="N820" s="153" t="s">
        <v>41</v>
      </c>
      <c r="O820" s="154">
        <v>0.102</v>
      </c>
      <c r="P820" s="154">
        <f t="shared" si="127"/>
        <v>0.87516</v>
      </c>
      <c r="Q820" s="154">
        <v>0.0</v>
      </c>
      <c r="R820" s="154">
        <f t="shared" si="128"/>
        <v>0</v>
      </c>
      <c r="S820" s="154">
        <v>0.0</v>
      </c>
      <c r="T820" s="155">
        <f t="shared" si="129"/>
        <v>0</v>
      </c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56" t="s">
        <v>434</v>
      </c>
      <c r="AS820" s="16"/>
      <c r="AT820" s="156" t="s">
        <v>131</v>
      </c>
      <c r="AU820" s="156" t="s">
        <v>136</v>
      </c>
      <c r="AV820" s="16"/>
      <c r="AW820" s="16"/>
      <c r="AX820" s="16"/>
      <c r="AY820" s="3" t="s">
        <v>128</v>
      </c>
      <c r="AZ820" s="16"/>
      <c r="BA820" s="16"/>
      <c r="BB820" s="16"/>
      <c r="BC820" s="16"/>
      <c r="BD820" s="16"/>
      <c r="BE820" s="157">
        <f t="shared" si="130"/>
        <v>0</v>
      </c>
      <c r="BF820" s="157">
        <f t="shared" si="131"/>
        <v>0</v>
      </c>
      <c r="BG820" s="157">
        <f t="shared" si="132"/>
        <v>0</v>
      </c>
      <c r="BH820" s="157">
        <f t="shared" si="133"/>
        <v>0</v>
      </c>
      <c r="BI820" s="157">
        <f t="shared" si="134"/>
        <v>0</v>
      </c>
      <c r="BJ820" s="3" t="s">
        <v>136</v>
      </c>
      <c r="BK820" s="157">
        <f t="shared" si="135"/>
        <v>0</v>
      </c>
      <c r="BL820" s="3" t="s">
        <v>434</v>
      </c>
      <c r="BM820" s="156" t="s">
        <v>1281</v>
      </c>
    </row>
    <row r="821" ht="15.75" customHeight="1">
      <c r="A821" s="16"/>
      <c r="B821" s="17"/>
      <c r="C821" s="16"/>
      <c r="D821" s="158" t="s">
        <v>138</v>
      </c>
      <c r="E821" s="16"/>
      <c r="F821" s="159" t="s">
        <v>1282</v>
      </c>
      <c r="G821" s="16"/>
      <c r="H821" s="16"/>
      <c r="I821" s="16"/>
      <c r="J821" s="16"/>
      <c r="K821" s="16"/>
      <c r="L821" s="17"/>
      <c r="M821" s="160"/>
      <c r="N821" s="16"/>
      <c r="O821" s="16"/>
      <c r="P821" s="16"/>
      <c r="Q821" s="16"/>
      <c r="R821" s="16"/>
      <c r="S821" s="16"/>
      <c r="T821" s="5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3" t="s">
        <v>138</v>
      </c>
      <c r="AU821" s="3" t="s">
        <v>136</v>
      </c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</row>
    <row r="822" ht="24.0" customHeight="1">
      <c r="A822" s="16"/>
      <c r="B822" s="17"/>
      <c r="C822" s="194" t="s">
        <v>1283</v>
      </c>
      <c r="D822" s="194" t="s">
        <v>407</v>
      </c>
      <c r="E822" s="195" t="s">
        <v>1258</v>
      </c>
      <c r="F822" s="196" t="s">
        <v>1259</v>
      </c>
      <c r="G822" s="197" t="s">
        <v>164</v>
      </c>
      <c r="H822" s="198">
        <v>9.009</v>
      </c>
      <c r="I822" s="199"/>
      <c r="J822" s="199">
        <f>ROUND(I822*H822,2)</f>
        <v>0</v>
      </c>
      <c r="K822" s="196" t="s">
        <v>134</v>
      </c>
      <c r="L822" s="200"/>
      <c r="M822" s="201" t="s">
        <v>1</v>
      </c>
      <c r="N822" s="202" t="s">
        <v>41</v>
      </c>
      <c r="O822" s="154">
        <v>0.0</v>
      </c>
      <c r="P822" s="154">
        <f>O822*H822</f>
        <v>0</v>
      </c>
      <c r="Q822" s="154">
        <v>0.0036</v>
      </c>
      <c r="R822" s="154">
        <f>Q822*H822</f>
        <v>0.0324324</v>
      </c>
      <c r="S822" s="154">
        <v>0.0</v>
      </c>
      <c r="T822" s="155">
        <f>S822*H822</f>
        <v>0</v>
      </c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56" t="s">
        <v>556</v>
      </c>
      <c r="AS822" s="16"/>
      <c r="AT822" s="156" t="s">
        <v>407</v>
      </c>
      <c r="AU822" s="156" t="s">
        <v>136</v>
      </c>
      <c r="AV822" s="16"/>
      <c r="AW822" s="16"/>
      <c r="AX822" s="16"/>
      <c r="AY822" s="3" t="s">
        <v>128</v>
      </c>
      <c r="AZ822" s="16"/>
      <c r="BA822" s="16"/>
      <c r="BB822" s="16"/>
      <c r="BC822" s="16"/>
      <c r="BD822" s="16"/>
      <c r="BE822" s="157">
        <f>IF(N822="základní",J822,0)</f>
        <v>0</v>
      </c>
      <c r="BF822" s="157">
        <f>IF(N822="snížená",J822,0)</f>
        <v>0</v>
      </c>
      <c r="BG822" s="157">
        <f>IF(N822="zákl. přenesená",J822,0)</f>
        <v>0</v>
      </c>
      <c r="BH822" s="157">
        <f>IF(N822="sníž. přenesená",J822,0)</f>
        <v>0</v>
      </c>
      <c r="BI822" s="157">
        <f>IF(N822="nulová",J822,0)</f>
        <v>0</v>
      </c>
      <c r="BJ822" s="3" t="s">
        <v>136</v>
      </c>
      <c r="BK822" s="157">
        <f>ROUND(I822*H822,2)</f>
        <v>0</v>
      </c>
      <c r="BL822" s="3" t="s">
        <v>434</v>
      </c>
      <c r="BM822" s="156" t="s">
        <v>1284</v>
      </c>
    </row>
    <row r="823" ht="15.75" customHeight="1">
      <c r="A823" s="166"/>
      <c r="B823" s="167"/>
      <c r="C823" s="166"/>
      <c r="D823" s="168" t="s">
        <v>338</v>
      </c>
      <c r="E823" s="169" t="s">
        <v>1</v>
      </c>
      <c r="F823" s="170" t="s">
        <v>757</v>
      </c>
      <c r="G823" s="166"/>
      <c r="H823" s="169" t="s">
        <v>1</v>
      </c>
      <c r="I823" s="166"/>
      <c r="J823" s="166"/>
      <c r="K823" s="166"/>
      <c r="L823" s="167"/>
      <c r="M823" s="171"/>
      <c r="N823" s="166"/>
      <c r="O823" s="166"/>
      <c r="P823" s="166"/>
      <c r="Q823" s="166"/>
      <c r="R823" s="166"/>
      <c r="S823" s="166"/>
      <c r="T823" s="172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9" t="s">
        <v>338</v>
      </c>
      <c r="AU823" s="169" t="s">
        <v>136</v>
      </c>
      <c r="AV823" s="166" t="s">
        <v>83</v>
      </c>
      <c r="AW823" s="166" t="s">
        <v>28</v>
      </c>
      <c r="AX823" s="166" t="s">
        <v>75</v>
      </c>
      <c r="AY823" s="169" t="s">
        <v>128</v>
      </c>
      <c r="AZ823" s="166"/>
      <c r="BA823" s="166"/>
      <c r="BB823" s="166"/>
      <c r="BC823" s="166"/>
      <c r="BD823" s="166"/>
      <c r="BE823" s="166"/>
      <c r="BF823" s="166"/>
      <c r="BG823" s="166"/>
      <c r="BH823" s="166"/>
      <c r="BI823" s="166"/>
      <c r="BJ823" s="166"/>
      <c r="BK823" s="166"/>
      <c r="BL823" s="166"/>
      <c r="BM823" s="166"/>
    </row>
    <row r="824" ht="15.75" customHeight="1">
      <c r="A824" s="173"/>
      <c r="B824" s="174"/>
      <c r="C824" s="173"/>
      <c r="D824" s="168" t="s">
        <v>338</v>
      </c>
      <c r="E824" s="175" t="s">
        <v>1</v>
      </c>
      <c r="F824" s="176" t="s">
        <v>1285</v>
      </c>
      <c r="G824" s="173"/>
      <c r="H824" s="177">
        <v>8.58</v>
      </c>
      <c r="I824" s="173"/>
      <c r="J824" s="173"/>
      <c r="K824" s="173"/>
      <c r="L824" s="174"/>
      <c r="M824" s="178"/>
      <c r="N824" s="173"/>
      <c r="O824" s="173"/>
      <c r="P824" s="173"/>
      <c r="Q824" s="173"/>
      <c r="R824" s="173"/>
      <c r="S824" s="173"/>
      <c r="T824" s="179"/>
      <c r="U824" s="173"/>
      <c r="V824" s="173"/>
      <c r="W824" s="173"/>
      <c r="X824" s="173"/>
      <c r="Y824" s="173"/>
      <c r="Z824" s="173"/>
      <c r="AA824" s="173"/>
      <c r="AB824" s="173"/>
      <c r="AC824" s="173"/>
      <c r="AD824" s="173"/>
      <c r="AE824" s="173"/>
      <c r="AF824" s="173"/>
      <c r="AG824" s="173"/>
      <c r="AH824" s="173"/>
      <c r="AI824" s="173"/>
      <c r="AJ824" s="173"/>
      <c r="AK824" s="173"/>
      <c r="AL824" s="173"/>
      <c r="AM824" s="173"/>
      <c r="AN824" s="173"/>
      <c r="AO824" s="173"/>
      <c r="AP824" s="173"/>
      <c r="AQ824" s="173"/>
      <c r="AR824" s="173"/>
      <c r="AS824" s="173"/>
      <c r="AT824" s="175" t="s">
        <v>338</v>
      </c>
      <c r="AU824" s="175" t="s">
        <v>136</v>
      </c>
      <c r="AV824" s="173" t="s">
        <v>136</v>
      </c>
      <c r="AW824" s="173" t="s">
        <v>28</v>
      </c>
      <c r="AX824" s="173" t="s">
        <v>75</v>
      </c>
      <c r="AY824" s="175" t="s">
        <v>128</v>
      </c>
      <c r="AZ824" s="173"/>
      <c r="BA824" s="173"/>
      <c r="BB824" s="173"/>
      <c r="BC824" s="173"/>
      <c r="BD824" s="173"/>
      <c r="BE824" s="173"/>
      <c r="BF824" s="173"/>
      <c r="BG824" s="173"/>
      <c r="BH824" s="173"/>
      <c r="BI824" s="173"/>
      <c r="BJ824" s="173"/>
      <c r="BK824" s="173"/>
      <c r="BL824" s="173"/>
      <c r="BM824" s="173"/>
    </row>
    <row r="825" ht="15.75" customHeight="1">
      <c r="A825" s="187"/>
      <c r="B825" s="188"/>
      <c r="C825" s="187"/>
      <c r="D825" s="168" t="s">
        <v>338</v>
      </c>
      <c r="E825" s="189" t="s">
        <v>1</v>
      </c>
      <c r="F825" s="190" t="s">
        <v>351</v>
      </c>
      <c r="G825" s="187"/>
      <c r="H825" s="191">
        <v>8.58</v>
      </c>
      <c r="I825" s="187"/>
      <c r="J825" s="187"/>
      <c r="K825" s="187"/>
      <c r="L825" s="188"/>
      <c r="M825" s="192"/>
      <c r="N825" s="187"/>
      <c r="O825" s="187"/>
      <c r="P825" s="187"/>
      <c r="Q825" s="187"/>
      <c r="R825" s="187"/>
      <c r="S825" s="187"/>
      <c r="T825" s="193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9" t="s">
        <v>338</v>
      </c>
      <c r="AU825" s="189" t="s">
        <v>136</v>
      </c>
      <c r="AV825" s="187" t="s">
        <v>153</v>
      </c>
      <c r="AW825" s="187" t="s">
        <v>28</v>
      </c>
      <c r="AX825" s="187" t="s">
        <v>83</v>
      </c>
      <c r="AY825" s="189" t="s">
        <v>128</v>
      </c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</row>
    <row r="826" ht="15.75" customHeight="1">
      <c r="A826" s="173"/>
      <c r="B826" s="174"/>
      <c r="C826" s="173"/>
      <c r="D826" s="168" t="s">
        <v>338</v>
      </c>
      <c r="E826" s="173"/>
      <c r="F826" s="176" t="s">
        <v>1286</v>
      </c>
      <c r="G826" s="173"/>
      <c r="H826" s="177">
        <v>9.009</v>
      </c>
      <c r="I826" s="173"/>
      <c r="J826" s="173"/>
      <c r="K826" s="173"/>
      <c r="L826" s="174"/>
      <c r="M826" s="178"/>
      <c r="N826" s="173"/>
      <c r="O826" s="173"/>
      <c r="P826" s="173"/>
      <c r="Q826" s="173"/>
      <c r="R826" s="173"/>
      <c r="S826" s="173"/>
      <c r="T826" s="179"/>
      <c r="U826" s="173"/>
      <c r="V826" s="173"/>
      <c r="W826" s="173"/>
      <c r="X826" s="173"/>
      <c r="Y826" s="173"/>
      <c r="Z826" s="173"/>
      <c r="AA826" s="173"/>
      <c r="AB826" s="173"/>
      <c r="AC826" s="173"/>
      <c r="AD826" s="173"/>
      <c r="AE826" s="173"/>
      <c r="AF826" s="173"/>
      <c r="AG826" s="173"/>
      <c r="AH826" s="173"/>
      <c r="AI826" s="173"/>
      <c r="AJ826" s="173"/>
      <c r="AK826" s="173"/>
      <c r="AL826" s="173"/>
      <c r="AM826" s="173"/>
      <c r="AN826" s="173"/>
      <c r="AO826" s="173"/>
      <c r="AP826" s="173"/>
      <c r="AQ826" s="173"/>
      <c r="AR826" s="173"/>
      <c r="AS826" s="173"/>
      <c r="AT826" s="175" t="s">
        <v>338</v>
      </c>
      <c r="AU826" s="175" t="s">
        <v>136</v>
      </c>
      <c r="AV826" s="173" t="s">
        <v>136</v>
      </c>
      <c r="AW826" s="173" t="s">
        <v>4</v>
      </c>
      <c r="AX826" s="173" t="s">
        <v>83</v>
      </c>
      <c r="AY826" s="175" t="s">
        <v>128</v>
      </c>
      <c r="AZ826" s="173"/>
      <c r="BA826" s="173"/>
      <c r="BB826" s="173"/>
      <c r="BC826" s="173"/>
      <c r="BD826" s="173"/>
      <c r="BE826" s="173"/>
      <c r="BF826" s="173"/>
      <c r="BG826" s="173"/>
      <c r="BH826" s="173"/>
      <c r="BI826" s="173"/>
      <c r="BJ826" s="173"/>
      <c r="BK826" s="173"/>
      <c r="BL826" s="173"/>
      <c r="BM826" s="173"/>
    </row>
    <row r="827" ht="24.0" customHeight="1">
      <c r="A827" s="16"/>
      <c r="B827" s="17"/>
      <c r="C827" s="146" t="s">
        <v>1287</v>
      </c>
      <c r="D827" s="146" t="s">
        <v>131</v>
      </c>
      <c r="E827" s="147" t="s">
        <v>1288</v>
      </c>
      <c r="F827" s="148" t="s">
        <v>1289</v>
      </c>
      <c r="G827" s="149" t="s">
        <v>164</v>
      </c>
      <c r="H827" s="150">
        <v>77.506</v>
      </c>
      <c r="I827" s="151"/>
      <c r="J827" s="151">
        <f>ROUND(I827*H827,2)</f>
        <v>0</v>
      </c>
      <c r="K827" s="148" t="s">
        <v>134</v>
      </c>
      <c r="L827" s="17"/>
      <c r="M827" s="152" t="s">
        <v>1</v>
      </c>
      <c r="N827" s="153" t="s">
        <v>41</v>
      </c>
      <c r="O827" s="154">
        <v>0.155</v>
      </c>
      <c r="P827" s="154">
        <f>O827*H827</f>
        <v>12.01343</v>
      </c>
      <c r="Q827" s="154">
        <v>0.0</v>
      </c>
      <c r="R827" s="154">
        <f>Q827*H827</f>
        <v>0</v>
      </c>
      <c r="S827" s="154">
        <v>0.0</v>
      </c>
      <c r="T827" s="155">
        <f>S827*H827</f>
        <v>0</v>
      </c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56" t="s">
        <v>434</v>
      </c>
      <c r="AS827" s="16"/>
      <c r="AT827" s="156" t="s">
        <v>131</v>
      </c>
      <c r="AU827" s="156" t="s">
        <v>136</v>
      </c>
      <c r="AV827" s="16"/>
      <c r="AW827" s="16"/>
      <c r="AX827" s="16"/>
      <c r="AY827" s="3" t="s">
        <v>128</v>
      </c>
      <c r="AZ827" s="16"/>
      <c r="BA827" s="16"/>
      <c r="BB827" s="16"/>
      <c r="BC827" s="16"/>
      <c r="BD827" s="16"/>
      <c r="BE827" s="157">
        <f>IF(N827="základní",J827,0)</f>
        <v>0</v>
      </c>
      <c r="BF827" s="157">
        <f>IF(N827="snížená",J827,0)</f>
        <v>0</v>
      </c>
      <c r="BG827" s="157">
        <f>IF(N827="zákl. přenesená",J827,0)</f>
        <v>0</v>
      </c>
      <c r="BH827" s="157">
        <f>IF(N827="sníž. přenesená",J827,0)</f>
        <v>0</v>
      </c>
      <c r="BI827" s="157">
        <f>IF(N827="nulová",J827,0)</f>
        <v>0</v>
      </c>
      <c r="BJ827" s="3" t="s">
        <v>136</v>
      </c>
      <c r="BK827" s="157">
        <f>ROUND(I827*H827,2)</f>
        <v>0</v>
      </c>
      <c r="BL827" s="3" t="s">
        <v>434</v>
      </c>
      <c r="BM827" s="156" t="s">
        <v>1290</v>
      </c>
    </row>
    <row r="828" ht="15.75" customHeight="1">
      <c r="A828" s="16"/>
      <c r="B828" s="17"/>
      <c r="C828" s="16"/>
      <c r="D828" s="158" t="s">
        <v>138</v>
      </c>
      <c r="E828" s="16"/>
      <c r="F828" s="159" t="s">
        <v>1291</v>
      </c>
      <c r="G828" s="16"/>
      <c r="H828" s="16"/>
      <c r="I828" s="16"/>
      <c r="J828" s="16"/>
      <c r="K828" s="16"/>
      <c r="L828" s="17"/>
      <c r="M828" s="160"/>
      <c r="N828" s="16"/>
      <c r="O828" s="16"/>
      <c r="P828" s="16"/>
      <c r="Q828" s="16"/>
      <c r="R828" s="16"/>
      <c r="S828" s="16"/>
      <c r="T828" s="5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3" t="s">
        <v>138</v>
      </c>
      <c r="AU828" s="3" t="s">
        <v>136</v>
      </c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</row>
    <row r="829" ht="15.75" customHeight="1">
      <c r="A829" s="173"/>
      <c r="B829" s="174"/>
      <c r="C829" s="173"/>
      <c r="D829" s="168" t="s">
        <v>338</v>
      </c>
      <c r="E829" s="175" t="s">
        <v>1</v>
      </c>
      <c r="F829" s="176" t="s">
        <v>240</v>
      </c>
      <c r="G829" s="173"/>
      <c r="H829" s="177">
        <v>77.506</v>
      </c>
      <c r="I829" s="173"/>
      <c r="J829" s="173"/>
      <c r="K829" s="173"/>
      <c r="L829" s="174"/>
      <c r="M829" s="178"/>
      <c r="N829" s="173"/>
      <c r="O829" s="173"/>
      <c r="P829" s="173"/>
      <c r="Q829" s="173"/>
      <c r="R829" s="173"/>
      <c r="S829" s="173"/>
      <c r="T829" s="179"/>
      <c r="U829" s="173"/>
      <c r="V829" s="173"/>
      <c r="W829" s="173"/>
      <c r="X829" s="173"/>
      <c r="Y829" s="173"/>
      <c r="Z829" s="173"/>
      <c r="AA829" s="173"/>
      <c r="AB829" s="173"/>
      <c r="AC829" s="173"/>
      <c r="AD829" s="173"/>
      <c r="AE829" s="173"/>
      <c r="AF829" s="173"/>
      <c r="AG829" s="173"/>
      <c r="AH829" s="173"/>
      <c r="AI829" s="173"/>
      <c r="AJ829" s="173"/>
      <c r="AK829" s="173"/>
      <c r="AL829" s="173"/>
      <c r="AM829" s="173"/>
      <c r="AN829" s="173"/>
      <c r="AO829" s="173"/>
      <c r="AP829" s="173"/>
      <c r="AQ829" s="173"/>
      <c r="AR829" s="173"/>
      <c r="AS829" s="173"/>
      <c r="AT829" s="175" t="s">
        <v>338</v>
      </c>
      <c r="AU829" s="175" t="s">
        <v>136</v>
      </c>
      <c r="AV829" s="173" t="s">
        <v>136</v>
      </c>
      <c r="AW829" s="173" t="s">
        <v>28</v>
      </c>
      <c r="AX829" s="173" t="s">
        <v>83</v>
      </c>
      <c r="AY829" s="175" t="s">
        <v>128</v>
      </c>
      <c r="AZ829" s="173"/>
      <c r="BA829" s="173"/>
      <c r="BB829" s="173"/>
      <c r="BC829" s="173"/>
      <c r="BD829" s="173"/>
      <c r="BE829" s="173"/>
      <c r="BF829" s="173"/>
      <c r="BG829" s="173"/>
      <c r="BH829" s="173"/>
      <c r="BI829" s="173"/>
      <c r="BJ829" s="173"/>
      <c r="BK829" s="173"/>
      <c r="BL829" s="173"/>
      <c r="BM829" s="173"/>
    </row>
    <row r="830" ht="24.0" customHeight="1">
      <c r="A830" s="16"/>
      <c r="B830" s="17"/>
      <c r="C830" s="194" t="s">
        <v>1292</v>
      </c>
      <c r="D830" s="194" t="s">
        <v>407</v>
      </c>
      <c r="E830" s="195" t="s">
        <v>1293</v>
      </c>
      <c r="F830" s="196" t="s">
        <v>1294</v>
      </c>
      <c r="G830" s="197" t="s">
        <v>164</v>
      </c>
      <c r="H830" s="198">
        <v>81.381</v>
      </c>
      <c r="I830" s="199"/>
      <c r="J830" s="199">
        <f>ROUND(I830*H830,2)</f>
        <v>0</v>
      </c>
      <c r="K830" s="196" t="s">
        <v>1</v>
      </c>
      <c r="L830" s="200"/>
      <c r="M830" s="201" t="s">
        <v>1</v>
      </c>
      <c r="N830" s="202" t="s">
        <v>41</v>
      </c>
      <c r="O830" s="154">
        <v>0.0</v>
      </c>
      <c r="P830" s="154">
        <f>O830*H830</f>
        <v>0</v>
      </c>
      <c r="Q830" s="154">
        <v>0.003</v>
      </c>
      <c r="R830" s="154">
        <f>Q830*H830</f>
        <v>0.244143</v>
      </c>
      <c r="S830" s="154">
        <v>0.0</v>
      </c>
      <c r="T830" s="155">
        <f>S830*H830</f>
        <v>0</v>
      </c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56" t="s">
        <v>556</v>
      </c>
      <c r="AS830" s="16"/>
      <c r="AT830" s="156" t="s">
        <v>407</v>
      </c>
      <c r="AU830" s="156" t="s">
        <v>136</v>
      </c>
      <c r="AV830" s="16"/>
      <c r="AW830" s="16"/>
      <c r="AX830" s="16"/>
      <c r="AY830" s="3" t="s">
        <v>128</v>
      </c>
      <c r="AZ830" s="16"/>
      <c r="BA830" s="16"/>
      <c r="BB830" s="16"/>
      <c r="BC830" s="16"/>
      <c r="BD830" s="16"/>
      <c r="BE830" s="157">
        <f>IF(N830="základní",J830,0)</f>
        <v>0</v>
      </c>
      <c r="BF830" s="157">
        <f>IF(N830="snížená",J830,0)</f>
        <v>0</v>
      </c>
      <c r="BG830" s="157">
        <f>IF(N830="zákl. přenesená",J830,0)</f>
        <v>0</v>
      </c>
      <c r="BH830" s="157">
        <f>IF(N830="sníž. přenesená",J830,0)</f>
        <v>0</v>
      </c>
      <c r="BI830" s="157">
        <f>IF(N830="nulová",J830,0)</f>
        <v>0</v>
      </c>
      <c r="BJ830" s="3" t="s">
        <v>136</v>
      </c>
      <c r="BK830" s="157">
        <f>ROUND(I830*H830,2)</f>
        <v>0</v>
      </c>
      <c r="BL830" s="3" t="s">
        <v>434</v>
      </c>
      <c r="BM830" s="156" t="s">
        <v>1295</v>
      </c>
    </row>
    <row r="831" ht="15.75" customHeight="1">
      <c r="A831" s="173"/>
      <c r="B831" s="174"/>
      <c r="C831" s="173"/>
      <c r="D831" s="168" t="s">
        <v>338</v>
      </c>
      <c r="E831" s="173"/>
      <c r="F831" s="176" t="s">
        <v>1296</v>
      </c>
      <c r="G831" s="173"/>
      <c r="H831" s="177">
        <v>81.381</v>
      </c>
      <c r="I831" s="173"/>
      <c r="J831" s="173"/>
      <c r="K831" s="173"/>
      <c r="L831" s="174"/>
      <c r="M831" s="178"/>
      <c r="N831" s="173"/>
      <c r="O831" s="173"/>
      <c r="P831" s="173"/>
      <c r="Q831" s="173"/>
      <c r="R831" s="173"/>
      <c r="S831" s="173"/>
      <c r="T831" s="179"/>
      <c r="U831" s="173"/>
      <c r="V831" s="173"/>
      <c r="W831" s="173"/>
      <c r="X831" s="173"/>
      <c r="Y831" s="173"/>
      <c r="Z831" s="173"/>
      <c r="AA831" s="173"/>
      <c r="AB831" s="173"/>
      <c r="AC831" s="173"/>
      <c r="AD831" s="173"/>
      <c r="AE831" s="173"/>
      <c r="AF831" s="173"/>
      <c r="AG831" s="173"/>
      <c r="AH831" s="173"/>
      <c r="AI831" s="173"/>
      <c r="AJ831" s="173"/>
      <c r="AK831" s="173"/>
      <c r="AL831" s="173"/>
      <c r="AM831" s="173"/>
      <c r="AN831" s="173"/>
      <c r="AO831" s="173"/>
      <c r="AP831" s="173"/>
      <c r="AQ831" s="173"/>
      <c r="AR831" s="173"/>
      <c r="AS831" s="173"/>
      <c r="AT831" s="175" t="s">
        <v>338</v>
      </c>
      <c r="AU831" s="175" t="s">
        <v>136</v>
      </c>
      <c r="AV831" s="173" t="s">
        <v>136</v>
      </c>
      <c r="AW831" s="173" t="s">
        <v>4</v>
      </c>
      <c r="AX831" s="173" t="s">
        <v>83</v>
      </c>
      <c r="AY831" s="175" t="s">
        <v>128</v>
      </c>
      <c r="AZ831" s="173"/>
      <c r="BA831" s="173"/>
      <c r="BB831" s="173"/>
      <c r="BC831" s="173"/>
      <c r="BD831" s="173"/>
      <c r="BE831" s="173"/>
      <c r="BF831" s="173"/>
      <c r="BG831" s="173"/>
      <c r="BH831" s="173"/>
      <c r="BI831" s="173"/>
      <c r="BJ831" s="173"/>
      <c r="BK831" s="173"/>
      <c r="BL831" s="173"/>
      <c r="BM831" s="173"/>
    </row>
    <row r="832" ht="24.0" customHeight="1">
      <c r="A832" s="16"/>
      <c r="B832" s="17"/>
      <c r="C832" s="146" t="s">
        <v>1297</v>
      </c>
      <c r="D832" s="146" t="s">
        <v>131</v>
      </c>
      <c r="E832" s="147" t="s">
        <v>1298</v>
      </c>
      <c r="F832" s="148" t="s">
        <v>1299</v>
      </c>
      <c r="G832" s="149" t="s">
        <v>164</v>
      </c>
      <c r="H832" s="150">
        <v>77.506</v>
      </c>
      <c r="I832" s="151"/>
      <c r="J832" s="151">
        <f>ROUND(I832*H832,2)</f>
        <v>0</v>
      </c>
      <c r="K832" s="148" t="s">
        <v>134</v>
      </c>
      <c r="L832" s="17"/>
      <c r="M832" s="152" t="s">
        <v>1</v>
      </c>
      <c r="N832" s="153" t="s">
        <v>41</v>
      </c>
      <c r="O832" s="154">
        <v>0.06</v>
      </c>
      <c r="P832" s="154">
        <f>O832*H832</f>
        <v>4.65036</v>
      </c>
      <c r="Q832" s="154">
        <v>1.05E-5</v>
      </c>
      <c r="R832" s="154">
        <f>Q832*H832</f>
        <v>0.000813813</v>
      </c>
      <c r="S832" s="154">
        <v>0.0</v>
      </c>
      <c r="T832" s="155">
        <f>S832*H832</f>
        <v>0</v>
      </c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56" t="s">
        <v>434</v>
      </c>
      <c r="AS832" s="16"/>
      <c r="AT832" s="156" t="s">
        <v>131</v>
      </c>
      <c r="AU832" s="156" t="s">
        <v>136</v>
      </c>
      <c r="AV832" s="16"/>
      <c r="AW832" s="16"/>
      <c r="AX832" s="16"/>
      <c r="AY832" s="3" t="s">
        <v>128</v>
      </c>
      <c r="AZ832" s="16"/>
      <c r="BA832" s="16"/>
      <c r="BB832" s="16"/>
      <c r="BC832" s="16"/>
      <c r="BD832" s="16"/>
      <c r="BE832" s="157">
        <f>IF(N832="základní",J832,0)</f>
        <v>0</v>
      </c>
      <c r="BF832" s="157">
        <f>IF(N832="snížená",J832,0)</f>
        <v>0</v>
      </c>
      <c r="BG832" s="157">
        <f>IF(N832="zákl. přenesená",J832,0)</f>
        <v>0</v>
      </c>
      <c r="BH832" s="157">
        <f>IF(N832="sníž. přenesená",J832,0)</f>
        <v>0</v>
      </c>
      <c r="BI832" s="157">
        <f>IF(N832="nulová",J832,0)</f>
        <v>0</v>
      </c>
      <c r="BJ832" s="3" t="s">
        <v>136</v>
      </c>
      <c r="BK832" s="157">
        <f>ROUND(I832*H832,2)</f>
        <v>0</v>
      </c>
      <c r="BL832" s="3" t="s">
        <v>434</v>
      </c>
      <c r="BM832" s="156" t="s">
        <v>1300</v>
      </c>
    </row>
    <row r="833" ht="15.75" customHeight="1">
      <c r="A833" s="16"/>
      <c r="B833" s="17"/>
      <c r="C833" s="16"/>
      <c r="D833" s="158" t="s">
        <v>138</v>
      </c>
      <c r="E833" s="16"/>
      <c r="F833" s="159" t="s">
        <v>1301</v>
      </c>
      <c r="G833" s="16"/>
      <c r="H833" s="16"/>
      <c r="I833" s="16"/>
      <c r="J833" s="16"/>
      <c r="K833" s="16"/>
      <c r="L833" s="17"/>
      <c r="M833" s="160"/>
      <c r="N833" s="16"/>
      <c r="O833" s="16"/>
      <c r="P833" s="16"/>
      <c r="Q833" s="16"/>
      <c r="R833" s="16"/>
      <c r="S833" s="16"/>
      <c r="T833" s="5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3" t="s">
        <v>138</v>
      </c>
      <c r="AU833" s="3" t="s">
        <v>136</v>
      </c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</row>
    <row r="834" ht="15.75" customHeight="1">
      <c r="A834" s="173"/>
      <c r="B834" s="174"/>
      <c r="C834" s="173"/>
      <c r="D834" s="168" t="s">
        <v>338</v>
      </c>
      <c r="E834" s="175" t="s">
        <v>1</v>
      </c>
      <c r="F834" s="176" t="s">
        <v>240</v>
      </c>
      <c r="G834" s="173"/>
      <c r="H834" s="177">
        <v>77.506</v>
      </c>
      <c r="I834" s="173"/>
      <c r="J834" s="173"/>
      <c r="K834" s="173"/>
      <c r="L834" s="174"/>
      <c r="M834" s="178"/>
      <c r="N834" s="173"/>
      <c r="O834" s="173"/>
      <c r="P834" s="173"/>
      <c r="Q834" s="173"/>
      <c r="R834" s="173"/>
      <c r="S834" s="173"/>
      <c r="T834" s="179"/>
      <c r="U834" s="173"/>
      <c r="V834" s="173"/>
      <c r="W834" s="173"/>
      <c r="X834" s="173"/>
      <c r="Y834" s="173"/>
      <c r="Z834" s="173"/>
      <c r="AA834" s="173"/>
      <c r="AB834" s="173"/>
      <c r="AC834" s="173"/>
      <c r="AD834" s="173"/>
      <c r="AE834" s="173"/>
      <c r="AF834" s="173"/>
      <c r="AG834" s="173"/>
      <c r="AH834" s="173"/>
      <c r="AI834" s="173"/>
      <c r="AJ834" s="173"/>
      <c r="AK834" s="173"/>
      <c r="AL834" s="173"/>
      <c r="AM834" s="173"/>
      <c r="AN834" s="173"/>
      <c r="AO834" s="173"/>
      <c r="AP834" s="173"/>
      <c r="AQ834" s="173"/>
      <c r="AR834" s="173"/>
      <c r="AS834" s="173"/>
      <c r="AT834" s="175" t="s">
        <v>338</v>
      </c>
      <c r="AU834" s="175" t="s">
        <v>136</v>
      </c>
      <c r="AV834" s="173" t="s">
        <v>136</v>
      </c>
      <c r="AW834" s="173" t="s">
        <v>28</v>
      </c>
      <c r="AX834" s="173" t="s">
        <v>83</v>
      </c>
      <c r="AY834" s="175" t="s">
        <v>128</v>
      </c>
      <c r="AZ834" s="173"/>
      <c r="BA834" s="173"/>
      <c r="BB834" s="173"/>
      <c r="BC834" s="173"/>
      <c r="BD834" s="173"/>
      <c r="BE834" s="173"/>
      <c r="BF834" s="173"/>
      <c r="BG834" s="173"/>
      <c r="BH834" s="173"/>
      <c r="BI834" s="173"/>
      <c r="BJ834" s="173"/>
      <c r="BK834" s="173"/>
      <c r="BL834" s="173"/>
      <c r="BM834" s="173"/>
    </row>
    <row r="835" ht="24.0" customHeight="1">
      <c r="A835" s="16"/>
      <c r="B835" s="17"/>
      <c r="C835" s="194" t="s">
        <v>1302</v>
      </c>
      <c r="D835" s="194" t="s">
        <v>407</v>
      </c>
      <c r="E835" s="195" t="s">
        <v>1303</v>
      </c>
      <c r="F835" s="196" t="s">
        <v>1304</v>
      </c>
      <c r="G835" s="197" t="s">
        <v>164</v>
      </c>
      <c r="H835" s="198">
        <v>90.333</v>
      </c>
      <c r="I835" s="199"/>
      <c r="J835" s="199">
        <f>ROUND(I835*H835,2)</f>
        <v>0</v>
      </c>
      <c r="K835" s="196" t="s">
        <v>1</v>
      </c>
      <c r="L835" s="200"/>
      <c r="M835" s="201" t="s">
        <v>1</v>
      </c>
      <c r="N835" s="202" t="s">
        <v>41</v>
      </c>
      <c r="O835" s="154">
        <v>0.0</v>
      </c>
      <c r="P835" s="154">
        <f>O835*H835</f>
        <v>0</v>
      </c>
      <c r="Q835" s="154">
        <v>1.7E-4</v>
      </c>
      <c r="R835" s="154">
        <f>Q835*H835</f>
        <v>0.01535661</v>
      </c>
      <c r="S835" s="154">
        <v>0.0</v>
      </c>
      <c r="T835" s="155">
        <f>S835*H835</f>
        <v>0</v>
      </c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56" t="s">
        <v>556</v>
      </c>
      <c r="AS835" s="16"/>
      <c r="AT835" s="156" t="s">
        <v>407</v>
      </c>
      <c r="AU835" s="156" t="s">
        <v>136</v>
      </c>
      <c r="AV835" s="16"/>
      <c r="AW835" s="16"/>
      <c r="AX835" s="16"/>
      <c r="AY835" s="3" t="s">
        <v>128</v>
      </c>
      <c r="AZ835" s="16"/>
      <c r="BA835" s="16"/>
      <c r="BB835" s="16"/>
      <c r="BC835" s="16"/>
      <c r="BD835" s="16"/>
      <c r="BE835" s="157">
        <f>IF(N835="základní",J835,0)</f>
        <v>0</v>
      </c>
      <c r="BF835" s="157">
        <f>IF(N835="snížená",J835,0)</f>
        <v>0</v>
      </c>
      <c r="BG835" s="157">
        <f>IF(N835="zákl. přenesená",J835,0)</f>
        <v>0</v>
      </c>
      <c r="BH835" s="157">
        <f>IF(N835="sníž. přenesená",J835,0)</f>
        <v>0</v>
      </c>
      <c r="BI835" s="157">
        <f>IF(N835="nulová",J835,0)</f>
        <v>0</v>
      </c>
      <c r="BJ835" s="3" t="s">
        <v>136</v>
      </c>
      <c r="BK835" s="157">
        <f>ROUND(I835*H835,2)</f>
        <v>0</v>
      </c>
      <c r="BL835" s="3" t="s">
        <v>434</v>
      </c>
      <c r="BM835" s="156" t="s">
        <v>1305</v>
      </c>
    </row>
    <row r="836" ht="15.75" customHeight="1">
      <c r="A836" s="173"/>
      <c r="B836" s="174"/>
      <c r="C836" s="173"/>
      <c r="D836" s="168" t="s">
        <v>338</v>
      </c>
      <c r="E836" s="173"/>
      <c r="F836" s="176" t="s">
        <v>1306</v>
      </c>
      <c r="G836" s="173"/>
      <c r="H836" s="177">
        <v>90.333</v>
      </c>
      <c r="I836" s="173"/>
      <c r="J836" s="173"/>
      <c r="K836" s="173"/>
      <c r="L836" s="174"/>
      <c r="M836" s="178"/>
      <c r="N836" s="173"/>
      <c r="O836" s="173"/>
      <c r="P836" s="173"/>
      <c r="Q836" s="173"/>
      <c r="R836" s="173"/>
      <c r="S836" s="173"/>
      <c r="T836" s="179"/>
      <c r="U836" s="173"/>
      <c r="V836" s="173"/>
      <c r="W836" s="173"/>
      <c r="X836" s="173"/>
      <c r="Y836" s="173"/>
      <c r="Z836" s="173"/>
      <c r="AA836" s="173"/>
      <c r="AB836" s="173"/>
      <c r="AC836" s="173"/>
      <c r="AD836" s="173"/>
      <c r="AE836" s="173"/>
      <c r="AF836" s="173"/>
      <c r="AG836" s="173"/>
      <c r="AH836" s="173"/>
      <c r="AI836" s="173"/>
      <c r="AJ836" s="173"/>
      <c r="AK836" s="173"/>
      <c r="AL836" s="173"/>
      <c r="AM836" s="173"/>
      <c r="AN836" s="173"/>
      <c r="AO836" s="173"/>
      <c r="AP836" s="173"/>
      <c r="AQ836" s="173"/>
      <c r="AR836" s="173"/>
      <c r="AS836" s="173"/>
      <c r="AT836" s="175" t="s">
        <v>338</v>
      </c>
      <c r="AU836" s="175" t="s">
        <v>136</v>
      </c>
      <c r="AV836" s="173" t="s">
        <v>136</v>
      </c>
      <c r="AW836" s="173" t="s">
        <v>4</v>
      </c>
      <c r="AX836" s="173" t="s">
        <v>83</v>
      </c>
      <c r="AY836" s="175" t="s">
        <v>128</v>
      </c>
      <c r="AZ836" s="173"/>
      <c r="BA836" s="173"/>
      <c r="BB836" s="173"/>
      <c r="BC836" s="173"/>
      <c r="BD836" s="173"/>
      <c r="BE836" s="173"/>
      <c r="BF836" s="173"/>
      <c r="BG836" s="173"/>
      <c r="BH836" s="173"/>
      <c r="BI836" s="173"/>
      <c r="BJ836" s="173"/>
      <c r="BK836" s="173"/>
      <c r="BL836" s="173"/>
      <c r="BM836" s="173"/>
    </row>
    <row r="837" ht="24.0" customHeight="1">
      <c r="A837" s="16"/>
      <c r="B837" s="17"/>
      <c r="C837" s="146" t="s">
        <v>1307</v>
      </c>
      <c r="D837" s="146" t="s">
        <v>131</v>
      </c>
      <c r="E837" s="147" t="s">
        <v>1308</v>
      </c>
      <c r="F837" s="148" t="s">
        <v>1309</v>
      </c>
      <c r="G837" s="149" t="s">
        <v>209</v>
      </c>
      <c r="H837" s="150">
        <v>153.124</v>
      </c>
      <c r="I837" s="151"/>
      <c r="J837" s="151">
        <f>ROUND(I837*H837,2)</f>
        <v>0</v>
      </c>
      <c r="K837" s="148" t="s">
        <v>134</v>
      </c>
      <c r="L837" s="17"/>
      <c r="M837" s="152" t="s">
        <v>1</v>
      </c>
      <c r="N837" s="153" t="s">
        <v>41</v>
      </c>
      <c r="O837" s="154">
        <v>0.125</v>
      </c>
      <c r="P837" s="154">
        <f>O837*H837</f>
        <v>19.1405</v>
      </c>
      <c r="Q837" s="154">
        <v>2.6008E-5</v>
      </c>
      <c r="R837" s="154">
        <f>Q837*H837</f>
        <v>0.003982448992</v>
      </c>
      <c r="S837" s="154">
        <v>0.0</v>
      </c>
      <c r="T837" s="155">
        <f>S837*H837</f>
        <v>0</v>
      </c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56" t="s">
        <v>434</v>
      </c>
      <c r="AS837" s="16"/>
      <c r="AT837" s="156" t="s">
        <v>131</v>
      </c>
      <c r="AU837" s="156" t="s">
        <v>136</v>
      </c>
      <c r="AV837" s="16"/>
      <c r="AW837" s="16"/>
      <c r="AX837" s="16"/>
      <c r="AY837" s="3" t="s">
        <v>128</v>
      </c>
      <c r="AZ837" s="16"/>
      <c r="BA837" s="16"/>
      <c r="BB837" s="16"/>
      <c r="BC837" s="16"/>
      <c r="BD837" s="16"/>
      <c r="BE837" s="157">
        <f>IF(N837="základní",J837,0)</f>
        <v>0</v>
      </c>
      <c r="BF837" s="157">
        <f>IF(N837="snížená",J837,0)</f>
        <v>0</v>
      </c>
      <c r="BG837" s="157">
        <f>IF(N837="zákl. přenesená",J837,0)</f>
        <v>0</v>
      </c>
      <c r="BH837" s="157">
        <f>IF(N837="sníž. přenesená",J837,0)</f>
        <v>0</v>
      </c>
      <c r="BI837" s="157">
        <f>IF(N837="nulová",J837,0)</f>
        <v>0</v>
      </c>
      <c r="BJ837" s="3" t="s">
        <v>136</v>
      </c>
      <c r="BK837" s="157">
        <f>ROUND(I837*H837,2)</f>
        <v>0</v>
      </c>
      <c r="BL837" s="3" t="s">
        <v>434</v>
      </c>
      <c r="BM837" s="156" t="s">
        <v>1310</v>
      </c>
    </row>
    <row r="838" ht="15.75" customHeight="1">
      <c r="A838" s="16"/>
      <c r="B838" s="17"/>
      <c r="C838" s="16"/>
      <c r="D838" s="158" t="s">
        <v>138</v>
      </c>
      <c r="E838" s="16"/>
      <c r="F838" s="159" t="s">
        <v>1311</v>
      </c>
      <c r="G838" s="16"/>
      <c r="H838" s="16"/>
      <c r="I838" s="16"/>
      <c r="J838" s="16"/>
      <c r="K838" s="16"/>
      <c r="L838" s="17"/>
      <c r="M838" s="160"/>
      <c r="N838" s="16"/>
      <c r="O838" s="16"/>
      <c r="P838" s="16"/>
      <c r="Q838" s="16"/>
      <c r="R838" s="16"/>
      <c r="S838" s="16"/>
      <c r="T838" s="5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3" t="s">
        <v>138</v>
      </c>
      <c r="AU838" s="3" t="s">
        <v>136</v>
      </c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</row>
    <row r="839" ht="15.75" customHeight="1">
      <c r="A839" s="173"/>
      <c r="B839" s="174"/>
      <c r="C839" s="173"/>
      <c r="D839" s="168" t="s">
        <v>338</v>
      </c>
      <c r="E839" s="175" t="s">
        <v>1</v>
      </c>
      <c r="F839" s="176" t="s">
        <v>1312</v>
      </c>
      <c r="G839" s="173"/>
      <c r="H839" s="177">
        <v>153.124</v>
      </c>
      <c r="I839" s="173"/>
      <c r="J839" s="173"/>
      <c r="K839" s="173"/>
      <c r="L839" s="174"/>
      <c r="M839" s="178"/>
      <c r="N839" s="173"/>
      <c r="O839" s="173"/>
      <c r="P839" s="173"/>
      <c r="Q839" s="173"/>
      <c r="R839" s="173"/>
      <c r="S839" s="173"/>
      <c r="T839" s="179"/>
      <c r="U839" s="173"/>
      <c r="V839" s="173"/>
      <c r="W839" s="173"/>
      <c r="X839" s="173"/>
      <c r="Y839" s="173"/>
      <c r="Z839" s="173"/>
      <c r="AA839" s="173"/>
      <c r="AB839" s="173"/>
      <c r="AC839" s="173"/>
      <c r="AD839" s="173"/>
      <c r="AE839" s="173"/>
      <c r="AF839" s="173"/>
      <c r="AG839" s="173"/>
      <c r="AH839" s="173"/>
      <c r="AI839" s="173"/>
      <c r="AJ839" s="173"/>
      <c r="AK839" s="173"/>
      <c r="AL839" s="173"/>
      <c r="AM839" s="173"/>
      <c r="AN839" s="173"/>
      <c r="AO839" s="173"/>
      <c r="AP839" s="173"/>
      <c r="AQ839" s="173"/>
      <c r="AR839" s="173"/>
      <c r="AS839" s="173"/>
      <c r="AT839" s="175" t="s">
        <v>338</v>
      </c>
      <c r="AU839" s="175" t="s">
        <v>136</v>
      </c>
      <c r="AV839" s="173" t="s">
        <v>136</v>
      </c>
      <c r="AW839" s="173" t="s">
        <v>28</v>
      </c>
      <c r="AX839" s="173" t="s">
        <v>83</v>
      </c>
      <c r="AY839" s="175" t="s">
        <v>128</v>
      </c>
      <c r="AZ839" s="173"/>
      <c r="BA839" s="173"/>
      <c r="BB839" s="173"/>
      <c r="BC839" s="173"/>
      <c r="BD839" s="173"/>
      <c r="BE839" s="173"/>
      <c r="BF839" s="173"/>
      <c r="BG839" s="173"/>
      <c r="BH839" s="173"/>
      <c r="BI839" s="173"/>
      <c r="BJ839" s="173"/>
      <c r="BK839" s="173"/>
      <c r="BL839" s="173"/>
      <c r="BM839" s="173"/>
    </row>
    <row r="840" ht="24.0" customHeight="1">
      <c r="A840" s="16"/>
      <c r="B840" s="17"/>
      <c r="C840" s="194" t="s">
        <v>1313</v>
      </c>
      <c r="D840" s="194" t="s">
        <v>407</v>
      </c>
      <c r="E840" s="195" t="s">
        <v>1314</v>
      </c>
      <c r="F840" s="196" t="s">
        <v>1315</v>
      </c>
      <c r="G840" s="197" t="s">
        <v>174</v>
      </c>
      <c r="H840" s="198">
        <v>0.382</v>
      </c>
      <c r="I840" s="199"/>
      <c r="J840" s="199">
        <f>ROUND(I840*H840,2)</f>
        <v>0</v>
      </c>
      <c r="K840" s="196" t="s">
        <v>134</v>
      </c>
      <c r="L840" s="200"/>
      <c r="M840" s="201" t="s">
        <v>1</v>
      </c>
      <c r="N840" s="202" t="s">
        <v>41</v>
      </c>
      <c r="O840" s="154">
        <v>0.0</v>
      </c>
      <c r="P840" s="154">
        <f>O840*H840</f>
        <v>0</v>
      </c>
      <c r="Q840" s="154">
        <v>0.55</v>
      </c>
      <c r="R840" s="154">
        <f>Q840*H840</f>
        <v>0.2101</v>
      </c>
      <c r="S840" s="154">
        <v>0.0</v>
      </c>
      <c r="T840" s="155">
        <f>S840*H840</f>
        <v>0</v>
      </c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56" t="s">
        <v>556</v>
      </c>
      <c r="AS840" s="16"/>
      <c r="AT840" s="156" t="s">
        <v>407</v>
      </c>
      <c r="AU840" s="156" t="s">
        <v>136</v>
      </c>
      <c r="AV840" s="16"/>
      <c r="AW840" s="16"/>
      <c r="AX840" s="16"/>
      <c r="AY840" s="3" t="s">
        <v>128</v>
      </c>
      <c r="AZ840" s="16"/>
      <c r="BA840" s="16"/>
      <c r="BB840" s="16"/>
      <c r="BC840" s="16"/>
      <c r="BD840" s="16"/>
      <c r="BE840" s="157">
        <f>IF(N840="základní",J840,0)</f>
        <v>0</v>
      </c>
      <c r="BF840" s="157">
        <f>IF(N840="snížená",J840,0)</f>
        <v>0</v>
      </c>
      <c r="BG840" s="157">
        <f>IF(N840="zákl. přenesená",J840,0)</f>
        <v>0</v>
      </c>
      <c r="BH840" s="157">
        <f>IF(N840="sníž. přenesená",J840,0)</f>
        <v>0</v>
      </c>
      <c r="BI840" s="157">
        <f>IF(N840="nulová",J840,0)</f>
        <v>0</v>
      </c>
      <c r="BJ840" s="3" t="s">
        <v>136</v>
      </c>
      <c r="BK840" s="157">
        <f>ROUND(I840*H840,2)</f>
        <v>0</v>
      </c>
      <c r="BL840" s="3" t="s">
        <v>434</v>
      </c>
      <c r="BM840" s="156" t="s">
        <v>1316</v>
      </c>
    </row>
    <row r="841" ht="15.75" customHeight="1">
      <c r="A841" s="173"/>
      <c r="B841" s="174"/>
      <c r="C841" s="173"/>
      <c r="D841" s="168" t="s">
        <v>338</v>
      </c>
      <c r="E841" s="175" t="s">
        <v>1</v>
      </c>
      <c r="F841" s="176" t="s">
        <v>1317</v>
      </c>
      <c r="G841" s="173"/>
      <c r="H841" s="177">
        <v>0.367</v>
      </c>
      <c r="I841" s="173"/>
      <c r="J841" s="173"/>
      <c r="K841" s="173"/>
      <c r="L841" s="174"/>
      <c r="M841" s="178"/>
      <c r="N841" s="173"/>
      <c r="O841" s="173"/>
      <c r="P841" s="173"/>
      <c r="Q841" s="173"/>
      <c r="R841" s="173"/>
      <c r="S841" s="173"/>
      <c r="T841" s="179"/>
      <c r="U841" s="173"/>
      <c r="V841" s="173"/>
      <c r="W841" s="173"/>
      <c r="X841" s="173"/>
      <c r="Y841" s="173"/>
      <c r="Z841" s="173"/>
      <c r="AA841" s="173"/>
      <c r="AB841" s="173"/>
      <c r="AC841" s="173"/>
      <c r="AD841" s="173"/>
      <c r="AE841" s="173"/>
      <c r="AF841" s="173"/>
      <c r="AG841" s="173"/>
      <c r="AH841" s="173"/>
      <c r="AI841" s="173"/>
      <c r="AJ841" s="173"/>
      <c r="AK841" s="173"/>
      <c r="AL841" s="173"/>
      <c r="AM841" s="173"/>
      <c r="AN841" s="173"/>
      <c r="AO841" s="173"/>
      <c r="AP841" s="173"/>
      <c r="AQ841" s="173"/>
      <c r="AR841" s="173"/>
      <c r="AS841" s="173"/>
      <c r="AT841" s="175" t="s">
        <v>338</v>
      </c>
      <c r="AU841" s="175" t="s">
        <v>136</v>
      </c>
      <c r="AV841" s="173" t="s">
        <v>136</v>
      </c>
      <c r="AW841" s="173" t="s">
        <v>28</v>
      </c>
      <c r="AX841" s="173" t="s">
        <v>83</v>
      </c>
      <c r="AY841" s="175" t="s">
        <v>128</v>
      </c>
      <c r="AZ841" s="173"/>
      <c r="BA841" s="173"/>
      <c r="BB841" s="173"/>
      <c r="BC841" s="173"/>
      <c r="BD841" s="173"/>
      <c r="BE841" s="173"/>
      <c r="BF841" s="173"/>
      <c r="BG841" s="173"/>
      <c r="BH841" s="173"/>
      <c r="BI841" s="173"/>
      <c r="BJ841" s="173"/>
      <c r="BK841" s="173"/>
      <c r="BL841" s="173"/>
      <c r="BM841" s="173"/>
    </row>
    <row r="842" ht="15.75" customHeight="1">
      <c r="A842" s="173"/>
      <c r="B842" s="174"/>
      <c r="C842" s="173"/>
      <c r="D842" s="168" t="s">
        <v>338</v>
      </c>
      <c r="E842" s="173"/>
      <c r="F842" s="176" t="s">
        <v>1318</v>
      </c>
      <c r="G842" s="173"/>
      <c r="H842" s="177">
        <v>0.382</v>
      </c>
      <c r="I842" s="173"/>
      <c r="J842" s="173"/>
      <c r="K842" s="173"/>
      <c r="L842" s="174"/>
      <c r="M842" s="178"/>
      <c r="N842" s="173"/>
      <c r="O842" s="173"/>
      <c r="P842" s="173"/>
      <c r="Q842" s="173"/>
      <c r="R842" s="173"/>
      <c r="S842" s="173"/>
      <c r="T842" s="179"/>
      <c r="U842" s="173"/>
      <c r="V842" s="173"/>
      <c r="W842" s="173"/>
      <c r="X842" s="173"/>
      <c r="Y842" s="173"/>
      <c r="Z842" s="173"/>
      <c r="AA842" s="173"/>
      <c r="AB842" s="173"/>
      <c r="AC842" s="173"/>
      <c r="AD842" s="173"/>
      <c r="AE842" s="173"/>
      <c r="AF842" s="173"/>
      <c r="AG842" s="173"/>
      <c r="AH842" s="173"/>
      <c r="AI842" s="173"/>
      <c r="AJ842" s="173"/>
      <c r="AK842" s="173"/>
      <c r="AL842" s="173"/>
      <c r="AM842" s="173"/>
      <c r="AN842" s="173"/>
      <c r="AO842" s="173"/>
      <c r="AP842" s="173"/>
      <c r="AQ842" s="173"/>
      <c r="AR842" s="173"/>
      <c r="AS842" s="173"/>
      <c r="AT842" s="175" t="s">
        <v>338</v>
      </c>
      <c r="AU842" s="175" t="s">
        <v>136</v>
      </c>
      <c r="AV842" s="173" t="s">
        <v>136</v>
      </c>
      <c r="AW842" s="173" t="s">
        <v>4</v>
      </c>
      <c r="AX842" s="173" t="s">
        <v>83</v>
      </c>
      <c r="AY842" s="175" t="s">
        <v>128</v>
      </c>
      <c r="AZ842" s="173"/>
      <c r="BA842" s="173"/>
      <c r="BB842" s="173"/>
      <c r="BC842" s="173"/>
      <c r="BD842" s="173"/>
      <c r="BE842" s="173"/>
      <c r="BF842" s="173"/>
      <c r="BG842" s="173"/>
      <c r="BH842" s="173"/>
      <c r="BI842" s="173"/>
      <c r="BJ842" s="173"/>
      <c r="BK842" s="173"/>
      <c r="BL842" s="173"/>
      <c r="BM842" s="173"/>
    </row>
    <row r="843" ht="24.0" customHeight="1">
      <c r="A843" s="16"/>
      <c r="B843" s="17"/>
      <c r="C843" s="146" t="s">
        <v>1319</v>
      </c>
      <c r="D843" s="146" t="s">
        <v>131</v>
      </c>
      <c r="E843" s="147" t="s">
        <v>1320</v>
      </c>
      <c r="F843" s="148" t="s">
        <v>1321</v>
      </c>
      <c r="G843" s="149" t="s">
        <v>410</v>
      </c>
      <c r="H843" s="150">
        <v>2.228</v>
      </c>
      <c r="I843" s="151"/>
      <c r="J843" s="151">
        <f>ROUND(I843*H843,2)</f>
        <v>0</v>
      </c>
      <c r="K843" s="148" t="s">
        <v>134</v>
      </c>
      <c r="L843" s="17"/>
      <c r="M843" s="152" t="s">
        <v>1</v>
      </c>
      <c r="N843" s="153" t="s">
        <v>41</v>
      </c>
      <c r="O843" s="154">
        <v>1.831</v>
      </c>
      <c r="P843" s="154">
        <f>O843*H843</f>
        <v>4.079468</v>
      </c>
      <c r="Q843" s="154">
        <v>0.0</v>
      </c>
      <c r="R843" s="154">
        <f>Q843*H843</f>
        <v>0</v>
      </c>
      <c r="S843" s="154">
        <v>0.0</v>
      </c>
      <c r="T843" s="155">
        <f>S843*H843</f>
        <v>0</v>
      </c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56" t="s">
        <v>434</v>
      </c>
      <c r="AS843" s="16"/>
      <c r="AT843" s="156" t="s">
        <v>131</v>
      </c>
      <c r="AU843" s="156" t="s">
        <v>136</v>
      </c>
      <c r="AV843" s="16"/>
      <c r="AW843" s="16"/>
      <c r="AX843" s="16"/>
      <c r="AY843" s="3" t="s">
        <v>128</v>
      </c>
      <c r="AZ843" s="16"/>
      <c r="BA843" s="16"/>
      <c r="BB843" s="16"/>
      <c r="BC843" s="16"/>
      <c r="BD843" s="16"/>
      <c r="BE843" s="157">
        <f>IF(N843="základní",J843,0)</f>
        <v>0</v>
      </c>
      <c r="BF843" s="157">
        <f>IF(N843="snížená",J843,0)</f>
        <v>0</v>
      </c>
      <c r="BG843" s="157">
        <f>IF(N843="zákl. přenesená",J843,0)</f>
        <v>0</v>
      </c>
      <c r="BH843" s="157">
        <f>IF(N843="sníž. přenesená",J843,0)</f>
        <v>0</v>
      </c>
      <c r="BI843" s="157">
        <f>IF(N843="nulová",J843,0)</f>
        <v>0</v>
      </c>
      <c r="BJ843" s="3" t="s">
        <v>136</v>
      </c>
      <c r="BK843" s="157">
        <f>ROUND(I843*H843,2)</f>
        <v>0</v>
      </c>
      <c r="BL843" s="3" t="s">
        <v>434</v>
      </c>
      <c r="BM843" s="156" t="s">
        <v>1322</v>
      </c>
    </row>
    <row r="844" ht="15.75" customHeight="1">
      <c r="A844" s="16"/>
      <c r="B844" s="17"/>
      <c r="C844" s="16"/>
      <c r="D844" s="158" t="s">
        <v>138</v>
      </c>
      <c r="E844" s="16"/>
      <c r="F844" s="159" t="s">
        <v>1323</v>
      </c>
      <c r="G844" s="16"/>
      <c r="H844" s="16"/>
      <c r="I844" s="16"/>
      <c r="J844" s="16"/>
      <c r="K844" s="16"/>
      <c r="L844" s="17"/>
      <c r="M844" s="160"/>
      <c r="N844" s="16"/>
      <c r="O844" s="16"/>
      <c r="P844" s="16"/>
      <c r="Q844" s="16"/>
      <c r="R844" s="16"/>
      <c r="S844" s="16"/>
      <c r="T844" s="5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3" t="s">
        <v>138</v>
      </c>
      <c r="AU844" s="3" t="s">
        <v>136</v>
      </c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</row>
    <row r="845" ht="22.5" customHeight="1">
      <c r="A845" s="134"/>
      <c r="B845" s="135"/>
      <c r="C845" s="134"/>
      <c r="D845" s="136" t="s">
        <v>74</v>
      </c>
      <c r="E845" s="144" t="s">
        <v>1324</v>
      </c>
      <c r="F845" s="144" t="s">
        <v>1325</v>
      </c>
      <c r="G845" s="134"/>
      <c r="H845" s="134"/>
      <c r="I845" s="134"/>
      <c r="J845" s="145">
        <f>BK845</f>
        <v>0</v>
      </c>
      <c r="K845" s="134"/>
      <c r="L845" s="135"/>
      <c r="M845" s="139"/>
      <c r="N845" s="134"/>
      <c r="O845" s="134"/>
      <c r="P845" s="140">
        <f>SUM(P846:P850)</f>
        <v>17.25258</v>
      </c>
      <c r="Q845" s="134"/>
      <c r="R845" s="140">
        <f>SUM(R846:R850)</f>
        <v>0.18752272</v>
      </c>
      <c r="S845" s="134"/>
      <c r="T845" s="141">
        <f>SUM(T846:T850)</f>
        <v>0</v>
      </c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  <c r="AE845" s="134"/>
      <c r="AF845" s="134"/>
      <c r="AG845" s="134"/>
      <c r="AH845" s="134"/>
      <c r="AI845" s="134"/>
      <c r="AJ845" s="134"/>
      <c r="AK845" s="134"/>
      <c r="AL845" s="134"/>
      <c r="AM845" s="134"/>
      <c r="AN845" s="134"/>
      <c r="AO845" s="134"/>
      <c r="AP845" s="134"/>
      <c r="AQ845" s="134"/>
      <c r="AR845" s="136" t="s">
        <v>136</v>
      </c>
      <c r="AS845" s="134"/>
      <c r="AT845" s="142" t="s">
        <v>74</v>
      </c>
      <c r="AU845" s="142" t="s">
        <v>83</v>
      </c>
      <c r="AV845" s="134"/>
      <c r="AW845" s="134"/>
      <c r="AX845" s="134"/>
      <c r="AY845" s="136" t="s">
        <v>128</v>
      </c>
      <c r="AZ845" s="134"/>
      <c r="BA845" s="134"/>
      <c r="BB845" s="134"/>
      <c r="BC845" s="134"/>
      <c r="BD845" s="134"/>
      <c r="BE845" s="134"/>
      <c r="BF845" s="134"/>
      <c r="BG845" s="134"/>
      <c r="BH845" s="134"/>
      <c r="BI845" s="134"/>
      <c r="BJ845" s="134"/>
      <c r="BK845" s="143">
        <f>SUM(BK846:BK850)</f>
        <v>0</v>
      </c>
      <c r="BL845" s="134"/>
      <c r="BM845" s="134"/>
    </row>
    <row r="846" ht="24.0" customHeight="1">
      <c r="A846" s="16"/>
      <c r="B846" s="17"/>
      <c r="C846" s="146" t="s">
        <v>1326</v>
      </c>
      <c r="D846" s="146" t="s">
        <v>131</v>
      </c>
      <c r="E846" s="147" t="s">
        <v>1327</v>
      </c>
      <c r="F846" s="148" t="s">
        <v>1328</v>
      </c>
      <c r="G846" s="149" t="s">
        <v>164</v>
      </c>
      <c r="H846" s="150">
        <v>152.21</v>
      </c>
      <c r="I846" s="151"/>
      <c r="J846" s="151">
        <f>ROUND(I846*H846,2)</f>
        <v>0</v>
      </c>
      <c r="K846" s="148" t="s">
        <v>1</v>
      </c>
      <c r="L846" s="17"/>
      <c r="M846" s="152" t="s">
        <v>1</v>
      </c>
      <c r="N846" s="153" t="s">
        <v>41</v>
      </c>
      <c r="O846" s="154">
        <v>0.11</v>
      </c>
      <c r="P846" s="154">
        <f>O846*H846</f>
        <v>16.7431</v>
      </c>
      <c r="Q846" s="154">
        <v>0.001232</v>
      </c>
      <c r="R846" s="154">
        <f>Q846*H846</f>
        <v>0.18752272</v>
      </c>
      <c r="S846" s="154">
        <v>0.0</v>
      </c>
      <c r="T846" s="155">
        <f>S846*H846</f>
        <v>0</v>
      </c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56" t="s">
        <v>434</v>
      </c>
      <c r="AS846" s="16"/>
      <c r="AT846" s="156" t="s">
        <v>131</v>
      </c>
      <c r="AU846" s="156" t="s">
        <v>136</v>
      </c>
      <c r="AV846" s="16"/>
      <c r="AW846" s="16"/>
      <c r="AX846" s="16"/>
      <c r="AY846" s="3" t="s">
        <v>128</v>
      </c>
      <c r="AZ846" s="16"/>
      <c r="BA846" s="16"/>
      <c r="BB846" s="16"/>
      <c r="BC846" s="16"/>
      <c r="BD846" s="16"/>
      <c r="BE846" s="157">
        <f>IF(N846="základní",J846,0)</f>
        <v>0</v>
      </c>
      <c r="BF846" s="157">
        <f>IF(N846="snížená",J846,0)</f>
        <v>0</v>
      </c>
      <c r="BG846" s="157">
        <f>IF(N846="zákl. přenesená",J846,0)</f>
        <v>0</v>
      </c>
      <c r="BH846" s="157">
        <f>IF(N846="sníž. přenesená",J846,0)</f>
        <v>0</v>
      </c>
      <c r="BI846" s="157">
        <f>IF(N846="nulová",J846,0)</f>
        <v>0</v>
      </c>
      <c r="BJ846" s="3" t="s">
        <v>136</v>
      </c>
      <c r="BK846" s="157">
        <f>ROUND(I846*H846,2)</f>
        <v>0</v>
      </c>
      <c r="BL846" s="3" t="s">
        <v>434</v>
      </c>
      <c r="BM846" s="156" t="s">
        <v>1329</v>
      </c>
    </row>
    <row r="847" ht="15.75" customHeight="1">
      <c r="A847" s="173"/>
      <c r="B847" s="174"/>
      <c r="C847" s="173"/>
      <c r="D847" s="168" t="s">
        <v>338</v>
      </c>
      <c r="E847" s="175" t="s">
        <v>1</v>
      </c>
      <c r="F847" s="176" t="s">
        <v>1126</v>
      </c>
      <c r="G847" s="173"/>
      <c r="H847" s="177">
        <v>152.21</v>
      </c>
      <c r="I847" s="173"/>
      <c r="J847" s="173"/>
      <c r="K847" s="173"/>
      <c r="L847" s="174"/>
      <c r="M847" s="178"/>
      <c r="N847" s="173"/>
      <c r="O847" s="173"/>
      <c r="P847" s="173"/>
      <c r="Q847" s="173"/>
      <c r="R847" s="173"/>
      <c r="S847" s="173"/>
      <c r="T847" s="179"/>
      <c r="U847" s="173"/>
      <c r="V847" s="173"/>
      <c r="W847" s="173"/>
      <c r="X847" s="173"/>
      <c r="Y847" s="173"/>
      <c r="Z847" s="173"/>
      <c r="AA847" s="173"/>
      <c r="AB847" s="173"/>
      <c r="AC847" s="173"/>
      <c r="AD847" s="173"/>
      <c r="AE847" s="173"/>
      <c r="AF847" s="173"/>
      <c r="AG847" s="173"/>
      <c r="AH847" s="173"/>
      <c r="AI847" s="173"/>
      <c r="AJ847" s="173"/>
      <c r="AK847" s="173"/>
      <c r="AL847" s="173"/>
      <c r="AM847" s="173"/>
      <c r="AN847" s="173"/>
      <c r="AO847" s="173"/>
      <c r="AP847" s="173"/>
      <c r="AQ847" s="173"/>
      <c r="AR847" s="173"/>
      <c r="AS847" s="173"/>
      <c r="AT847" s="175" t="s">
        <v>338</v>
      </c>
      <c r="AU847" s="175" t="s">
        <v>136</v>
      </c>
      <c r="AV847" s="173" t="s">
        <v>136</v>
      </c>
      <c r="AW847" s="173" t="s">
        <v>28</v>
      </c>
      <c r="AX847" s="173" t="s">
        <v>75</v>
      </c>
      <c r="AY847" s="175" t="s">
        <v>128</v>
      </c>
      <c r="AZ847" s="173"/>
      <c r="BA847" s="173"/>
      <c r="BB847" s="173"/>
      <c r="BC847" s="173"/>
      <c r="BD847" s="173"/>
      <c r="BE847" s="173"/>
      <c r="BF847" s="173"/>
      <c r="BG847" s="173"/>
      <c r="BH847" s="173"/>
      <c r="BI847" s="173"/>
      <c r="BJ847" s="173"/>
      <c r="BK847" s="173"/>
      <c r="BL847" s="173"/>
      <c r="BM847" s="173"/>
    </row>
    <row r="848" ht="15.75" customHeight="1">
      <c r="A848" s="187"/>
      <c r="B848" s="188"/>
      <c r="C848" s="187"/>
      <c r="D848" s="168" t="s">
        <v>338</v>
      </c>
      <c r="E848" s="189" t="s">
        <v>1</v>
      </c>
      <c r="F848" s="190" t="s">
        <v>351</v>
      </c>
      <c r="G848" s="187"/>
      <c r="H848" s="191">
        <v>152.21</v>
      </c>
      <c r="I848" s="187"/>
      <c r="J848" s="187"/>
      <c r="K848" s="187"/>
      <c r="L848" s="188"/>
      <c r="M848" s="192"/>
      <c r="N848" s="187"/>
      <c r="O848" s="187"/>
      <c r="P848" s="187"/>
      <c r="Q848" s="187"/>
      <c r="R848" s="187"/>
      <c r="S848" s="187"/>
      <c r="T848" s="193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9" t="s">
        <v>338</v>
      </c>
      <c r="AU848" s="189" t="s">
        <v>136</v>
      </c>
      <c r="AV848" s="187" t="s">
        <v>153</v>
      </c>
      <c r="AW848" s="187" t="s">
        <v>28</v>
      </c>
      <c r="AX848" s="187" t="s">
        <v>83</v>
      </c>
      <c r="AY848" s="189" t="s">
        <v>128</v>
      </c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</row>
    <row r="849" ht="24.0" customHeight="1">
      <c r="A849" s="16"/>
      <c r="B849" s="17"/>
      <c r="C849" s="146" t="s">
        <v>1330</v>
      </c>
      <c r="D849" s="146" t="s">
        <v>131</v>
      </c>
      <c r="E849" s="147" t="s">
        <v>1331</v>
      </c>
      <c r="F849" s="148" t="s">
        <v>1332</v>
      </c>
      <c r="G849" s="149" t="s">
        <v>410</v>
      </c>
      <c r="H849" s="150">
        <v>0.188</v>
      </c>
      <c r="I849" s="151"/>
      <c r="J849" s="151">
        <f>ROUND(I849*H849,2)</f>
        <v>0</v>
      </c>
      <c r="K849" s="148" t="s">
        <v>134</v>
      </c>
      <c r="L849" s="17"/>
      <c r="M849" s="152" t="s">
        <v>1</v>
      </c>
      <c r="N849" s="153" t="s">
        <v>41</v>
      </c>
      <c r="O849" s="154">
        <v>2.71</v>
      </c>
      <c r="P849" s="154">
        <f>O849*H849</f>
        <v>0.50948</v>
      </c>
      <c r="Q849" s="154">
        <v>0.0</v>
      </c>
      <c r="R849" s="154">
        <f>Q849*H849</f>
        <v>0</v>
      </c>
      <c r="S849" s="154">
        <v>0.0</v>
      </c>
      <c r="T849" s="155">
        <f>S849*H849</f>
        <v>0</v>
      </c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56" t="s">
        <v>434</v>
      </c>
      <c r="AS849" s="16"/>
      <c r="AT849" s="156" t="s">
        <v>131</v>
      </c>
      <c r="AU849" s="156" t="s">
        <v>136</v>
      </c>
      <c r="AV849" s="16"/>
      <c r="AW849" s="16"/>
      <c r="AX849" s="16"/>
      <c r="AY849" s="3" t="s">
        <v>128</v>
      </c>
      <c r="AZ849" s="16"/>
      <c r="BA849" s="16"/>
      <c r="BB849" s="16"/>
      <c r="BC849" s="16"/>
      <c r="BD849" s="16"/>
      <c r="BE849" s="157">
        <f>IF(N849="základní",J849,0)</f>
        <v>0</v>
      </c>
      <c r="BF849" s="157">
        <f>IF(N849="snížená",J849,0)</f>
        <v>0</v>
      </c>
      <c r="BG849" s="157">
        <f>IF(N849="zákl. přenesená",J849,0)</f>
        <v>0</v>
      </c>
      <c r="BH849" s="157">
        <f>IF(N849="sníž. přenesená",J849,0)</f>
        <v>0</v>
      </c>
      <c r="BI849" s="157">
        <f>IF(N849="nulová",J849,0)</f>
        <v>0</v>
      </c>
      <c r="BJ849" s="3" t="s">
        <v>136</v>
      </c>
      <c r="BK849" s="157">
        <f>ROUND(I849*H849,2)</f>
        <v>0</v>
      </c>
      <c r="BL849" s="3" t="s">
        <v>434</v>
      </c>
      <c r="BM849" s="156" t="s">
        <v>1333</v>
      </c>
    </row>
    <row r="850" ht="15.75" customHeight="1">
      <c r="A850" s="16"/>
      <c r="B850" s="17"/>
      <c r="C850" s="16"/>
      <c r="D850" s="158" t="s">
        <v>138</v>
      </c>
      <c r="E850" s="16"/>
      <c r="F850" s="159" t="s">
        <v>1334</v>
      </c>
      <c r="G850" s="16"/>
      <c r="H850" s="16"/>
      <c r="I850" s="16"/>
      <c r="J850" s="16"/>
      <c r="K850" s="16"/>
      <c r="L850" s="17"/>
      <c r="M850" s="160"/>
      <c r="N850" s="16"/>
      <c r="O850" s="16"/>
      <c r="P850" s="16"/>
      <c r="Q850" s="16"/>
      <c r="R850" s="16"/>
      <c r="S850" s="16"/>
      <c r="T850" s="5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3" t="s">
        <v>138</v>
      </c>
      <c r="AU850" s="3" t="s">
        <v>136</v>
      </c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</row>
    <row r="851" ht="22.5" customHeight="1">
      <c r="A851" s="134"/>
      <c r="B851" s="135"/>
      <c r="C851" s="134"/>
      <c r="D851" s="136" t="s">
        <v>74</v>
      </c>
      <c r="E851" s="144" t="s">
        <v>1335</v>
      </c>
      <c r="F851" s="144" t="s">
        <v>1336</v>
      </c>
      <c r="G851" s="134"/>
      <c r="H851" s="134"/>
      <c r="I851" s="134"/>
      <c r="J851" s="145">
        <f>BK851</f>
        <v>0</v>
      </c>
      <c r="K851" s="134"/>
      <c r="L851" s="135"/>
      <c r="M851" s="139"/>
      <c r="N851" s="134"/>
      <c r="O851" s="134"/>
      <c r="P851" s="140">
        <f>SUM(P852:P971)</f>
        <v>334.482166</v>
      </c>
      <c r="Q851" s="134"/>
      <c r="R851" s="140">
        <f>SUM(R852:R971)</f>
        <v>8.179918598</v>
      </c>
      <c r="S851" s="134"/>
      <c r="T851" s="141">
        <f>SUM(T852:T971)</f>
        <v>0</v>
      </c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  <c r="AE851" s="134"/>
      <c r="AF851" s="134"/>
      <c r="AG851" s="134"/>
      <c r="AH851" s="134"/>
      <c r="AI851" s="134"/>
      <c r="AJ851" s="134"/>
      <c r="AK851" s="134"/>
      <c r="AL851" s="134"/>
      <c r="AM851" s="134"/>
      <c r="AN851" s="134"/>
      <c r="AO851" s="134"/>
      <c r="AP851" s="134"/>
      <c r="AQ851" s="134"/>
      <c r="AR851" s="136" t="s">
        <v>136</v>
      </c>
      <c r="AS851" s="134"/>
      <c r="AT851" s="142" t="s">
        <v>74</v>
      </c>
      <c r="AU851" s="142" t="s">
        <v>83</v>
      </c>
      <c r="AV851" s="134"/>
      <c r="AW851" s="134"/>
      <c r="AX851" s="134"/>
      <c r="AY851" s="136" t="s">
        <v>128</v>
      </c>
      <c r="AZ851" s="134"/>
      <c r="BA851" s="134"/>
      <c r="BB851" s="134"/>
      <c r="BC851" s="134"/>
      <c r="BD851" s="134"/>
      <c r="BE851" s="134"/>
      <c r="BF851" s="134"/>
      <c r="BG851" s="134"/>
      <c r="BH851" s="134"/>
      <c r="BI851" s="134"/>
      <c r="BJ851" s="134"/>
      <c r="BK851" s="143">
        <f>SUM(BK852:BK971)</f>
        <v>0</v>
      </c>
      <c r="BL851" s="134"/>
      <c r="BM851" s="134"/>
    </row>
    <row r="852" ht="24.0" customHeight="1">
      <c r="A852" s="16"/>
      <c r="B852" s="17"/>
      <c r="C852" s="146" t="s">
        <v>1337</v>
      </c>
      <c r="D852" s="146" t="s">
        <v>131</v>
      </c>
      <c r="E852" s="147" t="s">
        <v>1338</v>
      </c>
      <c r="F852" s="148" t="s">
        <v>1339</v>
      </c>
      <c r="G852" s="149" t="s">
        <v>174</v>
      </c>
      <c r="H852" s="150">
        <v>0.844</v>
      </c>
      <c r="I852" s="151"/>
      <c r="J852" s="151">
        <f>ROUND(I852*H852,2)</f>
        <v>0</v>
      </c>
      <c r="K852" s="148" t="s">
        <v>1</v>
      </c>
      <c r="L852" s="17"/>
      <c r="M852" s="152" t="s">
        <v>1</v>
      </c>
      <c r="N852" s="153" t="s">
        <v>41</v>
      </c>
      <c r="O852" s="154">
        <v>1.56</v>
      </c>
      <c r="P852" s="154">
        <f>O852*H852</f>
        <v>1.31664</v>
      </c>
      <c r="Q852" s="154">
        <v>0.001215</v>
      </c>
      <c r="R852" s="154">
        <f>Q852*H852</f>
        <v>0.00102546</v>
      </c>
      <c r="S852" s="154">
        <v>0.0</v>
      </c>
      <c r="T852" s="155">
        <f>S852*H852</f>
        <v>0</v>
      </c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56" t="s">
        <v>434</v>
      </c>
      <c r="AS852" s="16"/>
      <c r="AT852" s="156" t="s">
        <v>131</v>
      </c>
      <c r="AU852" s="156" t="s">
        <v>136</v>
      </c>
      <c r="AV852" s="16"/>
      <c r="AW852" s="16"/>
      <c r="AX852" s="16"/>
      <c r="AY852" s="3" t="s">
        <v>128</v>
      </c>
      <c r="AZ852" s="16"/>
      <c r="BA852" s="16"/>
      <c r="BB852" s="16"/>
      <c r="BC852" s="16"/>
      <c r="BD852" s="16"/>
      <c r="BE852" s="157">
        <f>IF(N852="základní",J852,0)</f>
        <v>0</v>
      </c>
      <c r="BF852" s="157">
        <f>IF(N852="snížená",J852,0)</f>
        <v>0</v>
      </c>
      <c r="BG852" s="157">
        <f>IF(N852="zákl. přenesená",J852,0)</f>
        <v>0</v>
      </c>
      <c r="BH852" s="157">
        <f>IF(N852="sníž. přenesená",J852,0)</f>
        <v>0</v>
      </c>
      <c r="BI852" s="157">
        <f>IF(N852="nulová",J852,0)</f>
        <v>0</v>
      </c>
      <c r="BJ852" s="3" t="s">
        <v>136</v>
      </c>
      <c r="BK852" s="157">
        <f>ROUND(I852*H852,2)</f>
        <v>0</v>
      </c>
      <c r="BL852" s="3" t="s">
        <v>434</v>
      </c>
      <c r="BM852" s="156" t="s">
        <v>1340</v>
      </c>
    </row>
    <row r="853" ht="15.75" customHeight="1">
      <c r="A853" s="173"/>
      <c r="B853" s="174"/>
      <c r="C853" s="173"/>
      <c r="D853" s="168" t="s">
        <v>338</v>
      </c>
      <c r="E853" s="175" t="s">
        <v>1</v>
      </c>
      <c r="F853" s="176" t="s">
        <v>1341</v>
      </c>
      <c r="G853" s="173"/>
      <c r="H853" s="177">
        <v>0.844</v>
      </c>
      <c r="I853" s="173"/>
      <c r="J853" s="173"/>
      <c r="K853" s="173"/>
      <c r="L853" s="174"/>
      <c r="M853" s="178"/>
      <c r="N853" s="173"/>
      <c r="O853" s="173"/>
      <c r="P853" s="173"/>
      <c r="Q853" s="173"/>
      <c r="R853" s="173"/>
      <c r="S853" s="173"/>
      <c r="T853" s="179"/>
      <c r="U853" s="173"/>
      <c r="V853" s="173"/>
      <c r="W853" s="173"/>
      <c r="X853" s="173"/>
      <c r="Y853" s="173"/>
      <c r="Z853" s="173"/>
      <c r="AA853" s="173"/>
      <c r="AB853" s="173"/>
      <c r="AC853" s="173"/>
      <c r="AD853" s="173"/>
      <c r="AE853" s="173"/>
      <c r="AF853" s="173"/>
      <c r="AG853" s="173"/>
      <c r="AH853" s="173"/>
      <c r="AI853" s="173"/>
      <c r="AJ853" s="173"/>
      <c r="AK853" s="173"/>
      <c r="AL853" s="173"/>
      <c r="AM853" s="173"/>
      <c r="AN853" s="173"/>
      <c r="AO853" s="173"/>
      <c r="AP853" s="173"/>
      <c r="AQ853" s="173"/>
      <c r="AR853" s="173"/>
      <c r="AS853" s="173"/>
      <c r="AT853" s="175" t="s">
        <v>338</v>
      </c>
      <c r="AU853" s="175" t="s">
        <v>136</v>
      </c>
      <c r="AV853" s="173" t="s">
        <v>136</v>
      </c>
      <c r="AW853" s="173" t="s">
        <v>28</v>
      </c>
      <c r="AX853" s="173" t="s">
        <v>83</v>
      </c>
      <c r="AY853" s="175" t="s">
        <v>128</v>
      </c>
      <c r="AZ853" s="173"/>
      <c r="BA853" s="173"/>
      <c r="BB853" s="173"/>
      <c r="BC853" s="173"/>
      <c r="BD853" s="173"/>
      <c r="BE853" s="173"/>
      <c r="BF853" s="173"/>
      <c r="BG853" s="173"/>
      <c r="BH853" s="173"/>
      <c r="BI853" s="173"/>
      <c r="BJ853" s="173"/>
      <c r="BK853" s="173"/>
      <c r="BL853" s="173"/>
      <c r="BM853" s="173"/>
    </row>
    <row r="854" ht="24.0" customHeight="1">
      <c r="A854" s="16"/>
      <c r="B854" s="17"/>
      <c r="C854" s="146" t="s">
        <v>1342</v>
      </c>
      <c r="D854" s="146" t="s">
        <v>131</v>
      </c>
      <c r="E854" s="147" t="s">
        <v>1343</v>
      </c>
      <c r="F854" s="148" t="s">
        <v>1344</v>
      </c>
      <c r="G854" s="149" t="s">
        <v>209</v>
      </c>
      <c r="H854" s="150">
        <v>38.0</v>
      </c>
      <c r="I854" s="151"/>
      <c r="J854" s="151">
        <f>ROUND(I854*H854,2)</f>
        <v>0</v>
      </c>
      <c r="K854" s="148" t="s">
        <v>134</v>
      </c>
      <c r="L854" s="17"/>
      <c r="M854" s="152" t="s">
        <v>1</v>
      </c>
      <c r="N854" s="153" t="s">
        <v>41</v>
      </c>
      <c r="O854" s="154">
        <v>0.177</v>
      </c>
      <c r="P854" s="154">
        <f>O854*H854</f>
        <v>6.726</v>
      </c>
      <c r="Q854" s="154">
        <v>0.0</v>
      </c>
      <c r="R854" s="154">
        <f>Q854*H854</f>
        <v>0</v>
      </c>
      <c r="S854" s="154">
        <v>0.0</v>
      </c>
      <c r="T854" s="155">
        <f>S854*H854</f>
        <v>0</v>
      </c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56" t="s">
        <v>434</v>
      </c>
      <c r="AS854" s="16"/>
      <c r="AT854" s="156" t="s">
        <v>131</v>
      </c>
      <c r="AU854" s="156" t="s">
        <v>136</v>
      </c>
      <c r="AV854" s="16"/>
      <c r="AW854" s="16"/>
      <c r="AX854" s="16"/>
      <c r="AY854" s="3" t="s">
        <v>128</v>
      </c>
      <c r="AZ854" s="16"/>
      <c r="BA854" s="16"/>
      <c r="BB854" s="16"/>
      <c r="BC854" s="16"/>
      <c r="BD854" s="16"/>
      <c r="BE854" s="157">
        <f>IF(N854="základní",J854,0)</f>
        <v>0</v>
      </c>
      <c r="BF854" s="157">
        <f>IF(N854="snížená",J854,0)</f>
        <v>0</v>
      </c>
      <c r="BG854" s="157">
        <f>IF(N854="zákl. přenesená",J854,0)</f>
        <v>0</v>
      </c>
      <c r="BH854" s="157">
        <f>IF(N854="sníž. přenesená",J854,0)</f>
        <v>0</v>
      </c>
      <c r="BI854" s="157">
        <f>IF(N854="nulová",J854,0)</f>
        <v>0</v>
      </c>
      <c r="BJ854" s="3" t="s">
        <v>136</v>
      </c>
      <c r="BK854" s="157">
        <f>ROUND(I854*H854,2)</f>
        <v>0</v>
      </c>
      <c r="BL854" s="3" t="s">
        <v>434</v>
      </c>
      <c r="BM854" s="156" t="s">
        <v>1345</v>
      </c>
    </row>
    <row r="855" ht="15.75" customHeight="1">
      <c r="A855" s="16"/>
      <c r="B855" s="17"/>
      <c r="C855" s="16"/>
      <c r="D855" s="158" t="s">
        <v>138</v>
      </c>
      <c r="E855" s="16"/>
      <c r="F855" s="159" t="s">
        <v>1346</v>
      </c>
      <c r="G855" s="16"/>
      <c r="H855" s="16"/>
      <c r="I855" s="16"/>
      <c r="J855" s="16"/>
      <c r="K855" s="16"/>
      <c r="L855" s="17"/>
      <c r="M855" s="160"/>
      <c r="N855" s="16"/>
      <c r="O855" s="16"/>
      <c r="P855" s="16"/>
      <c r="Q855" s="16"/>
      <c r="R855" s="16"/>
      <c r="S855" s="16"/>
      <c r="T855" s="5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3" t="s">
        <v>138</v>
      </c>
      <c r="AU855" s="3" t="s">
        <v>136</v>
      </c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</row>
    <row r="856" ht="15.75" customHeight="1">
      <c r="A856" s="166"/>
      <c r="B856" s="167"/>
      <c r="C856" s="166"/>
      <c r="D856" s="168" t="s">
        <v>338</v>
      </c>
      <c r="E856" s="169" t="s">
        <v>1</v>
      </c>
      <c r="F856" s="170" t="s">
        <v>1347</v>
      </c>
      <c r="G856" s="166"/>
      <c r="H856" s="169" t="s">
        <v>1</v>
      </c>
      <c r="I856" s="166"/>
      <c r="J856" s="166"/>
      <c r="K856" s="166"/>
      <c r="L856" s="167"/>
      <c r="M856" s="171"/>
      <c r="N856" s="166"/>
      <c r="O856" s="166"/>
      <c r="P856" s="166"/>
      <c r="Q856" s="166"/>
      <c r="R856" s="166"/>
      <c r="S856" s="166"/>
      <c r="T856" s="172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9" t="s">
        <v>338</v>
      </c>
      <c r="AU856" s="169" t="s">
        <v>136</v>
      </c>
      <c r="AV856" s="166" t="s">
        <v>83</v>
      </c>
      <c r="AW856" s="166" t="s">
        <v>28</v>
      </c>
      <c r="AX856" s="166" t="s">
        <v>75</v>
      </c>
      <c r="AY856" s="169" t="s">
        <v>128</v>
      </c>
      <c r="AZ856" s="166"/>
      <c r="BA856" s="166"/>
      <c r="BB856" s="166"/>
      <c r="BC856" s="166"/>
      <c r="BD856" s="166"/>
      <c r="BE856" s="166"/>
      <c r="BF856" s="166"/>
      <c r="BG856" s="166"/>
      <c r="BH856" s="166"/>
      <c r="BI856" s="166"/>
      <c r="BJ856" s="166"/>
      <c r="BK856" s="166"/>
      <c r="BL856" s="166"/>
      <c r="BM856" s="166"/>
    </row>
    <row r="857" ht="15.75" customHeight="1">
      <c r="A857" s="173"/>
      <c r="B857" s="174"/>
      <c r="C857" s="173"/>
      <c r="D857" s="168" t="s">
        <v>338</v>
      </c>
      <c r="E857" s="175" t="s">
        <v>1</v>
      </c>
      <c r="F857" s="176" t="s">
        <v>1348</v>
      </c>
      <c r="G857" s="173"/>
      <c r="H857" s="177">
        <v>18.0</v>
      </c>
      <c r="I857" s="173"/>
      <c r="J857" s="173"/>
      <c r="K857" s="173"/>
      <c r="L857" s="174"/>
      <c r="M857" s="178"/>
      <c r="N857" s="173"/>
      <c r="O857" s="173"/>
      <c r="P857" s="173"/>
      <c r="Q857" s="173"/>
      <c r="R857" s="173"/>
      <c r="S857" s="173"/>
      <c r="T857" s="179"/>
      <c r="U857" s="173"/>
      <c r="V857" s="173"/>
      <c r="W857" s="173"/>
      <c r="X857" s="173"/>
      <c r="Y857" s="173"/>
      <c r="Z857" s="173"/>
      <c r="AA857" s="173"/>
      <c r="AB857" s="173"/>
      <c r="AC857" s="173"/>
      <c r="AD857" s="173"/>
      <c r="AE857" s="173"/>
      <c r="AF857" s="173"/>
      <c r="AG857" s="173"/>
      <c r="AH857" s="173"/>
      <c r="AI857" s="173"/>
      <c r="AJ857" s="173"/>
      <c r="AK857" s="173"/>
      <c r="AL857" s="173"/>
      <c r="AM857" s="173"/>
      <c r="AN857" s="173"/>
      <c r="AO857" s="173"/>
      <c r="AP857" s="173"/>
      <c r="AQ857" s="173"/>
      <c r="AR857" s="173"/>
      <c r="AS857" s="173"/>
      <c r="AT857" s="175" t="s">
        <v>338</v>
      </c>
      <c r="AU857" s="175" t="s">
        <v>136</v>
      </c>
      <c r="AV857" s="173" t="s">
        <v>136</v>
      </c>
      <c r="AW857" s="173" t="s">
        <v>28</v>
      </c>
      <c r="AX857" s="173" t="s">
        <v>75</v>
      </c>
      <c r="AY857" s="175" t="s">
        <v>128</v>
      </c>
      <c r="AZ857" s="173"/>
      <c r="BA857" s="173"/>
      <c r="BB857" s="173"/>
      <c r="BC857" s="173"/>
      <c r="BD857" s="173"/>
      <c r="BE857" s="173"/>
      <c r="BF857" s="173"/>
      <c r="BG857" s="173"/>
      <c r="BH857" s="173"/>
      <c r="BI857" s="173"/>
      <c r="BJ857" s="173"/>
      <c r="BK857" s="173"/>
      <c r="BL857" s="173"/>
      <c r="BM857" s="173"/>
    </row>
    <row r="858" ht="15.75" customHeight="1">
      <c r="A858" s="173"/>
      <c r="B858" s="174"/>
      <c r="C858" s="173"/>
      <c r="D858" s="168" t="s">
        <v>338</v>
      </c>
      <c r="E858" s="175" t="s">
        <v>1</v>
      </c>
      <c r="F858" s="176" t="s">
        <v>1349</v>
      </c>
      <c r="G858" s="173"/>
      <c r="H858" s="177">
        <v>20.0</v>
      </c>
      <c r="I858" s="173"/>
      <c r="J858" s="173"/>
      <c r="K858" s="173"/>
      <c r="L858" s="174"/>
      <c r="M858" s="178"/>
      <c r="N858" s="173"/>
      <c r="O858" s="173"/>
      <c r="P858" s="173"/>
      <c r="Q858" s="173"/>
      <c r="R858" s="173"/>
      <c r="S858" s="173"/>
      <c r="T858" s="179"/>
      <c r="U858" s="173"/>
      <c r="V858" s="173"/>
      <c r="W858" s="173"/>
      <c r="X858" s="173"/>
      <c r="Y858" s="173"/>
      <c r="Z858" s="173"/>
      <c r="AA858" s="173"/>
      <c r="AB858" s="173"/>
      <c r="AC858" s="173"/>
      <c r="AD858" s="173"/>
      <c r="AE858" s="173"/>
      <c r="AF858" s="173"/>
      <c r="AG858" s="173"/>
      <c r="AH858" s="173"/>
      <c r="AI858" s="173"/>
      <c r="AJ858" s="173"/>
      <c r="AK858" s="173"/>
      <c r="AL858" s="173"/>
      <c r="AM858" s="173"/>
      <c r="AN858" s="173"/>
      <c r="AO858" s="173"/>
      <c r="AP858" s="173"/>
      <c r="AQ858" s="173"/>
      <c r="AR858" s="173"/>
      <c r="AS858" s="173"/>
      <c r="AT858" s="175" t="s">
        <v>338</v>
      </c>
      <c r="AU858" s="175" t="s">
        <v>136</v>
      </c>
      <c r="AV858" s="173" t="s">
        <v>136</v>
      </c>
      <c r="AW858" s="173" t="s">
        <v>28</v>
      </c>
      <c r="AX858" s="173" t="s">
        <v>75</v>
      </c>
      <c r="AY858" s="175" t="s">
        <v>128</v>
      </c>
      <c r="AZ858" s="173"/>
      <c r="BA858" s="173"/>
      <c r="BB858" s="173"/>
      <c r="BC858" s="173"/>
      <c r="BD858" s="173"/>
      <c r="BE858" s="173"/>
      <c r="BF858" s="173"/>
      <c r="BG858" s="173"/>
      <c r="BH858" s="173"/>
      <c r="BI858" s="173"/>
      <c r="BJ858" s="173"/>
      <c r="BK858" s="173"/>
      <c r="BL858" s="173"/>
      <c r="BM858" s="173"/>
    </row>
    <row r="859" ht="15.75" customHeight="1">
      <c r="A859" s="187"/>
      <c r="B859" s="188"/>
      <c r="C859" s="187"/>
      <c r="D859" s="168" t="s">
        <v>338</v>
      </c>
      <c r="E859" s="189" t="s">
        <v>1</v>
      </c>
      <c r="F859" s="190" t="s">
        <v>351</v>
      </c>
      <c r="G859" s="187"/>
      <c r="H859" s="191">
        <v>38.0</v>
      </c>
      <c r="I859" s="187"/>
      <c r="J859" s="187"/>
      <c r="K859" s="187"/>
      <c r="L859" s="188"/>
      <c r="M859" s="192"/>
      <c r="N859" s="187"/>
      <c r="O859" s="187"/>
      <c r="P859" s="187"/>
      <c r="Q859" s="187"/>
      <c r="R859" s="187"/>
      <c r="S859" s="187"/>
      <c r="T859" s="193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9" t="s">
        <v>338</v>
      </c>
      <c r="AU859" s="189" t="s">
        <v>136</v>
      </c>
      <c r="AV859" s="187" t="s">
        <v>153</v>
      </c>
      <c r="AW859" s="187" t="s">
        <v>28</v>
      </c>
      <c r="AX859" s="187" t="s">
        <v>83</v>
      </c>
      <c r="AY859" s="189" t="s">
        <v>128</v>
      </c>
      <c r="AZ859" s="187"/>
      <c r="BA859" s="187"/>
      <c r="BB859" s="187"/>
      <c r="BC859" s="187"/>
      <c r="BD859" s="187"/>
      <c r="BE859" s="187"/>
      <c r="BF859" s="187"/>
      <c r="BG859" s="187"/>
      <c r="BH859" s="187"/>
      <c r="BI859" s="187"/>
      <c r="BJ859" s="187"/>
      <c r="BK859" s="187"/>
      <c r="BL859" s="187"/>
      <c r="BM859" s="187"/>
    </row>
    <row r="860" ht="21.75" customHeight="1">
      <c r="A860" s="16"/>
      <c r="B860" s="17"/>
      <c r="C860" s="194" t="s">
        <v>1350</v>
      </c>
      <c r="D860" s="194" t="s">
        <v>407</v>
      </c>
      <c r="E860" s="195" t="s">
        <v>1351</v>
      </c>
      <c r="F860" s="196" t="s">
        <v>1352</v>
      </c>
      <c r="G860" s="197" t="s">
        <v>174</v>
      </c>
      <c r="H860" s="198">
        <v>0.143</v>
      </c>
      <c r="I860" s="199"/>
      <c r="J860" s="199">
        <f>ROUND(I860*H860,2)</f>
        <v>0</v>
      </c>
      <c r="K860" s="196" t="s">
        <v>134</v>
      </c>
      <c r="L860" s="200"/>
      <c r="M860" s="201" t="s">
        <v>1</v>
      </c>
      <c r="N860" s="202" t="s">
        <v>41</v>
      </c>
      <c r="O860" s="154">
        <v>0.0</v>
      </c>
      <c r="P860" s="154">
        <f>O860*H860</f>
        <v>0</v>
      </c>
      <c r="Q860" s="154">
        <v>0.55</v>
      </c>
      <c r="R860" s="154">
        <f>Q860*H860</f>
        <v>0.07865</v>
      </c>
      <c r="S860" s="154">
        <v>0.0</v>
      </c>
      <c r="T860" s="155">
        <f>S860*H860</f>
        <v>0</v>
      </c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56" t="s">
        <v>556</v>
      </c>
      <c r="AS860" s="16"/>
      <c r="AT860" s="156" t="s">
        <v>407</v>
      </c>
      <c r="AU860" s="156" t="s">
        <v>136</v>
      </c>
      <c r="AV860" s="16"/>
      <c r="AW860" s="16"/>
      <c r="AX860" s="16"/>
      <c r="AY860" s="3" t="s">
        <v>128</v>
      </c>
      <c r="AZ860" s="16"/>
      <c r="BA860" s="16"/>
      <c r="BB860" s="16"/>
      <c r="BC860" s="16"/>
      <c r="BD860" s="16"/>
      <c r="BE860" s="157">
        <f>IF(N860="základní",J860,0)</f>
        <v>0</v>
      </c>
      <c r="BF860" s="157">
        <f>IF(N860="snížená",J860,0)</f>
        <v>0</v>
      </c>
      <c r="BG860" s="157">
        <f>IF(N860="zákl. přenesená",J860,0)</f>
        <v>0</v>
      </c>
      <c r="BH860" s="157">
        <f>IF(N860="sníž. přenesená",J860,0)</f>
        <v>0</v>
      </c>
      <c r="BI860" s="157">
        <f>IF(N860="nulová",J860,0)</f>
        <v>0</v>
      </c>
      <c r="BJ860" s="3" t="s">
        <v>136</v>
      </c>
      <c r="BK860" s="157">
        <f>ROUND(I860*H860,2)</f>
        <v>0</v>
      </c>
      <c r="BL860" s="3" t="s">
        <v>434</v>
      </c>
      <c r="BM860" s="156" t="s">
        <v>1353</v>
      </c>
    </row>
    <row r="861" ht="15.75" customHeight="1">
      <c r="A861" s="166"/>
      <c r="B861" s="167"/>
      <c r="C861" s="166"/>
      <c r="D861" s="168" t="s">
        <v>338</v>
      </c>
      <c r="E861" s="169" t="s">
        <v>1</v>
      </c>
      <c r="F861" s="170" t="s">
        <v>1347</v>
      </c>
      <c r="G861" s="166"/>
      <c r="H861" s="169" t="s">
        <v>1</v>
      </c>
      <c r="I861" s="166"/>
      <c r="J861" s="166"/>
      <c r="K861" s="166"/>
      <c r="L861" s="167"/>
      <c r="M861" s="171"/>
      <c r="N861" s="166"/>
      <c r="O861" s="166"/>
      <c r="P861" s="166"/>
      <c r="Q861" s="166"/>
      <c r="R861" s="166"/>
      <c r="S861" s="166"/>
      <c r="T861" s="172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9" t="s">
        <v>338</v>
      </c>
      <c r="AU861" s="169" t="s">
        <v>136</v>
      </c>
      <c r="AV861" s="166" t="s">
        <v>83</v>
      </c>
      <c r="AW861" s="166" t="s">
        <v>28</v>
      </c>
      <c r="AX861" s="166" t="s">
        <v>75</v>
      </c>
      <c r="AY861" s="169" t="s">
        <v>128</v>
      </c>
      <c r="AZ861" s="166"/>
      <c r="BA861" s="166"/>
      <c r="BB861" s="166"/>
      <c r="BC861" s="166"/>
      <c r="BD861" s="166"/>
      <c r="BE861" s="166"/>
      <c r="BF861" s="166"/>
      <c r="BG861" s="166"/>
      <c r="BH861" s="166"/>
      <c r="BI861" s="166"/>
      <c r="BJ861" s="166"/>
      <c r="BK861" s="166"/>
      <c r="BL861" s="166"/>
      <c r="BM861" s="166"/>
    </row>
    <row r="862" ht="15.75" customHeight="1">
      <c r="A862" s="173"/>
      <c r="B862" s="174"/>
      <c r="C862" s="173"/>
      <c r="D862" s="168" t="s">
        <v>338</v>
      </c>
      <c r="E862" s="175" t="s">
        <v>1</v>
      </c>
      <c r="F862" s="176" t="s">
        <v>1354</v>
      </c>
      <c r="G862" s="173"/>
      <c r="H862" s="177">
        <v>0.068</v>
      </c>
      <c r="I862" s="173"/>
      <c r="J862" s="173"/>
      <c r="K862" s="173"/>
      <c r="L862" s="174"/>
      <c r="M862" s="178"/>
      <c r="N862" s="173"/>
      <c r="O862" s="173"/>
      <c r="P862" s="173"/>
      <c r="Q862" s="173"/>
      <c r="R862" s="173"/>
      <c r="S862" s="173"/>
      <c r="T862" s="179"/>
      <c r="U862" s="173"/>
      <c r="V862" s="173"/>
      <c r="W862" s="173"/>
      <c r="X862" s="173"/>
      <c r="Y862" s="173"/>
      <c r="Z862" s="173"/>
      <c r="AA862" s="173"/>
      <c r="AB862" s="173"/>
      <c r="AC862" s="173"/>
      <c r="AD862" s="173"/>
      <c r="AE862" s="173"/>
      <c r="AF862" s="173"/>
      <c r="AG862" s="173"/>
      <c r="AH862" s="173"/>
      <c r="AI862" s="173"/>
      <c r="AJ862" s="173"/>
      <c r="AK862" s="173"/>
      <c r="AL862" s="173"/>
      <c r="AM862" s="173"/>
      <c r="AN862" s="173"/>
      <c r="AO862" s="173"/>
      <c r="AP862" s="173"/>
      <c r="AQ862" s="173"/>
      <c r="AR862" s="173"/>
      <c r="AS862" s="173"/>
      <c r="AT862" s="175" t="s">
        <v>338</v>
      </c>
      <c r="AU862" s="175" t="s">
        <v>136</v>
      </c>
      <c r="AV862" s="173" t="s">
        <v>136</v>
      </c>
      <c r="AW862" s="173" t="s">
        <v>28</v>
      </c>
      <c r="AX862" s="173" t="s">
        <v>75</v>
      </c>
      <c r="AY862" s="175" t="s">
        <v>128</v>
      </c>
      <c r="AZ862" s="173"/>
      <c r="BA862" s="173"/>
      <c r="BB862" s="173"/>
      <c r="BC862" s="173"/>
      <c r="BD862" s="173"/>
      <c r="BE862" s="173"/>
      <c r="BF862" s="173"/>
      <c r="BG862" s="173"/>
      <c r="BH862" s="173"/>
      <c r="BI862" s="173"/>
      <c r="BJ862" s="173"/>
      <c r="BK862" s="173"/>
      <c r="BL862" s="173"/>
      <c r="BM862" s="173"/>
    </row>
    <row r="863" ht="15.75" customHeight="1">
      <c r="A863" s="173"/>
      <c r="B863" s="174"/>
      <c r="C863" s="173"/>
      <c r="D863" s="168" t="s">
        <v>338</v>
      </c>
      <c r="E863" s="175" t="s">
        <v>1</v>
      </c>
      <c r="F863" s="176" t="s">
        <v>1355</v>
      </c>
      <c r="G863" s="173"/>
      <c r="H863" s="177">
        <v>0.075</v>
      </c>
      <c r="I863" s="173"/>
      <c r="J863" s="173"/>
      <c r="K863" s="173"/>
      <c r="L863" s="174"/>
      <c r="M863" s="178"/>
      <c r="N863" s="173"/>
      <c r="O863" s="173"/>
      <c r="P863" s="173"/>
      <c r="Q863" s="173"/>
      <c r="R863" s="173"/>
      <c r="S863" s="173"/>
      <c r="T863" s="179"/>
      <c r="U863" s="173"/>
      <c r="V863" s="173"/>
      <c r="W863" s="173"/>
      <c r="X863" s="173"/>
      <c r="Y863" s="173"/>
      <c r="Z863" s="173"/>
      <c r="AA863" s="173"/>
      <c r="AB863" s="173"/>
      <c r="AC863" s="173"/>
      <c r="AD863" s="173"/>
      <c r="AE863" s="173"/>
      <c r="AF863" s="173"/>
      <c r="AG863" s="173"/>
      <c r="AH863" s="173"/>
      <c r="AI863" s="173"/>
      <c r="AJ863" s="173"/>
      <c r="AK863" s="173"/>
      <c r="AL863" s="173"/>
      <c r="AM863" s="173"/>
      <c r="AN863" s="173"/>
      <c r="AO863" s="173"/>
      <c r="AP863" s="173"/>
      <c r="AQ863" s="173"/>
      <c r="AR863" s="173"/>
      <c r="AS863" s="173"/>
      <c r="AT863" s="175" t="s">
        <v>338</v>
      </c>
      <c r="AU863" s="175" t="s">
        <v>136</v>
      </c>
      <c r="AV863" s="173" t="s">
        <v>136</v>
      </c>
      <c r="AW863" s="173" t="s">
        <v>28</v>
      </c>
      <c r="AX863" s="173" t="s">
        <v>75</v>
      </c>
      <c r="AY863" s="175" t="s">
        <v>128</v>
      </c>
      <c r="AZ863" s="173"/>
      <c r="BA863" s="173"/>
      <c r="BB863" s="173"/>
      <c r="BC863" s="173"/>
      <c r="BD863" s="173"/>
      <c r="BE863" s="173"/>
      <c r="BF863" s="173"/>
      <c r="BG863" s="173"/>
      <c r="BH863" s="173"/>
      <c r="BI863" s="173"/>
      <c r="BJ863" s="173"/>
      <c r="BK863" s="173"/>
      <c r="BL863" s="173"/>
      <c r="BM863" s="173"/>
    </row>
    <row r="864" ht="15.75" customHeight="1">
      <c r="A864" s="187"/>
      <c r="B864" s="188"/>
      <c r="C864" s="187"/>
      <c r="D864" s="168" t="s">
        <v>338</v>
      </c>
      <c r="E864" s="189" t="s">
        <v>292</v>
      </c>
      <c r="F864" s="190" t="s">
        <v>351</v>
      </c>
      <c r="G864" s="187"/>
      <c r="H864" s="191">
        <v>0.143</v>
      </c>
      <c r="I864" s="187"/>
      <c r="J864" s="187"/>
      <c r="K864" s="187"/>
      <c r="L864" s="188"/>
      <c r="M864" s="192"/>
      <c r="N864" s="187"/>
      <c r="O864" s="187"/>
      <c r="P864" s="187"/>
      <c r="Q864" s="187"/>
      <c r="R864" s="187"/>
      <c r="S864" s="187"/>
      <c r="T864" s="193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9" t="s">
        <v>338</v>
      </c>
      <c r="AU864" s="189" t="s">
        <v>136</v>
      </c>
      <c r="AV864" s="187" t="s">
        <v>153</v>
      </c>
      <c r="AW864" s="187" t="s">
        <v>28</v>
      </c>
      <c r="AX864" s="187" t="s">
        <v>83</v>
      </c>
      <c r="AY864" s="189" t="s">
        <v>128</v>
      </c>
      <c r="AZ864" s="187"/>
      <c r="BA864" s="187"/>
      <c r="BB864" s="187"/>
      <c r="BC864" s="187"/>
      <c r="BD864" s="187"/>
      <c r="BE864" s="187"/>
      <c r="BF864" s="187"/>
      <c r="BG864" s="187"/>
      <c r="BH864" s="187"/>
      <c r="BI864" s="187"/>
      <c r="BJ864" s="187"/>
      <c r="BK864" s="187"/>
      <c r="BL864" s="187"/>
      <c r="BM864" s="187"/>
    </row>
    <row r="865" ht="33.0" customHeight="1">
      <c r="A865" s="16"/>
      <c r="B865" s="17"/>
      <c r="C865" s="146" t="s">
        <v>1356</v>
      </c>
      <c r="D865" s="146" t="s">
        <v>131</v>
      </c>
      <c r="E865" s="147" t="s">
        <v>1357</v>
      </c>
      <c r="F865" s="148" t="s">
        <v>1358</v>
      </c>
      <c r="G865" s="149" t="s">
        <v>209</v>
      </c>
      <c r="H865" s="150">
        <v>77.69</v>
      </c>
      <c r="I865" s="151"/>
      <c r="J865" s="151">
        <f>ROUND(I865*H865,2)</f>
        <v>0</v>
      </c>
      <c r="K865" s="148" t="s">
        <v>134</v>
      </c>
      <c r="L865" s="17"/>
      <c r="M865" s="152" t="s">
        <v>1</v>
      </c>
      <c r="N865" s="153" t="s">
        <v>41</v>
      </c>
      <c r="O865" s="154">
        <v>0.354</v>
      </c>
      <c r="P865" s="154">
        <f>O865*H865</f>
        <v>27.50226</v>
      </c>
      <c r="Q865" s="154">
        <v>0.0</v>
      </c>
      <c r="R865" s="154">
        <f>Q865*H865</f>
        <v>0</v>
      </c>
      <c r="S865" s="154">
        <v>0.0</v>
      </c>
      <c r="T865" s="155">
        <f>S865*H865</f>
        <v>0</v>
      </c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56" t="s">
        <v>434</v>
      </c>
      <c r="AS865" s="16"/>
      <c r="AT865" s="156" t="s">
        <v>131</v>
      </c>
      <c r="AU865" s="156" t="s">
        <v>136</v>
      </c>
      <c r="AV865" s="16"/>
      <c r="AW865" s="16"/>
      <c r="AX865" s="16"/>
      <c r="AY865" s="3" t="s">
        <v>128</v>
      </c>
      <c r="AZ865" s="16"/>
      <c r="BA865" s="16"/>
      <c r="BB865" s="16"/>
      <c r="BC865" s="16"/>
      <c r="BD865" s="16"/>
      <c r="BE865" s="157">
        <f>IF(N865="základní",J865,0)</f>
        <v>0</v>
      </c>
      <c r="BF865" s="157">
        <f>IF(N865="snížená",J865,0)</f>
        <v>0</v>
      </c>
      <c r="BG865" s="157">
        <f>IF(N865="zákl. přenesená",J865,0)</f>
        <v>0</v>
      </c>
      <c r="BH865" s="157">
        <f>IF(N865="sníž. přenesená",J865,0)</f>
        <v>0</v>
      </c>
      <c r="BI865" s="157">
        <f>IF(N865="nulová",J865,0)</f>
        <v>0</v>
      </c>
      <c r="BJ865" s="3" t="s">
        <v>136</v>
      </c>
      <c r="BK865" s="157">
        <f>ROUND(I865*H865,2)</f>
        <v>0</v>
      </c>
      <c r="BL865" s="3" t="s">
        <v>434</v>
      </c>
      <c r="BM865" s="156" t="s">
        <v>1359</v>
      </c>
    </row>
    <row r="866" ht="15.75" customHeight="1">
      <c r="A866" s="16"/>
      <c r="B866" s="17"/>
      <c r="C866" s="16"/>
      <c r="D866" s="158" t="s">
        <v>138</v>
      </c>
      <c r="E866" s="16"/>
      <c r="F866" s="159" t="s">
        <v>1360</v>
      </c>
      <c r="G866" s="16"/>
      <c r="H866" s="16"/>
      <c r="I866" s="16"/>
      <c r="J866" s="16"/>
      <c r="K866" s="16"/>
      <c r="L866" s="17"/>
      <c r="M866" s="160"/>
      <c r="N866" s="16"/>
      <c r="O866" s="16"/>
      <c r="P866" s="16"/>
      <c r="Q866" s="16"/>
      <c r="R866" s="16"/>
      <c r="S866" s="16"/>
      <c r="T866" s="5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3" t="s">
        <v>138</v>
      </c>
      <c r="AU866" s="3" t="s">
        <v>136</v>
      </c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</row>
    <row r="867" ht="15.75" customHeight="1">
      <c r="A867" s="166"/>
      <c r="B867" s="167"/>
      <c r="C867" s="166"/>
      <c r="D867" s="168" t="s">
        <v>338</v>
      </c>
      <c r="E867" s="169" t="s">
        <v>1</v>
      </c>
      <c r="F867" s="170" t="s">
        <v>1361</v>
      </c>
      <c r="G867" s="166"/>
      <c r="H867" s="169" t="s">
        <v>1</v>
      </c>
      <c r="I867" s="166"/>
      <c r="J867" s="166"/>
      <c r="K867" s="166"/>
      <c r="L867" s="167"/>
      <c r="M867" s="171"/>
      <c r="N867" s="166"/>
      <c r="O867" s="166"/>
      <c r="P867" s="166"/>
      <c r="Q867" s="166"/>
      <c r="R867" s="166"/>
      <c r="S867" s="166"/>
      <c r="T867" s="172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9" t="s">
        <v>338</v>
      </c>
      <c r="AU867" s="169" t="s">
        <v>136</v>
      </c>
      <c r="AV867" s="166" t="s">
        <v>83</v>
      </c>
      <c r="AW867" s="166" t="s">
        <v>28</v>
      </c>
      <c r="AX867" s="166" t="s">
        <v>75</v>
      </c>
      <c r="AY867" s="169" t="s">
        <v>128</v>
      </c>
      <c r="AZ867" s="166"/>
      <c r="BA867" s="166"/>
      <c r="BB867" s="166"/>
      <c r="BC867" s="166"/>
      <c r="BD867" s="166"/>
      <c r="BE867" s="166"/>
      <c r="BF867" s="166"/>
      <c r="BG867" s="166"/>
      <c r="BH867" s="166"/>
      <c r="BI867" s="166"/>
      <c r="BJ867" s="166"/>
      <c r="BK867" s="166"/>
      <c r="BL867" s="166"/>
      <c r="BM867" s="166"/>
    </row>
    <row r="868" ht="15.75" customHeight="1">
      <c r="A868" s="173"/>
      <c r="B868" s="174"/>
      <c r="C868" s="173"/>
      <c r="D868" s="168" t="s">
        <v>338</v>
      </c>
      <c r="E868" s="175" t="s">
        <v>1</v>
      </c>
      <c r="F868" s="176" t="s">
        <v>1362</v>
      </c>
      <c r="G868" s="173"/>
      <c r="H868" s="177">
        <v>77.69</v>
      </c>
      <c r="I868" s="173"/>
      <c r="J868" s="173"/>
      <c r="K868" s="173"/>
      <c r="L868" s="174"/>
      <c r="M868" s="178"/>
      <c r="N868" s="173"/>
      <c r="O868" s="173"/>
      <c r="P868" s="173"/>
      <c r="Q868" s="173"/>
      <c r="R868" s="173"/>
      <c r="S868" s="173"/>
      <c r="T868" s="179"/>
      <c r="U868" s="173"/>
      <c r="V868" s="173"/>
      <c r="W868" s="173"/>
      <c r="X868" s="173"/>
      <c r="Y868" s="173"/>
      <c r="Z868" s="173"/>
      <c r="AA868" s="173"/>
      <c r="AB868" s="173"/>
      <c r="AC868" s="173"/>
      <c r="AD868" s="173"/>
      <c r="AE868" s="173"/>
      <c r="AF868" s="173"/>
      <c r="AG868" s="173"/>
      <c r="AH868" s="173"/>
      <c r="AI868" s="173"/>
      <c r="AJ868" s="173"/>
      <c r="AK868" s="173"/>
      <c r="AL868" s="173"/>
      <c r="AM868" s="173"/>
      <c r="AN868" s="173"/>
      <c r="AO868" s="173"/>
      <c r="AP868" s="173"/>
      <c r="AQ868" s="173"/>
      <c r="AR868" s="173"/>
      <c r="AS868" s="173"/>
      <c r="AT868" s="175" t="s">
        <v>338</v>
      </c>
      <c r="AU868" s="175" t="s">
        <v>136</v>
      </c>
      <c r="AV868" s="173" t="s">
        <v>136</v>
      </c>
      <c r="AW868" s="173" t="s">
        <v>28</v>
      </c>
      <c r="AX868" s="173" t="s">
        <v>75</v>
      </c>
      <c r="AY868" s="175" t="s">
        <v>128</v>
      </c>
      <c r="AZ868" s="173"/>
      <c r="BA868" s="173"/>
      <c r="BB868" s="173"/>
      <c r="BC868" s="173"/>
      <c r="BD868" s="173"/>
      <c r="BE868" s="173"/>
      <c r="BF868" s="173"/>
      <c r="BG868" s="173"/>
      <c r="BH868" s="173"/>
      <c r="BI868" s="173"/>
      <c r="BJ868" s="173"/>
      <c r="BK868" s="173"/>
      <c r="BL868" s="173"/>
      <c r="BM868" s="173"/>
    </row>
    <row r="869" ht="15.75" customHeight="1">
      <c r="A869" s="187"/>
      <c r="B869" s="188"/>
      <c r="C869" s="187"/>
      <c r="D869" s="168" t="s">
        <v>338</v>
      </c>
      <c r="E869" s="189" t="s">
        <v>1</v>
      </c>
      <c r="F869" s="190" t="s">
        <v>351</v>
      </c>
      <c r="G869" s="187"/>
      <c r="H869" s="191">
        <v>77.69</v>
      </c>
      <c r="I869" s="187"/>
      <c r="J869" s="187"/>
      <c r="K869" s="187"/>
      <c r="L869" s="188"/>
      <c r="M869" s="192"/>
      <c r="N869" s="187"/>
      <c r="O869" s="187"/>
      <c r="P869" s="187"/>
      <c r="Q869" s="187"/>
      <c r="R869" s="187"/>
      <c r="S869" s="187"/>
      <c r="T869" s="193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9" t="s">
        <v>338</v>
      </c>
      <c r="AU869" s="189" t="s">
        <v>136</v>
      </c>
      <c r="AV869" s="187" t="s">
        <v>153</v>
      </c>
      <c r="AW869" s="187" t="s">
        <v>28</v>
      </c>
      <c r="AX869" s="187" t="s">
        <v>83</v>
      </c>
      <c r="AY869" s="189" t="s">
        <v>128</v>
      </c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</row>
    <row r="870" ht="21.75" customHeight="1">
      <c r="A870" s="16"/>
      <c r="B870" s="17"/>
      <c r="C870" s="194" t="s">
        <v>1363</v>
      </c>
      <c r="D870" s="194" t="s">
        <v>407</v>
      </c>
      <c r="E870" s="195" t="s">
        <v>1351</v>
      </c>
      <c r="F870" s="196" t="s">
        <v>1352</v>
      </c>
      <c r="G870" s="197" t="s">
        <v>174</v>
      </c>
      <c r="H870" s="198">
        <v>0.699</v>
      </c>
      <c r="I870" s="199"/>
      <c r="J870" s="199">
        <f>ROUND(I870*H870,2)</f>
        <v>0</v>
      </c>
      <c r="K870" s="196" t="s">
        <v>134</v>
      </c>
      <c r="L870" s="200"/>
      <c r="M870" s="201" t="s">
        <v>1</v>
      </c>
      <c r="N870" s="202" t="s">
        <v>41</v>
      </c>
      <c r="O870" s="154">
        <v>0.0</v>
      </c>
      <c r="P870" s="154">
        <f>O870*H870</f>
        <v>0</v>
      </c>
      <c r="Q870" s="154">
        <v>0.55</v>
      </c>
      <c r="R870" s="154">
        <f>Q870*H870</f>
        <v>0.38445</v>
      </c>
      <c r="S870" s="154">
        <v>0.0</v>
      </c>
      <c r="T870" s="155">
        <f>S870*H870</f>
        <v>0</v>
      </c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56" t="s">
        <v>556</v>
      </c>
      <c r="AS870" s="16"/>
      <c r="AT870" s="156" t="s">
        <v>407</v>
      </c>
      <c r="AU870" s="156" t="s">
        <v>136</v>
      </c>
      <c r="AV870" s="16"/>
      <c r="AW870" s="16"/>
      <c r="AX870" s="16"/>
      <c r="AY870" s="3" t="s">
        <v>128</v>
      </c>
      <c r="AZ870" s="16"/>
      <c r="BA870" s="16"/>
      <c r="BB870" s="16"/>
      <c r="BC870" s="16"/>
      <c r="BD870" s="16"/>
      <c r="BE870" s="157">
        <f>IF(N870="základní",J870,0)</f>
        <v>0</v>
      </c>
      <c r="BF870" s="157">
        <f>IF(N870="snížená",J870,0)</f>
        <v>0</v>
      </c>
      <c r="BG870" s="157">
        <f>IF(N870="zákl. přenesená",J870,0)</f>
        <v>0</v>
      </c>
      <c r="BH870" s="157">
        <f>IF(N870="sníž. přenesená",J870,0)</f>
        <v>0</v>
      </c>
      <c r="BI870" s="157">
        <f>IF(N870="nulová",J870,0)</f>
        <v>0</v>
      </c>
      <c r="BJ870" s="3" t="s">
        <v>136</v>
      </c>
      <c r="BK870" s="157">
        <f>ROUND(I870*H870,2)</f>
        <v>0</v>
      </c>
      <c r="BL870" s="3" t="s">
        <v>434</v>
      </c>
      <c r="BM870" s="156" t="s">
        <v>1364</v>
      </c>
    </row>
    <row r="871" ht="15.75" customHeight="1">
      <c r="A871" s="166"/>
      <c r="B871" s="167"/>
      <c r="C871" s="166"/>
      <c r="D871" s="168" t="s">
        <v>338</v>
      </c>
      <c r="E871" s="169" t="s">
        <v>1</v>
      </c>
      <c r="F871" s="170" t="s">
        <v>1361</v>
      </c>
      <c r="G871" s="166"/>
      <c r="H871" s="169" t="s">
        <v>1</v>
      </c>
      <c r="I871" s="166"/>
      <c r="J871" s="166"/>
      <c r="K871" s="166"/>
      <c r="L871" s="167"/>
      <c r="M871" s="171"/>
      <c r="N871" s="166"/>
      <c r="O871" s="166"/>
      <c r="P871" s="166"/>
      <c r="Q871" s="166"/>
      <c r="R871" s="166"/>
      <c r="S871" s="166"/>
      <c r="T871" s="172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9" t="s">
        <v>338</v>
      </c>
      <c r="AU871" s="169" t="s">
        <v>136</v>
      </c>
      <c r="AV871" s="166" t="s">
        <v>83</v>
      </c>
      <c r="AW871" s="166" t="s">
        <v>28</v>
      </c>
      <c r="AX871" s="166" t="s">
        <v>75</v>
      </c>
      <c r="AY871" s="169" t="s">
        <v>128</v>
      </c>
      <c r="AZ871" s="166"/>
      <c r="BA871" s="166"/>
      <c r="BB871" s="166"/>
      <c r="BC871" s="166"/>
      <c r="BD871" s="166"/>
      <c r="BE871" s="166"/>
      <c r="BF871" s="166"/>
      <c r="BG871" s="166"/>
      <c r="BH871" s="166"/>
      <c r="BI871" s="166"/>
      <c r="BJ871" s="166"/>
      <c r="BK871" s="166"/>
      <c r="BL871" s="166"/>
      <c r="BM871" s="166"/>
    </row>
    <row r="872" ht="15.75" customHeight="1">
      <c r="A872" s="173"/>
      <c r="B872" s="174"/>
      <c r="C872" s="173"/>
      <c r="D872" s="168" t="s">
        <v>338</v>
      </c>
      <c r="E872" s="175" t="s">
        <v>1</v>
      </c>
      <c r="F872" s="176" t="s">
        <v>1365</v>
      </c>
      <c r="G872" s="173"/>
      <c r="H872" s="177">
        <v>0.699</v>
      </c>
      <c r="I872" s="173"/>
      <c r="J872" s="173"/>
      <c r="K872" s="173"/>
      <c r="L872" s="174"/>
      <c r="M872" s="178"/>
      <c r="N872" s="173"/>
      <c r="O872" s="173"/>
      <c r="P872" s="173"/>
      <c r="Q872" s="173"/>
      <c r="R872" s="173"/>
      <c r="S872" s="173"/>
      <c r="T872" s="179"/>
      <c r="U872" s="173"/>
      <c r="V872" s="173"/>
      <c r="W872" s="173"/>
      <c r="X872" s="173"/>
      <c r="Y872" s="173"/>
      <c r="Z872" s="173"/>
      <c r="AA872" s="173"/>
      <c r="AB872" s="173"/>
      <c r="AC872" s="173"/>
      <c r="AD872" s="173"/>
      <c r="AE872" s="173"/>
      <c r="AF872" s="173"/>
      <c r="AG872" s="173"/>
      <c r="AH872" s="173"/>
      <c r="AI872" s="173"/>
      <c r="AJ872" s="173"/>
      <c r="AK872" s="173"/>
      <c r="AL872" s="173"/>
      <c r="AM872" s="173"/>
      <c r="AN872" s="173"/>
      <c r="AO872" s="173"/>
      <c r="AP872" s="173"/>
      <c r="AQ872" s="173"/>
      <c r="AR872" s="173"/>
      <c r="AS872" s="173"/>
      <c r="AT872" s="175" t="s">
        <v>338</v>
      </c>
      <c r="AU872" s="175" t="s">
        <v>136</v>
      </c>
      <c r="AV872" s="173" t="s">
        <v>136</v>
      </c>
      <c r="AW872" s="173" t="s">
        <v>28</v>
      </c>
      <c r="AX872" s="173" t="s">
        <v>75</v>
      </c>
      <c r="AY872" s="175" t="s">
        <v>128</v>
      </c>
      <c r="AZ872" s="173"/>
      <c r="BA872" s="173"/>
      <c r="BB872" s="173"/>
      <c r="BC872" s="173"/>
      <c r="BD872" s="173"/>
      <c r="BE872" s="173"/>
      <c r="BF872" s="173"/>
      <c r="BG872" s="173"/>
      <c r="BH872" s="173"/>
      <c r="BI872" s="173"/>
      <c r="BJ872" s="173"/>
      <c r="BK872" s="173"/>
      <c r="BL872" s="173"/>
      <c r="BM872" s="173"/>
    </row>
    <row r="873" ht="15.75" customHeight="1">
      <c r="A873" s="187"/>
      <c r="B873" s="188"/>
      <c r="C873" s="187"/>
      <c r="D873" s="168" t="s">
        <v>338</v>
      </c>
      <c r="E873" s="189" t="s">
        <v>249</v>
      </c>
      <c r="F873" s="190" t="s">
        <v>351</v>
      </c>
      <c r="G873" s="187"/>
      <c r="H873" s="191">
        <v>0.699</v>
      </c>
      <c r="I873" s="187"/>
      <c r="J873" s="187"/>
      <c r="K873" s="187"/>
      <c r="L873" s="188"/>
      <c r="M873" s="192"/>
      <c r="N873" s="187"/>
      <c r="O873" s="187"/>
      <c r="P873" s="187"/>
      <c r="Q873" s="187"/>
      <c r="R873" s="187"/>
      <c r="S873" s="187"/>
      <c r="T873" s="193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9" t="s">
        <v>338</v>
      </c>
      <c r="AU873" s="189" t="s">
        <v>136</v>
      </c>
      <c r="AV873" s="187" t="s">
        <v>153</v>
      </c>
      <c r="AW873" s="187" t="s">
        <v>28</v>
      </c>
      <c r="AX873" s="187" t="s">
        <v>83</v>
      </c>
      <c r="AY873" s="189" t="s">
        <v>128</v>
      </c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</row>
    <row r="874" ht="33.0" customHeight="1">
      <c r="A874" s="16"/>
      <c r="B874" s="17"/>
      <c r="C874" s="146" t="s">
        <v>1366</v>
      </c>
      <c r="D874" s="146" t="s">
        <v>131</v>
      </c>
      <c r="E874" s="147" t="s">
        <v>1367</v>
      </c>
      <c r="F874" s="148" t="s">
        <v>1368</v>
      </c>
      <c r="G874" s="149" t="s">
        <v>209</v>
      </c>
      <c r="H874" s="150">
        <v>233.465</v>
      </c>
      <c r="I874" s="151"/>
      <c r="J874" s="151">
        <f>ROUND(I874*H874,2)</f>
        <v>0</v>
      </c>
      <c r="K874" s="148" t="s">
        <v>134</v>
      </c>
      <c r="L874" s="17"/>
      <c r="M874" s="152" t="s">
        <v>1</v>
      </c>
      <c r="N874" s="153" t="s">
        <v>41</v>
      </c>
      <c r="O874" s="154">
        <v>0.454</v>
      </c>
      <c r="P874" s="154">
        <f>O874*H874</f>
        <v>105.99311</v>
      </c>
      <c r="Q874" s="154">
        <v>0.0</v>
      </c>
      <c r="R874" s="154">
        <f>Q874*H874</f>
        <v>0</v>
      </c>
      <c r="S874" s="154">
        <v>0.0</v>
      </c>
      <c r="T874" s="155">
        <f>S874*H874</f>
        <v>0</v>
      </c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56" t="s">
        <v>434</v>
      </c>
      <c r="AS874" s="16"/>
      <c r="AT874" s="156" t="s">
        <v>131</v>
      </c>
      <c r="AU874" s="156" t="s">
        <v>136</v>
      </c>
      <c r="AV874" s="16"/>
      <c r="AW874" s="16"/>
      <c r="AX874" s="16"/>
      <c r="AY874" s="3" t="s">
        <v>128</v>
      </c>
      <c r="AZ874" s="16"/>
      <c r="BA874" s="16"/>
      <c r="BB874" s="16"/>
      <c r="BC874" s="16"/>
      <c r="BD874" s="16"/>
      <c r="BE874" s="157">
        <f>IF(N874="základní",J874,0)</f>
        <v>0</v>
      </c>
      <c r="BF874" s="157">
        <f>IF(N874="snížená",J874,0)</f>
        <v>0</v>
      </c>
      <c r="BG874" s="157">
        <f>IF(N874="zákl. přenesená",J874,0)</f>
        <v>0</v>
      </c>
      <c r="BH874" s="157">
        <f>IF(N874="sníž. přenesená",J874,0)</f>
        <v>0</v>
      </c>
      <c r="BI874" s="157">
        <f>IF(N874="nulová",J874,0)</f>
        <v>0</v>
      </c>
      <c r="BJ874" s="3" t="s">
        <v>136</v>
      </c>
      <c r="BK874" s="157">
        <f>ROUND(I874*H874,2)</f>
        <v>0</v>
      </c>
      <c r="BL874" s="3" t="s">
        <v>434</v>
      </c>
      <c r="BM874" s="156" t="s">
        <v>1369</v>
      </c>
    </row>
    <row r="875" ht="15.75" customHeight="1">
      <c r="A875" s="16"/>
      <c r="B875" s="17"/>
      <c r="C875" s="16"/>
      <c r="D875" s="158" t="s">
        <v>138</v>
      </c>
      <c r="E875" s="16"/>
      <c r="F875" s="159" t="s">
        <v>1370</v>
      </c>
      <c r="G875" s="16"/>
      <c r="H875" s="16"/>
      <c r="I875" s="16"/>
      <c r="J875" s="16"/>
      <c r="K875" s="16"/>
      <c r="L875" s="17"/>
      <c r="M875" s="160"/>
      <c r="N875" s="16"/>
      <c r="O875" s="16"/>
      <c r="P875" s="16"/>
      <c r="Q875" s="16"/>
      <c r="R875" s="16"/>
      <c r="S875" s="16"/>
      <c r="T875" s="5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3" t="s">
        <v>138</v>
      </c>
      <c r="AU875" s="3" t="s">
        <v>136</v>
      </c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</row>
    <row r="876" ht="15.75" customHeight="1">
      <c r="A876" s="166"/>
      <c r="B876" s="167"/>
      <c r="C876" s="166"/>
      <c r="D876" s="168" t="s">
        <v>338</v>
      </c>
      <c r="E876" s="169" t="s">
        <v>1</v>
      </c>
      <c r="F876" s="170" t="s">
        <v>1371</v>
      </c>
      <c r="G876" s="166"/>
      <c r="H876" s="169" t="s">
        <v>1</v>
      </c>
      <c r="I876" s="166"/>
      <c r="J876" s="166"/>
      <c r="K876" s="166"/>
      <c r="L876" s="167"/>
      <c r="M876" s="171"/>
      <c r="N876" s="166"/>
      <c r="O876" s="166"/>
      <c r="P876" s="166"/>
      <c r="Q876" s="166"/>
      <c r="R876" s="166"/>
      <c r="S876" s="166"/>
      <c r="T876" s="172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9" t="s">
        <v>338</v>
      </c>
      <c r="AU876" s="169" t="s">
        <v>136</v>
      </c>
      <c r="AV876" s="166" t="s">
        <v>83</v>
      </c>
      <c r="AW876" s="166" t="s">
        <v>28</v>
      </c>
      <c r="AX876" s="166" t="s">
        <v>75</v>
      </c>
      <c r="AY876" s="169" t="s">
        <v>128</v>
      </c>
      <c r="AZ876" s="166"/>
      <c r="BA876" s="166"/>
      <c r="BB876" s="166"/>
      <c r="BC876" s="166"/>
      <c r="BD876" s="166"/>
      <c r="BE876" s="166"/>
      <c r="BF876" s="166"/>
      <c r="BG876" s="166"/>
      <c r="BH876" s="166"/>
      <c r="BI876" s="166"/>
      <c r="BJ876" s="166"/>
      <c r="BK876" s="166"/>
      <c r="BL876" s="166"/>
      <c r="BM876" s="166"/>
    </row>
    <row r="877" ht="15.75" customHeight="1">
      <c r="A877" s="173"/>
      <c r="B877" s="174"/>
      <c r="C877" s="173"/>
      <c r="D877" s="168" t="s">
        <v>338</v>
      </c>
      <c r="E877" s="175" t="s">
        <v>1</v>
      </c>
      <c r="F877" s="176" t="s">
        <v>1372</v>
      </c>
      <c r="G877" s="173"/>
      <c r="H877" s="177">
        <v>106.015</v>
      </c>
      <c r="I877" s="173"/>
      <c r="J877" s="173"/>
      <c r="K877" s="173"/>
      <c r="L877" s="174"/>
      <c r="M877" s="178"/>
      <c r="N877" s="173"/>
      <c r="O877" s="173"/>
      <c r="P877" s="173"/>
      <c r="Q877" s="173"/>
      <c r="R877" s="173"/>
      <c r="S877" s="173"/>
      <c r="T877" s="179"/>
      <c r="U877" s="173"/>
      <c r="V877" s="173"/>
      <c r="W877" s="173"/>
      <c r="X877" s="173"/>
      <c r="Y877" s="173"/>
      <c r="Z877" s="173"/>
      <c r="AA877" s="173"/>
      <c r="AB877" s="173"/>
      <c r="AC877" s="173"/>
      <c r="AD877" s="173"/>
      <c r="AE877" s="173"/>
      <c r="AF877" s="173"/>
      <c r="AG877" s="173"/>
      <c r="AH877" s="173"/>
      <c r="AI877" s="173"/>
      <c r="AJ877" s="173"/>
      <c r="AK877" s="173"/>
      <c r="AL877" s="173"/>
      <c r="AM877" s="173"/>
      <c r="AN877" s="173"/>
      <c r="AO877" s="173"/>
      <c r="AP877" s="173"/>
      <c r="AQ877" s="173"/>
      <c r="AR877" s="173"/>
      <c r="AS877" s="173"/>
      <c r="AT877" s="175" t="s">
        <v>338</v>
      </c>
      <c r="AU877" s="175" t="s">
        <v>136</v>
      </c>
      <c r="AV877" s="173" t="s">
        <v>136</v>
      </c>
      <c r="AW877" s="173" t="s">
        <v>28</v>
      </c>
      <c r="AX877" s="173" t="s">
        <v>75</v>
      </c>
      <c r="AY877" s="175" t="s">
        <v>128</v>
      </c>
      <c r="AZ877" s="173"/>
      <c r="BA877" s="173"/>
      <c r="BB877" s="173"/>
      <c r="BC877" s="173"/>
      <c r="BD877" s="173"/>
      <c r="BE877" s="173"/>
      <c r="BF877" s="173"/>
      <c r="BG877" s="173"/>
      <c r="BH877" s="173"/>
      <c r="BI877" s="173"/>
      <c r="BJ877" s="173"/>
      <c r="BK877" s="173"/>
      <c r="BL877" s="173"/>
      <c r="BM877" s="173"/>
    </row>
    <row r="878" ht="15.75" customHeight="1">
      <c r="A878" s="173"/>
      <c r="B878" s="174"/>
      <c r="C878" s="173"/>
      <c r="D878" s="168" t="s">
        <v>338</v>
      </c>
      <c r="E878" s="175" t="s">
        <v>1</v>
      </c>
      <c r="F878" s="176" t="s">
        <v>1373</v>
      </c>
      <c r="G878" s="173"/>
      <c r="H878" s="177">
        <v>105.45</v>
      </c>
      <c r="I878" s="173"/>
      <c r="J878" s="173"/>
      <c r="K878" s="173"/>
      <c r="L878" s="174"/>
      <c r="M878" s="178"/>
      <c r="N878" s="173"/>
      <c r="O878" s="173"/>
      <c r="P878" s="173"/>
      <c r="Q878" s="173"/>
      <c r="R878" s="173"/>
      <c r="S878" s="173"/>
      <c r="T878" s="179"/>
      <c r="U878" s="173"/>
      <c r="V878" s="173"/>
      <c r="W878" s="173"/>
      <c r="X878" s="173"/>
      <c r="Y878" s="173"/>
      <c r="Z878" s="173"/>
      <c r="AA878" s="173"/>
      <c r="AB878" s="173"/>
      <c r="AC878" s="173"/>
      <c r="AD878" s="173"/>
      <c r="AE878" s="173"/>
      <c r="AF878" s="173"/>
      <c r="AG878" s="173"/>
      <c r="AH878" s="173"/>
      <c r="AI878" s="173"/>
      <c r="AJ878" s="173"/>
      <c r="AK878" s="173"/>
      <c r="AL878" s="173"/>
      <c r="AM878" s="173"/>
      <c r="AN878" s="173"/>
      <c r="AO878" s="173"/>
      <c r="AP878" s="173"/>
      <c r="AQ878" s="173"/>
      <c r="AR878" s="173"/>
      <c r="AS878" s="173"/>
      <c r="AT878" s="175" t="s">
        <v>338</v>
      </c>
      <c r="AU878" s="175" t="s">
        <v>136</v>
      </c>
      <c r="AV878" s="173" t="s">
        <v>136</v>
      </c>
      <c r="AW878" s="173" t="s">
        <v>28</v>
      </c>
      <c r="AX878" s="173" t="s">
        <v>75</v>
      </c>
      <c r="AY878" s="175" t="s">
        <v>128</v>
      </c>
      <c r="AZ878" s="173"/>
      <c r="BA878" s="173"/>
      <c r="BB878" s="173"/>
      <c r="BC878" s="173"/>
      <c r="BD878" s="173"/>
      <c r="BE878" s="173"/>
      <c r="BF878" s="173"/>
      <c r="BG878" s="173"/>
      <c r="BH878" s="173"/>
      <c r="BI878" s="173"/>
      <c r="BJ878" s="173"/>
      <c r="BK878" s="173"/>
      <c r="BL878" s="173"/>
      <c r="BM878" s="173"/>
    </row>
    <row r="879" ht="15.75" customHeight="1">
      <c r="A879" s="166"/>
      <c r="B879" s="167"/>
      <c r="C879" s="166"/>
      <c r="D879" s="168" t="s">
        <v>338</v>
      </c>
      <c r="E879" s="169" t="s">
        <v>1</v>
      </c>
      <c r="F879" s="170" t="s">
        <v>1374</v>
      </c>
      <c r="G879" s="166"/>
      <c r="H879" s="169" t="s">
        <v>1</v>
      </c>
      <c r="I879" s="166"/>
      <c r="J879" s="166"/>
      <c r="K879" s="166"/>
      <c r="L879" s="167"/>
      <c r="M879" s="171"/>
      <c r="N879" s="166"/>
      <c r="O879" s="166"/>
      <c r="P879" s="166"/>
      <c r="Q879" s="166"/>
      <c r="R879" s="166"/>
      <c r="S879" s="166"/>
      <c r="T879" s="172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9" t="s">
        <v>338</v>
      </c>
      <c r="AU879" s="169" t="s">
        <v>136</v>
      </c>
      <c r="AV879" s="166" t="s">
        <v>83</v>
      </c>
      <c r="AW879" s="166" t="s">
        <v>28</v>
      </c>
      <c r="AX879" s="166" t="s">
        <v>75</v>
      </c>
      <c r="AY879" s="169" t="s">
        <v>128</v>
      </c>
      <c r="AZ879" s="166"/>
      <c r="BA879" s="166"/>
      <c r="BB879" s="166"/>
      <c r="BC879" s="166"/>
      <c r="BD879" s="166"/>
      <c r="BE879" s="166"/>
      <c r="BF879" s="166"/>
      <c r="BG879" s="166"/>
      <c r="BH879" s="166"/>
      <c r="BI879" s="166"/>
      <c r="BJ879" s="166"/>
      <c r="BK879" s="166"/>
      <c r="BL879" s="166"/>
      <c r="BM879" s="166"/>
    </row>
    <row r="880" ht="15.75" customHeight="1">
      <c r="A880" s="173"/>
      <c r="B880" s="174"/>
      <c r="C880" s="173"/>
      <c r="D880" s="168" t="s">
        <v>338</v>
      </c>
      <c r="E880" s="175" t="s">
        <v>1</v>
      </c>
      <c r="F880" s="176" t="s">
        <v>1375</v>
      </c>
      <c r="G880" s="173"/>
      <c r="H880" s="177">
        <v>10.0</v>
      </c>
      <c r="I880" s="173"/>
      <c r="J880" s="173"/>
      <c r="K880" s="173"/>
      <c r="L880" s="174"/>
      <c r="M880" s="178"/>
      <c r="N880" s="173"/>
      <c r="O880" s="173"/>
      <c r="P880" s="173"/>
      <c r="Q880" s="173"/>
      <c r="R880" s="173"/>
      <c r="S880" s="173"/>
      <c r="T880" s="179"/>
      <c r="U880" s="173"/>
      <c r="V880" s="173"/>
      <c r="W880" s="173"/>
      <c r="X880" s="173"/>
      <c r="Y880" s="173"/>
      <c r="Z880" s="173"/>
      <c r="AA880" s="173"/>
      <c r="AB880" s="173"/>
      <c r="AC880" s="173"/>
      <c r="AD880" s="173"/>
      <c r="AE880" s="173"/>
      <c r="AF880" s="173"/>
      <c r="AG880" s="173"/>
      <c r="AH880" s="173"/>
      <c r="AI880" s="173"/>
      <c r="AJ880" s="173"/>
      <c r="AK880" s="173"/>
      <c r="AL880" s="173"/>
      <c r="AM880" s="173"/>
      <c r="AN880" s="173"/>
      <c r="AO880" s="173"/>
      <c r="AP880" s="173"/>
      <c r="AQ880" s="173"/>
      <c r="AR880" s="173"/>
      <c r="AS880" s="173"/>
      <c r="AT880" s="175" t="s">
        <v>338</v>
      </c>
      <c r="AU880" s="175" t="s">
        <v>136</v>
      </c>
      <c r="AV880" s="173" t="s">
        <v>136</v>
      </c>
      <c r="AW880" s="173" t="s">
        <v>28</v>
      </c>
      <c r="AX880" s="173" t="s">
        <v>75</v>
      </c>
      <c r="AY880" s="175" t="s">
        <v>128</v>
      </c>
      <c r="AZ880" s="173"/>
      <c r="BA880" s="173"/>
      <c r="BB880" s="173"/>
      <c r="BC880" s="173"/>
      <c r="BD880" s="173"/>
      <c r="BE880" s="173"/>
      <c r="BF880" s="173"/>
      <c r="BG880" s="173"/>
      <c r="BH880" s="173"/>
      <c r="BI880" s="173"/>
      <c r="BJ880" s="173"/>
      <c r="BK880" s="173"/>
      <c r="BL880" s="173"/>
      <c r="BM880" s="173"/>
    </row>
    <row r="881" ht="15.75" customHeight="1">
      <c r="A881" s="173"/>
      <c r="B881" s="174"/>
      <c r="C881" s="173"/>
      <c r="D881" s="168" t="s">
        <v>338</v>
      </c>
      <c r="E881" s="175" t="s">
        <v>1</v>
      </c>
      <c r="F881" s="176" t="s">
        <v>1376</v>
      </c>
      <c r="G881" s="173"/>
      <c r="H881" s="177">
        <v>12.0</v>
      </c>
      <c r="I881" s="173"/>
      <c r="J881" s="173"/>
      <c r="K881" s="173"/>
      <c r="L881" s="174"/>
      <c r="M881" s="178"/>
      <c r="N881" s="173"/>
      <c r="O881" s="173"/>
      <c r="P881" s="173"/>
      <c r="Q881" s="173"/>
      <c r="R881" s="173"/>
      <c r="S881" s="173"/>
      <c r="T881" s="179"/>
      <c r="U881" s="173"/>
      <c r="V881" s="173"/>
      <c r="W881" s="173"/>
      <c r="X881" s="173"/>
      <c r="Y881" s="173"/>
      <c r="Z881" s="173"/>
      <c r="AA881" s="173"/>
      <c r="AB881" s="173"/>
      <c r="AC881" s="173"/>
      <c r="AD881" s="173"/>
      <c r="AE881" s="173"/>
      <c r="AF881" s="173"/>
      <c r="AG881" s="173"/>
      <c r="AH881" s="173"/>
      <c r="AI881" s="173"/>
      <c r="AJ881" s="173"/>
      <c r="AK881" s="173"/>
      <c r="AL881" s="173"/>
      <c r="AM881" s="173"/>
      <c r="AN881" s="173"/>
      <c r="AO881" s="173"/>
      <c r="AP881" s="173"/>
      <c r="AQ881" s="173"/>
      <c r="AR881" s="173"/>
      <c r="AS881" s="173"/>
      <c r="AT881" s="175" t="s">
        <v>338</v>
      </c>
      <c r="AU881" s="175" t="s">
        <v>136</v>
      </c>
      <c r="AV881" s="173" t="s">
        <v>136</v>
      </c>
      <c r="AW881" s="173" t="s">
        <v>28</v>
      </c>
      <c r="AX881" s="173" t="s">
        <v>75</v>
      </c>
      <c r="AY881" s="175" t="s">
        <v>128</v>
      </c>
      <c r="AZ881" s="173"/>
      <c r="BA881" s="173"/>
      <c r="BB881" s="173"/>
      <c r="BC881" s="173"/>
      <c r="BD881" s="173"/>
      <c r="BE881" s="173"/>
      <c r="BF881" s="173"/>
      <c r="BG881" s="173"/>
      <c r="BH881" s="173"/>
      <c r="BI881" s="173"/>
      <c r="BJ881" s="173"/>
      <c r="BK881" s="173"/>
      <c r="BL881" s="173"/>
      <c r="BM881" s="173"/>
    </row>
    <row r="882" ht="15.75" customHeight="1">
      <c r="A882" s="187"/>
      <c r="B882" s="188"/>
      <c r="C882" s="187"/>
      <c r="D882" s="168" t="s">
        <v>338</v>
      </c>
      <c r="E882" s="189" t="s">
        <v>1</v>
      </c>
      <c r="F882" s="190" t="s">
        <v>351</v>
      </c>
      <c r="G882" s="187"/>
      <c r="H882" s="191">
        <v>233.465</v>
      </c>
      <c r="I882" s="187"/>
      <c r="J882" s="187"/>
      <c r="K882" s="187"/>
      <c r="L882" s="188"/>
      <c r="M882" s="192"/>
      <c r="N882" s="187"/>
      <c r="O882" s="187"/>
      <c r="P882" s="187"/>
      <c r="Q882" s="187"/>
      <c r="R882" s="187"/>
      <c r="S882" s="187"/>
      <c r="T882" s="193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9" t="s">
        <v>338</v>
      </c>
      <c r="AU882" s="189" t="s">
        <v>136</v>
      </c>
      <c r="AV882" s="187" t="s">
        <v>153</v>
      </c>
      <c r="AW882" s="187" t="s">
        <v>28</v>
      </c>
      <c r="AX882" s="187" t="s">
        <v>83</v>
      </c>
      <c r="AY882" s="189" t="s">
        <v>128</v>
      </c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</row>
    <row r="883" ht="21.75" customHeight="1">
      <c r="A883" s="16"/>
      <c r="B883" s="17"/>
      <c r="C883" s="194" t="s">
        <v>1377</v>
      </c>
      <c r="D883" s="194" t="s">
        <v>407</v>
      </c>
      <c r="E883" s="195" t="s">
        <v>1378</v>
      </c>
      <c r="F883" s="196" t="s">
        <v>1379</v>
      </c>
      <c r="G883" s="197" t="s">
        <v>174</v>
      </c>
      <c r="H883" s="198">
        <v>0.396</v>
      </c>
      <c r="I883" s="199"/>
      <c r="J883" s="199">
        <f>ROUND(I883*H883,2)</f>
        <v>0</v>
      </c>
      <c r="K883" s="196" t="s">
        <v>134</v>
      </c>
      <c r="L883" s="200"/>
      <c r="M883" s="201" t="s">
        <v>1</v>
      </c>
      <c r="N883" s="202" t="s">
        <v>41</v>
      </c>
      <c r="O883" s="154">
        <v>0.0</v>
      </c>
      <c r="P883" s="154">
        <f>O883*H883</f>
        <v>0</v>
      </c>
      <c r="Q883" s="154">
        <v>0.55</v>
      </c>
      <c r="R883" s="154">
        <f>Q883*H883</f>
        <v>0.2178</v>
      </c>
      <c r="S883" s="154">
        <v>0.0</v>
      </c>
      <c r="T883" s="155">
        <f>S883*H883</f>
        <v>0</v>
      </c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56" t="s">
        <v>556</v>
      </c>
      <c r="AS883" s="16"/>
      <c r="AT883" s="156" t="s">
        <v>407</v>
      </c>
      <c r="AU883" s="156" t="s">
        <v>136</v>
      </c>
      <c r="AV883" s="16"/>
      <c r="AW883" s="16"/>
      <c r="AX883" s="16"/>
      <c r="AY883" s="3" t="s">
        <v>128</v>
      </c>
      <c r="AZ883" s="16"/>
      <c r="BA883" s="16"/>
      <c r="BB883" s="16"/>
      <c r="BC883" s="16"/>
      <c r="BD883" s="16"/>
      <c r="BE883" s="157">
        <f>IF(N883="základní",J883,0)</f>
        <v>0</v>
      </c>
      <c r="BF883" s="157">
        <f>IF(N883="snížená",J883,0)</f>
        <v>0</v>
      </c>
      <c r="BG883" s="157">
        <f>IF(N883="zákl. přenesená",J883,0)</f>
        <v>0</v>
      </c>
      <c r="BH883" s="157">
        <f>IF(N883="sníž. přenesená",J883,0)</f>
        <v>0</v>
      </c>
      <c r="BI883" s="157">
        <f>IF(N883="nulová",J883,0)</f>
        <v>0</v>
      </c>
      <c r="BJ883" s="3" t="s">
        <v>136</v>
      </c>
      <c r="BK883" s="157">
        <f>ROUND(I883*H883,2)</f>
        <v>0</v>
      </c>
      <c r="BL883" s="3" t="s">
        <v>434</v>
      </c>
      <c r="BM883" s="156" t="s">
        <v>1380</v>
      </c>
    </row>
    <row r="884" ht="15.75" customHeight="1">
      <c r="A884" s="166"/>
      <c r="B884" s="167"/>
      <c r="C884" s="166"/>
      <c r="D884" s="168" t="s">
        <v>338</v>
      </c>
      <c r="E884" s="169" t="s">
        <v>1</v>
      </c>
      <c r="F884" s="170" t="s">
        <v>1374</v>
      </c>
      <c r="G884" s="166"/>
      <c r="H884" s="169" t="s">
        <v>1</v>
      </c>
      <c r="I884" s="166"/>
      <c r="J884" s="166"/>
      <c r="K884" s="166"/>
      <c r="L884" s="167"/>
      <c r="M884" s="171"/>
      <c r="N884" s="166"/>
      <c r="O884" s="166"/>
      <c r="P884" s="166"/>
      <c r="Q884" s="166"/>
      <c r="R884" s="166"/>
      <c r="S884" s="166"/>
      <c r="T884" s="172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9" t="s">
        <v>338</v>
      </c>
      <c r="AU884" s="169" t="s">
        <v>136</v>
      </c>
      <c r="AV884" s="166" t="s">
        <v>83</v>
      </c>
      <c r="AW884" s="166" t="s">
        <v>28</v>
      </c>
      <c r="AX884" s="166" t="s">
        <v>75</v>
      </c>
      <c r="AY884" s="169" t="s">
        <v>128</v>
      </c>
      <c r="AZ884" s="166"/>
      <c r="BA884" s="166"/>
      <c r="BB884" s="166"/>
      <c r="BC884" s="166"/>
      <c r="BD884" s="166"/>
      <c r="BE884" s="166"/>
      <c r="BF884" s="166"/>
      <c r="BG884" s="166"/>
      <c r="BH884" s="166"/>
      <c r="BI884" s="166"/>
      <c r="BJ884" s="166"/>
      <c r="BK884" s="166"/>
      <c r="BL884" s="166"/>
      <c r="BM884" s="166"/>
    </row>
    <row r="885" ht="15.75" customHeight="1">
      <c r="A885" s="173"/>
      <c r="B885" s="174"/>
      <c r="C885" s="173"/>
      <c r="D885" s="168" t="s">
        <v>338</v>
      </c>
      <c r="E885" s="175" t="s">
        <v>1</v>
      </c>
      <c r="F885" s="176" t="s">
        <v>1381</v>
      </c>
      <c r="G885" s="173"/>
      <c r="H885" s="177">
        <v>0.18</v>
      </c>
      <c r="I885" s="173"/>
      <c r="J885" s="173"/>
      <c r="K885" s="173"/>
      <c r="L885" s="174"/>
      <c r="M885" s="178"/>
      <c r="N885" s="173"/>
      <c r="O885" s="173"/>
      <c r="P885" s="173"/>
      <c r="Q885" s="173"/>
      <c r="R885" s="173"/>
      <c r="S885" s="173"/>
      <c r="T885" s="179"/>
      <c r="U885" s="173"/>
      <c r="V885" s="173"/>
      <c r="W885" s="173"/>
      <c r="X885" s="173"/>
      <c r="Y885" s="173"/>
      <c r="Z885" s="173"/>
      <c r="AA885" s="173"/>
      <c r="AB885" s="173"/>
      <c r="AC885" s="173"/>
      <c r="AD885" s="173"/>
      <c r="AE885" s="173"/>
      <c r="AF885" s="173"/>
      <c r="AG885" s="173"/>
      <c r="AH885" s="173"/>
      <c r="AI885" s="173"/>
      <c r="AJ885" s="173"/>
      <c r="AK885" s="173"/>
      <c r="AL885" s="173"/>
      <c r="AM885" s="173"/>
      <c r="AN885" s="173"/>
      <c r="AO885" s="173"/>
      <c r="AP885" s="173"/>
      <c r="AQ885" s="173"/>
      <c r="AR885" s="173"/>
      <c r="AS885" s="173"/>
      <c r="AT885" s="175" t="s">
        <v>338</v>
      </c>
      <c r="AU885" s="175" t="s">
        <v>136</v>
      </c>
      <c r="AV885" s="173" t="s">
        <v>136</v>
      </c>
      <c r="AW885" s="173" t="s">
        <v>28</v>
      </c>
      <c r="AX885" s="173" t="s">
        <v>75</v>
      </c>
      <c r="AY885" s="175" t="s">
        <v>128</v>
      </c>
      <c r="AZ885" s="173"/>
      <c r="BA885" s="173"/>
      <c r="BB885" s="173"/>
      <c r="BC885" s="173"/>
      <c r="BD885" s="173"/>
      <c r="BE885" s="173"/>
      <c r="BF885" s="173"/>
      <c r="BG885" s="173"/>
      <c r="BH885" s="173"/>
      <c r="BI885" s="173"/>
      <c r="BJ885" s="173"/>
      <c r="BK885" s="173"/>
      <c r="BL885" s="173"/>
      <c r="BM885" s="173"/>
    </row>
    <row r="886" ht="15.75" customHeight="1">
      <c r="A886" s="173"/>
      <c r="B886" s="174"/>
      <c r="C886" s="173"/>
      <c r="D886" s="168" t="s">
        <v>338</v>
      </c>
      <c r="E886" s="175" t="s">
        <v>1</v>
      </c>
      <c r="F886" s="176" t="s">
        <v>1382</v>
      </c>
      <c r="G886" s="173"/>
      <c r="H886" s="177">
        <v>0.216</v>
      </c>
      <c r="I886" s="173"/>
      <c r="J886" s="173"/>
      <c r="K886" s="173"/>
      <c r="L886" s="174"/>
      <c r="M886" s="178"/>
      <c r="N886" s="173"/>
      <c r="O886" s="173"/>
      <c r="P886" s="173"/>
      <c r="Q886" s="173"/>
      <c r="R886" s="173"/>
      <c r="S886" s="173"/>
      <c r="T886" s="179"/>
      <c r="U886" s="173"/>
      <c r="V886" s="173"/>
      <c r="W886" s="173"/>
      <c r="X886" s="173"/>
      <c r="Y886" s="173"/>
      <c r="Z886" s="173"/>
      <c r="AA886" s="173"/>
      <c r="AB886" s="173"/>
      <c r="AC886" s="173"/>
      <c r="AD886" s="173"/>
      <c r="AE886" s="173"/>
      <c r="AF886" s="173"/>
      <c r="AG886" s="173"/>
      <c r="AH886" s="173"/>
      <c r="AI886" s="173"/>
      <c r="AJ886" s="173"/>
      <c r="AK886" s="173"/>
      <c r="AL886" s="173"/>
      <c r="AM886" s="173"/>
      <c r="AN886" s="173"/>
      <c r="AO886" s="173"/>
      <c r="AP886" s="173"/>
      <c r="AQ886" s="173"/>
      <c r="AR886" s="173"/>
      <c r="AS886" s="173"/>
      <c r="AT886" s="175" t="s">
        <v>338</v>
      </c>
      <c r="AU886" s="175" t="s">
        <v>136</v>
      </c>
      <c r="AV886" s="173" t="s">
        <v>136</v>
      </c>
      <c r="AW886" s="173" t="s">
        <v>28</v>
      </c>
      <c r="AX886" s="173" t="s">
        <v>75</v>
      </c>
      <c r="AY886" s="175" t="s">
        <v>128</v>
      </c>
      <c r="AZ886" s="173"/>
      <c r="BA886" s="173"/>
      <c r="BB886" s="173"/>
      <c r="BC886" s="173"/>
      <c r="BD886" s="173"/>
      <c r="BE886" s="173"/>
      <c r="BF886" s="173"/>
      <c r="BG886" s="173"/>
      <c r="BH886" s="173"/>
      <c r="BI886" s="173"/>
      <c r="BJ886" s="173"/>
      <c r="BK886" s="173"/>
      <c r="BL886" s="173"/>
      <c r="BM886" s="173"/>
    </row>
    <row r="887" ht="15.75" customHeight="1">
      <c r="A887" s="187"/>
      <c r="B887" s="188"/>
      <c r="C887" s="187"/>
      <c r="D887" s="168" t="s">
        <v>338</v>
      </c>
      <c r="E887" s="189" t="s">
        <v>252</v>
      </c>
      <c r="F887" s="190" t="s">
        <v>351</v>
      </c>
      <c r="G887" s="187"/>
      <c r="H887" s="191">
        <v>0.396</v>
      </c>
      <c r="I887" s="187"/>
      <c r="J887" s="187"/>
      <c r="K887" s="187"/>
      <c r="L887" s="188"/>
      <c r="M887" s="192"/>
      <c r="N887" s="187"/>
      <c r="O887" s="187"/>
      <c r="P887" s="187"/>
      <c r="Q887" s="187"/>
      <c r="R887" s="187"/>
      <c r="S887" s="187"/>
      <c r="T887" s="193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9" t="s">
        <v>338</v>
      </c>
      <c r="AU887" s="189" t="s">
        <v>136</v>
      </c>
      <c r="AV887" s="187" t="s">
        <v>153</v>
      </c>
      <c r="AW887" s="187" t="s">
        <v>28</v>
      </c>
      <c r="AX887" s="187" t="s">
        <v>83</v>
      </c>
      <c r="AY887" s="189" t="s">
        <v>128</v>
      </c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</row>
    <row r="888" ht="21.75" customHeight="1">
      <c r="A888" s="16"/>
      <c r="B888" s="17"/>
      <c r="C888" s="194" t="s">
        <v>1383</v>
      </c>
      <c r="D888" s="194" t="s">
        <v>407</v>
      </c>
      <c r="E888" s="195" t="s">
        <v>1384</v>
      </c>
      <c r="F888" s="196" t="s">
        <v>1385</v>
      </c>
      <c r="G888" s="197" t="s">
        <v>174</v>
      </c>
      <c r="H888" s="198">
        <v>1.898</v>
      </c>
      <c r="I888" s="199"/>
      <c r="J888" s="199">
        <f>ROUND(I888*H888,2)</f>
        <v>0</v>
      </c>
      <c r="K888" s="196" t="s">
        <v>134</v>
      </c>
      <c r="L888" s="200"/>
      <c r="M888" s="201" t="s">
        <v>1</v>
      </c>
      <c r="N888" s="202" t="s">
        <v>41</v>
      </c>
      <c r="O888" s="154">
        <v>0.0</v>
      </c>
      <c r="P888" s="154">
        <f>O888*H888</f>
        <v>0</v>
      </c>
      <c r="Q888" s="154">
        <v>0.55</v>
      </c>
      <c r="R888" s="154">
        <f>Q888*H888</f>
        <v>1.0439</v>
      </c>
      <c r="S888" s="154">
        <v>0.0</v>
      </c>
      <c r="T888" s="155">
        <f>S888*H888</f>
        <v>0</v>
      </c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56" t="s">
        <v>556</v>
      </c>
      <c r="AS888" s="16"/>
      <c r="AT888" s="156" t="s">
        <v>407</v>
      </c>
      <c r="AU888" s="156" t="s">
        <v>136</v>
      </c>
      <c r="AV888" s="16"/>
      <c r="AW888" s="16"/>
      <c r="AX888" s="16"/>
      <c r="AY888" s="3" t="s">
        <v>128</v>
      </c>
      <c r="AZ888" s="16"/>
      <c r="BA888" s="16"/>
      <c r="BB888" s="16"/>
      <c r="BC888" s="16"/>
      <c r="BD888" s="16"/>
      <c r="BE888" s="157">
        <f>IF(N888="základní",J888,0)</f>
        <v>0</v>
      </c>
      <c r="BF888" s="157">
        <f>IF(N888="snížená",J888,0)</f>
        <v>0</v>
      </c>
      <c r="BG888" s="157">
        <f>IF(N888="zákl. přenesená",J888,0)</f>
        <v>0</v>
      </c>
      <c r="BH888" s="157">
        <f>IF(N888="sníž. přenesená",J888,0)</f>
        <v>0</v>
      </c>
      <c r="BI888" s="157">
        <f>IF(N888="nulová",J888,0)</f>
        <v>0</v>
      </c>
      <c r="BJ888" s="3" t="s">
        <v>136</v>
      </c>
      <c r="BK888" s="157">
        <f>ROUND(I888*H888,2)</f>
        <v>0</v>
      </c>
      <c r="BL888" s="3" t="s">
        <v>434</v>
      </c>
      <c r="BM888" s="156" t="s">
        <v>1386</v>
      </c>
    </row>
    <row r="889" ht="15.75" customHeight="1">
      <c r="A889" s="166"/>
      <c r="B889" s="167"/>
      <c r="C889" s="166"/>
      <c r="D889" s="168" t="s">
        <v>338</v>
      </c>
      <c r="E889" s="169" t="s">
        <v>1</v>
      </c>
      <c r="F889" s="170" t="s">
        <v>1371</v>
      </c>
      <c r="G889" s="166"/>
      <c r="H889" s="169" t="s">
        <v>1</v>
      </c>
      <c r="I889" s="166"/>
      <c r="J889" s="166"/>
      <c r="K889" s="166"/>
      <c r="L889" s="167"/>
      <c r="M889" s="171"/>
      <c r="N889" s="166"/>
      <c r="O889" s="166"/>
      <c r="P889" s="166"/>
      <c r="Q889" s="166"/>
      <c r="R889" s="166"/>
      <c r="S889" s="166"/>
      <c r="T889" s="172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9" t="s">
        <v>338</v>
      </c>
      <c r="AU889" s="169" t="s">
        <v>136</v>
      </c>
      <c r="AV889" s="166" t="s">
        <v>83</v>
      </c>
      <c r="AW889" s="166" t="s">
        <v>28</v>
      </c>
      <c r="AX889" s="166" t="s">
        <v>75</v>
      </c>
      <c r="AY889" s="169" t="s">
        <v>128</v>
      </c>
      <c r="AZ889" s="166"/>
      <c r="BA889" s="166"/>
      <c r="BB889" s="166"/>
      <c r="BC889" s="166"/>
      <c r="BD889" s="166"/>
      <c r="BE889" s="166"/>
      <c r="BF889" s="166"/>
      <c r="BG889" s="166"/>
      <c r="BH889" s="166"/>
      <c r="BI889" s="166"/>
      <c r="BJ889" s="166"/>
      <c r="BK889" s="166"/>
      <c r="BL889" s="166"/>
      <c r="BM889" s="166"/>
    </row>
    <row r="890" ht="15.75" customHeight="1">
      <c r="A890" s="173"/>
      <c r="B890" s="174"/>
      <c r="C890" s="173"/>
      <c r="D890" s="168" t="s">
        <v>338</v>
      </c>
      <c r="E890" s="175" t="s">
        <v>1</v>
      </c>
      <c r="F890" s="176" t="s">
        <v>1387</v>
      </c>
      <c r="G890" s="173"/>
      <c r="H890" s="177">
        <v>1.898</v>
      </c>
      <c r="I890" s="173"/>
      <c r="J890" s="173"/>
      <c r="K890" s="173"/>
      <c r="L890" s="174"/>
      <c r="M890" s="178"/>
      <c r="N890" s="173"/>
      <c r="O890" s="173"/>
      <c r="P890" s="173"/>
      <c r="Q890" s="173"/>
      <c r="R890" s="173"/>
      <c r="S890" s="173"/>
      <c r="T890" s="179"/>
      <c r="U890" s="173"/>
      <c r="V890" s="173"/>
      <c r="W890" s="173"/>
      <c r="X890" s="173"/>
      <c r="Y890" s="173"/>
      <c r="Z890" s="173"/>
      <c r="AA890" s="173"/>
      <c r="AB890" s="173"/>
      <c r="AC890" s="173"/>
      <c r="AD890" s="173"/>
      <c r="AE890" s="173"/>
      <c r="AF890" s="173"/>
      <c r="AG890" s="173"/>
      <c r="AH890" s="173"/>
      <c r="AI890" s="173"/>
      <c r="AJ890" s="173"/>
      <c r="AK890" s="173"/>
      <c r="AL890" s="173"/>
      <c r="AM890" s="173"/>
      <c r="AN890" s="173"/>
      <c r="AO890" s="173"/>
      <c r="AP890" s="173"/>
      <c r="AQ890" s="173"/>
      <c r="AR890" s="173"/>
      <c r="AS890" s="173"/>
      <c r="AT890" s="175" t="s">
        <v>338</v>
      </c>
      <c r="AU890" s="175" t="s">
        <v>136</v>
      </c>
      <c r="AV890" s="173" t="s">
        <v>136</v>
      </c>
      <c r="AW890" s="173" t="s">
        <v>28</v>
      </c>
      <c r="AX890" s="173" t="s">
        <v>75</v>
      </c>
      <c r="AY890" s="175" t="s">
        <v>128</v>
      </c>
      <c r="AZ890" s="173"/>
      <c r="BA890" s="173"/>
      <c r="BB890" s="173"/>
      <c r="BC890" s="173"/>
      <c r="BD890" s="173"/>
      <c r="BE890" s="173"/>
      <c r="BF890" s="173"/>
      <c r="BG890" s="173"/>
      <c r="BH890" s="173"/>
      <c r="BI890" s="173"/>
      <c r="BJ890" s="173"/>
      <c r="BK890" s="173"/>
      <c r="BL890" s="173"/>
      <c r="BM890" s="173"/>
    </row>
    <row r="891" ht="15.75" customHeight="1">
      <c r="A891" s="187"/>
      <c r="B891" s="188"/>
      <c r="C891" s="187"/>
      <c r="D891" s="168" t="s">
        <v>338</v>
      </c>
      <c r="E891" s="189" t="s">
        <v>295</v>
      </c>
      <c r="F891" s="190" t="s">
        <v>351</v>
      </c>
      <c r="G891" s="187"/>
      <c r="H891" s="191">
        <v>1.898</v>
      </c>
      <c r="I891" s="187"/>
      <c r="J891" s="187"/>
      <c r="K891" s="187"/>
      <c r="L891" s="188"/>
      <c r="M891" s="192"/>
      <c r="N891" s="187"/>
      <c r="O891" s="187"/>
      <c r="P891" s="187"/>
      <c r="Q891" s="187"/>
      <c r="R891" s="187"/>
      <c r="S891" s="187"/>
      <c r="T891" s="193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9" t="s">
        <v>338</v>
      </c>
      <c r="AU891" s="189" t="s">
        <v>136</v>
      </c>
      <c r="AV891" s="187" t="s">
        <v>153</v>
      </c>
      <c r="AW891" s="187" t="s">
        <v>28</v>
      </c>
      <c r="AX891" s="187" t="s">
        <v>83</v>
      </c>
      <c r="AY891" s="189" t="s">
        <v>128</v>
      </c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</row>
    <row r="892" ht="21.75" customHeight="1">
      <c r="A892" s="16"/>
      <c r="B892" s="17"/>
      <c r="C892" s="194" t="s">
        <v>1388</v>
      </c>
      <c r="D892" s="194" t="s">
        <v>407</v>
      </c>
      <c r="E892" s="195" t="s">
        <v>1389</v>
      </c>
      <c r="F892" s="196" t="s">
        <v>1390</v>
      </c>
      <c r="G892" s="197" t="s">
        <v>174</v>
      </c>
      <c r="H892" s="198">
        <v>1.908</v>
      </c>
      <c r="I892" s="199"/>
      <c r="J892" s="199">
        <f>ROUND(I892*H892,2)</f>
        <v>0</v>
      </c>
      <c r="K892" s="196" t="s">
        <v>134</v>
      </c>
      <c r="L892" s="200"/>
      <c r="M892" s="201" t="s">
        <v>1</v>
      </c>
      <c r="N892" s="202" t="s">
        <v>41</v>
      </c>
      <c r="O892" s="154">
        <v>0.0</v>
      </c>
      <c r="P892" s="154">
        <f>O892*H892</f>
        <v>0</v>
      </c>
      <c r="Q892" s="154">
        <v>0.55</v>
      </c>
      <c r="R892" s="154">
        <f>Q892*H892</f>
        <v>1.0494</v>
      </c>
      <c r="S892" s="154">
        <v>0.0</v>
      </c>
      <c r="T892" s="155">
        <f>S892*H892</f>
        <v>0</v>
      </c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56" t="s">
        <v>556</v>
      </c>
      <c r="AS892" s="16"/>
      <c r="AT892" s="156" t="s">
        <v>407</v>
      </c>
      <c r="AU892" s="156" t="s">
        <v>136</v>
      </c>
      <c r="AV892" s="16"/>
      <c r="AW892" s="16"/>
      <c r="AX892" s="16"/>
      <c r="AY892" s="3" t="s">
        <v>128</v>
      </c>
      <c r="AZ892" s="16"/>
      <c r="BA892" s="16"/>
      <c r="BB892" s="16"/>
      <c r="BC892" s="16"/>
      <c r="BD892" s="16"/>
      <c r="BE892" s="157">
        <f>IF(N892="základní",J892,0)</f>
        <v>0</v>
      </c>
      <c r="BF892" s="157">
        <f>IF(N892="snížená",J892,0)</f>
        <v>0</v>
      </c>
      <c r="BG892" s="157">
        <f>IF(N892="zákl. přenesená",J892,0)</f>
        <v>0</v>
      </c>
      <c r="BH892" s="157">
        <f>IF(N892="sníž. přenesená",J892,0)</f>
        <v>0</v>
      </c>
      <c r="BI892" s="157">
        <f>IF(N892="nulová",J892,0)</f>
        <v>0</v>
      </c>
      <c r="BJ892" s="3" t="s">
        <v>136</v>
      </c>
      <c r="BK892" s="157">
        <f>ROUND(I892*H892,2)</f>
        <v>0</v>
      </c>
      <c r="BL892" s="3" t="s">
        <v>434</v>
      </c>
      <c r="BM892" s="156" t="s">
        <v>1391</v>
      </c>
    </row>
    <row r="893" ht="15.75" customHeight="1">
      <c r="A893" s="166"/>
      <c r="B893" s="167"/>
      <c r="C893" s="166"/>
      <c r="D893" s="168" t="s">
        <v>338</v>
      </c>
      <c r="E893" s="169" t="s">
        <v>1</v>
      </c>
      <c r="F893" s="170" t="s">
        <v>1371</v>
      </c>
      <c r="G893" s="166"/>
      <c r="H893" s="169" t="s">
        <v>1</v>
      </c>
      <c r="I893" s="166"/>
      <c r="J893" s="166"/>
      <c r="K893" s="166"/>
      <c r="L893" s="167"/>
      <c r="M893" s="171"/>
      <c r="N893" s="166"/>
      <c r="O893" s="166"/>
      <c r="P893" s="166"/>
      <c r="Q893" s="166"/>
      <c r="R893" s="166"/>
      <c r="S893" s="166"/>
      <c r="T893" s="172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9" t="s">
        <v>338</v>
      </c>
      <c r="AU893" s="169" t="s">
        <v>136</v>
      </c>
      <c r="AV893" s="166" t="s">
        <v>83</v>
      </c>
      <c r="AW893" s="166" t="s">
        <v>28</v>
      </c>
      <c r="AX893" s="166" t="s">
        <v>75</v>
      </c>
      <c r="AY893" s="169" t="s">
        <v>128</v>
      </c>
      <c r="AZ893" s="166"/>
      <c r="BA893" s="166"/>
      <c r="BB893" s="166"/>
      <c r="BC893" s="166"/>
      <c r="BD893" s="166"/>
      <c r="BE893" s="166"/>
      <c r="BF893" s="166"/>
      <c r="BG893" s="166"/>
      <c r="BH893" s="166"/>
      <c r="BI893" s="166"/>
      <c r="BJ893" s="166"/>
      <c r="BK893" s="166"/>
      <c r="BL893" s="166"/>
      <c r="BM893" s="166"/>
    </row>
    <row r="894" ht="15.75" customHeight="1">
      <c r="A894" s="173"/>
      <c r="B894" s="174"/>
      <c r="C894" s="173"/>
      <c r="D894" s="168" t="s">
        <v>338</v>
      </c>
      <c r="E894" s="175" t="s">
        <v>1</v>
      </c>
      <c r="F894" s="176" t="s">
        <v>1392</v>
      </c>
      <c r="G894" s="173"/>
      <c r="H894" s="177">
        <v>1.908</v>
      </c>
      <c r="I894" s="173"/>
      <c r="J894" s="173"/>
      <c r="K894" s="173"/>
      <c r="L894" s="174"/>
      <c r="M894" s="178"/>
      <c r="N894" s="173"/>
      <c r="O894" s="173"/>
      <c r="P894" s="173"/>
      <c r="Q894" s="173"/>
      <c r="R894" s="173"/>
      <c r="S894" s="173"/>
      <c r="T894" s="179"/>
      <c r="U894" s="173"/>
      <c r="V894" s="173"/>
      <c r="W894" s="173"/>
      <c r="X894" s="173"/>
      <c r="Y894" s="173"/>
      <c r="Z894" s="173"/>
      <c r="AA894" s="173"/>
      <c r="AB894" s="173"/>
      <c r="AC894" s="173"/>
      <c r="AD894" s="173"/>
      <c r="AE894" s="173"/>
      <c r="AF894" s="173"/>
      <c r="AG894" s="173"/>
      <c r="AH894" s="173"/>
      <c r="AI894" s="173"/>
      <c r="AJ894" s="173"/>
      <c r="AK894" s="173"/>
      <c r="AL894" s="173"/>
      <c r="AM894" s="173"/>
      <c r="AN894" s="173"/>
      <c r="AO894" s="173"/>
      <c r="AP894" s="173"/>
      <c r="AQ894" s="173"/>
      <c r="AR894" s="173"/>
      <c r="AS894" s="173"/>
      <c r="AT894" s="175" t="s">
        <v>338</v>
      </c>
      <c r="AU894" s="175" t="s">
        <v>136</v>
      </c>
      <c r="AV894" s="173" t="s">
        <v>136</v>
      </c>
      <c r="AW894" s="173" t="s">
        <v>28</v>
      </c>
      <c r="AX894" s="173" t="s">
        <v>75</v>
      </c>
      <c r="AY894" s="175" t="s">
        <v>128</v>
      </c>
      <c r="AZ894" s="173"/>
      <c r="BA894" s="173"/>
      <c r="BB894" s="173"/>
      <c r="BC894" s="173"/>
      <c r="BD894" s="173"/>
      <c r="BE894" s="173"/>
      <c r="BF894" s="173"/>
      <c r="BG894" s="173"/>
      <c r="BH894" s="173"/>
      <c r="BI894" s="173"/>
      <c r="BJ894" s="173"/>
      <c r="BK894" s="173"/>
      <c r="BL894" s="173"/>
      <c r="BM894" s="173"/>
    </row>
    <row r="895" ht="15.75" customHeight="1">
      <c r="A895" s="187"/>
      <c r="B895" s="188"/>
      <c r="C895" s="187"/>
      <c r="D895" s="168" t="s">
        <v>338</v>
      </c>
      <c r="E895" s="189" t="s">
        <v>298</v>
      </c>
      <c r="F895" s="190" t="s">
        <v>351</v>
      </c>
      <c r="G895" s="187"/>
      <c r="H895" s="191">
        <v>1.908</v>
      </c>
      <c r="I895" s="187"/>
      <c r="J895" s="187"/>
      <c r="K895" s="187"/>
      <c r="L895" s="188"/>
      <c r="M895" s="192"/>
      <c r="N895" s="187"/>
      <c r="O895" s="187"/>
      <c r="P895" s="187"/>
      <c r="Q895" s="187"/>
      <c r="R895" s="187"/>
      <c r="S895" s="187"/>
      <c r="T895" s="193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9" t="s">
        <v>338</v>
      </c>
      <c r="AU895" s="189" t="s">
        <v>136</v>
      </c>
      <c r="AV895" s="187" t="s">
        <v>153</v>
      </c>
      <c r="AW895" s="187" t="s">
        <v>28</v>
      </c>
      <c r="AX895" s="187" t="s">
        <v>83</v>
      </c>
      <c r="AY895" s="189" t="s">
        <v>128</v>
      </c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</row>
    <row r="896" ht="33.0" customHeight="1">
      <c r="A896" s="16"/>
      <c r="B896" s="17"/>
      <c r="C896" s="146" t="s">
        <v>1393</v>
      </c>
      <c r="D896" s="146" t="s">
        <v>131</v>
      </c>
      <c r="E896" s="147" t="s">
        <v>1394</v>
      </c>
      <c r="F896" s="148" t="s">
        <v>1395</v>
      </c>
      <c r="G896" s="149" t="s">
        <v>209</v>
      </c>
      <c r="H896" s="150">
        <v>29.62</v>
      </c>
      <c r="I896" s="151"/>
      <c r="J896" s="151">
        <f>ROUND(I896*H896,2)</f>
        <v>0</v>
      </c>
      <c r="K896" s="148" t="s">
        <v>134</v>
      </c>
      <c r="L896" s="17"/>
      <c r="M896" s="152" t="s">
        <v>1</v>
      </c>
      <c r="N896" s="153" t="s">
        <v>41</v>
      </c>
      <c r="O896" s="154">
        <v>0.575</v>
      </c>
      <c r="P896" s="154">
        <f>O896*H896</f>
        <v>17.0315</v>
      </c>
      <c r="Q896" s="154">
        <v>0.0</v>
      </c>
      <c r="R896" s="154">
        <f>Q896*H896</f>
        <v>0</v>
      </c>
      <c r="S896" s="154">
        <v>0.0</v>
      </c>
      <c r="T896" s="155">
        <f>S896*H896</f>
        <v>0</v>
      </c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56" t="s">
        <v>434</v>
      </c>
      <c r="AS896" s="16"/>
      <c r="AT896" s="156" t="s">
        <v>131</v>
      </c>
      <c r="AU896" s="156" t="s">
        <v>136</v>
      </c>
      <c r="AV896" s="16"/>
      <c r="AW896" s="16"/>
      <c r="AX896" s="16"/>
      <c r="AY896" s="3" t="s">
        <v>128</v>
      </c>
      <c r="AZ896" s="16"/>
      <c r="BA896" s="16"/>
      <c r="BB896" s="16"/>
      <c r="BC896" s="16"/>
      <c r="BD896" s="16"/>
      <c r="BE896" s="157">
        <f>IF(N896="základní",J896,0)</f>
        <v>0</v>
      </c>
      <c r="BF896" s="157">
        <f>IF(N896="snížená",J896,0)</f>
        <v>0</v>
      </c>
      <c r="BG896" s="157">
        <f>IF(N896="zákl. přenesená",J896,0)</f>
        <v>0</v>
      </c>
      <c r="BH896" s="157">
        <f>IF(N896="sníž. přenesená",J896,0)</f>
        <v>0</v>
      </c>
      <c r="BI896" s="157">
        <f>IF(N896="nulová",J896,0)</f>
        <v>0</v>
      </c>
      <c r="BJ896" s="3" t="s">
        <v>136</v>
      </c>
      <c r="BK896" s="157">
        <f>ROUND(I896*H896,2)</f>
        <v>0</v>
      </c>
      <c r="BL896" s="3" t="s">
        <v>434</v>
      </c>
      <c r="BM896" s="156" t="s">
        <v>1396</v>
      </c>
    </row>
    <row r="897" ht="15.75" customHeight="1">
      <c r="A897" s="16"/>
      <c r="B897" s="17"/>
      <c r="C897" s="16"/>
      <c r="D897" s="158" t="s">
        <v>138</v>
      </c>
      <c r="E897" s="16"/>
      <c r="F897" s="159" t="s">
        <v>1397</v>
      </c>
      <c r="G897" s="16"/>
      <c r="H897" s="16"/>
      <c r="I897" s="16"/>
      <c r="J897" s="16"/>
      <c r="K897" s="16"/>
      <c r="L897" s="17"/>
      <c r="M897" s="160"/>
      <c r="N897" s="16"/>
      <c r="O897" s="16"/>
      <c r="P897" s="16"/>
      <c r="Q897" s="16"/>
      <c r="R897" s="16"/>
      <c r="S897" s="16"/>
      <c r="T897" s="5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3" t="s">
        <v>138</v>
      </c>
      <c r="AU897" s="3" t="s">
        <v>136</v>
      </c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</row>
    <row r="898" ht="15.75" customHeight="1">
      <c r="A898" s="166"/>
      <c r="B898" s="167"/>
      <c r="C898" s="166"/>
      <c r="D898" s="168" t="s">
        <v>338</v>
      </c>
      <c r="E898" s="169" t="s">
        <v>1</v>
      </c>
      <c r="F898" s="170" t="s">
        <v>1398</v>
      </c>
      <c r="G898" s="166"/>
      <c r="H898" s="169" t="s">
        <v>1</v>
      </c>
      <c r="I898" s="166"/>
      <c r="J898" s="166"/>
      <c r="K898" s="166"/>
      <c r="L898" s="167"/>
      <c r="M898" s="171"/>
      <c r="N898" s="166"/>
      <c r="O898" s="166"/>
      <c r="P898" s="166"/>
      <c r="Q898" s="166"/>
      <c r="R898" s="166"/>
      <c r="S898" s="166"/>
      <c r="T898" s="172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9" t="s">
        <v>338</v>
      </c>
      <c r="AU898" s="169" t="s">
        <v>136</v>
      </c>
      <c r="AV898" s="166" t="s">
        <v>83</v>
      </c>
      <c r="AW898" s="166" t="s">
        <v>28</v>
      </c>
      <c r="AX898" s="166" t="s">
        <v>75</v>
      </c>
      <c r="AY898" s="169" t="s">
        <v>128</v>
      </c>
      <c r="AZ898" s="166"/>
      <c r="BA898" s="166"/>
      <c r="BB898" s="166"/>
      <c r="BC898" s="166"/>
      <c r="BD898" s="166"/>
      <c r="BE898" s="166"/>
      <c r="BF898" s="166"/>
      <c r="BG898" s="166"/>
      <c r="BH898" s="166"/>
      <c r="BI898" s="166"/>
      <c r="BJ898" s="166"/>
      <c r="BK898" s="166"/>
      <c r="BL898" s="166"/>
      <c r="BM898" s="166"/>
    </row>
    <row r="899" ht="15.75" customHeight="1">
      <c r="A899" s="173"/>
      <c r="B899" s="174"/>
      <c r="C899" s="173"/>
      <c r="D899" s="168" t="s">
        <v>338</v>
      </c>
      <c r="E899" s="175" t="s">
        <v>1</v>
      </c>
      <c r="F899" s="176" t="s">
        <v>1399</v>
      </c>
      <c r="G899" s="173"/>
      <c r="H899" s="177">
        <v>11.1</v>
      </c>
      <c r="I899" s="173"/>
      <c r="J899" s="173"/>
      <c r="K899" s="173"/>
      <c r="L899" s="174"/>
      <c r="M899" s="178"/>
      <c r="N899" s="173"/>
      <c r="O899" s="173"/>
      <c r="P899" s="173"/>
      <c r="Q899" s="173"/>
      <c r="R899" s="173"/>
      <c r="S899" s="173"/>
      <c r="T899" s="179"/>
      <c r="U899" s="173"/>
      <c r="V899" s="173"/>
      <c r="W899" s="173"/>
      <c r="X899" s="173"/>
      <c r="Y899" s="173"/>
      <c r="Z899" s="173"/>
      <c r="AA899" s="173"/>
      <c r="AB899" s="173"/>
      <c r="AC899" s="173"/>
      <c r="AD899" s="173"/>
      <c r="AE899" s="173"/>
      <c r="AF899" s="173"/>
      <c r="AG899" s="173"/>
      <c r="AH899" s="173"/>
      <c r="AI899" s="173"/>
      <c r="AJ899" s="173"/>
      <c r="AK899" s="173"/>
      <c r="AL899" s="173"/>
      <c r="AM899" s="173"/>
      <c r="AN899" s="173"/>
      <c r="AO899" s="173"/>
      <c r="AP899" s="173"/>
      <c r="AQ899" s="173"/>
      <c r="AR899" s="173"/>
      <c r="AS899" s="173"/>
      <c r="AT899" s="175" t="s">
        <v>338</v>
      </c>
      <c r="AU899" s="175" t="s">
        <v>136</v>
      </c>
      <c r="AV899" s="173" t="s">
        <v>136</v>
      </c>
      <c r="AW899" s="173" t="s">
        <v>28</v>
      </c>
      <c r="AX899" s="173" t="s">
        <v>75</v>
      </c>
      <c r="AY899" s="175" t="s">
        <v>128</v>
      </c>
      <c r="AZ899" s="173"/>
      <c r="BA899" s="173"/>
      <c r="BB899" s="173"/>
      <c r="BC899" s="173"/>
      <c r="BD899" s="173"/>
      <c r="BE899" s="173"/>
      <c r="BF899" s="173"/>
      <c r="BG899" s="173"/>
      <c r="BH899" s="173"/>
      <c r="BI899" s="173"/>
      <c r="BJ899" s="173"/>
      <c r="BK899" s="173"/>
      <c r="BL899" s="173"/>
      <c r="BM899" s="173"/>
    </row>
    <row r="900" ht="15.75" customHeight="1">
      <c r="A900" s="173"/>
      <c r="B900" s="174"/>
      <c r="C900" s="173"/>
      <c r="D900" s="168" t="s">
        <v>338</v>
      </c>
      <c r="E900" s="175" t="s">
        <v>1</v>
      </c>
      <c r="F900" s="176" t="s">
        <v>1400</v>
      </c>
      <c r="G900" s="173"/>
      <c r="H900" s="177">
        <v>5.65</v>
      </c>
      <c r="I900" s="173"/>
      <c r="J900" s="173"/>
      <c r="K900" s="173"/>
      <c r="L900" s="174"/>
      <c r="M900" s="178"/>
      <c r="N900" s="173"/>
      <c r="O900" s="173"/>
      <c r="P900" s="173"/>
      <c r="Q900" s="173"/>
      <c r="R900" s="173"/>
      <c r="S900" s="173"/>
      <c r="T900" s="179"/>
      <c r="U900" s="173"/>
      <c r="V900" s="173"/>
      <c r="W900" s="173"/>
      <c r="X900" s="173"/>
      <c r="Y900" s="173"/>
      <c r="Z900" s="173"/>
      <c r="AA900" s="173"/>
      <c r="AB900" s="173"/>
      <c r="AC900" s="173"/>
      <c r="AD900" s="173"/>
      <c r="AE900" s="173"/>
      <c r="AF900" s="173"/>
      <c r="AG900" s="173"/>
      <c r="AH900" s="173"/>
      <c r="AI900" s="173"/>
      <c r="AJ900" s="173"/>
      <c r="AK900" s="173"/>
      <c r="AL900" s="173"/>
      <c r="AM900" s="173"/>
      <c r="AN900" s="173"/>
      <c r="AO900" s="173"/>
      <c r="AP900" s="173"/>
      <c r="AQ900" s="173"/>
      <c r="AR900" s="173"/>
      <c r="AS900" s="173"/>
      <c r="AT900" s="175" t="s">
        <v>338</v>
      </c>
      <c r="AU900" s="175" t="s">
        <v>136</v>
      </c>
      <c r="AV900" s="173" t="s">
        <v>136</v>
      </c>
      <c r="AW900" s="173" t="s">
        <v>28</v>
      </c>
      <c r="AX900" s="173" t="s">
        <v>75</v>
      </c>
      <c r="AY900" s="175" t="s">
        <v>128</v>
      </c>
      <c r="AZ900" s="173"/>
      <c r="BA900" s="173"/>
      <c r="BB900" s="173"/>
      <c r="BC900" s="173"/>
      <c r="BD900" s="173"/>
      <c r="BE900" s="173"/>
      <c r="BF900" s="173"/>
      <c r="BG900" s="173"/>
      <c r="BH900" s="173"/>
      <c r="BI900" s="173"/>
      <c r="BJ900" s="173"/>
      <c r="BK900" s="173"/>
      <c r="BL900" s="173"/>
      <c r="BM900" s="173"/>
    </row>
    <row r="901" ht="15.75" customHeight="1">
      <c r="A901" s="173"/>
      <c r="B901" s="174"/>
      <c r="C901" s="173"/>
      <c r="D901" s="168" t="s">
        <v>338</v>
      </c>
      <c r="E901" s="175" t="s">
        <v>1</v>
      </c>
      <c r="F901" s="176" t="s">
        <v>1401</v>
      </c>
      <c r="G901" s="173"/>
      <c r="H901" s="177">
        <v>7.15</v>
      </c>
      <c r="I901" s="173"/>
      <c r="J901" s="173"/>
      <c r="K901" s="173"/>
      <c r="L901" s="174"/>
      <c r="M901" s="178"/>
      <c r="N901" s="173"/>
      <c r="O901" s="173"/>
      <c r="P901" s="173"/>
      <c r="Q901" s="173"/>
      <c r="R901" s="173"/>
      <c r="S901" s="173"/>
      <c r="T901" s="179"/>
      <c r="U901" s="173"/>
      <c r="V901" s="173"/>
      <c r="W901" s="173"/>
      <c r="X901" s="173"/>
      <c r="Y901" s="173"/>
      <c r="Z901" s="173"/>
      <c r="AA901" s="173"/>
      <c r="AB901" s="173"/>
      <c r="AC901" s="173"/>
      <c r="AD901" s="173"/>
      <c r="AE901" s="173"/>
      <c r="AF901" s="173"/>
      <c r="AG901" s="173"/>
      <c r="AH901" s="173"/>
      <c r="AI901" s="173"/>
      <c r="AJ901" s="173"/>
      <c r="AK901" s="173"/>
      <c r="AL901" s="173"/>
      <c r="AM901" s="173"/>
      <c r="AN901" s="173"/>
      <c r="AO901" s="173"/>
      <c r="AP901" s="173"/>
      <c r="AQ901" s="173"/>
      <c r="AR901" s="173"/>
      <c r="AS901" s="173"/>
      <c r="AT901" s="175" t="s">
        <v>338</v>
      </c>
      <c r="AU901" s="175" t="s">
        <v>136</v>
      </c>
      <c r="AV901" s="173" t="s">
        <v>136</v>
      </c>
      <c r="AW901" s="173" t="s">
        <v>28</v>
      </c>
      <c r="AX901" s="173" t="s">
        <v>75</v>
      </c>
      <c r="AY901" s="175" t="s">
        <v>128</v>
      </c>
      <c r="AZ901" s="173"/>
      <c r="BA901" s="173"/>
      <c r="BB901" s="173"/>
      <c r="BC901" s="173"/>
      <c r="BD901" s="173"/>
      <c r="BE901" s="173"/>
      <c r="BF901" s="173"/>
      <c r="BG901" s="173"/>
      <c r="BH901" s="173"/>
      <c r="BI901" s="173"/>
      <c r="BJ901" s="173"/>
      <c r="BK901" s="173"/>
      <c r="BL901" s="173"/>
      <c r="BM901" s="173"/>
    </row>
    <row r="902" ht="15.75" customHeight="1">
      <c r="A902" s="166"/>
      <c r="B902" s="167"/>
      <c r="C902" s="166"/>
      <c r="D902" s="168" t="s">
        <v>338</v>
      </c>
      <c r="E902" s="169" t="s">
        <v>1</v>
      </c>
      <c r="F902" s="170" t="s">
        <v>1402</v>
      </c>
      <c r="G902" s="166"/>
      <c r="H902" s="169" t="s">
        <v>1</v>
      </c>
      <c r="I902" s="166"/>
      <c r="J902" s="166"/>
      <c r="K902" s="166"/>
      <c r="L902" s="167"/>
      <c r="M902" s="171"/>
      <c r="N902" s="166"/>
      <c r="O902" s="166"/>
      <c r="P902" s="166"/>
      <c r="Q902" s="166"/>
      <c r="R902" s="166"/>
      <c r="S902" s="166"/>
      <c r="T902" s="172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9" t="s">
        <v>338</v>
      </c>
      <c r="AU902" s="169" t="s">
        <v>136</v>
      </c>
      <c r="AV902" s="166" t="s">
        <v>83</v>
      </c>
      <c r="AW902" s="166" t="s">
        <v>28</v>
      </c>
      <c r="AX902" s="166" t="s">
        <v>75</v>
      </c>
      <c r="AY902" s="169" t="s">
        <v>128</v>
      </c>
      <c r="AZ902" s="166"/>
      <c r="BA902" s="166"/>
      <c r="BB902" s="166"/>
      <c r="BC902" s="166"/>
      <c r="BD902" s="166"/>
      <c r="BE902" s="166"/>
      <c r="BF902" s="166"/>
      <c r="BG902" s="166"/>
      <c r="BH902" s="166"/>
      <c r="BI902" s="166"/>
      <c r="BJ902" s="166"/>
      <c r="BK902" s="166"/>
      <c r="BL902" s="166"/>
      <c r="BM902" s="166"/>
    </row>
    <row r="903" ht="15.75" customHeight="1">
      <c r="A903" s="173"/>
      <c r="B903" s="174"/>
      <c r="C903" s="173"/>
      <c r="D903" s="168" t="s">
        <v>338</v>
      </c>
      <c r="E903" s="175" t="s">
        <v>1</v>
      </c>
      <c r="F903" s="176" t="s">
        <v>1403</v>
      </c>
      <c r="G903" s="173"/>
      <c r="H903" s="177">
        <v>5.72</v>
      </c>
      <c r="I903" s="173"/>
      <c r="J903" s="173"/>
      <c r="K903" s="173"/>
      <c r="L903" s="174"/>
      <c r="M903" s="178"/>
      <c r="N903" s="173"/>
      <c r="O903" s="173"/>
      <c r="P903" s="173"/>
      <c r="Q903" s="173"/>
      <c r="R903" s="173"/>
      <c r="S903" s="173"/>
      <c r="T903" s="179"/>
      <c r="U903" s="173"/>
      <c r="V903" s="173"/>
      <c r="W903" s="173"/>
      <c r="X903" s="173"/>
      <c r="Y903" s="173"/>
      <c r="Z903" s="173"/>
      <c r="AA903" s="173"/>
      <c r="AB903" s="173"/>
      <c r="AC903" s="173"/>
      <c r="AD903" s="173"/>
      <c r="AE903" s="173"/>
      <c r="AF903" s="173"/>
      <c r="AG903" s="173"/>
      <c r="AH903" s="173"/>
      <c r="AI903" s="173"/>
      <c r="AJ903" s="173"/>
      <c r="AK903" s="173"/>
      <c r="AL903" s="173"/>
      <c r="AM903" s="173"/>
      <c r="AN903" s="173"/>
      <c r="AO903" s="173"/>
      <c r="AP903" s="173"/>
      <c r="AQ903" s="173"/>
      <c r="AR903" s="173"/>
      <c r="AS903" s="173"/>
      <c r="AT903" s="175" t="s">
        <v>338</v>
      </c>
      <c r="AU903" s="175" t="s">
        <v>136</v>
      </c>
      <c r="AV903" s="173" t="s">
        <v>136</v>
      </c>
      <c r="AW903" s="173" t="s">
        <v>28</v>
      </c>
      <c r="AX903" s="173" t="s">
        <v>75</v>
      </c>
      <c r="AY903" s="175" t="s">
        <v>128</v>
      </c>
      <c r="AZ903" s="173"/>
      <c r="BA903" s="173"/>
      <c r="BB903" s="173"/>
      <c r="BC903" s="173"/>
      <c r="BD903" s="173"/>
      <c r="BE903" s="173"/>
      <c r="BF903" s="173"/>
      <c r="BG903" s="173"/>
      <c r="BH903" s="173"/>
      <c r="BI903" s="173"/>
      <c r="BJ903" s="173"/>
      <c r="BK903" s="173"/>
      <c r="BL903" s="173"/>
      <c r="BM903" s="173"/>
    </row>
    <row r="904" ht="15.75" customHeight="1">
      <c r="A904" s="187"/>
      <c r="B904" s="188"/>
      <c r="C904" s="187"/>
      <c r="D904" s="168" t="s">
        <v>338</v>
      </c>
      <c r="E904" s="189" t="s">
        <v>1</v>
      </c>
      <c r="F904" s="190" t="s">
        <v>351</v>
      </c>
      <c r="G904" s="187"/>
      <c r="H904" s="191">
        <v>29.62</v>
      </c>
      <c r="I904" s="187"/>
      <c r="J904" s="187"/>
      <c r="K904" s="187"/>
      <c r="L904" s="188"/>
      <c r="M904" s="192"/>
      <c r="N904" s="187"/>
      <c r="O904" s="187"/>
      <c r="P904" s="187"/>
      <c r="Q904" s="187"/>
      <c r="R904" s="187"/>
      <c r="S904" s="187"/>
      <c r="T904" s="193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9" t="s">
        <v>338</v>
      </c>
      <c r="AU904" s="189" t="s">
        <v>136</v>
      </c>
      <c r="AV904" s="187" t="s">
        <v>153</v>
      </c>
      <c r="AW904" s="187" t="s">
        <v>28</v>
      </c>
      <c r="AX904" s="187" t="s">
        <v>83</v>
      </c>
      <c r="AY904" s="189" t="s">
        <v>128</v>
      </c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</row>
    <row r="905" ht="21.75" customHeight="1">
      <c r="A905" s="16"/>
      <c r="B905" s="17"/>
      <c r="C905" s="194" t="s">
        <v>1404</v>
      </c>
      <c r="D905" s="194" t="s">
        <v>407</v>
      </c>
      <c r="E905" s="195" t="s">
        <v>1405</v>
      </c>
      <c r="F905" s="196" t="s">
        <v>1406</v>
      </c>
      <c r="G905" s="197" t="s">
        <v>174</v>
      </c>
      <c r="H905" s="198">
        <v>0.25</v>
      </c>
      <c r="I905" s="199"/>
      <c r="J905" s="199">
        <f>ROUND(I905*H905,2)</f>
        <v>0</v>
      </c>
      <c r="K905" s="196" t="s">
        <v>134</v>
      </c>
      <c r="L905" s="200"/>
      <c r="M905" s="201" t="s">
        <v>1</v>
      </c>
      <c r="N905" s="202" t="s">
        <v>41</v>
      </c>
      <c r="O905" s="154">
        <v>0.0</v>
      </c>
      <c r="P905" s="154">
        <f>O905*H905</f>
        <v>0</v>
      </c>
      <c r="Q905" s="154">
        <v>0.55</v>
      </c>
      <c r="R905" s="154">
        <f>Q905*H905</f>
        <v>0.1375</v>
      </c>
      <c r="S905" s="154">
        <v>0.0</v>
      </c>
      <c r="T905" s="155">
        <f>S905*H905</f>
        <v>0</v>
      </c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56" t="s">
        <v>556</v>
      </c>
      <c r="AS905" s="16"/>
      <c r="AT905" s="156" t="s">
        <v>407</v>
      </c>
      <c r="AU905" s="156" t="s">
        <v>136</v>
      </c>
      <c r="AV905" s="16"/>
      <c r="AW905" s="16"/>
      <c r="AX905" s="16"/>
      <c r="AY905" s="3" t="s">
        <v>128</v>
      </c>
      <c r="AZ905" s="16"/>
      <c r="BA905" s="16"/>
      <c r="BB905" s="16"/>
      <c r="BC905" s="16"/>
      <c r="BD905" s="16"/>
      <c r="BE905" s="157">
        <f>IF(N905="základní",J905,0)</f>
        <v>0</v>
      </c>
      <c r="BF905" s="157">
        <f>IF(N905="snížená",J905,0)</f>
        <v>0</v>
      </c>
      <c r="BG905" s="157">
        <f>IF(N905="zákl. přenesená",J905,0)</f>
        <v>0</v>
      </c>
      <c r="BH905" s="157">
        <f>IF(N905="sníž. přenesená",J905,0)</f>
        <v>0</v>
      </c>
      <c r="BI905" s="157">
        <f>IF(N905="nulová",J905,0)</f>
        <v>0</v>
      </c>
      <c r="BJ905" s="3" t="s">
        <v>136</v>
      </c>
      <c r="BK905" s="157">
        <f>ROUND(I905*H905,2)</f>
        <v>0</v>
      </c>
      <c r="BL905" s="3" t="s">
        <v>434</v>
      </c>
      <c r="BM905" s="156" t="s">
        <v>1407</v>
      </c>
    </row>
    <row r="906" ht="15.75" customHeight="1">
      <c r="A906" s="166"/>
      <c r="B906" s="167"/>
      <c r="C906" s="166"/>
      <c r="D906" s="168" t="s">
        <v>338</v>
      </c>
      <c r="E906" s="169" t="s">
        <v>1</v>
      </c>
      <c r="F906" s="170" t="s">
        <v>1398</v>
      </c>
      <c r="G906" s="166"/>
      <c r="H906" s="169" t="s">
        <v>1</v>
      </c>
      <c r="I906" s="166"/>
      <c r="J906" s="166"/>
      <c r="K906" s="166"/>
      <c r="L906" s="167"/>
      <c r="M906" s="171"/>
      <c r="N906" s="166"/>
      <c r="O906" s="166"/>
      <c r="P906" s="166"/>
      <c r="Q906" s="166"/>
      <c r="R906" s="166"/>
      <c r="S906" s="166"/>
      <c r="T906" s="172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9" t="s">
        <v>338</v>
      </c>
      <c r="AU906" s="169" t="s">
        <v>136</v>
      </c>
      <c r="AV906" s="166" t="s">
        <v>83</v>
      </c>
      <c r="AW906" s="166" t="s">
        <v>28</v>
      </c>
      <c r="AX906" s="166" t="s">
        <v>75</v>
      </c>
      <c r="AY906" s="169" t="s">
        <v>128</v>
      </c>
      <c r="AZ906" s="166"/>
      <c r="BA906" s="166"/>
      <c r="BB906" s="166"/>
      <c r="BC906" s="166"/>
      <c r="BD906" s="166"/>
      <c r="BE906" s="166"/>
      <c r="BF906" s="166"/>
      <c r="BG906" s="166"/>
      <c r="BH906" s="166"/>
      <c r="BI906" s="166"/>
      <c r="BJ906" s="166"/>
      <c r="BK906" s="166"/>
      <c r="BL906" s="166"/>
      <c r="BM906" s="166"/>
    </row>
    <row r="907" ht="15.75" customHeight="1">
      <c r="A907" s="173"/>
      <c r="B907" s="174"/>
      <c r="C907" s="173"/>
      <c r="D907" s="168" t="s">
        <v>338</v>
      </c>
      <c r="E907" s="175" t="s">
        <v>1</v>
      </c>
      <c r="F907" s="176" t="s">
        <v>1408</v>
      </c>
      <c r="G907" s="173"/>
      <c r="H907" s="177">
        <v>0.25</v>
      </c>
      <c r="I907" s="173"/>
      <c r="J907" s="173"/>
      <c r="K907" s="173"/>
      <c r="L907" s="174"/>
      <c r="M907" s="178"/>
      <c r="N907" s="173"/>
      <c r="O907" s="173"/>
      <c r="P907" s="173"/>
      <c r="Q907" s="173"/>
      <c r="R907" s="173"/>
      <c r="S907" s="173"/>
      <c r="T907" s="179"/>
      <c r="U907" s="173"/>
      <c r="V907" s="173"/>
      <c r="W907" s="173"/>
      <c r="X907" s="173"/>
      <c r="Y907" s="173"/>
      <c r="Z907" s="173"/>
      <c r="AA907" s="173"/>
      <c r="AB907" s="173"/>
      <c r="AC907" s="173"/>
      <c r="AD907" s="173"/>
      <c r="AE907" s="173"/>
      <c r="AF907" s="173"/>
      <c r="AG907" s="173"/>
      <c r="AH907" s="173"/>
      <c r="AI907" s="173"/>
      <c r="AJ907" s="173"/>
      <c r="AK907" s="173"/>
      <c r="AL907" s="173"/>
      <c r="AM907" s="173"/>
      <c r="AN907" s="173"/>
      <c r="AO907" s="173"/>
      <c r="AP907" s="173"/>
      <c r="AQ907" s="173"/>
      <c r="AR907" s="173"/>
      <c r="AS907" s="173"/>
      <c r="AT907" s="175" t="s">
        <v>338</v>
      </c>
      <c r="AU907" s="175" t="s">
        <v>136</v>
      </c>
      <c r="AV907" s="173" t="s">
        <v>136</v>
      </c>
      <c r="AW907" s="173" t="s">
        <v>28</v>
      </c>
      <c r="AX907" s="173" t="s">
        <v>75</v>
      </c>
      <c r="AY907" s="175" t="s">
        <v>128</v>
      </c>
      <c r="AZ907" s="173"/>
      <c r="BA907" s="173"/>
      <c r="BB907" s="173"/>
      <c r="BC907" s="173"/>
      <c r="BD907" s="173"/>
      <c r="BE907" s="173"/>
      <c r="BF907" s="173"/>
      <c r="BG907" s="173"/>
      <c r="BH907" s="173"/>
      <c r="BI907" s="173"/>
      <c r="BJ907" s="173"/>
      <c r="BK907" s="173"/>
      <c r="BL907" s="173"/>
      <c r="BM907" s="173"/>
    </row>
    <row r="908" ht="15.75" customHeight="1">
      <c r="A908" s="187"/>
      <c r="B908" s="188"/>
      <c r="C908" s="187"/>
      <c r="D908" s="168" t="s">
        <v>338</v>
      </c>
      <c r="E908" s="189" t="s">
        <v>255</v>
      </c>
      <c r="F908" s="190" t="s">
        <v>351</v>
      </c>
      <c r="G908" s="187"/>
      <c r="H908" s="191">
        <v>0.25</v>
      </c>
      <c r="I908" s="187"/>
      <c r="J908" s="187"/>
      <c r="K908" s="187"/>
      <c r="L908" s="188"/>
      <c r="M908" s="192"/>
      <c r="N908" s="187"/>
      <c r="O908" s="187"/>
      <c r="P908" s="187"/>
      <c r="Q908" s="187"/>
      <c r="R908" s="187"/>
      <c r="S908" s="187"/>
      <c r="T908" s="193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9" t="s">
        <v>338</v>
      </c>
      <c r="AU908" s="189" t="s">
        <v>136</v>
      </c>
      <c r="AV908" s="187" t="s">
        <v>153</v>
      </c>
      <c r="AW908" s="187" t="s">
        <v>28</v>
      </c>
      <c r="AX908" s="187" t="s">
        <v>83</v>
      </c>
      <c r="AY908" s="189" t="s">
        <v>128</v>
      </c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</row>
    <row r="909" ht="21.75" customHeight="1">
      <c r="A909" s="16"/>
      <c r="B909" s="17"/>
      <c r="C909" s="194" t="s">
        <v>1409</v>
      </c>
      <c r="D909" s="194" t="s">
        <v>407</v>
      </c>
      <c r="E909" s="195" t="s">
        <v>1410</v>
      </c>
      <c r="F909" s="196" t="s">
        <v>1411</v>
      </c>
      <c r="G909" s="197" t="s">
        <v>174</v>
      </c>
      <c r="H909" s="198">
        <v>0.417</v>
      </c>
      <c r="I909" s="199"/>
      <c r="J909" s="199">
        <f>ROUND(I909*H909,2)</f>
        <v>0</v>
      </c>
      <c r="K909" s="196" t="s">
        <v>817</v>
      </c>
      <c r="L909" s="200"/>
      <c r="M909" s="201" t="s">
        <v>1</v>
      </c>
      <c r="N909" s="202" t="s">
        <v>41</v>
      </c>
      <c r="O909" s="154">
        <v>0.0</v>
      </c>
      <c r="P909" s="154">
        <f>O909*H909</f>
        <v>0</v>
      </c>
      <c r="Q909" s="154">
        <v>0.55</v>
      </c>
      <c r="R909" s="154">
        <f>Q909*H909</f>
        <v>0.22935</v>
      </c>
      <c r="S909" s="154">
        <v>0.0</v>
      </c>
      <c r="T909" s="155">
        <f>S909*H909</f>
        <v>0</v>
      </c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56" t="s">
        <v>556</v>
      </c>
      <c r="AS909" s="16"/>
      <c r="AT909" s="156" t="s">
        <v>407</v>
      </c>
      <c r="AU909" s="156" t="s">
        <v>136</v>
      </c>
      <c r="AV909" s="16"/>
      <c r="AW909" s="16"/>
      <c r="AX909" s="16"/>
      <c r="AY909" s="3" t="s">
        <v>128</v>
      </c>
      <c r="AZ909" s="16"/>
      <c r="BA909" s="16"/>
      <c r="BB909" s="16"/>
      <c r="BC909" s="16"/>
      <c r="BD909" s="16"/>
      <c r="BE909" s="157">
        <f>IF(N909="základní",J909,0)</f>
        <v>0</v>
      </c>
      <c r="BF909" s="157">
        <f>IF(N909="snížená",J909,0)</f>
        <v>0</v>
      </c>
      <c r="BG909" s="157">
        <f>IF(N909="zákl. přenesená",J909,0)</f>
        <v>0</v>
      </c>
      <c r="BH909" s="157">
        <f>IF(N909="sníž. přenesená",J909,0)</f>
        <v>0</v>
      </c>
      <c r="BI909" s="157">
        <f>IF(N909="nulová",J909,0)</f>
        <v>0</v>
      </c>
      <c r="BJ909" s="3" t="s">
        <v>136</v>
      </c>
      <c r="BK909" s="157">
        <f>ROUND(I909*H909,2)</f>
        <v>0</v>
      </c>
      <c r="BL909" s="3" t="s">
        <v>434</v>
      </c>
      <c r="BM909" s="156" t="s">
        <v>1412</v>
      </c>
    </row>
    <row r="910" ht="15.75" customHeight="1">
      <c r="A910" s="166"/>
      <c r="B910" s="167"/>
      <c r="C910" s="166"/>
      <c r="D910" s="168" t="s">
        <v>338</v>
      </c>
      <c r="E910" s="169" t="s">
        <v>1</v>
      </c>
      <c r="F910" s="170" t="s">
        <v>1398</v>
      </c>
      <c r="G910" s="166"/>
      <c r="H910" s="169" t="s">
        <v>1</v>
      </c>
      <c r="I910" s="166"/>
      <c r="J910" s="166"/>
      <c r="K910" s="166"/>
      <c r="L910" s="167"/>
      <c r="M910" s="171"/>
      <c r="N910" s="166"/>
      <c r="O910" s="166"/>
      <c r="P910" s="166"/>
      <c r="Q910" s="166"/>
      <c r="R910" s="166"/>
      <c r="S910" s="166"/>
      <c r="T910" s="172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9" t="s">
        <v>338</v>
      </c>
      <c r="AU910" s="169" t="s">
        <v>136</v>
      </c>
      <c r="AV910" s="166" t="s">
        <v>83</v>
      </c>
      <c r="AW910" s="166" t="s">
        <v>28</v>
      </c>
      <c r="AX910" s="166" t="s">
        <v>75</v>
      </c>
      <c r="AY910" s="169" t="s">
        <v>128</v>
      </c>
      <c r="AZ910" s="166"/>
      <c r="BA910" s="166"/>
      <c r="BB910" s="166"/>
      <c r="BC910" s="166"/>
      <c r="BD910" s="166"/>
      <c r="BE910" s="166"/>
      <c r="BF910" s="166"/>
      <c r="BG910" s="166"/>
      <c r="BH910" s="166"/>
      <c r="BI910" s="166"/>
      <c r="BJ910" s="166"/>
      <c r="BK910" s="166"/>
      <c r="BL910" s="166"/>
      <c r="BM910" s="166"/>
    </row>
    <row r="911" ht="15.75" customHeight="1">
      <c r="A911" s="173"/>
      <c r="B911" s="174"/>
      <c r="C911" s="173"/>
      <c r="D911" s="168" t="s">
        <v>338</v>
      </c>
      <c r="E911" s="175" t="s">
        <v>1</v>
      </c>
      <c r="F911" s="176" t="s">
        <v>1413</v>
      </c>
      <c r="G911" s="173"/>
      <c r="H911" s="177">
        <v>0.127</v>
      </c>
      <c r="I911" s="173"/>
      <c r="J911" s="173"/>
      <c r="K911" s="173"/>
      <c r="L911" s="174"/>
      <c r="M911" s="178"/>
      <c r="N911" s="173"/>
      <c r="O911" s="173"/>
      <c r="P911" s="173"/>
      <c r="Q911" s="173"/>
      <c r="R911" s="173"/>
      <c r="S911" s="173"/>
      <c r="T911" s="179"/>
      <c r="U911" s="173"/>
      <c r="V911" s="173"/>
      <c r="W911" s="173"/>
      <c r="X911" s="173"/>
      <c r="Y911" s="173"/>
      <c r="Z911" s="173"/>
      <c r="AA911" s="173"/>
      <c r="AB911" s="173"/>
      <c r="AC911" s="173"/>
      <c r="AD911" s="173"/>
      <c r="AE911" s="173"/>
      <c r="AF911" s="173"/>
      <c r="AG911" s="173"/>
      <c r="AH911" s="173"/>
      <c r="AI911" s="173"/>
      <c r="AJ911" s="173"/>
      <c r="AK911" s="173"/>
      <c r="AL911" s="173"/>
      <c r="AM911" s="173"/>
      <c r="AN911" s="173"/>
      <c r="AO911" s="173"/>
      <c r="AP911" s="173"/>
      <c r="AQ911" s="173"/>
      <c r="AR911" s="173"/>
      <c r="AS911" s="173"/>
      <c r="AT911" s="175" t="s">
        <v>338</v>
      </c>
      <c r="AU911" s="175" t="s">
        <v>136</v>
      </c>
      <c r="AV911" s="173" t="s">
        <v>136</v>
      </c>
      <c r="AW911" s="173" t="s">
        <v>28</v>
      </c>
      <c r="AX911" s="173" t="s">
        <v>75</v>
      </c>
      <c r="AY911" s="175" t="s">
        <v>128</v>
      </c>
      <c r="AZ911" s="173"/>
      <c r="BA911" s="173"/>
      <c r="BB911" s="173"/>
      <c r="BC911" s="173"/>
      <c r="BD911" s="173"/>
      <c r="BE911" s="173"/>
      <c r="BF911" s="173"/>
      <c r="BG911" s="173"/>
      <c r="BH911" s="173"/>
      <c r="BI911" s="173"/>
      <c r="BJ911" s="173"/>
      <c r="BK911" s="173"/>
      <c r="BL911" s="173"/>
      <c r="BM911" s="173"/>
    </row>
    <row r="912" ht="15.75" customHeight="1">
      <c r="A912" s="173"/>
      <c r="B912" s="174"/>
      <c r="C912" s="173"/>
      <c r="D912" s="168" t="s">
        <v>338</v>
      </c>
      <c r="E912" s="175" t="s">
        <v>1</v>
      </c>
      <c r="F912" s="176" t="s">
        <v>1414</v>
      </c>
      <c r="G912" s="173"/>
      <c r="H912" s="177">
        <v>0.161</v>
      </c>
      <c r="I912" s="173"/>
      <c r="J912" s="173"/>
      <c r="K912" s="173"/>
      <c r="L912" s="174"/>
      <c r="M912" s="178"/>
      <c r="N912" s="173"/>
      <c r="O912" s="173"/>
      <c r="P912" s="173"/>
      <c r="Q912" s="173"/>
      <c r="R912" s="173"/>
      <c r="S912" s="173"/>
      <c r="T912" s="179"/>
      <c r="U912" s="173"/>
      <c r="V912" s="173"/>
      <c r="W912" s="173"/>
      <c r="X912" s="173"/>
      <c r="Y912" s="173"/>
      <c r="Z912" s="173"/>
      <c r="AA912" s="173"/>
      <c r="AB912" s="173"/>
      <c r="AC912" s="173"/>
      <c r="AD912" s="173"/>
      <c r="AE912" s="173"/>
      <c r="AF912" s="173"/>
      <c r="AG912" s="173"/>
      <c r="AH912" s="173"/>
      <c r="AI912" s="173"/>
      <c r="AJ912" s="173"/>
      <c r="AK912" s="173"/>
      <c r="AL912" s="173"/>
      <c r="AM912" s="173"/>
      <c r="AN912" s="173"/>
      <c r="AO912" s="173"/>
      <c r="AP912" s="173"/>
      <c r="AQ912" s="173"/>
      <c r="AR912" s="173"/>
      <c r="AS912" s="173"/>
      <c r="AT912" s="175" t="s">
        <v>338</v>
      </c>
      <c r="AU912" s="175" t="s">
        <v>136</v>
      </c>
      <c r="AV912" s="173" t="s">
        <v>136</v>
      </c>
      <c r="AW912" s="173" t="s">
        <v>28</v>
      </c>
      <c r="AX912" s="173" t="s">
        <v>75</v>
      </c>
      <c r="AY912" s="175" t="s">
        <v>128</v>
      </c>
      <c r="AZ912" s="173"/>
      <c r="BA912" s="173"/>
      <c r="BB912" s="173"/>
      <c r="BC912" s="173"/>
      <c r="BD912" s="173"/>
      <c r="BE912" s="173"/>
      <c r="BF912" s="173"/>
      <c r="BG912" s="173"/>
      <c r="BH912" s="173"/>
      <c r="BI912" s="173"/>
      <c r="BJ912" s="173"/>
      <c r="BK912" s="173"/>
      <c r="BL912" s="173"/>
      <c r="BM912" s="173"/>
    </row>
    <row r="913" ht="15.75" customHeight="1">
      <c r="A913" s="166"/>
      <c r="B913" s="167"/>
      <c r="C913" s="166"/>
      <c r="D913" s="168" t="s">
        <v>338</v>
      </c>
      <c r="E913" s="169" t="s">
        <v>1</v>
      </c>
      <c r="F913" s="170" t="s">
        <v>1402</v>
      </c>
      <c r="G913" s="166"/>
      <c r="H913" s="169" t="s">
        <v>1</v>
      </c>
      <c r="I913" s="166"/>
      <c r="J913" s="166"/>
      <c r="K913" s="166"/>
      <c r="L913" s="167"/>
      <c r="M913" s="171"/>
      <c r="N913" s="166"/>
      <c r="O913" s="166"/>
      <c r="P913" s="166"/>
      <c r="Q913" s="166"/>
      <c r="R913" s="166"/>
      <c r="S913" s="166"/>
      <c r="T913" s="172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9" t="s">
        <v>338</v>
      </c>
      <c r="AU913" s="169" t="s">
        <v>136</v>
      </c>
      <c r="AV913" s="166" t="s">
        <v>83</v>
      </c>
      <c r="AW913" s="166" t="s">
        <v>28</v>
      </c>
      <c r="AX913" s="166" t="s">
        <v>75</v>
      </c>
      <c r="AY913" s="169" t="s">
        <v>128</v>
      </c>
      <c r="AZ913" s="166"/>
      <c r="BA913" s="166"/>
      <c r="BB913" s="166"/>
      <c r="BC913" s="166"/>
      <c r="BD913" s="166"/>
      <c r="BE913" s="166"/>
      <c r="BF913" s="166"/>
      <c r="BG913" s="166"/>
      <c r="BH913" s="166"/>
      <c r="BI913" s="166"/>
      <c r="BJ913" s="166"/>
      <c r="BK913" s="166"/>
      <c r="BL913" s="166"/>
      <c r="BM913" s="166"/>
    </row>
    <row r="914" ht="15.75" customHeight="1">
      <c r="A914" s="173"/>
      <c r="B914" s="174"/>
      <c r="C914" s="173"/>
      <c r="D914" s="168" t="s">
        <v>338</v>
      </c>
      <c r="E914" s="175" t="s">
        <v>1</v>
      </c>
      <c r="F914" s="176" t="s">
        <v>1415</v>
      </c>
      <c r="G914" s="173"/>
      <c r="H914" s="177">
        <v>0.129</v>
      </c>
      <c r="I914" s="173"/>
      <c r="J914" s="173"/>
      <c r="K914" s="173"/>
      <c r="L914" s="174"/>
      <c r="M914" s="178"/>
      <c r="N914" s="173"/>
      <c r="O914" s="173"/>
      <c r="P914" s="173"/>
      <c r="Q914" s="173"/>
      <c r="R914" s="173"/>
      <c r="S914" s="173"/>
      <c r="T914" s="179"/>
      <c r="U914" s="173"/>
      <c r="V914" s="173"/>
      <c r="W914" s="173"/>
      <c r="X914" s="173"/>
      <c r="Y914" s="173"/>
      <c r="Z914" s="173"/>
      <c r="AA914" s="173"/>
      <c r="AB914" s="173"/>
      <c r="AC914" s="173"/>
      <c r="AD914" s="173"/>
      <c r="AE914" s="173"/>
      <c r="AF914" s="173"/>
      <c r="AG914" s="173"/>
      <c r="AH914" s="173"/>
      <c r="AI914" s="173"/>
      <c r="AJ914" s="173"/>
      <c r="AK914" s="173"/>
      <c r="AL914" s="173"/>
      <c r="AM914" s="173"/>
      <c r="AN914" s="173"/>
      <c r="AO914" s="173"/>
      <c r="AP914" s="173"/>
      <c r="AQ914" s="173"/>
      <c r="AR914" s="173"/>
      <c r="AS914" s="173"/>
      <c r="AT914" s="175" t="s">
        <v>338</v>
      </c>
      <c r="AU914" s="175" t="s">
        <v>136</v>
      </c>
      <c r="AV914" s="173" t="s">
        <v>136</v>
      </c>
      <c r="AW914" s="173" t="s">
        <v>28</v>
      </c>
      <c r="AX914" s="173" t="s">
        <v>75</v>
      </c>
      <c r="AY914" s="175" t="s">
        <v>128</v>
      </c>
      <c r="AZ914" s="173"/>
      <c r="BA914" s="173"/>
      <c r="BB914" s="173"/>
      <c r="BC914" s="173"/>
      <c r="BD914" s="173"/>
      <c r="BE914" s="173"/>
      <c r="BF914" s="173"/>
      <c r="BG914" s="173"/>
      <c r="BH914" s="173"/>
      <c r="BI914" s="173"/>
      <c r="BJ914" s="173"/>
      <c r="BK914" s="173"/>
      <c r="BL914" s="173"/>
      <c r="BM914" s="173"/>
    </row>
    <row r="915" ht="15.75" customHeight="1">
      <c r="A915" s="187"/>
      <c r="B915" s="188"/>
      <c r="C915" s="187"/>
      <c r="D915" s="168" t="s">
        <v>338</v>
      </c>
      <c r="E915" s="189" t="s">
        <v>301</v>
      </c>
      <c r="F915" s="190" t="s">
        <v>351</v>
      </c>
      <c r="G915" s="187"/>
      <c r="H915" s="191">
        <v>0.417</v>
      </c>
      <c r="I915" s="187"/>
      <c r="J915" s="187"/>
      <c r="K915" s="187"/>
      <c r="L915" s="188"/>
      <c r="M915" s="192"/>
      <c r="N915" s="187"/>
      <c r="O915" s="187"/>
      <c r="P915" s="187"/>
      <c r="Q915" s="187"/>
      <c r="R915" s="187"/>
      <c r="S915" s="187"/>
      <c r="T915" s="193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9" t="s">
        <v>338</v>
      </c>
      <c r="AU915" s="189" t="s">
        <v>136</v>
      </c>
      <c r="AV915" s="187" t="s">
        <v>153</v>
      </c>
      <c r="AW915" s="187" t="s">
        <v>28</v>
      </c>
      <c r="AX915" s="187" t="s">
        <v>83</v>
      </c>
      <c r="AY915" s="189" t="s">
        <v>128</v>
      </c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</row>
    <row r="916" ht="33.0" customHeight="1">
      <c r="A916" s="16"/>
      <c r="B916" s="17"/>
      <c r="C916" s="146" t="s">
        <v>1416</v>
      </c>
      <c r="D916" s="146" t="s">
        <v>131</v>
      </c>
      <c r="E916" s="147" t="s">
        <v>1417</v>
      </c>
      <c r="F916" s="148" t="s">
        <v>1418</v>
      </c>
      <c r="G916" s="149" t="s">
        <v>209</v>
      </c>
      <c r="H916" s="150">
        <v>9.27</v>
      </c>
      <c r="I916" s="151"/>
      <c r="J916" s="151">
        <f>ROUND(I916*H916,2)</f>
        <v>0</v>
      </c>
      <c r="K916" s="148" t="s">
        <v>134</v>
      </c>
      <c r="L916" s="17"/>
      <c r="M916" s="152" t="s">
        <v>1</v>
      </c>
      <c r="N916" s="153" t="s">
        <v>41</v>
      </c>
      <c r="O916" s="154">
        <v>0.698</v>
      </c>
      <c r="P916" s="154">
        <f>O916*H916</f>
        <v>6.47046</v>
      </c>
      <c r="Q916" s="154">
        <v>0.0</v>
      </c>
      <c r="R916" s="154">
        <f>Q916*H916</f>
        <v>0</v>
      </c>
      <c r="S916" s="154">
        <v>0.0</v>
      </c>
      <c r="T916" s="155">
        <f>S916*H916</f>
        <v>0</v>
      </c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56" t="s">
        <v>434</v>
      </c>
      <c r="AS916" s="16"/>
      <c r="AT916" s="156" t="s">
        <v>131</v>
      </c>
      <c r="AU916" s="156" t="s">
        <v>136</v>
      </c>
      <c r="AV916" s="16"/>
      <c r="AW916" s="16"/>
      <c r="AX916" s="16"/>
      <c r="AY916" s="3" t="s">
        <v>128</v>
      </c>
      <c r="AZ916" s="16"/>
      <c r="BA916" s="16"/>
      <c r="BB916" s="16"/>
      <c r="BC916" s="16"/>
      <c r="BD916" s="16"/>
      <c r="BE916" s="157">
        <f>IF(N916="základní",J916,0)</f>
        <v>0</v>
      </c>
      <c r="BF916" s="157">
        <f>IF(N916="snížená",J916,0)</f>
        <v>0</v>
      </c>
      <c r="BG916" s="157">
        <f>IF(N916="zákl. přenesená",J916,0)</f>
        <v>0</v>
      </c>
      <c r="BH916" s="157">
        <f>IF(N916="sníž. přenesená",J916,0)</f>
        <v>0</v>
      </c>
      <c r="BI916" s="157">
        <f>IF(N916="nulová",J916,0)</f>
        <v>0</v>
      </c>
      <c r="BJ916" s="3" t="s">
        <v>136</v>
      </c>
      <c r="BK916" s="157">
        <f>ROUND(I916*H916,2)</f>
        <v>0</v>
      </c>
      <c r="BL916" s="3" t="s">
        <v>434</v>
      </c>
      <c r="BM916" s="156" t="s">
        <v>1419</v>
      </c>
    </row>
    <row r="917" ht="15.75" customHeight="1">
      <c r="A917" s="16"/>
      <c r="B917" s="17"/>
      <c r="C917" s="16"/>
      <c r="D917" s="158" t="s">
        <v>138</v>
      </c>
      <c r="E917" s="16"/>
      <c r="F917" s="159" t="s">
        <v>1420</v>
      </c>
      <c r="G917" s="16"/>
      <c r="H917" s="16"/>
      <c r="I917" s="16"/>
      <c r="J917" s="16"/>
      <c r="K917" s="16"/>
      <c r="L917" s="17"/>
      <c r="M917" s="160"/>
      <c r="N917" s="16"/>
      <c r="O917" s="16"/>
      <c r="P917" s="16"/>
      <c r="Q917" s="16"/>
      <c r="R917" s="16"/>
      <c r="S917" s="16"/>
      <c r="T917" s="5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3" t="s">
        <v>138</v>
      </c>
      <c r="AU917" s="3" t="s">
        <v>136</v>
      </c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</row>
    <row r="918" ht="15.75" customHeight="1">
      <c r="A918" s="166"/>
      <c r="B918" s="167"/>
      <c r="C918" s="166"/>
      <c r="D918" s="168" t="s">
        <v>338</v>
      </c>
      <c r="E918" s="169" t="s">
        <v>1</v>
      </c>
      <c r="F918" s="170" t="s">
        <v>1421</v>
      </c>
      <c r="G918" s="166"/>
      <c r="H918" s="169" t="s">
        <v>1</v>
      </c>
      <c r="I918" s="166"/>
      <c r="J918" s="166"/>
      <c r="K918" s="166"/>
      <c r="L918" s="167"/>
      <c r="M918" s="171"/>
      <c r="N918" s="166"/>
      <c r="O918" s="166"/>
      <c r="P918" s="166"/>
      <c r="Q918" s="166"/>
      <c r="R918" s="166"/>
      <c r="S918" s="166"/>
      <c r="T918" s="172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9" t="s">
        <v>338</v>
      </c>
      <c r="AU918" s="169" t="s">
        <v>136</v>
      </c>
      <c r="AV918" s="166" t="s">
        <v>83</v>
      </c>
      <c r="AW918" s="166" t="s">
        <v>28</v>
      </c>
      <c r="AX918" s="166" t="s">
        <v>75</v>
      </c>
      <c r="AY918" s="169" t="s">
        <v>128</v>
      </c>
      <c r="AZ918" s="166"/>
      <c r="BA918" s="166"/>
      <c r="BB918" s="166"/>
      <c r="BC918" s="166"/>
      <c r="BD918" s="166"/>
      <c r="BE918" s="166"/>
      <c r="BF918" s="166"/>
      <c r="BG918" s="166"/>
      <c r="BH918" s="166"/>
      <c r="BI918" s="166"/>
      <c r="BJ918" s="166"/>
      <c r="BK918" s="166"/>
      <c r="BL918" s="166"/>
      <c r="BM918" s="166"/>
    </row>
    <row r="919" ht="15.75" customHeight="1">
      <c r="A919" s="173"/>
      <c r="B919" s="174"/>
      <c r="C919" s="173"/>
      <c r="D919" s="168" t="s">
        <v>338</v>
      </c>
      <c r="E919" s="175" t="s">
        <v>1</v>
      </c>
      <c r="F919" s="176" t="s">
        <v>1422</v>
      </c>
      <c r="G919" s="173"/>
      <c r="H919" s="177">
        <v>4.77</v>
      </c>
      <c r="I919" s="173"/>
      <c r="J919" s="173"/>
      <c r="K919" s="173"/>
      <c r="L919" s="174"/>
      <c r="M919" s="178"/>
      <c r="N919" s="173"/>
      <c r="O919" s="173"/>
      <c r="P919" s="173"/>
      <c r="Q919" s="173"/>
      <c r="R919" s="173"/>
      <c r="S919" s="173"/>
      <c r="T919" s="179"/>
      <c r="U919" s="173"/>
      <c r="V919" s="173"/>
      <c r="W919" s="173"/>
      <c r="X919" s="173"/>
      <c r="Y919" s="173"/>
      <c r="Z919" s="173"/>
      <c r="AA919" s="173"/>
      <c r="AB919" s="173"/>
      <c r="AC919" s="173"/>
      <c r="AD919" s="173"/>
      <c r="AE919" s="173"/>
      <c r="AF919" s="173"/>
      <c r="AG919" s="173"/>
      <c r="AH919" s="173"/>
      <c r="AI919" s="173"/>
      <c r="AJ919" s="173"/>
      <c r="AK919" s="173"/>
      <c r="AL919" s="173"/>
      <c r="AM919" s="173"/>
      <c r="AN919" s="173"/>
      <c r="AO919" s="173"/>
      <c r="AP919" s="173"/>
      <c r="AQ919" s="173"/>
      <c r="AR919" s="173"/>
      <c r="AS919" s="173"/>
      <c r="AT919" s="175" t="s">
        <v>338</v>
      </c>
      <c r="AU919" s="175" t="s">
        <v>136</v>
      </c>
      <c r="AV919" s="173" t="s">
        <v>136</v>
      </c>
      <c r="AW919" s="173" t="s">
        <v>28</v>
      </c>
      <c r="AX919" s="173" t="s">
        <v>75</v>
      </c>
      <c r="AY919" s="175" t="s">
        <v>128</v>
      </c>
      <c r="AZ919" s="173"/>
      <c r="BA919" s="173"/>
      <c r="BB919" s="173"/>
      <c r="BC919" s="173"/>
      <c r="BD919" s="173"/>
      <c r="BE919" s="173"/>
      <c r="BF919" s="173"/>
      <c r="BG919" s="173"/>
      <c r="BH919" s="173"/>
      <c r="BI919" s="173"/>
      <c r="BJ919" s="173"/>
      <c r="BK919" s="173"/>
      <c r="BL919" s="173"/>
      <c r="BM919" s="173"/>
    </row>
    <row r="920" ht="15.75" customHeight="1">
      <c r="A920" s="173"/>
      <c r="B920" s="174"/>
      <c r="C920" s="173"/>
      <c r="D920" s="168" t="s">
        <v>338</v>
      </c>
      <c r="E920" s="175" t="s">
        <v>1</v>
      </c>
      <c r="F920" s="176" t="s">
        <v>1423</v>
      </c>
      <c r="G920" s="173"/>
      <c r="H920" s="177">
        <v>4.5</v>
      </c>
      <c r="I920" s="173"/>
      <c r="J920" s="173"/>
      <c r="K920" s="173"/>
      <c r="L920" s="174"/>
      <c r="M920" s="178"/>
      <c r="N920" s="173"/>
      <c r="O920" s="173"/>
      <c r="P920" s="173"/>
      <c r="Q920" s="173"/>
      <c r="R920" s="173"/>
      <c r="S920" s="173"/>
      <c r="T920" s="179"/>
      <c r="U920" s="173"/>
      <c r="V920" s="173"/>
      <c r="W920" s="173"/>
      <c r="X920" s="173"/>
      <c r="Y920" s="173"/>
      <c r="Z920" s="173"/>
      <c r="AA920" s="173"/>
      <c r="AB920" s="173"/>
      <c r="AC920" s="173"/>
      <c r="AD920" s="173"/>
      <c r="AE920" s="173"/>
      <c r="AF920" s="173"/>
      <c r="AG920" s="173"/>
      <c r="AH920" s="173"/>
      <c r="AI920" s="173"/>
      <c r="AJ920" s="173"/>
      <c r="AK920" s="173"/>
      <c r="AL920" s="173"/>
      <c r="AM920" s="173"/>
      <c r="AN920" s="173"/>
      <c r="AO920" s="173"/>
      <c r="AP920" s="173"/>
      <c r="AQ920" s="173"/>
      <c r="AR920" s="173"/>
      <c r="AS920" s="173"/>
      <c r="AT920" s="175" t="s">
        <v>338</v>
      </c>
      <c r="AU920" s="175" t="s">
        <v>136</v>
      </c>
      <c r="AV920" s="173" t="s">
        <v>136</v>
      </c>
      <c r="AW920" s="173" t="s">
        <v>28</v>
      </c>
      <c r="AX920" s="173" t="s">
        <v>75</v>
      </c>
      <c r="AY920" s="175" t="s">
        <v>128</v>
      </c>
      <c r="AZ920" s="173"/>
      <c r="BA920" s="173"/>
      <c r="BB920" s="173"/>
      <c r="BC920" s="173"/>
      <c r="BD920" s="173"/>
      <c r="BE920" s="173"/>
      <c r="BF920" s="173"/>
      <c r="BG920" s="173"/>
      <c r="BH920" s="173"/>
      <c r="BI920" s="173"/>
      <c r="BJ920" s="173"/>
      <c r="BK920" s="173"/>
      <c r="BL920" s="173"/>
      <c r="BM920" s="173"/>
    </row>
    <row r="921" ht="15.75" customHeight="1">
      <c r="A921" s="187"/>
      <c r="B921" s="188"/>
      <c r="C921" s="187"/>
      <c r="D921" s="168" t="s">
        <v>338</v>
      </c>
      <c r="E921" s="189" t="s">
        <v>1</v>
      </c>
      <c r="F921" s="190" t="s">
        <v>351</v>
      </c>
      <c r="G921" s="187"/>
      <c r="H921" s="191">
        <v>9.27</v>
      </c>
      <c r="I921" s="187"/>
      <c r="J921" s="187"/>
      <c r="K921" s="187"/>
      <c r="L921" s="188"/>
      <c r="M921" s="192"/>
      <c r="N921" s="187"/>
      <c r="O921" s="187"/>
      <c r="P921" s="187"/>
      <c r="Q921" s="187"/>
      <c r="R921" s="187"/>
      <c r="S921" s="187"/>
      <c r="T921" s="193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9" t="s">
        <v>338</v>
      </c>
      <c r="AU921" s="189" t="s">
        <v>136</v>
      </c>
      <c r="AV921" s="187" t="s">
        <v>153</v>
      </c>
      <c r="AW921" s="187" t="s">
        <v>28</v>
      </c>
      <c r="AX921" s="187" t="s">
        <v>83</v>
      </c>
      <c r="AY921" s="189" t="s">
        <v>128</v>
      </c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</row>
    <row r="922" ht="21.75" customHeight="1">
      <c r="A922" s="16"/>
      <c r="B922" s="17"/>
      <c r="C922" s="194" t="s">
        <v>1424</v>
      </c>
      <c r="D922" s="194" t="s">
        <v>407</v>
      </c>
      <c r="E922" s="195" t="s">
        <v>1425</v>
      </c>
      <c r="F922" s="196" t="s">
        <v>1426</v>
      </c>
      <c r="G922" s="197" t="s">
        <v>174</v>
      </c>
      <c r="H922" s="198">
        <v>0.306</v>
      </c>
      <c r="I922" s="199"/>
      <c r="J922" s="199">
        <f>ROUND(I922*H922,2)</f>
        <v>0</v>
      </c>
      <c r="K922" s="196" t="s">
        <v>134</v>
      </c>
      <c r="L922" s="200"/>
      <c r="M922" s="201" t="s">
        <v>1</v>
      </c>
      <c r="N922" s="202" t="s">
        <v>41</v>
      </c>
      <c r="O922" s="154">
        <v>0.0</v>
      </c>
      <c r="P922" s="154">
        <f>O922*H922</f>
        <v>0</v>
      </c>
      <c r="Q922" s="154">
        <v>0.55</v>
      </c>
      <c r="R922" s="154">
        <f>Q922*H922</f>
        <v>0.1683</v>
      </c>
      <c r="S922" s="154">
        <v>0.0</v>
      </c>
      <c r="T922" s="155">
        <f>S922*H922</f>
        <v>0</v>
      </c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56" t="s">
        <v>556</v>
      </c>
      <c r="AS922" s="16"/>
      <c r="AT922" s="156" t="s">
        <v>407</v>
      </c>
      <c r="AU922" s="156" t="s">
        <v>136</v>
      </c>
      <c r="AV922" s="16"/>
      <c r="AW922" s="16"/>
      <c r="AX922" s="16"/>
      <c r="AY922" s="3" t="s">
        <v>128</v>
      </c>
      <c r="AZ922" s="16"/>
      <c r="BA922" s="16"/>
      <c r="BB922" s="16"/>
      <c r="BC922" s="16"/>
      <c r="BD922" s="16"/>
      <c r="BE922" s="157">
        <f>IF(N922="základní",J922,0)</f>
        <v>0</v>
      </c>
      <c r="BF922" s="157">
        <f>IF(N922="snížená",J922,0)</f>
        <v>0</v>
      </c>
      <c r="BG922" s="157">
        <f>IF(N922="zákl. přenesená",J922,0)</f>
        <v>0</v>
      </c>
      <c r="BH922" s="157">
        <f>IF(N922="sníž. přenesená",J922,0)</f>
        <v>0</v>
      </c>
      <c r="BI922" s="157">
        <f>IF(N922="nulová",J922,0)</f>
        <v>0</v>
      </c>
      <c r="BJ922" s="3" t="s">
        <v>136</v>
      </c>
      <c r="BK922" s="157">
        <f>ROUND(I922*H922,2)</f>
        <v>0</v>
      </c>
      <c r="BL922" s="3" t="s">
        <v>434</v>
      </c>
      <c r="BM922" s="156" t="s">
        <v>1427</v>
      </c>
    </row>
    <row r="923" ht="15.75" customHeight="1">
      <c r="A923" s="166"/>
      <c r="B923" s="167"/>
      <c r="C923" s="166"/>
      <c r="D923" s="168" t="s">
        <v>338</v>
      </c>
      <c r="E923" s="169" t="s">
        <v>1</v>
      </c>
      <c r="F923" s="170" t="s">
        <v>1421</v>
      </c>
      <c r="G923" s="166"/>
      <c r="H923" s="169" t="s">
        <v>1</v>
      </c>
      <c r="I923" s="166"/>
      <c r="J923" s="166"/>
      <c r="K923" s="166"/>
      <c r="L923" s="167"/>
      <c r="M923" s="171"/>
      <c r="N923" s="166"/>
      <c r="O923" s="166"/>
      <c r="P923" s="166"/>
      <c r="Q923" s="166"/>
      <c r="R923" s="166"/>
      <c r="S923" s="166"/>
      <c r="T923" s="172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9" t="s">
        <v>338</v>
      </c>
      <c r="AU923" s="169" t="s">
        <v>136</v>
      </c>
      <c r="AV923" s="166" t="s">
        <v>83</v>
      </c>
      <c r="AW923" s="166" t="s">
        <v>28</v>
      </c>
      <c r="AX923" s="166" t="s">
        <v>75</v>
      </c>
      <c r="AY923" s="169" t="s">
        <v>128</v>
      </c>
      <c r="AZ923" s="166"/>
      <c r="BA923" s="166"/>
      <c r="BB923" s="166"/>
      <c r="BC923" s="166"/>
      <c r="BD923" s="166"/>
      <c r="BE923" s="166"/>
      <c r="BF923" s="166"/>
      <c r="BG923" s="166"/>
      <c r="BH923" s="166"/>
      <c r="BI923" s="166"/>
      <c r="BJ923" s="166"/>
      <c r="BK923" s="166"/>
      <c r="BL923" s="166"/>
      <c r="BM923" s="166"/>
    </row>
    <row r="924" ht="15.75" customHeight="1">
      <c r="A924" s="173"/>
      <c r="B924" s="174"/>
      <c r="C924" s="173"/>
      <c r="D924" s="168" t="s">
        <v>338</v>
      </c>
      <c r="E924" s="175" t="s">
        <v>1</v>
      </c>
      <c r="F924" s="176" t="s">
        <v>1428</v>
      </c>
      <c r="G924" s="173"/>
      <c r="H924" s="177">
        <v>0.157</v>
      </c>
      <c r="I924" s="173"/>
      <c r="J924" s="173"/>
      <c r="K924" s="173"/>
      <c r="L924" s="174"/>
      <c r="M924" s="178"/>
      <c r="N924" s="173"/>
      <c r="O924" s="173"/>
      <c r="P924" s="173"/>
      <c r="Q924" s="173"/>
      <c r="R924" s="173"/>
      <c r="S924" s="173"/>
      <c r="T924" s="179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  <c r="AF924" s="173"/>
      <c r="AG924" s="173"/>
      <c r="AH924" s="173"/>
      <c r="AI924" s="173"/>
      <c r="AJ924" s="173"/>
      <c r="AK924" s="173"/>
      <c r="AL924" s="173"/>
      <c r="AM924" s="173"/>
      <c r="AN924" s="173"/>
      <c r="AO924" s="173"/>
      <c r="AP924" s="173"/>
      <c r="AQ924" s="173"/>
      <c r="AR924" s="173"/>
      <c r="AS924" s="173"/>
      <c r="AT924" s="175" t="s">
        <v>338</v>
      </c>
      <c r="AU924" s="175" t="s">
        <v>136</v>
      </c>
      <c r="AV924" s="173" t="s">
        <v>136</v>
      </c>
      <c r="AW924" s="173" t="s">
        <v>28</v>
      </c>
      <c r="AX924" s="173" t="s">
        <v>75</v>
      </c>
      <c r="AY924" s="175" t="s">
        <v>128</v>
      </c>
      <c r="AZ924" s="173"/>
      <c r="BA924" s="173"/>
      <c r="BB924" s="173"/>
      <c r="BC924" s="173"/>
      <c r="BD924" s="173"/>
      <c r="BE924" s="173"/>
      <c r="BF924" s="173"/>
      <c r="BG924" s="173"/>
      <c r="BH924" s="173"/>
      <c r="BI924" s="173"/>
      <c r="BJ924" s="173"/>
      <c r="BK924" s="173"/>
      <c r="BL924" s="173"/>
      <c r="BM924" s="173"/>
    </row>
    <row r="925" ht="15.75" customHeight="1">
      <c r="A925" s="173"/>
      <c r="B925" s="174"/>
      <c r="C925" s="173"/>
      <c r="D925" s="168" t="s">
        <v>338</v>
      </c>
      <c r="E925" s="175" t="s">
        <v>1</v>
      </c>
      <c r="F925" s="176" t="s">
        <v>1429</v>
      </c>
      <c r="G925" s="173"/>
      <c r="H925" s="177">
        <v>0.149</v>
      </c>
      <c r="I925" s="173"/>
      <c r="J925" s="173"/>
      <c r="K925" s="173"/>
      <c r="L925" s="174"/>
      <c r="M925" s="178"/>
      <c r="N925" s="173"/>
      <c r="O925" s="173"/>
      <c r="P925" s="173"/>
      <c r="Q925" s="173"/>
      <c r="R925" s="173"/>
      <c r="S925" s="173"/>
      <c r="T925" s="179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  <c r="AF925" s="173"/>
      <c r="AG925" s="173"/>
      <c r="AH925" s="173"/>
      <c r="AI925" s="173"/>
      <c r="AJ925" s="173"/>
      <c r="AK925" s="173"/>
      <c r="AL925" s="173"/>
      <c r="AM925" s="173"/>
      <c r="AN925" s="173"/>
      <c r="AO925" s="173"/>
      <c r="AP925" s="173"/>
      <c r="AQ925" s="173"/>
      <c r="AR925" s="173"/>
      <c r="AS925" s="173"/>
      <c r="AT925" s="175" t="s">
        <v>338</v>
      </c>
      <c r="AU925" s="175" t="s">
        <v>136</v>
      </c>
      <c r="AV925" s="173" t="s">
        <v>136</v>
      </c>
      <c r="AW925" s="173" t="s">
        <v>28</v>
      </c>
      <c r="AX925" s="173" t="s">
        <v>75</v>
      </c>
      <c r="AY925" s="175" t="s">
        <v>128</v>
      </c>
      <c r="AZ925" s="173"/>
      <c r="BA925" s="173"/>
      <c r="BB925" s="173"/>
      <c r="BC925" s="173"/>
      <c r="BD925" s="173"/>
      <c r="BE925" s="173"/>
      <c r="BF925" s="173"/>
      <c r="BG925" s="173"/>
      <c r="BH925" s="173"/>
      <c r="BI925" s="173"/>
      <c r="BJ925" s="173"/>
      <c r="BK925" s="173"/>
      <c r="BL925" s="173"/>
      <c r="BM925" s="173"/>
    </row>
    <row r="926" ht="15.75" customHeight="1">
      <c r="A926" s="187"/>
      <c r="B926" s="188"/>
      <c r="C926" s="187"/>
      <c r="D926" s="168" t="s">
        <v>338</v>
      </c>
      <c r="E926" s="189" t="s">
        <v>258</v>
      </c>
      <c r="F926" s="190" t="s">
        <v>351</v>
      </c>
      <c r="G926" s="187"/>
      <c r="H926" s="191">
        <v>0.306</v>
      </c>
      <c r="I926" s="187"/>
      <c r="J926" s="187"/>
      <c r="K926" s="187"/>
      <c r="L926" s="188"/>
      <c r="M926" s="192"/>
      <c r="N926" s="187"/>
      <c r="O926" s="187"/>
      <c r="P926" s="187"/>
      <c r="Q926" s="187"/>
      <c r="R926" s="187"/>
      <c r="S926" s="187"/>
      <c r="T926" s="193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9" t="s">
        <v>338</v>
      </c>
      <c r="AU926" s="189" t="s">
        <v>136</v>
      </c>
      <c r="AV926" s="187" t="s">
        <v>153</v>
      </c>
      <c r="AW926" s="187" t="s">
        <v>28</v>
      </c>
      <c r="AX926" s="187" t="s">
        <v>83</v>
      </c>
      <c r="AY926" s="189" t="s">
        <v>128</v>
      </c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</row>
    <row r="927" ht="24.0" customHeight="1">
      <c r="A927" s="16"/>
      <c r="B927" s="17"/>
      <c r="C927" s="146" t="s">
        <v>1430</v>
      </c>
      <c r="D927" s="146" t="s">
        <v>131</v>
      </c>
      <c r="E927" s="147" t="s">
        <v>1431</v>
      </c>
      <c r="F927" s="148" t="s">
        <v>1432</v>
      </c>
      <c r="G927" s="149" t="s">
        <v>209</v>
      </c>
      <c r="H927" s="150">
        <v>22.2</v>
      </c>
      <c r="I927" s="151"/>
      <c r="J927" s="151">
        <f>ROUND(I927*H927,2)</f>
        <v>0</v>
      </c>
      <c r="K927" s="148" t="s">
        <v>134</v>
      </c>
      <c r="L927" s="17"/>
      <c r="M927" s="152" t="s">
        <v>1</v>
      </c>
      <c r="N927" s="153" t="s">
        <v>41</v>
      </c>
      <c r="O927" s="154">
        <v>0.81</v>
      </c>
      <c r="P927" s="154">
        <f>O927*H927</f>
        <v>17.982</v>
      </c>
      <c r="Q927" s="154">
        <v>0.0</v>
      </c>
      <c r="R927" s="154">
        <f>Q927*H927</f>
        <v>0</v>
      </c>
      <c r="S927" s="154">
        <v>0.0</v>
      </c>
      <c r="T927" s="155">
        <f>S927*H927</f>
        <v>0</v>
      </c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56" t="s">
        <v>434</v>
      </c>
      <c r="AS927" s="16"/>
      <c r="AT927" s="156" t="s">
        <v>131</v>
      </c>
      <c r="AU927" s="156" t="s">
        <v>136</v>
      </c>
      <c r="AV927" s="16"/>
      <c r="AW927" s="16"/>
      <c r="AX927" s="16"/>
      <c r="AY927" s="3" t="s">
        <v>128</v>
      </c>
      <c r="AZ927" s="16"/>
      <c r="BA927" s="16"/>
      <c r="BB927" s="16"/>
      <c r="BC927" s="16"/>
      <c r="BD927" s="16"/>
      <c r="BE927" s="157">
        <f>IF(N927="základní",J927,0)</f>
        <v>0</v>
      </c>
      <c r="BF927" s="157">
        <f>IF(N927="snížená",J927,0)</f>
        <v>0</v>
      </c>
      <c r="BG927" s="157">
        <f>IF(N927="zákl. přenesená",J927,0)</f>
        <v>0</v>
      </c>
      <c r="BH927" s="157">
        <f>IF(N927="sníž. přenesená",J927,0)</f>
        <v>0</v>
      </c>
      <c r="BI927" s="157">
        <f>IF(N927="nulová",J927,0)</f>
        <v>0</v>
      </c>
      <c r="BJ927" s="3" t="s">
        <v>136</v>
      </c>
      <c r="BK927" s="157">
        <f>ROUND(I927*H927,2)</f>
        <v>0</v>
      </c>
      <c r="BL927" s="3" t="s">
        <v>434</v>
      </c>
      <c r="BM927" s="156" t="s">
        <v>1433</v>
      </c>
    </row>
    <row r="928" ht="15.75" customHeight="1">
      <c r="A928" s="16"/>
      <c r="B928" s="17"/>
      <c r="C928" s="16"/>
      <c r="D928" s="158" t="s">
        <v>138</v>
      </c>
      <c r="E928" s="16"/>
      <c r="F928" s="159" t="s">
        <v>1434</v>
      </c>
      <c r="G928" s="16"/>
      <c r="H928" s="16"/>
      <c r="I928" s="16"/>
      <c r="J928" s="16"/>
      <c r="K928" s="16"/>
      <c r="L928" s="17"/>
      <c r="M928" s="160"/>
      <c r="N928" s="16"/>
      <c r="O928" s="16"/>
      <c r="P928" s="16"/>
      <c r="Q928" s="16"/>
      <c r="R928" s="16"/>
      <c r="S928" s="16"/>
      <c r="T928" s="5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3" t="s">
        <v>138</v>
      </c>
      <c r="AU928" s="3" t="s">
        <v>136</v>
      </c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</row>
    <row r="929" ht="15.75" customHeight="1">
      <c r="A929" s="166"/>
      <c r="B929" s="167"/>
      <c r="C929" s="166"/>
      <c r="D929" s="168" t="s">
        <v>338</v>
      </c>
      <c r="E929" s="169" t="s">
        <v>1</v>
      </c>
      <c r="F929" s="170" t="s">
        <v>1435</v>
      </c>
      <c r="G929" s="166"/>
      <c r="H929" s="169" t="s">
        <v>1</v>
      </c>
      <c r="I929" s="166"/>
      <c r="J929" s="166"/>
      <c r="K929" s="166"/>
      <c r="L929" s="167"/>
      <c r="M929" s="171"/>
      <c r="N929" s="166"/>
      <c r="O929" s="166"/>
      <c r="P929" s="166"/>
      <c r="Q929" s="166"/>
      <c r="R929" s="166"/>
      <c r="S929" s="166"/>
      <c r="T929" s="172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9" t="s">
        <v>338</v>
      </c>
      <c r="AU929" s="169" t="s">
        <v>136</v>
      </c>
      <c r="AV929" s="166" t="s">
        <v>83</v>
      </c>
      <c r="AW929" s="166" t="s">
        <v>28</v>
      </c>
      <c r="AX929" s="166" t="s">
        <v>75</v>
      </c>
      <c r="AY929" s="169" t="s">
        <v>128</v>
      </c>
      <c r="AZ929" s="166"/>
      <c r="BA929" s="166"/>
      <c r="BB929" s="166"/>
      <c r="BC929" s="166"/>
      <c r="BD929" s="166"/>
      <c r="BE929" s="166"/>
      <c r="BF929" s="166"/>
      <c r="BG929" s="166"/>
      <c r="BH929" s="166"/>
      <c r="BI929" s="166"/>
      <c r="BJ929" s="166"/>
      <c r="BK929" s="166"/>
      <c r="BL929" s="166"/>
      <c r="BM929" s="166"/>
    </row>
    <row r="930" ht="15.75" customHeight="1">
      <c r="A930" s="173"/>
      <c r="B930" s="174"/>
      <c r="C930" s="173"/>
      <c r="D930" s="168" t="s">
        <v>338</v>
      </c>
      <c r="E930" s="175" t="s">
        <v>1</v>
      </c>
      <c r="F930" s="176" t="s">
        <v>1436</v>
      </c>
      <c r="G930" s="173"/>
      <c r="H930" s="177">
        <v>22.2</v>
      </c>
      <c r="I930" s="173"/>
      <c r="J930" s="173"/>
      <c r="K930" s="173"/>
      <c r="L930" s="174"/>
      <c r="M930" s="178"/>
      <c r="N930" s="173"/>
      <c r="O930" s="173"/>
      <c r="P930" s="173"/>
      <c r="Q930" s="173"/>
      <c r="R930" s="173"/>
      <c r="S930" s="173"/>
      <c r="T930" s="179"/>
      <c r="U930" s="173"/>
      <c r="V930" s="173"/>
      <c r="W930" s="173"/>
      <c r="X930" s="173"/>
      <c r="Y930" s="173"/>
      <c r="Z930" s="173"/>
      <c r="AA930" s="173"/>
      <c r="AB930" s="173"/>
      <c r="AC930" s="173"/>
      <c r="AD930" s="173"/>
      <c r="AE930" s="173"/>
      <c r="AF930" s="173"/>
      <c r="AG930" s="173"/>
      <c r="AH930" s="173"/>
      <c r="AI930" s="173"/>
      <c r="AJ930" s="173"/>
      <c r="AK930" s="173"/>
      <c r="AL930" s="173"/>
      <c r="AM930" s="173"/>
      <c r="AN930" s="173"/>
      <c r="AO930" s="173"/>
      <c r="AP930" s="173"/>
      <c r="AQ930" s="173"/>
      <c r="AR930" s="173"/>
      <c r="AS930" s="173"/>
      <c r="AT930" s="175" t="s">
        <v>338</v>
      </c>
      <c r="AU930" s="175" t="s">
        <v>136</v>
      </c>
      <c r="AV930" s="173" t="s">
        <v>136</v>
      </c>
      <c r="AW930" s="173" t="s">
        <v>28</v>
      </c>
      <c r="AX930" s="173" t="s">
        <v>75</v>
      </c>
      <c r="AY930" s="175" t="s">
        <v>128</v>
      </c>
      <c r="AZ930" s="173"/>
      <c r="BA930" s="173"/>
      <c r="BB930" s="173"/>
      <c r="BC930" s="173"/>
      <c r="BD930" s="173"/>
      <c r="BE930" s="173"/>
      <c r="BF930" s="173"/>
      <c r="BG930" s="173"/>
      <c r="BH930" s="173"/>
      <c r="BI930" s="173"/>
      <c r="BJ930" s="173"/>
      <c r="BK930" s="173"/>
      <c r="BL930" s="173"/>
      <c r="BM930" s="173"/>
    </row>
    <row r="931" ht="15.75" customHeight="1">
      <c r="A931" s="187"/>
      <c r="B931" s="188"/>
      <c r="C931" s="187"/>
      <c r="D931" s="168" t="s">
        <v>338</v>
      </c>
      <c r="E931" s="189" t="s">
        <v>1</v>
      </c>
      <c r="F931" s="190" t="s">
        <v>351</v>
      </c>
      <c r="G931" s="187"/>
      <c r="H931" s="191">
        <v>22.2</v>
      </c>
      <c r="I931" s="187"/>
      <c r="J931" s="187"/>
      <c r="K931" s="187"/>
      <c r="L931" s="188"/>
      <c r="M931" s="192"/>
      <c r="N931" s="187"/>
      <c r="O931" s="187"/>
      <c r="P931" s="187"/>
      <c r="Q931" s="187"/>
      <c r="R931" s="187"/>
      <c r="S931" s="187"/>
      <c r="T931" s="193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9" t="s">
        <v>338</v>
      </c>
      <c r="AU931" s="189" t="s">
        <v>136</v>
      </c>
      <c r="AV931" s="187" t="s">
        <v>153</v>
      </c>
      <c r="AW931" s="187" t="s">
        <v>28</v>
      </c>
      <c r="AX931" s="187" t="s">
        <v>83</v>
      </c>
      <c r="AY931" s="189" t="s">
        <v>128</v>
      </c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</row>
    <row r="932" ht="21.75" customHeight="1">
      <c r="A932" s="16"/>
      <c r="B932" s="17"/>
      <c r="C932" s="194" t="s">
        <v>1437</v>
      </c>
      <c r="D932" s="194" t="s">
        <v>407</v>
      </c>
      <c r="E932" s="195" t="s">
        <v>1438</v>
      </c>
      <c r="F932" s="196" t="s">
        <v>1439</v>
      </c>
      <c r="G932" s="197" t="s">
        <v>174</v>
      </c>
      <c r="H932" s="198">
        <v>1.066</v>
      </c>
      <c r="I932" s="199"/>
      <c r="J932" s="199">
        <f>ROUND(I932*H932,2)</f>
        <v>0</v>
      </c>
      <c r="K932" s="196" t="s">
        <v>134</v>
      </c>
      <c r="L932" s="200"/>
      <c r="M932" s="201" t="s">
        <v>1</v>
      </c>
      <c r="N932" s="202" t="s">
        <v>41</v>
      </c>
      <c r="O932" s="154">
        <v>0.0</v>
      </c>
      <c r="P932" s="154">
        <f>O932*H932</f>
        <v>0</v>
      </c>
      <c r="Q932" s="154">
        <v>0.55</v>
      </c>
      <c r="R932" s="154">
        <f>Q932*H932</f>
        <v>0.5863</v>
      </c>
      <c r="S932" s="154">
        <v>0.0</v>
      </c>
      <c r="T932" s="155">
        <f>S932*H932</f>
        <v>0</v>
      </c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56" t="s">
        <v>556</v>
      </c>
      <c r="AS932" s="16"/>
      <c r="AT932" s="156" t="s">
        <v>407</v>
      </c>
      <c r="AU932" s="156" t="s">
        <v>136</v>
      </c>
      <c r="AV932" s="16"/>
      <c r="AW932" s="16"/>
      <c r="AX932" s="16"/>
      <c r="AY932" s="3" t="s">
        <v>128</v>
      </c>
      <c r="AZ932" s="16"/>
      <c r="BA932" s="16"/>
      <c r="BB932" s="16"/>
      <c r="BC932" s="16"/>
      <c r="BD932" s="16"/>
      <c r="BE932" s="157">
        <f>IF(N932="základní",J932,0)</f>
        <v>0</v>
      </c>
      <c r="BF932" s="157">
        <f>IF(N932="snížená",J932,0)</f>
        <v>0</v>
      </c>
      <c r="BG932" s="157">
        <f>IF(N932="zákl. přenesená",J932,0)</f>
        <v>0</v>
      </c>
      <c r="BH932" s="157">
        <f>IF(N932="sníž. přenesená",J932,0)</f>
        <v>0</v>
      </c>
      <c r="BI932" s="157">
        <f>IF(N932="nulová",J932,0)</f>
        <v>0</v>
      </c>
      <c r="BJ932" s="3" t="s">
        <v>136</v>
      </c>
      <c r="BK932" s="157">
        <f>ROUND(I932*H932,2)</f>
        <v>0</v>
      </c>
      <c r="BL932" s="3" t="s">
        <v>434</v>
      </c>
      <c r="BM932" s="156" t="s">
        <v>1440</v>
      </c>
    </row>
    <row r="933" ht="15.75" customHeight="1">
      <c r="A933" s="166"/>
      <c r="B933" s="167"/>
      <c r="C933" s="166"/>
      <c r="D933" s="168" t="s">
        <v>338</v>
      </c>
      <c r="E933" s="169" t="s">
        <v>1</v>
      </c>
      <c r="F933" s="170" t="s">
        <v>1435</v>
      </c>
      <c r="G933" s="166"/>
      <c r="H933" s="169" t="s">
        <v>1</v>
      </c>
      <c r="I933" s="166"/>
      <c r="J933" s="166"/>
      <c r="K933" s="166"/>
      <c r="L933" s="167"/>
      <c r="M933" s="171"/>
      <c r="N933" s="166"/>
      <c r="O933" s="166"/>
      <c r="P933" s="166"/>
      <c r="Q933" s="166"/>
      <c r="R933" s="166"/>
      <c r="S933" s="166"/>
      <c r="T933" s="172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9" t="s">
        <v>338</v>
      </c>
      <c r="AU933" s="169" t="s">
        <v>136</v>
      </c>
      <c r="AV933" s="166" t="s">
        <v>83</v>
      </c>
      <c r="AW933" s="166" t="s">
        <v>28</v>
      </c>
      <c r="AX933" s="166" t="s">
        <v>75</v>
      </c>
      <c r="AY933" s="169" t="s">
        <v>128</v>
      </c>
      <c r="AZ933" s="166"/>
      <c r="BA933" s="166"/>
      <c r="BB933" s="166"/>
      <c r="BC933" s="166"/>
      <c r="BD933" s="166"/>
      <c r="BE933" s="166"/>
      <c r="BF933" s="166"/>
      <c r="BG933" s="166"/>
      <c r="BH933" s="166"/>
      <c r="BI933" s="166"/>
      <c r="BJ933" s="166"/>
      <c r="BK933" s="166"/>
      <c r="BL933" s="166"/>
      <c r="BM933" s="166"/>
    </row>
    <row r="934" ht="15.75" customHeight="1">
      <c r="A934" s="173"/>
      <c r="B934" s="174"/>
      <c r="C934" s="173"/>
      <c r="D934" s="168" t="s">
        <v>338</v>
      </c>
      <c r="E934" s="175" t="s">
        <v>1</v>
      </c>
      <c r="F934" s="176" t="s">
        <v>1441</v>
      </c>
      <c r="G934" s="173"/>
      <c r="H934" s="177">
        <v>1.066</v>
      </c>
      <c r="I934" s="173"/>
      <c r="J934" s="173"/>
      <c r="K934" s="173"/>
      <c r="L934" s="174"/>
      <c r="M934" s="178"/>
      <c r="N934" s="173"/>
      <c r="O934" s="173"/>
      <c r="P934" s="173"/>
      <c r="Q934" s="173"/>
      <c r="R934" s="173"/>
      <c r="S934" s="173"/>
      <c r="T934" s="179"/>
      <c r="U934" s="173"/>
      <c r="V934" s="173"/>
      <c r="W934" s="173"/>
      <c r="X934" s="173"/>
      <c r="Y934" s="173"/>
      <c r="Z934" s="173"/>
      <c r="AA934" s="173"/>
      <c r="AB934" s="173"/>
      <c r="AC934" s="173"/>
      <c r="AD934" s="173"/>
      <c r="AE934" s="173"/>
      <c r="AF934" s="173"/>
      <c r="AG934" s="173"/>
      <c r="AH934" s="173"/>
      <c r="AI934" s="173"/>
      <c r="AJ934" s="173"/>
      <c r="AK934" s="173"/>
      <c r="AL934" s="173"/>
      <c r="AM934" s="173"/>
      <c r="AN934" s="173"/>
      <c r="AO934" s="173"/>
      <c r="AP934" s="173"/>
      <c r="AQ934" s="173"/>
      <c r="AR934" s="173"/>
      <c r="AS934" s="173"/>
      <c r="AT934" s="175" t="s">
        <v>338</v>
      </c>
      <c r="AU934" s="175" t="s">
        <v>136</v>
      </c>
      <c r="AV934" s="173" t="s">
        <v>136</v>
      </c>
      <c r="AW934" s="173" t="s">
        <v>28</v>
      </c>
      <c r="AX934" s="173" t="s">
        <v>75</v>
      </c>
      <c r="AY934" s="175" t="s">
        <v>128</v>
      </c>
      <c r="AZ934" s="173"/>
      <c r="BA934" s="173"/>
      <c r="BB934" s="173"/>
      <c r="BC934" s="173"/>
      <c r="BD934" s="173"/>
      <c r="BE934" s="173"/>
      <c r="BF934" s="173"/>
      <c r="BG934" s="173"/>
      <c r="BH934" s="173"/>
      <c r="BI934" s="173"/>
      <c r="BJ934" s="173"/>
      <c r="BK934" s="173"/>
      <c r="BL934" s="173"/>
      <c r="BM934" s="173"/>
    </row>
    <row r="935" ht="15.75" customHeight="1">
      <c r="A935" s="187"/>
      <c r="B935" s="188"/>
      <c r="C935" s="187"/>
      <c r="D935" s="168" t="s">
        <v>338</v>
      </c>
      <c r="E935" s="189" t="s">
        <v>304</v>
      </c>
      <c r="F935" s="190" t="s">
        <v>351</v>
      </c>
      <c r="G935" s="187"/>
      <c r="H935" s="191">
        <v>1.066</v>
      </c>
      <c r="I935" s="187"/>
      <c r="J935" s="187"/>
      <c r="K935" s="187"/>
      <c r="L935" s="188"/>
      <c r="M935" s="192"/>
      <c r="N935" s="187"/>
      <c r="O935" s="187"/>
      <c r="P935" s="187"/>
      <c r="Q935" s="187"/>
      <c r="R935" s="187"/>
      <c r="S935" s="187"/>
      <c r="T935" s="193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9" t="s">
        <v>338</v>
      </c>
      <c r="AU935" s="189" t="s">
        <v>136</v>
      </c>
      <c r="AV935" s="187" t="s">
        <v>153</v>
      </c>
      <c r="AW935" s="187" t="s">
        <v>28</v>
      </c>
      <c r="AX935" s="187" t="s">
        <v>83</v>
      </c>
      <c r="AY935" s="189" t="s">
        <v>128</v>
      </c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</row>
    <row r="936" ht="33.0" customHeight="1">
      <c r="A936" s="16"/>
      <c r="B936" s="17"/>
      <c r="C936" s="146" t="s">
        <v>1442</v>
      </c>
      <c r="D936" s="146" t="s">
        <v>131</v>
      </c>
      <c r="E936" s="147" t="s">
        <v>1443</v>
      </c>
      <c r="F936" s="148" t="s">
        <v>1444</v>
      </c>
      <c r="G936" s="149" t="s">
        <v>164</v>
      </c>
      <c r="H936" s="150">
        <v>170.0</v>
      </c>
      <c r="I936" s="151"/>
      <c r="J936" s="151">
        <f t="shared" ref="J936:J937" si="136">ROUND(I936*H936,2)</f>
        <v>0</v>
      </c>
      <c r="K936" s="148" t="s">
        <v>1</v>
      </c>
      <c r="L936" s="17"/>
      <c r="M936" s="152" t="s">
        <v>1</v>
      </c>
      <c r="N936" s="153" t="s">
        <v>41</v>
      </c>
      <c r="O936" s="154">
        <v>0.29</v>
      </c>
      <c r="P936" s="154">
        <f t="shared" ref="P936:P937" si="137">O936*H936</f>
        <v>49.3</v>
      </c>
      <c r="Q936" s="154">
        <v>0.0</v>
      </c>
      <c r="R936" s="154">
        <f t="shared" ref="R936:R937" si="138">Q936*H936</f>
        <v>0</v>
      </c>
      <c r="S936" s="154">
        <v>0.0</v>
      </c>
      <c r="T936" s="155">
        <f t="shared" ref="T936:T937" si="139">S936*H936</f>
        <v>0</v>
      </c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56" t="s">
        <v>434</v>
      </c>
      <c r="AS936" s="16"/>
      <c r="AT936" s="156" t="s">
        <v>131</v>
      </c>
      <c r="AU936" s="156" t="s">
        <v>136</v>
      </c>
      <c r="AV936" s="16"/>
      <c r="AW936" s="16"/>
      <c r="AX936" s="16"/>
      <c r="AY936" s="3" t="s">
        <v>128</v>
      </c>
      <c r="AZ936" s="16"/>
      <c r="BA936" s="16"/>
      <c r="BB936" s="16"/>
      <c r="BC936" s="16"/>
      <c r="BD936" s="16"/>
      <c r="BE936" s="157">
        <f t="shared" ref="BE936:BE937" si="140">IF(N936="základní",J936,0)</f>
        <v>0</v>
      </c>
      <c r="BF936" s="157">
        <f t="shared" ref="BF936:BF937" si="141">IF(N936="snížená",J936,0)</f>
        <v>0</v>
      </c>
      <c r="BG936" s="157">
        <f t="shared" ref="BG936:BG937" si="142">IF(N936="zákl. přenesená",J936,0)</f>
        <v>0</v>
      </c>
      <c r="BH936" s="157">
        <f t="shared" ref="BH936:BH937" si="143">IF(N936="sníž. přenesená",J936,0)</f>
        <v>0</v>
      </c>
      <c r="BI936" s="157">
        <f t="shared" ref="BI936:BI937" si="144">IF(N936="nulová",J936,0)</f>
        <v>0</v>
      </c>
      <c r="BJ936" s="3" t="s">
        <v>136</v>
      </c>
      <c r="BK936" s="157">
        <f t="shared" ref="BK936:BK937" si="145">ROUND(I936*H936,2)</f>
        <v>0</v>
      </c>
      <c r="BL936" s="3" t="s">
        <v>434</v>
      </c>
      <c r="BM936" s="156" t="s">
        <v>1445</v>
      </c>
    </row>
    <row r="937" ht="16.5" customHeight="1">
      <c r="A937" s="16"/>
      <c r="B937" s="17"/>
      <c r="C937" s="194" t="s">
        <v>1446</v>
      </c>
      <c r="D937" s="194" t="s">
        <v>407</v>
      </c>
      <c r="E937" s="195" t="s">
        <v>1447</v>
      </c>
      <c r="F937" s="196" t="s">
        <v>1448</v>
      </c>
      <c r="G937" s="197" t="s">
        <v>174</v>
      </c>
      <c r="H937" s="198">
        <v>3.4</v>
      </c>
      <c r="I937" s="199"/>
      <c r="J937" s="199">
        <f t="shared" si="136"/>
        <v>0</v>
      </c>
      <c r="K937" s="196" t="s">
        <v>134</v>
      </c>
      <c r="L937" s="200"/>
      <c r="M937" s="201" t="s">
        <v>1</v>
      </c>
      <c r="N937" s="202" t="s">
        <v>41</v>
      </c>
      <c r="O937" s="154">
        <v>0.0</v>
      </c>
      <c r="P937" s="154">
        <f t="shared" si="137"/>
        <v>0</v>
      </c>
      <c r="Q937" s="154">
        <v>0.55</v>
      </c>
      <c r="R937" s="154">
        <f t="shared" si="138"/>
        <v>1.87</v>
      </c>
      <c r="S937" s="154">
        <v>0.0</v>
      </c>
      <c r="T937" s="155">
        <f t="shared" si="139"/>
        <v>0</v>
      </c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56" t="s">
        <v>556</v>
      </c>
      <c r="AS937" s="16"/>
      <c r="AT937" s="156" t="s">
        <v>407</v>
      </c>
      <c r="AU937" s="156" t="s">
        <v>136</v>
      </c>
      <c r="AV937" s="16"/>
      <c r="AW937" s="16"/>
      <c r="AX937" s="16"/>
      <c r="AY937" s="3" t="s">
        <v>128</v>
      </c>
      <c r="AZ937" s="16"/>
      <c r="BA937" s="16"/>
      <c r="BB937" s="16"/>
      <c r="BC937" s="16"/>
      <c r="BD937" s="16"/>
      <c r="BE937" s="157">
        <f t="shared" si="140"/>
        <v>0</v>
      </c>
      <c r="BF937" s="157">
        <f t="shared" si="141"/>
        <v>0</v>
      </c>
      <c r="BG937" s="157">
        <f t="shared" si="142"/>
        <v>0</v>
      </c>
      <c r="BH937" s="157">
        <f t="shared" si="143"/>
        <v>0</v>
      </c>
      <c r="BI937" s="157">
        <f t="shared" si="144"/>
        <v>0</v>
      </c>
      <c r="BJ937" s="3" t="s">
        <v>136</v>
      </c>
      <c r="BK937" s="157">
        <f t="shared" si="145"/>
        <v>0</v>
      </c>
      <c r="BL937" s="3" t="s">
        <v>434</v>
      </c>
      <c r="BM937" s="156" t="s">
        <v>1449</v>
      </c>
    </row>
    <row r="938" ht="15.75" customHeight="1">
      <c r="A938" s="173"/>
      <c r="B938" s="174"/>
      <c r="C938" s="173"/>
      <c r="D938" s="168" t="s">
        <v>338</v>
      </c>
      <c r="E938" s="175" t="s">
        <v>261</v>
      </c>
      <c r="F938" s="176" t="s">
        <v>1450</v>
      </c>
      <c r="G938" s="173"/>
      <c r="H938" s="177">
        <v>3.4</v>
      </c>
      <c r="I938" s="173"/>
      <c r="J938" s="173"/>
      <c r="K938" s="173"/>
      <c r="L938" s="174"/>
      <c r="M938" s="178"/>
      <c r="N938" s="173"/>
      <c r="O938" s="173"/>
      <c r="P938" s="173"/>
      <c r="Q938" s="173"/>
      <c r="R938" s="173"/>
      <c r="S938" s="173"/>
      <c r="T938" s="179"/>
      <c r="U938" s="173"/>
      <c r="V938" s="173"/>
      <c r="W938" s="173"/>
      <c r="X938" s="173"/>
      <c r="Y938" s="173"/>
      <c r="Z938" s="173"/>
      <c r="AA938" s="173"/>
      <c r="AB938" s="173"/>
      <c r="AC938" s="173"/>
      <c r="AD938" s="173"/>
      <c r="AE938" s="173"/>
      <c r="AF938" s="173"/>
      <c r="AG938" s="173"/>
      <c r="AH938" s="173"/>
      <c r="AI938" s="173"/>
      <c r="AJ938" s="173"/>
      <c r="AK938" s="173"/>
      <c r="AL938" s="173"/>
      <c r="AM938" s="173"/>
      <c r="AN938" s="173"/>
      <c r="AO938" s="173"/>
      <c r="AP938" s="173"/>
      <c r="AQ938" s="173"/>
      <c r="AR938" s="173"/>
      <c r="AS938" s="173"/>
      <c r="AT938" s="175" t="s">
        <v>338</v>
      </c>
      <c r="AU938" s="175" t="s">
        <v>136</v>
      </c>
      <c r="AV938" s="173" t="s">
        <v>136</v>
      </c>
      <c r="AW938" s="173" t="s">
        <v>28</v>
      </c>
      <c r="AX938" s="173" t="s">
        <v>83</v>
      </c>
      <c r="AY938" s="175" t="s">
        <v>128</v>
      </c>
      <c r="AZ938" s="173"/>
      <c r="BA938" s="173"/>
      <c r="BB938" s="173"/>
      <c r="BC938" s="173"/>
      <c r="BD938" s="173"/>
      <c r="BE938" s="173"/>
      <c r="BF938" s="173"/>
      <c r="BG938" s="173"/>
      <c r="BH938" s="173"/>
      <c r="BI938" s="173"/>
      <c r="BJ938" s="173"/>
      <c r="BK938" s="173"/>
      <c r="BL938" s="173"/>
      <c r="BM938" s="173"/>
    </row>
    <row r="939" ht="33.0" customHeight="1">
      <c r="A939" s="16"/>
      <c r="B939" s="17"/>
      <c r="C939" s="146" t="s">
        <v>1451</v>
      </c>
      <c r="D939" s="146" t="s">
        <v>131</v>
      </c>
      <c r="E939" s="147" t="s">
        <v>1452</v>
      </c>
      <c r="F939" s="148" t="s">
        <v>1453</v>
      </c>
      <c r="G939" s="149" t="s">
        <v>164</v>
      </c>
      <c r="H939" s="150">
        <v>170.0</v>
      </c>
      <c r="I939" s="151"/>
      <c r="J939" s="151">
        <f>ROUND(I939*H939,2)</f>
        <v>0</v>
      </c>
      <c r="K939" s="148" t="s">
        <v>134</v>
      </c>
      <c r="L939" s="17"/>
      <c r="M939" s="152" t="s">
        <v>1</v>
      </c>
      <c r="N939" s="153" t="s">
        <v>41</v>
      </c>
      <c r="O939" s="154">
        <v>0.135</v>
      </c>
      <c r="P939" s="154">
        <f>O939*H939</f>
        <v>22.95</v>
      </c>
      <c r="Q939" s="154">
        <v>0.0</v>
      </c>
      <c r="R939" s="154">
        <f>Q939*H939</f>
        <v>0</v>
      </c>
      <c r="S939" s="154">
        <v>0.0</v>
      </c>
      <c r="T939" s="155">
        <f>S939*H939</f>
        <v>0</v>
      </c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56" t="s">
        <v>434</v>
      </c>
      <c r="AS939" s="16"/>
      <c r="AT939" s="156" t="s">
        <v>131</v>
      </c>
      <c r="AU939" s="156" t="s">
        <v>136</v>
      </c>
      <c r="AV939" s="16"/>
      <c r="AW939" s="16"/>
      <c r="AX939" s="16"/>
      <c r="AY939" s="3" t="s">
        <v>128</v>
      </c>
      <c r="AZ939" s="16"/>
      <c r="BA939" s="16"/>
      <c r="BB939" s="16"/>
      <c r="BC939" s="16"/>
      <c r="BD939" s="16"/>
      <c r="BE939" s="157">
        <f>IF(N939="základní",J939,0)</f>
        <v>0</v>
      </c>
      <c r="BF939" s="157">
        <f>IF(N939="snížená",J939,0)</f>
        <v>0</v>
      </c>
      <c r="BG939" s="157">
        <f>IF(N939="zákl. přenesená",J939,0)</f>
        <v>0</v>
      </c>
      <c r="BH939" s="157">
        <f>IF(N939="sníž. přenesená",J939,0)</f>
        <v>0</v>
      </c>
      <c r="BI939" s="157">
        <f>IF(N939="nulová",J939,0)</f>
        <v>0</v>
      </c>
      <c r="BJ939" s="3" t="s">
        <v>136</v>
      </c>
      <c r="BK939" s="157">
        <f>ROUND(I939*H939,2)</f>
        <v>0</v>
      </c>
      <c r="BL939" s="3" t="s">
        <v>434</v>
      </c>
      <c r="BM939" s="156" t="s">
        <v>1454</v>
      </c>
    </row>
    <row r="940" ht="15.75" customHeight="1">
      <c r="A940" s="16"/>
      <c r="B940" s="17"/>
      <c r="C940" s="16"/>
      <c r="D940" s="158" t="s">
        <v>138</v>
      </c>
      <c r="E940" s="16"/>
      <c r="F940" s="159" t="s">
        <v>1455</v>
      </c>
      <c r="G940" s="16"/>
      <c r="H940" s="16"/>
      <c r="I940" s="16"/>
      <c r="J940" s="16"/>
      <c r="K940" s="16"/>
      <c r="L940" s="17"/>
      <c r="M940" s="160"/>
      <c r="N940" s="16"/>
      <c r="O940" s="16"/>
      <c r="P940" s="16"/>
      <c r="Q940" s="16"/>
      <c r="R940" s="16"/>
      <c r="S940" s="16"/>
      <c r="T940" s="5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3" t="s">
        <v>138</v>
      </c>
      <c r="AU940" s="3" t="s">
        <v>136</v>
      </c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</row>
    <row r="941" ht="16.5" customHeight="1">
      <c r="A941" s="16"/>
      <c r="B941" s="17"/>
      <c r="C941" s="194" t="s">
        <v>1456</v>
      </c>
      <c r="D941" s="194" t="s">
        <v>407</v>
      </c>
      <c r="E941" s="195" t="s">
        <v>1457</v>
      </c>
      <c r="F941" s="196" t="s">
        <v>1458</v>
      </c>
      <c r="G941" s="197" t="s">
        <v>174</v>
      </c>
      <c r="H941" s="198">
        <v>1.344</v>
      </c>
      <c r="I941" s="199"/>
      <c r="J941" s="199">
        <f>ROUND(I941*H941,2)</f>
        <v>0</v>
      </c>
      <c r="K941" s="196" t="s">
        <v>134</v>
      </c>
      <c r="L941" s="200"/>
      <c r="M941" s="201" t="s">
        <v>1</v>
      </c>
      <c r="N941" s="202" t="s">
        <v>41</v>
      </c>
      <c r="O941" s="154">
        <v>0.0</v>
      </c>
      <c r="P941" s="154">
        <f>O941*H941</f>
        <v>0</v>
      </c>
      <c r="Q941" s="154">
        <v>0.55</v>
      </c>
      <c r="R941" s="154">
        <f>Q941*H941</f>
        <v>0.7392</v>
      </c>
      <c r="S941" s="154">
        <v>0.0</v>
      </c>
      <c r="T941" s="155">
        <f>S941*H941</f>
        <v>0</v>
      </c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56" t="s">
        <v>556</v>
      </c>
      <c r="AS941" s="16"/>
      <c r="AT941" s="156" t="s">
        <v>407</v>
      </c>
      <c r="AU941" s="156" t="s">
        <v>136</v>
      </c>
      <c r="AV941" s="16"/>
      <c r="AW941" s="16"/>
      <c r="AX941" s="16"/>
      <c r="AY941" s="3" t="s">
        <v>128</v>
      </c>
      <c r="AZ941" s="16"/>
      <c r="BA941" s="16"/>
      <c r="BB941" s="16"/>
      <c r="BC941" s="16"/>
      <c r="BD941" s="16"/>
      <c r="BE941" s="157">
        <f>IF(N941="základní",J941,0)</f>
        <v>0</v>
      </c>
      <c r="BF941" s="157">
        <f>IF(N941="snížená",J941,0)</f>
        <v>0</v>
      </c>
      <c r="BG941" s="157">
        <f>IF(N941="zákl. přenesená",J941,0)</f>
        <v>0</v>
      </c>
      <c r="BH941" s="157">
        <f>IF(N941="sníž. přenesená",J941,0)</f>
        <v>0</v>
      </c>
      <c r="BI941" s="157">
        <f>IF(N941="nulová",J941,0)</f>
        <v>0</v>
      </c>
      <c r="BJ941" s="3" t="s">
        <v>136</v>
      </c>
      <c r="BK941" s="157">
        <f>ROUND(I941*H941,2)</f>
        <v>0</v>
      </c>
      <c r="BL941" s="3" t="s">
        <v>434</v>
      </c>
      <c r="BM941" s="156" t="s">
        <v>1459</v>
      </c>
    </row>
    <row r="942" ht="15.75" customHeight="1">
      <c r="A942" s="166"/>
      <c r="B942" s="167"/>
      <c r="C942" s="166"/>
      <c r="D942" s="168" t="s">
        <v>338</v>
      </c>
      <c r="E942" s="169" t="s">
        <v>1</v>
      </c>
      <c r="F942" s="170" t="s">
        <v>1460</v>
      </c>
      <c r="G942" s="166"/>
      <c r="H942" s="169" t="s">
        <v>1</v>
      </c>
      <c r="I942" s="166"/>
      <c r="J942" s="166"/>
      <c r="K942" s="166"/>
      <c r="L942" s="167"/>
      <c r="M942" s="171"/>
      <c r="N942" s="166"/>
      <c r="O942" s="166"/>
      <c r="P942" s="166"/>
      <c r="Q942" s="166"/>
      <c r="R942" s="166"/>
      <c r="S942" s="166"/>
      <c r="T942" s="172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9" t="s">
        <v>338</v>
      </c>
      <c r="AU942" s="169" t="s">
        <v>136</v>
      </c>
      <c r="AV942" s="166" t="s">
        <v>83</v>
      </c>
      <c r="AW942" s="166" t="s">
        <v>28</v>
      </c>
      <c r="AX942" s="166" t="s">
        <v>75</v>
      </c>
      <c r="AY942" s="169" t="s">
        <v>128</v>
      </c>
      <c r="AZ942" s="166"/>
      <c r="BA942" s="166"/>
      <c r="BB942" s="166"/>
      <c r="BC942" s="166"/>
      <c r="BD942" s="166"/>
      <c r="BE942" s="166"/>
      <c r="BF942" s="166"/>
      <c r="BG942" s="166"/>
      <c r="BH942" s="166"/>
      <c r="BI942" s="166"/>
      <c r="BJ942" s="166"/>
      <c r="BK942" s="166"/>
      <c r="BL942" s="166"/>
      <c r="BM942" s="166"/>
    </row>
    <row r="943" ht="15.75" customHeight="1">
      <c r="A943" s="173"/>
      <c r="B943" s="174"/>
      <c r="C943" s="173"/>
      <c r="D943" s="168" t="s">
        <v>338</v>
      </c>
      <c r="E943" s="175" t="s">
        <v>264</v>
      </c>
      <c r="F943" s="176" t="s">
        <v>1461</v>
      </c>
      <c r="G943" s="173"/>
      <c r="H943" s="177">
        <v>1.344</v>
      </c>
      <c r="I943" s="173"/>
      <c r="J943" s="173"/>
      <c r="K943" s="173"/>
      <c r="L943" s="174"/>
      <c r="M943" s="178"/>
      <c r="N943" s="173"/>
      <c r="O943" s="173"/>
      <c r="P943" s="173"/>
      <c r="Q943" s="173"/>
      <c r="R943" s="173"/>
      <c r="S943" s="173"/>
      <c r="T943" s="179"/>
      <c r="U943" s="173"/>
      <c r="V943" s="173"/>
      <c r="W943" s="173"/>
      <c r="X943" s="173"/>
      <c r="Y943" s="173"/>
      <c r="Z943" s="173"/>
      <c r="AA943" s="173"/>
      <c r="AB943" s="173"/>
      <c r="AC943" s="173"/>
      <c r="AD943" s="173"/>
      <c r="AE943" s="173"/>
      <c r="AF943" s="173"/>
      <c r="AG943" s="173"/>
      <c r="AH943" s="173"/>
      <c r="AI943" s="173"/>
      <c r="AJ943" s="173"/>
      <c r="AK943" s="173"/>
      <c r="AL943" s="173"/>
      <c r="AM943" s="173"/>
      <c r="AN943" s="173"/>
      <c r="AO943" s="173"/>
      <c r="AP943" s="173"/>
      <c r="AQ943" s="173"/>
      <c r="AR943" s="173"/>
      <c r="AS943" s="173"/>
      <c r="AT943" s="175" t="s">
        <v>338</v>
      </c>
      <c r="AU943" s="175" t="s">
        <v>136</v>
      </c>
      <c r="AV943" s="173" t="s">
        <v>136</v>
      </c>
      <c r="AW943" s="173" t="s">
        <v>28</v>
      </c>
      <c r="AX943" s="173" t="s">
        <v>83</v>
      </c>
      <c r="AY943" s="175" t="s">
        <v>128</v>
      </c>
      <c r="AZ943" s="173"/>
      <c r="BA943" s="173"/>
      <c r="BB943" s="173"/>
      <c r="BC943" s="173"/>
      <c r="BD943" s="173"/>
      <c r="BE943" s="173"/>
      <c r="BF943" s="173"/>
      <c r="BG943" s="173"/>
      <c r="BH943" s="173"/>
      <c r="BI943" s="173"/>
      <c r="BJ943" s="173"/>
      <c r="BK943" s="173"/>
      <c r="BL943" s="173"/>
      <c r="BM943" s="173"/>
    </row>
    <row r="944" ht="16.5" customHeight="1">
      <c r="A944" s="16"/>
      <c r="B944" s="17"/>
      <c r="C944" s="146" t="s">
        <v>1462</v>
      </c>
      <c r="D944" s="146" t="s">
        <v>131</v>
      </c>
      <c r="E944" s="147" t="s">
        <v>1463</v>
      </c>
      <c r="F944" s="148" t="s">
        <v>1464</v>
      </c>
      <c r="G944" s="149" t="s">
        <v>209</v>
      </c>
      <c r="H944" s="150">
        <v>215.0</v>
      </c>
      <c r="I944" s="151"/>
      <c r="J944" s="151">
        <f>ROUND(I944*H944,2)</f>
        <v>0</v>
      </c>
      <c r="K944" s="148" t="s">
        <v>134</v>
      </c>
      <c r="L944" s="17"/>
      <c r="M944" s="152" t="s">
        <v>1</v>
      </c>
      <c r="N944" s="153" t="s">
        <v>41</v>
      </c>
      <c r="O944" s="154">
        <v>0.03</v>
      </c>
      <c r="P944" s="154">
        <f>O944*H944</f>
        <v>6.45</v>
      </c>
      <c r="Q944" s="154">
        <v>2.1E-5</v>
      </c>
      <c r="R944" s="154">
        <f>Q944*H944</f>
        <v>0.004515</v>
      </c>
      <c r="S944" s="154">
        <v>0.0</v>
      </c>
      <c r="T944" s="155">
        <f>S944*H944</f>
        <v>0</v>
      </c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56" t="s">
        <v>434</v>
      </c>
      <c r="AS944" s="16"/>
      <c r="AT944" s="156" t="s">
        <v>131</v>
      </c>
      <c r="AU944" s="156" t="s">
        <v>136</v>
      </c>
      <c r="AV944" s="16"/>
      <c r="AW944" s="16"/>
      <c r="AX944" s="16"/>
      <c r="AY944" s="3" t="s">
        <v>128</v>
      </c>
      <c r="AZ944" s="16"/>
      <c r="BA944" s="16"/>
      <c r="BB944" s="16"/>
      <c r="BC944" s="16"/>
      <c r="BD944" s="16"/>
      <c r="BE944" s="157">
        <f>IF(N944="základní",J944,0)</f>
        <v>0</v>
      </c>
      <c r="BF944" s="157">
        <f>IF(N944="snížená",J944,0)</f>
        <v>0</v>
      </c>
      <c r="BG944" s="157">
        <f>IF(N944="zákl. přenesená",J944,0)</f>
        <v>0</v>
      </c>
      <c r="BH944" s="157">
        <f>IF(N944="sníž. přenesená",J944,0)</f>
        <v>0</v>
      </c>
      <c r="BI944" s="157">
        <f>IF(N944="nulová",J944,0)</f>
        <v>0</v>
      </c>
      <c r="BJ944" s="3" t="s">
        <v>136</v>
      </c>
      <c r="BK944" s="157">
        <f>ROUND(I944*H944,2)</f>
        <v>0</v>
      </c>
      <c r="BL944" s="3" t="s">
        <v>434</v>
      </c>
      <c r="BM944" s="156" t="s">
        <v>1465</v>
      </c>
    </row>
    <row r="945" ht="15.75" customHeight="1">
      <c r="A945" s="16"/>
      <c r="B945" s="17"/>
      <c r="C945" s="16"/>
      <c r="D945" s="158" t="s">
        <v>138</v>
      </c>
      <c r="E945" s="16"/>
      <c r="F945" s="159" t="s">
        <v>1466</v>
      </c>
      <c r="G945" s="16"/>
      <c r="H945" s="16"/>
      <c r="I945" s="16"/>
      <c r="J945" s="16"/>
      <c r="K945" s="16"/>
      <c r="L945" s="17"/>
      <c r="M945" s="160"/>
      <c r="N945" s="16"/>
      <c r="O945" s="16"/>
      <c r="P945" s="16"/>
      <c r="Q945" s="16"/>
      <c r="R945" s="16"/>
      <c r="S945" s="16"/>
      <c r="T945" s="5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3" t="s">
        <v>138</v>
      </c>
      <c r="AU945" s="3" t="s">
        <v>136</v>
      </c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</row>
    <row r="946" ht="16.5" customHeight="1">
      <c r="A946" s="16"/>
      <c r="B946" s="17"/>
      <c r="C946" s="194" t="s">
        <v>1467</v>
      </c>
      <c r="D946" s="194" t="s">
        <v>407</v>
      </c>
      <c r="E946" s="195" t="s">
        <v>1457</v>
      </c>
      <c r="F946" s="196" t="s">
        <v>1458</v>
      </c>
      <c r="G946" s="197" t="s">
        <v>174</v>
      </c>
      <c r="H946" s="198">
        <v>0.516</v>
      </c>
      <c r="I946" s="199"/>
      <c r="J946" s="199">
        <f>ROUND(I946*H946,2)</f>
        <v>0</v>
      </c>
      <c r="K946" s="196" t="s">
        <v>134</v>
      </c>
      <c r="L946" s="200"/>
      <c r="M946" s="201" t="s">
        <v>1</v>
      </c>
      <c r="N946" s="202" t="s">
        <v>41</v>
      </c>
      <c r="O946" s="154">
        <v>0.0</v>
      </c>
      <c r="P946" s="154">
        <f>O946*H946</f>
        <v>0</v>
      </c>
      <c r="Q946" s="154">
        <v>0.55</v>
      </c>
      <c r="R946" s="154">
        <f>Q946*H946</f>
        <v>0.2838</v>
      </c>
      <c r="S946" s="154">
        <v>0.0</v>
      </c>
      <c r="T946" s="155">
        <f>S946*H946</f>
        <v>0</v>
      </c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56" t="s">
        <v>556</v>
      </c>
      <c r="AS946" s="16"/>
      <c r="AT946" s="156" t="s">
        <v>407</v>
      </c>
      <c r="AU946" s="156" t="s">
        <v>136</v>
      </c>
      <c r="AV946" s="16"/>
      <c r="AW946" s="16"/>
      <c r="AX946" s="16"/>
      <c r="AY946" s="3" t="s">
        <v>128</v>
      </c>
      <c r="AZ946" s="16"/>
      <c r="BA946" s="16"/>
      <c r="BB946" s="16"/>
      <c r="BC946" s="16"/>
      <c r="BD946" s="16"/>
      <c r="BE946" s="157">
        <f>IF(N946="základní",J946,0)</f>
        <v>0</v>
      </c>
      <c r="BF946" s="157">
        <f>IF(N946="snížená",J946,0)</f>
        <v>0</v>
      </c>
      <c r="BG946" s="157">
        <f>IF(N946="zákl. přenesená",J946,0)</f>
        <v>0</v>
      </c>
      <c r="BH946" s="157">
        <f>IF(N946="sníž. přenesená",J946,0)</f>
        <v>0</v>
      </c>
      <c r="BI946" s="157">
        <f>IF(N946="nulová",J946,0)</f>
        <v>0</v>
      </c>
      <c r="BJ946" s="3" t="s">
        <v>136</v>
      </c>
      <c r="BK946" s="157">
        <f>ROUND(I946*H946,2)</f>
        <v>0</v>
      </c>
      <c r="BL946" s="3" t="s">
        <v>434</v>
      </c>
      <c r="BM946" s="156" t="s">
        <v>1468</v>
      </c>
    </row>
    <row r="947" ht="15.75" customHeight="1">
      <c r="A947" s="166"/>
      <c r="B947" s="167"/>
      <c r="C947" s="166"/>
      <c r="D947" s="168" t="s">
        <v>338</v>
      </c>
      <c r="E947" s="169" t="s">
        <v>1</v>
      </c>
      <c r="F947" s="170" t="s">
        <v>1469</v>
      </c>
      <c r="G947" s="166"/>
      <c r="H947" s="169" t="s">
        <v>1</v>
      </c>
      <c r="I947" s="166"/>
      <c r="J947" s="166"/>
      <c r="K947" s="166"/>
      <c r="L947" s="167"/>
      <c r="M947" s="171"/>
      <c r="N947" s="166"/>
      <c r="O947" s="166"/>
      <c r="P947" s="166"/>
      <c r="Q947" s="166"/>
      <c r="R947" s="166"/>
      <c r="S947" s="166"/>
      <c r="T947" s="172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9" t="s">
        <v>338</v>
      </c>
      <c r="AU947" s="169" t="s">
        <v>136</v>
      </c>
      <c r="AV947" s="166" t="s">
        <v>83</v>
      </c>
      <c r="AW947" s="166" t="s">
        <v>28</v>
      </c>
      <c r="AX947" s="166" t="s">
        <v>75</v>
      </c>
      <c r="AY947" s="169" t="s">
        <v>128</v>
      </c>
      <c r="AZ947" s="166"/>
      <c r="BA947" s="166"/>
      <c r="BB947" s="166"/>
      <c r="BC947" s="166"/>
      <c r="BD947" s="166"/>
      <c r="BE947" s="166"/>
      <c r="BF947" s="166"/>
      <c r="BG947" s="166"/>
      <c r="BH947" s="166"/>
      <c r="BI947" s="166"/>
      <c r="BJ947" s="166"/>
      <c r="BK947" s="166"/>
      <c r="BL947" s="166"/>
      <c r="BM947" s="166"/>
    </row>
    <row r="948" ht="15.75" customHeight="1">
      <c r="A948" s="173"/>
      <c r="B948" s="174"/>
      <c r="C948" s="173"/>
      <c r="D948" s="168" t="s">
        <v>338</v>
      </c>
      <c r="E948" s="175" t="s">
        <v>267</v>
      </c>
      <c r="F948" s="176" t="s">
        <v>1470</v>
      </c>
      <c r="G948" s="173"/>
      <c r="H948" s="177">
        <v>0.516</v>
      </c>
      <c r="I948" s="173"/>
      <c r="J948" s="173"/>
      <c r="K948" s="173"/>
      <c r="L948" s="174"/>
      <c r="M948" s="178"/>
      <c r="N948" s="173"/>
      <c r="O948" s="173"/>
      <c r="P948" s="173"/>
      <c r="Q948" s="173"/>
      <c r="R948" s="173"/>
      <c r="S948" s="173"/>
      <c r="T948" s="179"/>
      <c r="U948" s="173"/>
      <c r="V948" s="173"/>
      <c r="W948" s="173"/>
      <c r="X948" s="173"/>
      <c r="Y948" s="173"/>
      <c r="Z948" s="173"/>
      <c r="AA948" s="173"/>
      <c r="AB948" s="173"/>
      <c r="AC948" s="173"/>
      <c r="AD948" s="173"/>
      <c r="AE948" s="173"/>
      <c r="AF948" s="173"/>
      <c r="AG948" s="173"/>
      <c r="AH948" s="173"/>
      <c r="AI948" s="173"/>
      <c r="AJ948" s="173"/>
      <c r="AK948" s="173"/>
      <c r="AL948" s="173"/>
      <c r="AM948" s="173"/>
      <c r="AN948" s="173"/>
      <c r="AO948" s="173"/>
      <c r="AP948" s="173"/>
      <c r="AQ948" s="173"/>
      <c r="AR948" s="173"/>
      <c r="AS948" s="173"/>
      <c r="AT948" s="175" t="s">
        <v>338</v>
      </c>
      <c r="AU948" s="175" t="s">
        <v>136</v>
      </c>
      <c r="AV948" s="173" t="s">
        <v>136</v>
      </c>
      <c r="AW948" s="173" t="s">
        <v>28</v>
      </c>
      <c r="AX948" s="173" t="s">
        <v>83</v>
      </c>
      <c r="AY948" s="175" t="s">
        <v>128</v>
      </c>
      <c r="AZ948" s="173"/>
      <c r="BA948" s="173"/>
      <c r="BB948" s="173"/>
      <c r="BC948" s="173"/>
      <c r="BD948" s="173"/>
      <c r="BE948" s="173"/>
      <c r="BF948" s="173"/>
      <c r="BG948" s="173"/>
      <c r="BH948" s="173"/>
      <c r="BI948" s="173"/>
      <c r="BJ948" s="173"/>
      <c r="BK948" s="173"/>
      <c r="BL948" s="173"/>
      <c r="BM948" s="173"/>
    </row>
    <row r="949" ht="24.0" customHeight="1">
      <c r="A949" s="16"/>
      <c r="B949" s="17"/>
      <c r="C949" s="146" t="s">
        <v>1471</v>
      </c>
      <c r="D949" s="146" t="s">
        <v>131</v>
      </c>
      <c r="E949" s="147" t="s">
        <v>1472</v>
      </c>
      <c r="F949" s="148" t="s">
        <v>1473</v>
      </c>
      <c r="G949" s="149" t="s">
        <v>174</v>
      </c>
      <c r="H949" s="150">
        <v>12.343</v>
      </c>
      <c r="I949" s="151"/>
      <c r="J949" s="151">
        <f>ROUND(I949*H949,2)</f>
        <v>0</v>
      </c>
      <c r="K949" s="148" t="s">
        <v>1</v>
      </c>
      <c r="L949" s="17"/>
      <c r="M949" s="152" t="s">
        <v>1</v>
      </c>
      <c r="N949" s="153" t="s">
        <v>41</v>
      </c>
      <c r="O949" s="154">
        <v>0.0</v>
      </c>
      <c r="P949" s="154">
        <f>O949*H949</f>
        <v>0</v>
      </c>
      <c r="Q949" s="154">
        <v>0.023297799</v>
      </c>
      <c r="R949" s="154">
        <f>Q949*H949</f>
        <v>0.2875647331</v>
      </c>
      <c r="S949" s="154">
        <v>0.0</v>
      </c>
      <c r="T949" s="155">
        <f>S949*H949</f>
        <v>0</v>
      </c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56" t="s">
        <v>434</v>
      </c>
      <c r="AS949" s="16"/>
      <c r="AT949" s="156" t="s">
        <v>131</v>
      </c>
      <c r="AU949" s="156" t="s">
        <v>136</v>
      </c>
      <c r="AV949" s="16"/>
      <c r="AW949" s="16"/>
      <c r="AX949" s="16"/>
      <c r="AY949" s="3" t="s">
        <v>128</v>
      </c>
      <c r="AZ949" s="16"/>
      <c r="BA949" s="16"/>
      <c r="BB949" s="16"/>
      <c r="BC949" s="16"/>
      <c r="BD949" s="16"/>
      <c r="BE949" s="157">
        <f>IF(N949="základní",J949,0)</f>
        <v>0</v>
      </c>
      <c r="BF949" s="157">
        <f>IF(N949="snížená",J949,0)</f>
        <v>0</v>
      </c>
      <c r="BG949" s="157">
        <f>IF(N949="zákl. přenesená",J949,0)</f>
        <v>0</v>
      </c>
      <c r="BH949" s="157">
        <f>IF(N949="sníž. přenesená",J949,0)</f>
        <v>0</v>
      </c>
      <c r="BI949" s="157">
        <f>IF(N949="nulová",J949,0)</f>
        <v>0</v>
      </c>
      <c r="BJ949" s="3" t="s">
        <v>136</v>
      </c>
      <c r="BK949" s="157">
        <f>ROUND(I949*H949,2)</f>
        <v>0</v>
      </c>
      <c r="BL949" s="3" t="s">
        <v>434</v>
      </c>
      <c r="BM949" s="156" t="s">
        <v>1474</v>
      </c>
    </row>
    <row r="950" ht="15.75" customHeight="1">
      <c r="A950" s="173"/>
      <c r="B950" s="174"/>
      <c r="C950" s="173"/>
      <c r="D950" s="168" t="s">
        <v>338</v>
      </c>
      <c r="E950" s="175" t="s">
        <v>1</v>
      </c>
      <c r="F950" s="176" t="s">
        <v>1475</v>
      </c>
      <c r="G950" s="173"/>
      <c r="H950" s="177">
        <v>12.343</v>
      </c>
      <c r="I950" s="173"/>
      <c r="J950" s="173"/>
      <c r="K950" s="173"/>
      <c r="L950" s="174"/>
      <c r="M950" s="178"/>
      <c r="N950" s="173"/>
      <c r="O950" s="173"/>
      <c r="P950" s="173"/>
      <c r="Q950" s="173"/>
      <c r="R950" s="173"/>
      <c r="S950" s="173"/>
      <c r="T950" s="179"/>
      <c r="U950" s="173"/>
      <c r="V950" s="173"/>
      <c r="W950" s="173"/>
      <c r="X950" s="173"/>
      <c r="Y950" s="173"/>
      <c r="Z950" s="173"/>
      <c r="AA950" s="173"/>
      <c r="AB950" s="173"/>
      <c r="AC950" s="173"/>
      <c r="AD950" s="173"/>
      <c r="AE950" s="173"/>
      <c r="AF950" s="173"/>
      <c r="AG950" s="173"/>
      <c r="AH950" s="173"/>
      <c r="AI950" s="173"/>
      <c r="AJ950" s="173"/>
      <c r="AK950" s="173"/>
      <c r="AL950" s="173"/>
      <c r="AM950" s="173"/>
      <c r="AN950" s="173"/>
      <c r="AO950" s="173"/>
      <c r="AP950" s="173"/>
      <c r="AQ950" s="173"/>
      <c r="AR950" s="173"/>
      <c r="AS950" s="173"/>
      <c r="AT950" s="175" t="s">
        <v>338</v>
      </c>
      <c r="AU950" s="175" t="s">
        <v>136</v>
      </c>
      <c r="AV950" s="173" t="s">
        <v>136</v>
      </c>
      <c r="AW950" s="173" t="s">
        <v>28</v>
      </c>
      <c r="AX950" s="173" t="s">
        <v>83</v>
      </c>
      <c r="AY950" s="175" t="s">
        <v>128</v>
      </c>
      <c r="AZ950" s="173"/>
      <c r="BA950" s="173"/>
      <c r="BB950" s="173"/>
      <c r="BC950" s="173"/>
      <c r="BD950" s="173"/>
      <c r="BE950" s="173"/>
      <c r="BF950" s="173"/>
      <c r="BG950" s="173"/>
      <c r="BH950" s="173"/>
      <c r="BI950" s="173"/>
      <c r="BJ950" s="173"/>
      <c r="BK950" s="173"/>
      <c r="BL950" s="173"/>
      <c r="BM950" s="173"/>
    </row>
    <row r="951" ht="24.0" customHeight="1">
      <c r="A951" s="16"/>
      <c r="B951" s="17"/>
      <c r="C951" s="146" t="s">
        <v>1476</v>
      </c>
      <c r="D951" s="146" t="s">
        <v>131</v>
      </c>
      <c r="E951" s="147" t="s">
        <v>1477</v>
      </c>
      <c r="F951" s="148" t="s">
        <v>1478</v>
      </c>
      <c r="G951" s="149" t="s">
        <v>164</v>
      </c>
      <c r="H951" s="150">
        <v>46.0</v>
      </c>
      <c r="I951" s="151"/>
      <c r="J951" s="151">
        <f>ROUND(I951*H951,2)</f>
        <v>0</v>
      </c>
      <c r="K951" s="148" t="s">
        <v>134</v>
      </c>
      <c r="L951" s="17"/>
      <c r="M951" s="152" t="s">
        <v>1</v>
      </c>
      <c r="N951" s="153" t="s">
        <v>41</v>
      </c>
      <c r="O951" s="154">
        <v>0.32</v>
      </c>
      <c r="P951" s="154">
        <f>O951*H951</f>
        <v>14.72</v>
      </c>
      <c r="Q951" s="154">
        <v>0.0</v>
      </c>
      <c r="R951" s="154">
        <f>Q951*H951</f>
        <v>0</v>
      </c>
      <c r="S951" s="154">
        <v>0.0</v>
      </c>
      <c r="T951" s="155">
        <f>S951*H951</f>
        <v>0</v>
      </c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56" t="s">
        <v>434</v>
      </c>
      <c r="AS951" s="16"/>
      <c r="AT951" s="156" t="s">
        <v>131</v>
      </c>
      <c r="AU951" s="156" t="s">
        <v>136</v>
      </c>
      <c r="AV951" s="16"/>
      <c r="AW951" s="16"/>
      <c r="AX951" s="16"/>
      <c r="AY951" s="3" t="s">
        <v>128</v>
      </c>
      <c r="AZ951" s="16"/>
      <c r="BA951" s="16"/>
      <c r="BB951" s="16"/>
      <c r="BC951" s="16"/>
      <c r="BD951" s="16"/>
      <c r="BE951" s="157">
        <f>IF(N951="základní",J951,0)</f>
        <v>0</v>
      </c>
      <c r="BF951" s="157">
        <f>IF(N951="snížená",J951,0)</f>
        <v>0</v>
      </c>
      <c r="BG951" s="157">
        <f>IF(N951="zákl. přenesená",J951,0)</f>
        <v>0</v>
      </c>
      <c r="BH951" s="157">
        <f>IF(N951="sníž. přenesená",J951,0)</f>
        <v>0</v>
      </c>
      <c r="BI951" s="157">
        <f>IF(N951="nulová",J951,0)</f>
        <v>0</v>
      </c>
      <c r="BJ951" s="3" t="s">
        <v>136</v>
      </c>
      <c r="BK951" s="157">
        <f>ROUND(I951*H951,2)</f>
        <v>0</v>
      </c>
      <c r="BL951" s="3" t="s">
        <v>434</v>
      </c>
      <c r="BM951" s="156" t="s">
        <v>1479</v>
      </c>
    </row>
    <row r="952" ht="15.75" customHeight="1">
      <c r="A952" s="16"/>
      <c r="B952" s="17"/>
      <c r="C952" s="16"/>
      <c r="D952" s="158" t="s">
        <v>138</v>
      </c>
      <c r="E952" s="16"/>
      <c r="F952" s="159" t="s">
        <v>1480</v>
      </c>
      <c r="G952" s="16"/>
      <c r="H952" s="16"/>
      <c r="I952" s="16"/>
      <c r="J952" s="16"/>
      <c r="K952" s="16"/>
      <c r="L952" s="17"/>
      <c r="M952" s="160"/>
      <c r="N952" s="16"/>
      <c r="O952" s="16"/>
      <c r="P952" s="16"/>
      <c r="Q952" s="16"/>
      <c r="R952" s="16"/>
      <c r="S952" s="16"/>
      <c r="T952" s="5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3" t="s">
        <v>138</v>
      </c>
      <c r="AU952" s="3" t="s">
        <v>136</v>
      </c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</row>
    <row r="953" ht="24.0" customHeight="1">
      <c r="A953" s="16"/>
      <c r="B953" s="17"/>
      <c r="C953" s="194" t="s">
        <v>1481</v>
      </c>
      <c r="D953" s="194" t="s">
        <v>407</v>
      </c>
      <c r="E953" s="195" t="s">
        <v>1482</v>
      </c>
      <c r="F953" s="196" t="s">
        <v>1483</v>
      </c>
      <c r="G953" s="197" t="s">
        <v>174</v>
      </c>
      <c r="H953" s="198">
        <v>1.472</v>
      </c>
      <c r="I953" s="199"/>
      <c r="J953" s="199">
        <f>ROUND(I953*H953,2)</f>
        <v>0</v>
      </c>
      <c r="K953" s="196" t="s">
        <v>817</v>
      </c>
      <c r="L953" s="200"/>
      <c r="M953" s="201" t="s">
        <v>1</v>
      </c>
      <c r="N953" s="202" t="s">
        <v>41</v>
      </c>
      <c r="O953" s="154">
        <v>0.0</v>
      </c>
      <c r="P953" s="154">
        <f>O953*H953</f>
        <v>0</v>
      </c>
      <c r="Q953" s="154">
        <v>0.55</v>
      </c>
      <c r="R953" s="154">
        <f>Q953*H953</f>
        <v>0.8096</v>
      </c>
      <c r="S953" s="154">
        <v>0.0</v>
      </c>
      <c r="T953" s="155">
        <f>S953*H953</f>
        <v>0</v>
      </c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56" t="s">
        <v>556</v>
      </c>
      <c r="AS953" s="16"/>
      <c r="AT953" s="156" t="s">
        <v>407</v>
      </c>
      <c r="AU953" s="156" t="s">
        <v>136</v>
      </c>
      <c r="AV953" s="16"/>
      <c r="AW953" s="16"/>
      <c r="AX953" s="16"/>
      <c r="AY953" s="3" t="s">
        <v>128</v>
      </c>
      <c r="AZ953" s="16"/>
      <c r="BA953" s="16"/>
      <c r="BB953" s="16"/>
      <c r="BC953" s="16"/>
      <c r="BD953" s="16"/>
      <c r="BE953" s="157">
        <f>IF(N953="základní",J953,0)</f>
        <v>0</v>
      </c>
      <c r="BF953" s="157">
        <f>IF(N953="snížená",J953,0)</f>
        <v>0</v>
      </c>
      <c r="BG953" s="157">
        <f>IF(N953="zákl. přenesená",J953,0)</f>
        <v>0</v>
      </c>
      <c r="BH953" s="157">
        <f>IF(N953="sníž. přenesená",J953,0)</f>
        <v>0</v>
      </c>
      <c r="BI953" s="157">
        <f>IF(N953="nulová",J953,0)</f>
        <v>0</v>
      </c>
      <c r="BJ953" s="3" t="s">
        <v>136</v>
      </c>
      <c r="BK953" s="157">
        <f>ROUND(I953*H953,2)</f>
        <v>0</v>
      </c>
      <c r="BL953" s="3" t="s">
        <v>434</v>
      </c>
      <c r="BM953" s="156" t="s">
        <v>1484</v>
      </c>
    </row>
    <row r="954" ht="15.75" customHeight="1">
      <c r="A954" s="166"/>
      <c r="B954" s="167"/>
      <c r="C954" s="166"/>
      <c r="D954" s="168" t="s">
        <v>338</v>
      </c>
      <c r="E954" s="169" t="s">
        <v>1</v>
      </c>
      <c r="F954" s="170" t="s">
        <v>1485</v>
      </c>
      <c r="G954" s="166"/>
      <c r="H954" s="169" t="s">
        <v>1</v>
      </c>
      <c r="I954" s="166"/>
      <c r="J954" s="166"/>
      <c r="K954" s="166"/>
      <c r="L954" s="167"/>
      <c r="M954" s="171"/>
      <c r="N954" s="166"/>
      <c r="O954" s="166"/>
      <c r="P954" s="166"/>
      <c r="Q954" s="166"/>
      <c r="R954" s="166"/>
      <c r="S954" s="166"/>
      <c r="T954" s="172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9" t="s">
        <v>338</v>
      </c>
      <c r="AU954" s="169" t="s">
        <v>136</v>
      </c>
      <c r="AV954" s="166" t="s">
        <v>83</v>
      </c>
      <c r="AW954" s="166" t="s">
        <v>28</v>
      </c>
      <c r="AX954" s="166" t="s">
        <v>75</v>
      </c>
      <c r="AY954" s="169" t="s">
        <v>128</v>
      </c>
      <c r="AZ954" s="166"/>
      <c r="BA954" s="166"/>
      <c r="BB954" s="166"/>
      <c r="BC954" s="166"/>
      <c r="BD954" s="166"/>
      <c r="BE954" s="166"/>
      <c r="BF954" s="166"/>
      <c r="BG954" s="166"/>
      <c r="BH954" s="166"/>
      <c r="BI954" s="166"/>
      <c r="BJ954" s="166"/>
      <c r="BK954" s="166"/>
      <c r="BL954" s="166"/>
      <c r="BM954" s="166"/>
    </row>
    <row r="955" ht="15.75" customHeight="1">
      <c r="A955" s="173"/>
      <c r="B955" s="174"/>
      <c r="C955" s="173"/>
      <c r="D955" s="168" t="s">
        <v>338</v>
      </c>
      <c r="E955" s="175" t="s">
        <v>1</v>
      </c>
      <c r="F955" s="176" t="s">
        <v>1486</v>
      </c>
      <c r="G955" s="173"/>
      <c r="H955" s="177">
        <v>1.472</v>
      </c>
      <c r="I955" s="173"/>
      <c r="J955" s="173"/>
      <c r="K955" s="173"/>
      <c r="L955" s="174"/>
      <c r="M955" s="178"/>
      <c r="N955" s="173"/>
      <c r="O955" s="173"/>
      <c r="P955" s="173"/>
      <c r="Q955" s="173"/>
      <c r="R955" s="173"/>
      <c r="S955" s="173"/>
      <c r="T955" s="179"/>
      <c r="U955" s="173"/>
      <c r="V955" s="173"/>
      <c r="W955" s="173"/>
      <c r="X955" s="173"/>
      <c r="Y955" s="173"/>
      <c r="Z955" s="173"/>
      <c r="AA955" s="173"/>
      <c r="AB955" s="173"/>
      <c r="AC955" s="173"/>
      <c r="AD955" s="173"/>
      <c r="AE955" s="173"/>
      <c r="AF955" s="173"/>
      <c r="AG955" s="173"/>
      <c r="AH955" s="173"/>
      <c r="AI955" s="173"/>
      <c r="AJ955" s="173"/>
      <c r="AK955" s="173"/>
      <c r="AL955" s="173"/>
      <c r="AM955" s="173"/>
      <c r="AN955" s="173"/>
      <c r="AO955" s="173"/>
      <c r="AP955" s="173"/>
      <c r="AQ955" s="173"/>
      <c r="AR955" s="173"/>
      <c r="AS955" s="173"/>
      <c r="AT955" s="175" t="s">
        <v>338</v>
      </c>
      <c r="AU955" s="175" t="s">
        <v>136</v>
      </c>
      <c r="AV955" s="173" t="s">
        <v>136</v>
      </c>
      <c r="AW955" s="173" t="s">
        <v>28</v>
      </c>
      <c r="AX955" s="173" t="s">
        <v>83</v>
      </c>
      <c r="AY955" s="175" t="s">
        <v>128</v>
      </c>
      <c r="AZ955" s="173"/>
      <c r="BA955" s="173"/>
      <c r="BB955" s="173"/>
      <c r="BC955" s="173"/>
      <c r="BD955" s="173"/>
      <c r="BE955" s="173"/>
      <c r="BF955" s="173"/>
      <c r="BG955" s="173"/>
      <c r="BH955" s="173"/>
      <c r="BI955" s="173"/>
      <c r="BJ955" s="173"/>
      <c r="BK955" s="173"/>
      <c r="BL955" s="173"/>
      <c r="BM955" s="173"/>
    </row>
    <row r="956" ht="24.0" customHeight="1">
      <c r="A956" s="16"/>
      <c r="B956" s="17"/>
      <c r="C956" s="146" t="s">
        <v>1487</v>
      </c>
      <c r="D956" s="146" t="s">
        <v>131</v>
      </c>
      <c r="E956" s="147" t="s">
        <v>1488</v>
      </c>
      <c r="F956" s="148" t="s">
        <v>1489</v>
      </c>
      <c r="G956" s="149" t="s">
        <v>209</v>
      </c>
      <c r="H956" s="150">
        <v>49.97</v>
      </c>
      <c r="I956" s="151"/>
      <c r="J956" s="151">
        <f>ROUND(I956*H956,2)</f>
        <v>0</v>
      </c>
      <c r="K956" s="148" t="s">
        <v>134</v>
      </c>
      <c r="L956" s="17"/>
      <c r="M956" s="152" t="s">
        <v>1</v>
      </c>
      <c r="N956" s="153" t="s">
        <v>41</v>
      </c>
      <c r="O956" s="154">
        <v>0.696</v>
      </c>
      <c r="P956" s="154">
        <f>O956*H956</f>
        <v>34.77912</v>
      </c>
      <c r="Q956" s="154">
        <v>0.0</v>
      </c>
      <c r="R956" s="154">
        <f>Q956*H956</f>
        <v>0</v>
      </c>
      <c r="S956" s="154">
        <v>0.0</v>
      </c>
      <c r="T956" s="155">
        <f>S956*H956</f>
        <v>0</v>
      </c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56" t="s">
        <v>434</v>
      </c>
      <c r="AS956" s="16"/>
      <c r="AT956" s="156" t="s">
        <v>131</v>
      </c>
      <c r="AU956" s="156" t="s">
        <v>136</v>
      </c>
      <c r="AV956" s="16"/>
      <c r="AW956" s="16"/>
      <c r="AX956" s="16"/>
      <c r="AY956" s="3" t="s">
        <v>128</v>
      </c>
      <c r="AZ956" s="16"/>
      <c r="BA956" s="16"/>
      <c r="BB956" s="16"/>
      <c r="BC956" s="16"/>
      <c r="BD956" s="16"/>
      <c r="BE956" s="157">
        <f>IF(N956="základní",J956,0)</f>
        <v>0</v>
      </c>
      <c r="BF956" s="157">
        <f>IF(N956="snížená",J956,0)</f>
        <v>0</v>
      </c>
      <c r="BG956" s="157">
        <f>IF(N956="zákl. přenesená",J956,0)</f>
        <v>0</v>
      </c>
      <c r="BH956" s="157">
        <f>IF(N956="sníž. přenesená",J956,0)</f>
        <v>0</v>
      </c>
      <c r="BI956" s="157">
        <f>IF(N956="nulová",J956,0)</f>
        <v>0</v>
      </c>
      <c r="BJ956" s="3" t="s">
        <v>136</v>
      </c>
      <c r="BK956" s="157">
        <f>ROUND(I956*H956,2)</f>
        <v>0</v>
      </c>
      <c r="BL956" s="3" t="s">
        <v>434</v>
      </c>
      <c r="BM956" s="156" t="s">
        <v>1490</v>
      </c>
    </row>
    <row r="957" ht="15.75" customHeight="1">
      <c r="A957" s="16"/>
      <c r="B957" s="17"/>
      <c r="C957" s="16"/>
      <c r="D957" s="158" t="s">
        <v>138</v>
      </c>
      <c r="E957" s="16"/>
      <c r="F957" s="159" t="s">
        <v>1491</v>
      </c>
      <c r="G957" s="16"/>
      <c r="H957" s="16"/>
      <c r="I957" s="16"/>
      <c r="J957" s="16"/>
      <c r="K957" s="16"/>
      <c r="L957" s="17"/>
      <c r="M957" s="160"/>
      <c r="N957" s="16"/>
      <c r="O957" s="16"/>
      <c r="P957" s="16"/>
      <c r="Q957" s="16"/>
      <c r="R957" s="16"/>
      <c r="S957" s="16"/>
      <c r="T957" s="5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3" t="s">
        <v>138</v>
      </c>
      <c r="AU957" s="3" t="s">
        <v>136</v>
      </c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</row>
    <row r="958" ht="15.75" customHeight="1">
      <c r="A958" s="173"/>
      <c r="B958" s="174"/>
      <c r="C958" s="173"/>
      <c r="D958" s="168" t="s">
        <v>338</v>
      </c>
      <c r="E958" s="175" t="s">
        <v>1</v>
      </c>
      <c r="F958" s="176" t="s">
        <v>1492</v>
      </c>
      <c r="G958" s="173"/>
      <c r="H958" s="177">
        <v>49.97</v>
      </c>
      <c r="I958" s="173"/>
      <c r="J958" s="173"/>
      <c r="K958" s="173"/>
      <c r="L958" s="174"/>
      <c r="M958" s="178"/>
      <c r="N958" s="173"/>
      <c r="O958" s="173"/>
      <c r="P958" s="173"/>
      <c r="Q958" s="173"/>
      <c r="R958" s="173"/>
      <c r="S958" s="173"/>
      <c r="T958" s="179"/>
      <c r="U958" s="173"/>
      <c r="V958" s="173"/>
      <c r="W958" s="173"/>
      <c r="X958" s="173"/>
      <c r="Y958" s="173"/>
      <c r="Z958" s="173"/>
      <c r="AA958" s="173"/>
      <c r="AB958" s="173"/>
      <c r="AC958" s="173"/>
      <c r="AD958" s="173"/>
      <c r="AE958" s="173"/>
      <c r="AF958" s="173"/>
      <c r="AG958" s="173"/>
      <c r="AH958" s="173"/>
      <c r="AI958" s="173"/>
      <c r="AJ958" s="173"/>
      <c r="AK958" s="173"/>
      <c r="AL958" s="173"/>
      <c r="AM958" s="173"/>
      <c r="AN958" s="173"/>
      <c r="AO958" s="173"/>
      <c r="AP958" s="173"/>
      <c r="AQ958" s="173"/>
      <c r="AR958" s="173"/>
      <c r="AS958" s="173"/>
      <c r="AT958" s="175" t="s">
        <v>338</v>
      </c>
      <c r="AU958" s="175" t="s">
        <v>136</v>
      </c>
      <c r="AV958" s="173" t="s">
        <v>136</v>
      </c>
      <c r="AW958" s="173" t="s">
        <v>28</v>
      </c>
      <c r="AX958" s="173" t="s">
        <v>83</v>
      </c>
      <c r="AY958" s="175" t="s">
        <v>128</v>
      </c>
      <c r="AZ958" s="173"/>
      <c r="BA958" s="173"/>
      <c r="BB958" s="173"/>
      <c r="BC958" s="173"/>
      <c r="BD958" s="173"/>
      <c r="BE958" s="173"/>
      <c r="BF958" s="173"/>
      <c r="BG958" s="173"/>
      <c r="BH958" s="173"/>
      <c r="BI958" s="173"/>
      <c r="BJ958" s="173"/>
      <c r="BK958" s="173"/>
      <c r="BL958" s="173"/>
      <c r="BM958" s="173"/>
    </row>
    <row r="959" ht="24.0" customHeight="1">
      <c r="A959" s="16"/>
      <c r="B959" s="17"/>
      <c r="C959" s="146" t="s">
        <v>1493</v>
      </c>
      <c r="D959" s="146" t="s">
        <v>131</v>
      </c>
      <c r="E959" s="147" t="s">
        <v>1494</v>
      </c>
      <c r="F959" s="148" t="s">
        <v>1495</v>
      </c>
      <c r="G959" s="149" t="s">
        <v>164</v>
      </c>
      <c r="H959" s="150">
        <v>7.878</v>
      </c>
      <c r="I959" s="151"/>
      <c r="J959" s="151">
        <f>ROUND(I959*H959,2)</f>
        <v>0</v>
      </c>
      <c r="K959" s="148" t="s">
        <v>134</v>
      </c>
      <c r="L959" s="17"/>
      <c r="M959" s="152" t="s">
        <v>1</v>
      </c>
      <c r="N959" s="153" t="s">
        <v>41</v>
      </c>
      <c r="O959" s="154">
        <v>0.822</v>
      </c>
      <c r="P959" s="154">
        <f>O959*H959</f>
        <v>6.475716</v>
      </c>
      <c r="Q959" s="154">
        <v>0.0</v>
      </c>
      <c r="R959" s="154">
        <f>Q959*H959</f>
        <v>0</v>
      </c>
      <c r="S959" s="154">
        <v>0.0</v>
      </c>
      <c r="T959" s="155">
        <f>S959*H959</f>
        <v>0</v>
      </c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56" t="s">
        <v>434</v>
      </c>
      <c r="AS959" s="16"/>
      <c r="AT959" s="156" t="s">
        <v>131</v>
      </c>
      <c r="AU959" s="156" t="s">
        <v>136</v>
      </c>
      <c r="AV959" s="16"/>
      <c r="AW959" s="16"/>
      <c r="AX959" s="16"/>
      <c r="AY959" s="3" t="s">
        <v>128</v>
      </c>
      <c r="AZ959" s="16"/>
      <c r="BA959" s="16"/>
      <c r="BB959" s="16"/>
      <c r="BC959" s="16"/>
      <c r="BD959" s="16"/>
      <c r="BE959" s="157">
        <f>IF(N959="základní",J959,0)</f>
        <v>0</v>
      </c>
      <c r="BF959" s="157">
        <f>IF(N959="snížená",J959,0)</f>
        <v>0</v>
      </c>
      <c r="BG959" s="157">
        <f>IF(N959="zákl. přenesená",J959,0)</f>
        <v>0</v>
      </c>
      <c r="BH959" s="157">
        <f>IF(N959="sníž. přenesená",J959,0)</f>
        <v>0</v>
      </c>
      <c r="BI959" s="157">
        <f>IF(N959="nulová",J959,0)</f>
        <v>0</v>
      </c>
      <c r="BJ959" s="3" t="s">
        <v>136</v>
      </c>
      <c r="BK959" s="157">
        <f>ROUND(I959*H959,2)</f>
        <v>0</v>
      </c>
      <c r="BL959" s="3" t="s">
        <v>434</v>
      </c>
      <c r="BM959" s="156" t="s">
        <v>1496</v>
      </c>
    </row>
    <row r="960" ht="15.75" customHeight="1">
      <c r="A960" s="16"/>
      <c r="B960" s="17"/>
      <c r="C960" s="16"/>
      <c r="D960" s="158" t="s">
        <v>138</v>
      </c>
      <c r="E960" s="16"/>
      <c r="F960" s="159" t="s">
        <v>1497</v>
      </c>
      <c r="G960" s="16"/>
      <c r="H960" s="16"/>
      <c r="I960" s="16"/>
      <c r="J960" s="16"/>
      <c r="K960" s="16"/>
      <c r="L960" s="17"/>
      <c r="M960" s="160"/>
      <c r="N960" s="16"/>
      <c r="O960" s="16"/>
      <c r="P960" s="16"/>
      <c r="Q960" s="16"/>
      <c r="R960" s="16"/>
      <c r="S960" s="16"/>
      <c r="T960" s="5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3" t="s">
        <v>138</v>
      </c>
      <c r="AU960" s="3" t="s">
        <v>136</v>
      </c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</row>
    <row r="961" ht="15.75" customHeight="1">
      <c r="A961" s="173"/>
      <c r="B961" s="174"/>
      <c r="C961" s="173"/>
      <c r="D961" s="168" t="s">
        <v>338</v>
      </c>
      <c r="E961" s="175" t="s">
        <v>1</v>
      </c>
      <c r="F961" s="176" t="s">
        <v>1498</v>
      </c>
      <c r="G961" s="173"/>
      <c r="H961" s="177">
        <v>7.878</v>
      </c>
      <c r="I961" s="173"/>
      <c r="J961" s="173"/>
      <c r="K961" s="173"/>
      <c r="L961" s="174"/>
      <c r="M961" s="178"/>
      <c r="N961" s="173"/>
      <c r="O961" s="173"/>
      <c r="P961" s="173"/>
      <c r="Q961" s="173"/>
      <c r="R961" s="173"/>
      <c r="S961" s="173"/>
      <c r="T961" s="179"/>
      <c r="U961" s="173"/>
      <c r="V961" s="173"/>
      <c r="W961" s="173"/>
      <c r="X961" s="173"/>
      <c r="Y961" s="173"/>
      <c r="Z961" s="173"/>
      <c r="AA961" s="173"/>
      <c r="AB961" s="173"/>
      <c r="AC961" s="173"/>
      <c r="AD961" s="173"/>
      <c r="AE961" s="173"/>
      <c r="AF961" s="173"/>
      <c r="AG961" s="173"/>
      <c r="AH961" s="173"/>
      <c r="AI961" s="173"/>
      <c r="AJ961" s="173"/>
      <c r="AK961" s="173"/>
      <c r="AL961" s="173"/>
      <c r="AM961" s="173"/>
      <c r="AN961" s="173"/>
      <c r="AO961" s="173"/>
      <c r="AP961" s="173"/>
      <c r="AQ961" s="173"/>
      <c r="AR961" s="173"/>
      <c r="AS961" s="173"/>
      <c r="AT961" s="175" t="s">
        <v>338</v>
      </c>
      <c r="AU961" s="175" t="s">
        <v>136</v>
      </c>
      <c r="AV961" s="173" t="s">
        <v>136</v>
      </c>
      <c r="AW961" s="173" t="s">
        <v>28</v>
      </c>
      <c r="AX961" s="173" t="s">
        <v>83</v>
      </c>
      <c r="AY961" s="175" t="s">
        <v>128</v>
      </c>
      <c r="AZ961" s="173"/>
      <c r="BA961" s="173"/>
      <c r="BB961" s="173"/>
      <c r="BC961" s="173"/>
      <c r="BD961" s="173"/>
      <c r="BE961" s="173"/>
      <c r="BF961" s="173"/>
      <c r="BG961" s="173"/>
      <c r="BH961" s="173"/>
      <c r="BI961" s="173"/>
      <c r="BJ961" s="173"/>
      <c r="BK961" s="173"/>
      <c r="BL961" s="173"/>
      <c r="BM961" s="173"/>
    </row>
    <row r="962" ht="24.0" customHeight="1">
      <c r="A962" s="16"/>
      <c r="B962" s="17"/>
      <c r="C962" s="194" t="s">
        <v>1499</v>
      </c>
      <c r="D962" s="194" t="s">
        <v>407</v>
      </c>
      <c r="E962" s="195" t="s">
        <v>1500</v>
      </c>
      <c r="F962" s="196" t="s">
        <v>1501</v>
      </c>
      <c r="G962" s="197" t="s">
        <v>164</v>
      </c>
      <c r="H962" s="198">
        <v>38.5</v>
      </c>
      <c r="I962" s="199"/>
      <c r="J962" s="199">
        <f>ROUND(I962*H962,2)</f>
        <v>0</v>
      </c>
      <c r="K962" s="196" t="s">
        <v>134</v>
      </c>
      <c r="L962" s="200"/>
      <c r="M962" s="201" t="s">
        <v>1</v>
      </c>
      <c r="N962" s="202" t="s">
        <v>41</v>
      </c>
      <c r="O962" s="154">
        <v>0.0</v>
      </c>
      <c r="P962" s="154">
        <f>O962*H962</f>
        <v>0</v>
      </c>
      <c r="Q962" s="154">
        <v>0.00735</v>
      </c>
      <c r="R962" s="154">
        <f>Q962*H962</f>
        <v>0.282975</v>
      </c>
      <c r="S962" s="154">
        <v>0.0</v>
      </c>
      <c r="T962" s="155">
        <f>S962*H962</f>
        <v>0</v>
      </c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56" t="s">
        <v>556</v>
      </c>
      <c r="AS962" s="16"/>
      <c r="AT962" s="156" t="s">
        <v>407</v>
      </c>
      <c r="AU962" s="156" t="s">
        <v>136</v>
      </c>
      <c r="AV962" s="16"/>
      <c r="AW962" s="16"/>
      <c r="AX962" s="16"/>
      <c r="AY962" s="3" t="s">
        <v>128</v>
      </c>
      <c r="AZ962" s="16"/>
      <c r="BA962" s="16"/>
      <c r="BB962" s="16"/>
      <c r="BC962" s="16"/>
      <c r="BD962" s="16"/>
      <c r="BE962" s="157">
        <f>IF(N962="základní",J962,0)</f>
        <v>0</v>
      </c>
      <c r="BF962" s="157">
        <f>IF(N962="snížená",J962,0)</f>
        <v>0</v>
      </c>
      <c r="BG962" s="157">
        <f>IF(N962="zákl. přenesená",J962,0)</f>
        <v>0</v>
      </c>
      <c r="BH962" s="157">
        <f>IF(N962="sníž. přenesená",J962,0)</f>
        <v>0</v>
      </c>
      <c r="BI962" s="157">
        <f>IF(N962="nulová",J962,0)</f>
        <v>0</v>
      </c>
      <c r="BJ962" s="3" t="s">
        <v>136</v>
      </c>
      <c r="BK962" s="157">
        <f>ROUND(I962*H962,2)</f>
        <v>0</v>
      </c>
      <c r="BL962" s="3" t="s">
        <v>434</v>
      </c>
      <c r="BM962" s="156" t="s">
        <v>1502</v>
      </c>
    </row>
    <row r="963" ht="15.75" customHeight="1">
      <c r="A963" s="173"/>
      <c r="B963" s="174"/>
      <c r="C963" s="173"/>
      <c r="D963" s="168" t="s">
        <v>338</v>
      </c>
      <c r="E963" s="173"/>
      <c r="F963" s="176" t="s">
        <v>1503</v>
      </c>
      <c r="G963" s="173"/>
      <c r="H963" s="177">
        <v>38.5</v>
      </c>
      <c r="I963" s="173"/>
      <c r="J963" s="173"/>
      <c r="K963" s="173"/>
      <c r="L963" s="174"/>
      <c r="M963" s="178"/>
      <c r="N963" s="173"/>
      <c r="O963" s="173"/>
      <c r="P963" s="173"/>
      <c r="Q963" s="173"/>
      <c r="R963" s="173"/>
      <c r="S963" s="173"/>
      <c r="T963" s="179"/>
      <c r="U963" s="173"/>
      <c r="V963" s="173"/>
      <c r="W963" s="173"/>
      <c r="X963" s="173"/>
      <c r="Y963" s="173"/>
      <c r="Z963" s="173"/>
      <c r="AA963" s="173"/>
      <c r="AB963" s="173"/>
      <c r="AC963" s="173"/>
      <c r="AD963" s="173"/>
      <c r="AE963" s="173"/>
      <c r="AF963" s="173"/>
      <c r="AG963" s="173"/>
      <c r="AH963" s="173"/>
      <c r="AI963" s="173"/>
      <c r="AJ963" s="173"/>
      <c r="AK963" s="173"/>
      <c r="AL963" s="173"/>
      <c r="AM963" s="173"/>
      <c r="AN963" s="173"/>
      <c r="AO963" s="173"/>
      <c r="AP963" s="173"/>
      <c r="AQ963" s="173"/>
      <c r="AR963" s="173"/>
      <c r="AS963" s="173"/>
      <c r="AT963" s="175" t="s">
        <v>338</v>
      </c>
      <c r="AU963" s="175" t="s">
        <v>136</v>
      </c>
      <c r="AV963" s="173" t="s">
        <v>136</v>
      </c>
      <c r="AW963" s="173" t="s">
        <v>4</v>
      </c>
      <c r="AX963" s="173" t="s">
        <v>83</v>
      </c>
      <c r="AY963" s="175" t="s">
        <v>128</v>
      </c>
      <c r="AZ963" s="173"/>
      <c r="BA963" s="173"/>
      <c r="BB963" s="173"/>
      <c r="BC963" s="173"/>
      <c r="BD963" s="173"/>
      <c r="BE963" s="173"/>
      <c r="BF963" s="173"/>
      <c r="BG963" s="173"/>
      <c r="BH963" s="173"/>
      <c r="BI963" s="173"/>
      <c r="BJ963" s="173"/>
      <c r="BK963" s="173"/>
      <c r="BL963" s="173"/>
      <c r="BM963" s="173"/>
    </row>
    <row r="964" ht="24.0" customHeight="1">
      <c r="A964" s="16"/>
      <c r="B964" s="17"/>
      <c r="C964" s="146" t="s">
        <v>1504</v>
      </c>
      <c r="D964" s="146" t="s">
        <v>131</v>
      </c>
      <c r="E964" s="147" t="s">
        <v>1505</v>
      </c>
      <c r="F964" s="148" t="s">
        <v>1506</v>
      </c>
      <c r="G964" s="149" t="s">
        <v>174</v>
      </c>
      <c r="H964" s="150">
        <v>1.997</v>
      </c>
      <c r="I964" s="151"/>
      <c r="J964" s="151">
        <f>ROUND(I964*H964,2)</f>
        <v>0</v>
      </c>
      <c r="K964" s="148" t="s">
        <v>1</v>
      </c>
      <c r="L964" s="17"/>
      <c r="M964" s="152" t="s">
        <v>1</v>
      </c>
      <c r="N964" s="153" t="s">
        <v>41</v>
      </c>
      <c r="O964" s="154">
        <v>0.0</v>
      </c>
      <c r="P964" s="154">
        <f>O964*H964</f>
        <v>0</v>
      </c>
      <c r="Q964" s="154">
        <v>0.0027984</v>
      </c>
      <c r="R964" s="154">
        <f>Q964*H964</f>
        <v>0.0055884048</v>
      </c>
      <c r="S964" s="154">
        <v>0.0</v>
      </c>
      <c r="T964" s="155">
        <f>S964*H964</f>
        <v>0</v>
      </c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56" t="s">
        <v>434</v>
      </c>
      <c r="AS964" s="16"/>
      <c r="AT964" s="156" t="s">
        <v>131</v>
      </c>
      <c r="AU964" s="156" t="s">
        <v>136</v>
      </c>
      <c r="AV964" s="16"/>
      <c r="AW964" s="16"/>
      <c r="AX964" s="16"/>
      <c r="AY964" s="3" t="s">
        <v>128</v>
      </c>
      <c r="AZ964" s="16"/>
      <c r="BA964" s="16"/>
      <c r="BB964" s="16"/>
      <c r="BC964" s="16"/>
      <c r="BD964" s="16"/>
      <c r="BE964" s="157">
        <f>IF(N964="základní",J964,0)</f>
        <v>0</v>
      </c>
      <c r="BF964" s="157">
        <f>IF(N964="snížená",J964,0)</f>
        <v>0</v>
      </c>
      <c r="BG964" s="157">
        <f>IF(N964="zákl. přenesená",J964,0)</f>
        <v>0</v>
      </c>
      <c r="BH964" s="157">
        <f>IF(N964="sníž. přenesená",J964,0)</f>
        <v>0</v>
      </c>
      <c r="BI964" s="157">
        <f>IF(N964="nulová",J964,0)</f>
        <v>0</v>
      </c>
      <c r="BJ964" s="3" t="s">
        <v>136</v>
      </c>
      <c r="BK964" s="157">
        <f>ROUND(I964*H964,2)</f>
        <v>0</v>
      </c>
      <c r="BL964" s="3" t="s">
        <v>434</v>
      </c>
      <c r="BM964" s="156" t="s">
        <v>1507</v>
      </c>
    </row>
    <row r="965" ht="15.75" customHeight="1">
      <c r="A965" s="166"/>
      <c r="B965" s="167"/>
      <c r="C965" s="166"/>
      <c r="D965" s="168" t="s">
        <v>338</v>
      </c>
      <c r="E965" s="169" t="s">
        <v>1</v>
      </c>
      <c r="F965" s="170" t="s">
        <v>1485</v>
      </c>
      <c r="G965" s="166"/>
      <c r="H965" s="169" t="s">
        <v>1</v>
      </c>
      <c r="I965" s="166"/>
      <c r="J965" s="166"/>
      <c r="K965" s="166"/>
      <c r="L965" s="167"/>
      <c r="M965" s="171"/>
      <c r="N965" s="166"/>
      <c r="O965" s="166"/>
      <c r="P965" s="166"/>
      <c r="Q965" s="166"/>
      <c r="R965" s="166"/>
      <c r="S965" s="166"/>
      <c r="T965" s="172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9" t="s">
        <v>338</v>
      </c>
      <c r="AU965" s="169" t="s">
        <v>136</v>
      </c>
      <c r="AV965" s="166" t="s">
        <v>83</v>
      </c>
      <c r="AW965" s="166" t="s">
        <v>28</v>
      </c>
      <c r="AX965" s="166" t="s">
        <v>75</v>
      </c>
      <c r="AY965" s="169" t="s">
        <v>128</v>
      </c>
      <c r="AZ965" s="166"/>
      <c r="BA965" s="166"/>
      <c r="BB965" s="166"/>
      <c r="BC965" s="166"/>
      <c r="BD965" s="166"/>
      <c r="BE965" s="166"/>
      <c r="BF965" s="166"/>
      <c r="BG965" s="166"/>
      <c r="BH965" s="166"/>
      <c r="BI965" s="166"/>
      <c r="BJ965" s="166"/>
      <c r="BK965" s="166"/>
      <c r="BL965" s="166"/>
      <c r="BM965" s="166"/>
    </row>
    <row r="966" ht="15.75" customHeight="1">
      <c r="A966" s="173"/>
      <c r="B966" s="174"/>
      <c r="C966" s="173"/>
      <c r="D966" s="168" t="s">
        <v>338</v>
      </c>
      <c r="E966" s="175" t="s">
        <v>1</v>
      </c>
      <c r="F966" s="176" t="s">
        <v>1486</v>
      </c>
      <c r="G966" s="173"/>
      <c r="H966" s="177">
        <v>1.472</v>
      </c>
      <c r="I966" s="173"/>
      <c r="J966" s="173"/>
      <c r="K966" s="173"/>
      <c r="L966" s="174"/>
      <c r="M966" s="178"/>
      <c r="N966" s="173"/>
      <c r="O966" s="173"/>
      <c r="P966" s="173"/>
      <c r="Q966" s="173"/>
      <c r="R966" s="173"/>
      <c r="S966" s="173"/>
      <c r="T966" s="179"/>
      <c r="U966" s="173"/>
      <c r="V966" s="173"/>
      <c r="W966" s="173"/>
      <c r="X966" s="173"/>
      <c r="Y966" s="173"/>
      <c r="Z966" s="173"/>
      <c r="AA966" s="173"/>
      <c r="AB966" s="173"/>
      <c r="AC966" s="173"/>
      <c r="AD966" s="173"/>
      <c r="AE966" s="173"/>
      <c r="AF966" s="173"/>
      <c r="AG966" s="173"/>
      <c r="AH966" s="173"/>
      <c r="AI966" s="173"/>
      <c r="AJ966" s="173"/>
      <c r="AK966" s="173"/>
      <c r="AL966" s="173"/>
      <c r="AM966" s="173"/>
      <c r="AN966" s="173"/>
      <c r="AO966" s="173"/>
      <c r="AP966" s="173"/>
      <c r="AQ966" s="173"/>
      <c r="AR966" s="173"/>
      <c r="AS966" s="173"/>
      <c r="AT966" s="175" t="s">
        <v>338</v>
      </c>
      <c r="AU966" s="175" t="s">
        <v>136</v>
      </c>
      <c r="AV966" s="173" t="s">
        <v>136</v>
      </c>
      <c r="AW966" s="173" t="s">
        <v>28</v>
      </c>
      <c r="AX966" s="173" t="s">
        <v>75</v>
      </c>
      <c r="AY966" s="175" t="s">
        <v>128</v>
      </c>
      <c r="AZ966" s="173"/>
      <c r="BA966" s="173"/>
      <c r="BB966" s="173"/>
      <c r="BC966" s="173"/>
      <c r="BD966" s="173"/>
      <c r="BE966" s="173"/>
      <c r="BF966" s="173"/>
      <c r="BG966" s="173"/>
      <c r="BH966" s="173"/>
      <c r="BI966" s="173"/>
      <c r="BJ966" s="173"/>
      <c r="BK966" s="173"/>
      <c r="BL966" s="173"/>
      <c r="BM966" s="173"/>
    </row>
    <row r="967" ht="15.75" customHeight="1">
      <c r="A967" s="166"/>
      <c r="B967" s="167"/>
      <c r="C967" s="166"/>
      <c r="D967" s="168" t="s">
        <v>338</v>
      </c>
      <c r="E967" s="169" t="s">
        <v>1</v>
      </c>
      <c r="F967" s="170" t="s">
        <v>1508</v>
      </c>
      <c r="G967" s="166"/>
      <c r="H967" s="169" t="s">
        <v>1</v>
      </c>
      <c r="I967" s="166"/>
      <c r="J967" s="166"/>
      <c r="K967" s="166"/>
      <c r="L967" s="167"/>
      <c r="M967" s="171"/>
      <c r="N967" s="166"/>
      <c r="O967" s="166"/>
      <c r="P967" s="166"/>
      <c r="Q967" s="166"/>
      <c r="R967" s="166"/>
      <c r="S967" s="166"/>
      <c r="T967" s="172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9" t="s">
        <v>338</v>
      </c>
      <c r="AU967" s="169" t="s">
        <v>136</v>
      </c>
      <c r="AV967" s="166" t="s">
        <v>83</v>
      </c>
      <c r="AW967" s="166" t="s">
        <v>28</v>
      </c>
      <c r="AX967" s="166" t="s">
        <v>75</v>
      </c>
      <c r="AY967" s="169" t="s">
        <v>128</v>
      </c>
      <c r="AZ967" s="166"/>
      <c r="BA967" s="166"/>
      <c r="BB967" s="166"/>
      <c r="BC967" s="166"/>
      <c r="BD967" s="166"/>
      <c r="BE967" s="166"/>
      <c r="BF967" s="166"/>
      <c r="BG967" s="166"/>
      <c r="BH967" s="166"/>
      <c r="BI967" s="166"/>
      <c r="BJ967" s="166"/>
      <c r="BK967" s="166"/>
      <c r="BL967" s="166"/>
      <c r="BM967" s="166"/>
    </row>
    <row r="968" ht="15.75" customHeight="1">
      <c r="A968" s="173"/>
      <c r="B968" s="174"/>
      <c r="C968" s="173"/>
      <c r="D968" s="168" t="s">
        <v>338</v>
      </c>
      <c r="E968" s="175" t="s">
        <v>1</v>
      </c>
      <c r="F968" s="176" t="s">
        <v>1509</v>
      </c>
      <c r="G968" s="173"/>
      <c r="H968" s="177">
        <v>0.525</v>
      </c>
      <c r="I968" s="173"/>
      <c r="J968" s="173"/>
      <c r="K968" s="173"/>
      <c r="L968" s="174"/>
      <c r="M968" s="178"/>
      <c r="N968" s="173"/>
      <c r="O968" s="173"/>
      <c r="P968" s="173"/>
      <c r="Q968" s="173"/>
      <c r="R968" s="173"/>
      <c r="S968" s="173"/>
      <c r="T968" s="179"/>
      <c r="U968" s="173"/>
      <c r="V968" s="173"/>
      <c r="W968" s="173"/>
      <c r="X968" s="173"/>
      <c r="Y968" s="173"/>
      <c r="Z968" s="173"/>
      <c r="AA968" s="173"/>
      <c r="AB968" s="173"/>
      <c r="AC968" s="173"/>
      <c r="AD968" s="173"/>
      <c r="AE968" s="173"/>
      <c r="AF968" s="173"/>
      <c r="AG968" s="173"/>
      <c r="AH968" s="173"/>
      <c r="AI968" s="173"/>
      <c r="AJ968" s="173"/>
      <c r="AK968" s="173"/>
      <c r="AL968" s="173"/>
      <c r="AM968" s="173"/>
      <c r="AN968" s="173"/>
      <c r="AO968" s="173"/>
      <c r="AP968" s="173"/>
      <c r="AQ968" s="173"/>
      <c r="AR968" s="173"/>
      <c r="AS968" s="173"/>
      <c r="AT968" s="175" t="s">
        <v>338</v>
      </c>
      <c r="AU968" s="175" t="s">
        <v>136</v>
      </c>
      <c r="AV968" s="173" t="s">
        <v>136</v>
      </c>
      <c r="AW968" s="173" t="s">
        <v>28</v>
      </c>
      <c r="AX968" s="173" t="s">
        <v>75</v>
      </c>
      <c r="AY968" s="175" t="s">
        <v>128</v>
      </c>
      <c r="AZ968" s="173"/>
      <c r="BA968" s="173"/>
      <c r="BB968" s="173"/>
      <c r="BC968" s="173"/>
      <c r="BD968" s="173"/>
      <c r="BE968" s="173"/>
      <c r="BF968" s="173"/>
      <c r="BG968" s="173"/>
      <c r="BH968" s="173"/>
      <c r="BI968" s="173"/>
      <c r="BJ968" s="173"/>
      <c r="BK968" s="173"/>
      <c r="BL968" s="173"/>
      <c r="BM968" s="173"/>
    </row>
    <row r="969" ht="15.75" customHeight="1">
      <c r="A969" s="187"/>
      <c r="B969" s="188"/>
      <c r="C969" s="187"/>
      <c r="D969" s="168" t="s">
        <v>338</v>
      </c>
      <c r="E969" s="189" t="s">
        <v>1</v>
      </c>
      <c r="F969" s="190" t="s">
        <v>351</v>
      </c>
      <c r="G969" s="187"/>
      <c r="H969" s="191">
        <v>1.997</v>
      </c>
      <c r="I969" s="187"/>
      <c r="J969" s="187"/>
      <c r="K969" s="187"/>
      <c r="L969" s="188"/>
      <c r="M969" s="192"/>
      <c r="N969" s="187"/>
      <c r="O969" s="187"/>
      <c r="P969" s="187"/>
      <c r="Q969" s="187"/>
      <c r="R969" s="187"/>
      <c r="S969" s="187"/>
      <c r="T969" s="193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9" t="s">
        <v>338</v>
      </c>
      <c r="AU969" s="189" t="s">
        <v>136</v>
      </c>
      <c r="AV969" s="187" t="s">
        <v>153</v>
      </c>
      <c r="AW969" s="187" t="s">
        <v>28</v>
      </c>
      <c r="AX969" s="187" t="s">
        <v>83</v>
      </c>
      <c r="AY969" s="189" t="s">
        <v>128</v>
      </c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</row>
    <row r="970" ht="24.0" customHeight="1">
      <c r="A970" s="16"/>
      <c r="B970" s="17"/>
      <c r="C970" s="146" t="s">
        <v>1510</v>
      </c>
      <c r="D970" s="146" t="s">
        <v>131</v>
      </c>
      <c r="E970" s="147" t="s">
        <v>1511</v>
      </c>
      <c r="F970" s="148" t="s">
        <v>1512</v>
      </c>
      <c r="G970" s="149" t="s">
        <v>410</v>
      </c>
      <c r="H970" s="150">
        <v>8.18</v>
      </c>
      <c r="I970" s="151"/>
      <c r="J970" s="151">
        <f>ROUND(I970*H970,2)</f>
        <v>0</v>
      </c>
      <c r="K970" s="148" t="s">
        <v>134</v>
      </c>
      <c r="L970" s="17"/>
      <c r="M970" s="152" t="s">
        <v>1</v>
      </c>
      <c r="N970" s="153" t="s">
        <v>41</v>
      </c>
      <c r="O970" s="154">
        <v>2.052</v>
      </c>
      <c r="P970" s="154">
        <f>O970*H970</f>
        <v>16.78536</v>
      </c>
      <c r="Q970" s="154">
        <v>0.0</v>
      </c>
      <c r="R970" s="154">
        <f>Q970*H970</f>
        <v>0</v>
      </c>
      <c r="S970" s="154">
        <v>0.0</v>
      </c>
      <c r="T970" s="155">
        <f>S970*H970</f>
        <v>0</v>
      </c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56" t="s">
        <v>434</v>
      </c>
      <c r="AS970" s="16"/>
      <c r="AT970" s="156" t="s">
        <v>131</v>
      </c>
      <c r="AU970" s="156" t="s">
        <v>136</v>
      </c>
      <c r="AV970" s="16"/>
      <c r="AW970" s="16"/>
      <c r="AX970" s="16"/>
      <c r="AY970" s="3" t="s">
        <v>128</v>
      </c>
      <c r="AZ970" s="16"/>
      <c r="BA970" s="16"/>
      <c r="BB970" s="16"/>
      <c r="BC970" s="16"/>
      <c r="BD970" s="16"/>
      <c r="BE970" s="157">
        <f>IF(N970="základní",J970,0)</f>
        <v>0</v>
      </c>
      <c r="BF970" s="157">
        <f>IF(N970="snížená",J970,0)</f>
        <v>0</v>
      </c>
      <c r="BG970" s="157">
        <f>IF(N970="zákl. přenesená",J970,0)</f>
        <v>0</v>
      </c>
      <c r="BH970" s="157">
        <f>IF(N970="sníž. přenesená",J970,0)</f>
        <v>0</v>
      </c>
      <c r="BI970" s="157">
        <f>IF(N970="nulová",J970,0)</f>
        <v>0</v>
      </c>
      <c r="BJ970" s="3" t="s">
        <v>136</v>
      </c>
      <c r="BK970" s="157">
        <f>ROUND(I970*H970,2)</f>
        <v>0</v>
      </c>
      <c r="BL970" s="3" t="s">
        <v>434</v>
      </c>
      <c r="BM970" s="156" t="s">
        <v>1513</v>
      </c>
    </row>
    <row r="971" ht="15.75" customHeight="1">
      <c r="A971" s="16"/>
      <c r="B971" s="17"/>
      <c r="C971" s="16"/>
      <c r="D971" s="158" t="s">
        <v>138</v>
      </c>
      <c r="E971" s="16"/>
      <c r="F971" s="159" t="s">
        <v>1514</v>
      </c>
      <c r="G971" s="16"/>
      <c r="H971" s="16"/>
      <c r="I971" s="16"/>
      <c r="J971" s="16"/>
      <c r="K971" s="16"/>
      <c r="L971" s="17"/>
      <c r="M971" s="160"/>
      <c r="N971" s="16"/>
      <c r="O971" s="16"/>
      <c r="P971" s="16"/>
      <c r="Q971" s="16"/>
      <c r="R971" s="16"/>
      <c r="S971" s="16"/>
      <c r="T971" s="5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3" t="s">
        <v>138</v>
      </c>
      <c r="AU971" s="3" t="s">
        <v>136</v>
      </c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</row>
    <row r="972" ht="22.5" customHeight="1">
      <c r="A972" s="134"/>
      <c r="B972" s="135"/>
      <c r="C972" s="134"/>
      <c r="D972" s="136" t="s">
        <v>74</v>
      </c>
      <c r="E972" s="144" t="s">
        <v>1515</v>
      </c>
      <c r="F972" s="144" t="s">
        <v>1516</v>
      </c>
      <c r="G972" s="134"/>
      <c r="H972" s="134"/>
      <c r="I972" s="134"/>
      <c r="J972" s="145">
        <f>BK972</f>
        <v>0</v>
      </c>
      <c r="K972" s="134"/>
      <c r="L972" s="135"/>
      <c r="M972" s="139"/>
      <c r="N972" s="134"/>
      <c r="O972" s="134"/>
      <c r="P972" s="140">
        <f>SUM(P973:P993)</f>
        <v>89.871867</v>
      </c>
      <c r="Q972" s="134"/>
      <c r="R972" s="140">
        <f>SUM(R973:R993)</f>
        <v>0.9574261927</v>
      </c>
      <c r="S972" s="134"/>
      <c r="T972" s="141">
        <f>SUM(T973:T993)</f>
        <v>0</v>
      </c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  <c r="AE972" s="134"/>
      <c r="AF972" s="134"/>
      <c r="AG972" s="134"/>
      <c r="AH972" s="134"/>
      <c r="AI972" s="134"/>
      <c r="AJ972" s="134"/>
      <c r="AK972" s="134"/>
      <c r="AL972" s="134"/>
      <c r="AM972" s="134"/>
      <c r="AN972" s="134"/>
      <c r="AO972" s="134"/>
      <c r="AP972" s="134"/>
      <c r="AQ972" s="134"/>
      <c r="AR972" s="136" t="s">
        <v>136</v>
      </c>
      <c r="AS972" s="134"/>
      <c r="AT972" s="142" t="s">
        <v>74</v>
      </c>
      <c r="AU972" s="142" t="s">
        <v>83</v>
      </c>
      <c r="AV972" s="134"/>
      <c r="AW972" s="134"/>
      <c r="AX972" s="134"/>
      <c r="AY972" s="136" t="s">
        <v>128</v>
      </c>
      <c r="AZ972" s="134"/>
      <c r="BA972" s="134"/>
      <c r="BB972" s="134"/>
      <c r="BC972" s="134"/>
      <c r="BD972" s="134"/>
      <c r="BE972" s="134"/>
      <c r="BF972" s="134"/>
      <c r="BG972" s="134"/>
      <c r="BH972" s="134"/>
      <c r="BI972" s="134"/>
      <c r="BJ972" s="134"/>
      <c r="BK972" s="143">
        <f>SUM(BK973:BK993)</f>
        <v>0</v>
      </c>
      <c r="BL972" s="134"/>
      <c r="BM972" s="134"/>
    </row>
    <row r="973" ht="33.0" customHeight="1">
      <c r="A973" s="16"/>
      <c r="B973" s="17"/>
      <c r="C973" s="146" t="s">
        <v>1517</v>
      </c>
      <c r="D973" s="146" t="s">
        <v>131</v>
      </c>
      <c r="E973" s="147" t="s">
        <v>1518</v>
      </c>
      <c r="F973" s="148" t="s">
        <v>1519</v>
      </c>
      <c r="G973" s="149" t="s">
        <v>164</v>
      </c>
      <c r="H973" s="150">
        <v>2.555</v>
      </c>
      <c r="I973" s="151"/>
      <c r="J973" s="151">
        <f>ROUND(I973*H973,2)</f>
        <v>0</v>
      </c>
      <c r="K973" s="148" t="s">
        <v>134</v>
      </c>
      <c r="L973" s="17"/>
      <c r="M973" s="152" t="s">
        <v>1</v>
      </c>
      <c r="N973" s="153" t="s">
        <v>41</v>
      </c>
      <c r="O973" s="154">
        <v>0.699</v>
      </c>
      <c r="P973" s="154">
        <f>O973*H973</f>
        <v>1.785945</v>
      </c>
      <c r="Q973" s="154">
        <v>0.01355</v>
      </c>
      <c r="R973" s="154">
        <f>Q973*H973</f>
        <v>0.03462025</v>
      </c>
      <c r="S973" s="154">
        <v>0.0</v>
      </c>
      <c r="T973" s="155">
        <f>S973*H973</f>
        <v>0</v>
      </c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56" t="s">
        <v>434</v>
      </c>
      <c r="AS973" s="16"/>
      <c r="AT973" s="156" t="s">
        <v>131</v>
      </c>
      <c r="AU973" s="156" t="s">
        <v>136</v>
      </c>
      <c r="AV973" s="16"/>
      <c r="AW973" s="16"/>
      <c r="AX973" s="16"/>
      <c r="AY973" s="3" t="s">
        <v>128</v>
      </c>
      <c r="AZ973" s="16"/>
      <c r="BA973" s="16"/>
      <c r="BB973" s="16"/>
      <c r="BC973" s="16"/>
      <c r="BD973" s="16"/>
      <c r="BE973" s="157">
        <f>IF(N973="základní",J973,0)</f>
        <v>0</v>
      </c>
      <c r="BF973" s="157">
        <f>IF(N973="snížená",J973,0)</f>
        <v>0</v>
      </c>
      <c r="BG973" s="157">
        <f>IF(N973="zákl. přenesená",J973,0)</f>
        <v>0</v>
      </c>
      <c r="BH973" s="157">
        <f>IF(N973="sníž. přenesená",J973,0)</f>
        <v>0</v>
      </c>
      <c r="BI973" s="157">
        <f>IF(N973="nulová",J973,0)</f>
        <v>0</v>
      </c>
      <c r="BJ973" s="3" t="s">
        <v>136</v>
      </c>
      <c r="BK973" s="157">
        <f>ROUND(I973*H973,2)</f>
        <v>0</v>
      </c>
      <c r="BL973" s="3" t="s">
        <v>434</v>
      </c>
      <c r="BM973" s="156" t="s">
        <v>1520</v>
      </c>
    </row>
    <row r="974" ht="15.75" customHeight="1">
      <c r="A974" s="16"/>
      <c r="B974" s="17"/>
      <c r="C974" s="16"/>
      <c r="D974" s="158" t="s">
        <v>138</v>
      </c>
      <c r="E974" s="16"/>
      <c r="F974" s="159" t="s">
        <v>1521</v>
      </c>
      <c r="G974" s="16"/>
      <c r="H974" s="16"/>
      <c r="I974" s="16"/>
      <c r="J974" s="16"/>
      <c r="K974" s="16"/>
      <c r="L974" s="17"/>
      <c r="M974" s="160"/>
      <c r="N974" s="16"/>
      <c r="O974" s="16"/>
      <c r="P974" s="16"/>
      <c r="Q974" s="16"/>
      <c r="R974" s="16"/>
      <c r="S974" s="16"/>
      <c r="T974" s="5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3" t="s">
        <v>138</v>
      </c>
      <c r="AU974" s="3" t="s">
        <v>136</v>
      </c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</row>
    <row r="975" ht="15.75" customHeight="1">
      <c r="A975" s="173"/>
      <c r="B975" s="174"/>
      <c r="C975" s="173"/>
      <c r="D975" s="168" t="s">
        <v>338</v>
      </c>
      <c r="E975" s="175" t="s">
        <v>1</v>
      </c>
      <c r="F975" s="176" t="s">
        <v>1522</v>
      </c>
      <c r="G975" s="173"/>
      <c r="H975" s="177">
        <v>1.105</v>
      </c>
      <c r="I975" s="173"/>
      <c r="J975" s="173"/>
      <c r="K975" s="173"/>
      <c r="L975" s="174"/>
      <c r="M975" s="178"/>
      <c r="N975" s="173"/>
      <c r="O975" s="173"/>
      <c r="P975" s="173"/>
      <c r="Q975" s="173"/>
      <c r="R975" s="173"/>
      <c r="S975" s="173"/>
      <c r="T975" s="179"/>
      <c r="U975" s="173"/>
      <c r="V975" s="173"/>
      <c r="W975" s="173"/>
      <c r="X975" s="173"/>
      <c r="Y975" s="173"/>
      <c r="Z975" s="173"/>
      <c r="AA975" s="173"/>
      <c r="AB975" s="173"/>
      <c r="AC975" s="173"/>
      <c r="AD975" s="173"/>
      <c r="AE975" s="173"/>
      <c r="AF975" s="173"/>
      <c r="AG975" s="173"/>
      <c r="AH975" s="173"/>
      <c r="AI975" s="173"/>
      <c r="AJ975" s="173"/>
      <c r="AK975" s="173"/>
      <c r="AL975" s="173"/>
      <c r="AM975" s="173"/>
      <c r="AN975" s="173"/>
      <c r="AO975" s="173"/>
      <c r="AP975" s="173"/>
      <c r="AQ975" s="173"/>
      <c r="AR975" s="173"/>
      <c r="AS975" s="173"/>
      <c r="AT975" s="175" t="s">
        <v>338</v>
      </c>
      <c r="AU975" s="175" t="s">
        <v>136</v>
      </c>
      <c r="AV975" s="173" t="s">
        <v>136</v>
      </c>
      <c r="AW975" s="173" t="s">
        <v>28</v>
      </c>
      <c r="AX975" s="173" t="s">
        <v>75</v>
      </c>
      <c r="AY975" s="175" t="s">
        <v>128</v>
      </c>
      <c r="AZ975" s="173"/>
      <c r="BA975" s="173"/>
      <c r="BB975" s="173"/>
      <c r="BC975" s="173"/>
      <c r="BD975" s="173"/>
      <c r="BE975" s="173"/>
      <c r="BF975" s="173"/>
      <c r="BG975" s="173"/>
      <c r="BH975" s="173"/>
      <c r="BI975" s="173"/>
      <c r="BJ975" s="173"/>
      <c r="BK975" s="173"/>
      <c r="BL975" s="173"/>
      <c r="BM975" s="173"/>
    </row>
    <row r="976" ht="15.75" customHeight="1">
      <c r="A976" s="173"/>
      <c r="B976" s="174"/>
      <c r="C976" s="173"/>
      <c r="D976" s="168" t="s">
        <v>338</v>
      </c>
      <c r="E976" s="175" t="s">
        <v>1</v>
      </c>
      <c r="F976" s="176" t="s">
        <v>1523</v>
      </c>
      <c r="G976" s="173"/>
      <c r="H976" s="177">
        <v>1.45</v>
      </c>
      <c r="I976" s="173"/>
      <c r="J976" s="173"/>
      <c r="K976" s="173"/>
      <c r="L976" s="174"/>
      <c r="M976" s="178"/>
      <c r="N976" s="173"/>
      <c r="O976" s="173"/>
      <c r="P976" s="173"/>
      <c r="Q976" s="173"/>
      <c r="R976" s="173"/>
      <c r="S976" s="173"/>
      <c r="T976" s="179"/>
      <c r="U976" s="173"/>
      <c r="V976" s="173"/>
      <c r="W976" s="173"/>
      <c r="X976" s="173"/>
      <c r="Y976" s="173"/>
      <c r="Z976" s="173"/>
      <c r="AA976" s="173"/>
      <c r="AB976" s="173"/>
      <c r="AC976" s="173"/>
      <c r="AD976" s="173"/>
      <c r="AE976" s="173"/>
      <c r="AF976" s="173"/>
      <c r="AG976" s="173"/>
      <c r="AH976" s="173"/>
      <c r="AI976" s="173"/>
      <c r="AJ976" s="173"/>
      <c r="AK976" s="173"/>
      <c r="AL976" s="173"/>
      <c r="AM976" s="173"/>
      <c r="AN976" s="173"/>
      <c r="AO976" s="173"/>
      <c r="AP976" s="173"/>
      <c r="AQ976" s="173"/>
      <c r="AR976" s="173"/>
      <c r="AS976" s="173"/>
      <c r="AT976" s="175" t="s">
        <v>338</v>
      </c>
      <c r="AU976" s="175" t="s">
        <v>136</v>
      </c>
      <c r="AV976" s="173" t="s">
        <v>136</v>
      </c>
      <c r="AW976" s="173" t="s">
        <v>28</v>
      </c>
      <c r="AX976" s="173" t="s">
        <v>75</v>
      </c>
      <c r="AY976" s="175" t="s">
        <v>128</v>
      </c>
      <c r="AZ976" s="173"/>
      <c r="BA976" s="173"/>
      <c r="BB976" s="173"/>
      <c r="BC976" s="173"/>
      <c r="BD976" s="173"/>
      <c r="BE976" s="173"/>
      <c r="BF976" s="173"/>
      <c r="BG976" s="173"/>
      <c r="BH976" s="173"/>
      <c r="BI976" s="173"/>
      <c r="BJ976" s="173"/>
      <c r="BK976" s="173"/>
      <c r="BL976" s="173"/>
      <c r="BM976" s="173"/>
    </row>
    <row r="977" ht="15.75" customHeight="1">
      <c r="A977" s="187"/>
      <c r="B977" s="188"/>
      <c r="C977" s="187"/>
      <c r="D977" s="168" t="s">
        <v>338</v>
      </c>
      <c r="E977" s="189" t="s">
        <v>1</v>
      </c>
      <c r="F977" s="190" t="s">
        <v>351</v>
      </c>
      <c r="G977" s="187"/>
      <c r="H977" s="191">
        <v>2.555</v>
      </c>
      <c r="I977" s="187"/>
      <c r="J977" s="187"/>
      <c r="K977" s="187"/>
      <c r="L977" s="188"/>
      <c r="M977" s="192"/>
      <c r="N977" s="187"/>
      <c r="O977" s="187"/>
      <c r="P977" s="187"/>
      <c r="Q977" s="187"/>
      <c r="R977" s="187"/>
      <c r="S977" s="187"/>
      <c r="T977" s="193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9" t="s">
        <v>338</v>
      </c>
      <c r="AU977" s="189" t="s">
        <v>136</v>
      </c>
      <c r="AV977" s="187" t="s">
        <v>153</v>
      </c>
      <c r="AW977" s="187" t="s">
        <v>28</v>
      </c>
      <c r="AX977" s="187" t="s">
        <v>83</v>
      </c>
      <c r="AY977" s="189" t="s">
        <v>128</v>
      </c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</row>
    <row r="978" ht="16.5" customHeight="1">
      <c r="A978" s="16"/>
      <c r="B978" s="17"/>
      <c r="C978" s="146" t="s">
        <v>1524</v>
      </c>
      <c r="D978" s="146" t="s">
        <v>131</v>
      </c>
      <c r="E978" s="147" t="s">
        <v>1525</v>
      </c>
      <c r="F978" s="148" t="s">
        <v>1526</v>
      </c>
      <c r="G978" s="149" t="s">
        <v>164</v>
      </c>
      <c r="H978" s="150">
        <v>2.555</v>
      </c>
      <c r="I978" s="151"/>
      <c r="J978" s="151">
        <f>ROUND(I978*H978,2)</f>
        <v>0</v>
      </c>
      <c r="K978" s="148" t="s">
        <v>134</v>
      </c>
      <c r="L978" s="17"/>
      <c r="M978" s="152" t="s">
        <v>1</v>
      </c>
      <c r="N978" s="153" t="s">
        <v>41</v>
      </c>
      <c r="O978" s="154">
        <v>0.032</v>
      </c>
      <c r="P978" s="154">
        <f>O978*H978</f>
        <v>0.08176</v>
      </c>
      <c r="Q978" s="154">
        <v>1.0E-4</v>
      </c>
      <c r="R978" s="154">
        <f>Q978*H978</f>
        <v>0.0002555</v>
      </c>
      <c r="S978" s="154">
        <v>0.0</v>
      </c>
      <c r="T978" s="155">
        <f>S978*H978</f>
        <v>0</v>
      </c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56" t="s">
        <v>434</v>
      </c>
      <c r="AS978" s="16"/>
      <c r="AT978" s="156" t="s">
        <v>131</v>
      </c>
      <c r="AU978" s="156" t="s">
        <v>136</v>
      </c>
      <c r="AV978" s="16"/>
      <c r="AW978" s="16"/>
      <c r="AX978" s="16"/>
      <c r="AY978" s="3" t="s">
        <v>128</v>
      </c>
      <c r="AZ978" s="16"/>
      <c r="BA978" s="16"/>
      <c r="BB978" s="16"/>
      <c r="BC978" s="16"/>
      <c r="BD978" s="16"/>
      <c r="BE978" s="157">
        <f>IF(N978="základní",J978,0)</f>
        <v>0</v>
      </c>
      <c r="BF978" s="157">
        <f>IF(N978="snížená",J978,0)</f>
        <v>0</v>
      </c>
      <c r="BG978" s="157">
        <f>IF(N978="zákl. přenesená",J978,0)</f>
        <v>0</v>
      </c>
      <c r="BH978" s="157">
        <f>IF(N978="sníž. přenesená",J978,0)</f>
        <v>0</v>
      </c>
      <c r="BI978" s="157">
        <f>IF(N978="nulová",J978,0)</f>
        <v>0</v>
      </c>
      <c r="BJ978" s="3" t="s">
        <v>136</v>
      </c>
      <c r="BK978" s="157">
        <f>ROUND(I978*H978,2)</f>
        <v>0</v>
      </c>
      <c r="BL978" s="3" t="s">
        <v>434</v>
      </c>
      <c r="BM978" s="156" t="s">
        <v>1527</v>
      </c>
    </row>
    <row r="979" ht="15.75" customHeight="1">
      <c r="A979" s="16"/>
      <c r="B979" s="17"/>
      <c r="C979" s="16"/>
      <c r="D979" s="158" t="s">
        <v>138</v>
      </c>
      <c r="E979" s="16"/>
      <c r="F979" s="159" t="s">
        <v>1528</v>
      </c>
      <c r="G979" s="16"/>
      <c r="H979" s="16"/>
      <c r="I979" s="16"/>
      <c r="J979" s="16"/>
      <c r="K979" s="16"/>
      <c r="L979" s="17"/>
      <c r="M979" s="160"/>
      <c r="N979" s="16"/>
      <c r="O979" s="16"/>
      <c r="P979" s="16"/>
      <c r="Q979" s="16"/>
      <c r="R979" s="16"/>
      <c r="S979" s="16"/>
      <c r="T979" s="5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3" t="s">
        <v>138</v>
      </c>
      <c r="AU979" s="3" t="s">
        <v>136</v>
      </c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</row>
    <row r="980" ht="33.0" customHeight="1">
      <c r="A980" s="16"/>
      <c r="B980" s="17"/>
      <c r="C980" s="146" t="s">
        <v>1529</v>
      </c>
      <c r="D980" s="146" t="s">
        <v>131</v>
      </c>
      <c r="E980" s="147" t="s">
        <v>1530</v>
      </c>
      <c r="F980" s="148" t="s">
        <v>1531</v>
      </c>
      <c r="G980" s="149" t="s">
        <v>164</v>
      </c>
      <c r="H980" s="150">
        <v>66.527</v>
      </c>
      <c r="I980" s="151"/>
      <c r="J980" s="151">
        <f>ROUND(I980*H980,2)</f>
        <v>0</v>
      </c>
      <c r="K980" s="148" t="s">
        <v>134</v>
      </c>
      <c r="L980" s="17"/>
      <c r="M980" s="152" t="s">
        <v>1</v>
      </c>
      <c r="N980" s="153" t="s">
        <v>41</v>
      </c>
      <c r="O980" s="154">
        <v>1.135</v>
      </c>
      <c r="P980" s="154">
        <f>O980*H980</f>
        <v>75.508145</v>
      </c>
      <c r="Q980" s="154">
        <v>0.01200843</v>
      </c>
      <c r="R980" s="154">
        <f>Q980*H980</f>
        <v>0.7988848226</v>
      </c>
      <c r="S980" s="154">
        <v>0.0</v>
      </c>
      <c r="T980" s="155">
        <f>S980*H980</f>
        <v>0</v>
      </c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56" t="s">
        <v>434</v>
      </c>
      <c r="AS980" s="16"/>
      <c r="AT980" s="156" t="s">
        <v>131</v>
      </c>
      <c r="AU980" s="156" t="s">
        <v>136</v>
      </c>
      <c r="AV980" s="16"/>
      <c r="AW980" s="16"/>
      <c r="AX980" s="16"/>
      <c r="AY980" s="3" t="s">
        <v>128</v>
      </c>
      <c r="AZ980" s="16"/>
      <c r="BA980" s="16"/>
      <c r="BB980" s="16"/>
      <c r="BC980" s="16"/>
      <c r="BD980" s="16"/>
      <c r="BE980" s="157">
        <f>IF(N980="základní",J980,0)</f>
        <v>0</v>
      </c>
      <c r="BF980" s="157">
        <f>IF(N980="snížená",J980,0)</f>
        <v>0</v>
      </c>
      <c r="BG980" s="157">
        <f>IF(N980="zákl. přenesená",J980,0)</f>
        <v>0</v>
      </c>
      <c r="BH980" s="157">
        <f>IF(N980="sníž. přenesená",J980,0)</f>
        <v>0</v>
      </c>
      <c r="BI980" s="157">
        <f>IF(N980="nulová",J980,0)</f>
        <v>0</v>
      </c>
      <c r="BJ980" s="3" t="s">
        <v>136</v>
      </c>
      <c r="BK980" s="157">
        <f>ROUND(I980*H980,2)</f>
        <v>0</v>
      </c>
      <c r="BL980" s="3" t="s">
        <v>434</v>
      </c>
      <c r="BM980" s="156" t="s">
        <v>1532</v>
      </c>
    </row>
    <row r="981" ht="15.75" customHeight="1">
      <c r="A981" s="16"/>
      <c r="B981" s="17"/>
      <c r="C981" s="16"/>
      <c r="D981" s="158" t="s">
        <v>138</v>
      </c>
      <c r="E981" s="16"/>
      <c r="F981" s="159" t="s">
        <v>1533</v>
      </c>
      <c r="G981" s="16"/>
      <c r="H981" s="16"/>
      <c r="I981" s="16"/>
      <c r="J981" s="16"/>
      <c r="K981" s="16"/>
      <c r="L981" s="17"/>
      <c r="M981" s="160"/>
      <c r="N981" s="16"/>
      <c r="O981" s="16"/>
      <c r="P981" s="16"/>
      <c r="Q981" s="16"/>
      <c r="R981" s="16"/>
      <c r="S981" s="16"/>
      <c r="T981" s="5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3" t="s">
        <v>138</v>
      </c>
      <c r="AU981" s="3" t="s">
        <v>136</v>
      </c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</row>
    <row r="982" ht="15.75" customHeight="1">
      <c r="A982" s="173"/>
      <c r="B982" s="174"/>
      <c r="C982" s="173"/>
      <c r="D982" s="168" t="s">
        <v>338</v>
      </c>
      <c r="E982" s="175" t="s">
        <v>1</v>
      </c>
      <c r="F982" s="176" t="s">
        <v>1534</v>
      </c>
      <c r="G982" s="173"/>
      <c r="H982" s="177">
        <v>84.359</v>
      </c>
      <c r="I982" s="173"/>
      <c r="J982" s="173"/>
      <c r="K982" s="173"/>
      <c r="L982" s="174"/>
      <c r="M982" s="178"/>
      <c r="N982" s="173"/>
      <c r="O982" s="173"/>
      <c r="P982" s="173"/>
      <c r="Q982" s="173"/>
      <c r="R982" s="173"/>
      <c r="S982" s="173"/>
      <c r="T982" s="179"/>
      <c r="U982" s="173"/>
      <c r="V982" s="173"/>
      <c r="W982" s="173"/>
      <c r="X982" s="173"/>
      <c r="Y982" s="173"/>
      <c r="Z982" s="173"/>
      <c r="AA982" s="173"/>
      <c r="AB982" s="173"/>
      <c r="AC982" s="173"/>
      <c r="AD982" s="173"/>
      <c r="AE982" s="173"/>
      <c r="AF982" s="173"/>
      <c r="AG982" s="173"/>
      <c r="AH982" s="173"/>
      <c r="AI982" s="173"/>
      <c r="AJ982" s="173"/>
      <c r="AK982" s="173"/>
      <c r="AL982" s="173"/>
      <c r="AM982" s="173"/>
      <c r="AN982" s="173"/>
      <c r="AO982" s="173"/>
      <c r="AP982" s="173"/>
      <c r="AQ982" s="173"/>
      <c r="AR982" s="173"/>
      <c r="AS982" s="173"/>
      <c r="AT982" s="175" t="s">
        <v>338</v>
      </c>
      <c r="AU982" s="175" t="s">
        <v>136</v>
      </c>
      <c r="AV982" s="173" t="s">
        <v>136</v>
      </c>
      <c r="AW982" s="173" t="s">
        <v>28</v>
      </c>
      <c r="AX982" s="173" t="s">
        <v>75</v>
      </c>
      <c r="AY982" s="175" t="s">
        <v>128</v>
      </c>
      <c r="AZ982" s="173"/>
      <c r="BA982" s="173"/>
      <c r="BB982" s="173"/>
      <c r="BC982" s="173"/>
      <c r="BD982" s="173"/>
      <c r="BE982" s="173"/>
      <c r="BF982" s="173"/>
      <c r="BG982" s="173"/>
      <c r="BH982" s="173"/>
      <c r="BI982" s="173"/>
      <c r="BJ982" s="173"/>
      <c r="BK982" s="173"/>
      <c r="BL982" s="173"/>
      <c r="BM982" s="173"/>
    </row>
    <row r="983" ht="15.75" customHeight="1">
      <c r="A983" s="173"/>
      <c r="B983" s="174"/>
      <c r="C983" s="173"/>
      <c r="D983" s="168" t="s">
        <v>338</v>
      </c>
      <c r="E983" s="175" t="s">
        <v>1</v>
      </c>
      <c r="F983" s="176" t="s">
        <v>1535</v>
      </c>
      <c r="G983" s="173"/>
      <c r="H983" s="177">
        <v>-4.368</v>
      </c>
      <c r="I983" s="173"/>
      <c r="J983" s="173"/>
      <c r="K983" s="173"/>
      <c r="L983" s="174"/>
      <c r="M983" s="178"/>
      <c r="N983" s="173"/>
      <c r="O983" s="173"/>
      <c r="P983" s="173"/>
      <c r="Q983" s="173"/>
      <c r="R983" s="173"/>
      <c r="S983" s="173"/>
      <c r="T983" s="179"/>
      <c r="U983" s="173"/>
      <c r="V983" s="173"/>
      <c r="W983" s="173"/>
      <c r="X983" s="173"/>
      <c r="Y983" s="173"/>
      <c r="Z983" s="173"/>
      <c r="AA983" s="173"/>
      <c r="AB983" s="173"/>
      <c r="AC983" s="173"/>
      <c r="AD983" s="173"/>
      <c r="AE983" s="173"/>
      <c r="AF983" s="173"/>
      <c r="AG983" s="173"/>
      <c r="AH983" s="173"/>
      <c r="AI983" s="173"/>
      <c r="AJ983" s="173"/>
      <c r="AK983" s="173"/>
      <c r="AL983" s="173"/>
      <c r="AM983" s="173"/>
      <c r="AN983" s="173"/>
      <c r="AO983" s="173"/>
      <c r="AP983" s="173"/>
      <c r="AQ983" s="173"/>
      <c r="AR983" s="173"/>
      <c r="AS983" s="173"/>
      <c r="AT983" s="175" t="s">
        <v>338</v>
      </c>
      <c r="AU983" s="175" t="s">
        <v>136</v>
      </c>
      <c r="AV983" s="173" t="s">
        <v>136</v>
      </c>
      <c r="AW983" s="173" t="s">
        <v>28</v>
      </c>
      <c r="AX983" s="173" t="s">
        <v>75</v>
      </c>
      <c r="AY983" s="175" t="s">
        <v>128</v>
      </c>
      <c r="AZ983" s="173"/>
      <c r="BA983" s="173"/>
      <c r="BB983" s="173"/>
      <c r="BC983" s="173"/>
      <c r="BD983" s="173"/>
      <c r="BE983" s="173"/>
      <c r="BF983" s="173"/>
      <c r="BG983" s="173"/>
      <c r="BH983" s="173"/>
      <c r="BI983" s="173"/>
      <c r="BJ983" s="173"/>
      <c r="BK983" s="173"/>
      <c r="BL983" s="173"/>
      <c r="BM983" s="173"/>
    </row>
    <row r="984" ht="15.75" customHeight="1">
      <c r="A984" s="173"/>
      <c r="B984" s="174"/>
      <c r="C984" s="173"/>
      <c r="D984" s="168" t="s">
        <v>338</v>
      </c>
      <c r="E984" s="175" t="s">
        <v>1</v>
      </c>
      <c r="F984" s="176" t="s">
        <v>1536</v>
      </c>
      <c r="G984" s="173"/>
      <c r="H984" s="177">
        <v>-2.259</v>
      </c>
      <c r="I984" s="173"/>
      <c r="J984" s="173"/>
      <c r="K984" s="173"/>
      <c r="L984" s="174"/>
      <c r="M984" s="178"/>
      <c r="N984" s="173"/>
      <c r="O984" s="173"/>
      <c r="P984" s="173"/>
      <c r="Q984" s="173"/>
      <c r="R984" s="173"/>
      <c r="S984" s="173"/>
      <c r="T984" s="179"/>
      <c r="U984" s="173"/>
      <c r="V984" s="173"/>
      <c r="W984" s="173"/>
      <c r="X984" s="173"/>
      <c r="Y984" s="173"/>
      <c r="Z984" s="173"/>
      <c r="AA984" s="173"/>
      <c r="AB984" s="173"/>
      <c r="AC984" s="173"/>
      <c r="AD984" s="173"/>
      <c r="AE984" s="173"/>
      <c r="AF984" s="173"/>
      <c r="AG984" s="173"/>
      <c r="AH984" s="173"/>
      <c r="AI984" s="173"/>
      <c r="AJ984" s="173"/>
      <c r="AK984" s="173"/>
      <c r="AL984" s="173"/>
      <c r="AM984" s="173"/>
      <c r="AN984" s="173"/>
      <c r="AO984" s="173"/>
      <c r="AP984" s="173"/>
      <c r="AQ984" s="173"/>
      <c r="AR984" s="173"/>
      <c r="AS984" s="173"/>
      <c r="AT984" s="175" t="s">
        <v>338</v>
      </c>
      <c r="AU984" s="175" t="s">
        <v>136</v>
      </c>
      <c r="AV984" s="173" t="s">
        <v>136</v>
      </c>
      <c r="AW984" s="173" t="s">
        <v>28</v>
      </c>
      <c r="AX984" s="173" t="s">
        <v>75</v>
      </c>
      <c r="AY984" s="175" t="s">
        <v>128</v>
      </c>
      <c r="AZ984" s="173"/>
      <c r="BA984" s="173"/>
      <c r="BB984" s="173"/>
      <c r="BC984" s="173"/>
      <c r="BD984" s="173"/>
      <c r="BE984" s="173"/>
      <c r="BF984" s="173"/>
      <c r="BG984" s="173"/>
      <c r="BH984" s="173"/>
      <c r="BI984" s="173"/>
      <c r="BJ984" s="173"/>
      <c r="BK984" s="173"/>
      <c r="BL984" s="173"/>
      <c r="BM984" s="173"/>
    </row>
    <row r="985" ht="15.75" customHeight="1">
      <c r="A985" s="173"/>
      <c r="B985" s="174"/>
      <c r="C985" s="173"/>
      <c r="D985" s="168" t="s">
        <v>338</v>
      </c>
      <c r="E985" s="175" t="s">
        <v>1</v>
      </c>
      <c r="F985" s="176" t="s">
        <v>1537</v>
      </c>
      <c r="G985" s="173"/>
      <c r="H985" s="177">
        <v>-1.17</v>
      </c>
      <c r="I985" s="173"/>
      <c r="J985" s="173"/>
      <c r="K985" s="173"/>
      <c r="L985" s="174"/>
      <c r="M985" s="178"/>
      <c r="N985" s="173"/>
      <c r="O985" s="173"/>
      <c r="P985" s="173"/>
      <c r="Q985" s="173"/>
      <c r="R985" s="173"/>
      <c r="S985" s="173"/>
      <c r="T985" s="179"/>
      <c r="U985" s="173"/>
      <c r="V985" s="173"/>
      <c r="W985" s="173"/>
      <c r="X985" s="173"/>
      <c r="Y985" s="173"/>
      <c r="Z985" s="173"/>
      <c r="AA985" s="173"/>
      <c r="AB985" s="173"/>
      <c r="AC985" s="173"/>
      <c r="AD985" s="173"/>
      <c r="AE985" s="173"/>
      <c r="AF985" s="173"/>
      <c r="AG985" s="173"/>
      <c r="AH985" s="173"/>
      <c r="AI985" s="173"/>
      <c r="AJ985" s="173"/>
      <c r="AK985" s="173"/>
      <c r="AL985" s="173"/>
      <c r="AM985" s="173"/>
      <c r="AN985" s="173"/>
      <c r="AO985" s="173"/>
      <c r="AP985" s="173"/>
      <c r="AQ985" s="173"/>
      <c r="AR985" s="173"/>
      <c r="AS985" s="173"/>
      <c r="AT985" s="175" t="s">
        <v>338</v>
      </c>
      <c r="AU985" s="175" t="s">
        <v>136</v>
      </c>
      <c r="AV985" s="173" t="s">
        <v>136</v>
      </c>
      <c r="AW985" s="173" t="s">
        <v>28</v>
      </c>
      <c r="AX985" s="173" t="s">
        <v>75</v>
      </c>
      <c r="AY985" s="175" t="s">
        <v>128</v>
      </c>
      <c r="AZ985" s="173"/>
      <c r="BA985" s="173"/>
      <c r="BB985" s="173"/>
      <c r="BC985" s="173"/>
      <c r="BD985" s="173"/>
      <c r="BE985" s="173"/>
      <c r="BF985" s="173"/>
      <c r="BG985" s="173"/>
      <c r="BH985" s="173"/>
      <c r="BI985" s="173"/>
      <c r="BJ985" s="173"/>
      <c r="BK985" s="173"/>
      <c r="BL985" s="173"/>
      <c r="BM985" s="173"/>
    </row>
    <row r="986" ht="15.75" customHeight="1">
      <c r="A986" s="173"/>
      <c r="B986" s="174"/>
      <c r="C986" s="173"/>
      <c r="D986" s="168" t="s">
        <v>338</v>
      </c>
      <c r="E986" s="175" t="s">
        <v>1</v>
      </c>
      <c r="F986" s="176" t="s">
        <v>1538</v>
      </c>
      <c r="G986" s="173"/>
      <c r="H986" s="177">
        <v>-10.035</v>
      </c>
      <c r="I986" s="173"/>
      <c r="J986" s="173"/>
      <c r="K986" s="173"/>
      <c r="L986" s="174"/>
      <c r="M986" s="178"/>
      <c r="N986" s="173"/>
      <c r="O986" s="173"/>
      <c r="P986" s="173"/>
      <c r="Q986" s="173"/>
      <c r="R986" s="173"/>
      <c r="S986" s="173"/>
      <c r="T986" s="179"/>
      <c r="U986" s="173"/>
      <c r="V986" s="173"/>
      <c r="W986" s="173"/>
      <c r="X986" s="173"/>
      <c r="Y986" s="173"/>
      <c r="Z986" s="173"/>
      <c r="AA986" s="173"/>
      <c r="AB986" s="173"/>
      <c r="AC986" s="173"/>
      <c r="AD986" s="173"/>
      <c r="AE986" s="173"/>
      <c r="AF986" s="173"/>
      <c r="AG986" s="173"/>
      <c r="AH986" s="173"/>
      <c r="AI986" s="173"/>
      <c r="AJ986" s="173"/>
      <c r="AK986" s="173"/>
      <c r="AL986" s="173"/>
      <c r="AM986" s="173"/>
      <c r="AN986" s="173"/>
      <c r="AO986" s="173"/>
      <c r="AP986" s="173"/>
      <c r="AQ986" s="173"/>
      <c r="AR986" s="173"/>
      <c r="AS986" s="173"/>
      <c r="AT986" s="175" t="s">
        <v>338</v>
      </c>
      <c r="AU986" s="175" t="s">
        <v>136</v>
      </c>
      <c r="AV986" s="173" t="s">
        <v>136</v>
      </c>
      <c r="AW986" s="173" t="s">
        <v>28</v>
      </c>
      <c r="AX986" s="173" t="s">
        <v>75</v>
      </c>
      <c r="AY986" s="175" t="s">
        <v>128</v>
      </c>
      <c r="AZ986" s="173"/>
      <c r="BA986" s="173"/>
      <c r="BB986" s="173"/>
      <c r="BC986" s="173"/>
      <c r="BD986" s="173"/>
      <c r="BE986" s="173"/>
      <c r="BF986" s="173"/>
      <c r="BG986" s="173"/>
      <c r="BH986" s="173"/>
      <c r="BI986" s="173"/>
      <c r="BJ986" s="173"/>
      <c r="BK986" s="173"/>
      <c r="BL986" s="173"/>
      <c r="BM986" s="173"/>
    </row>
    <row r="987" ht="15.75" customHeight="1">
      <c r="A987" s="187"/>
      <c r="B987" s="188"/>
      <c r="C987" s="187"/>
      <c r="D987" s="168" t="s">
        <v>338</v>
      </c>
      <c r="E987" s="189" t="s">
        <v>243</v>
      </c>
      <c r="F987" s="190" t="s">
        <v>351</v>
      </c>
      <c r="G987" s="187"/>
      <c r="H987" s="191">
        <v>66.527</v>
      </c>
      <c r="I987" s="187"/>
      <c r="J987" s="187"/>
      <c r="K987" s="187"/>
      <c r="L987" s="188"/>
      <c r="M987" s="192"/>
      <c r="N987" s="187"/>
      <c r="O987" s="187"/>
      <c r="P987" s="187"/>
      <c r="Q987" s="187"/>
      <c r="R987" s="187"/>
      <c r="S987" s="187"/>
      <c r="T987" s="193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9" t="s">
        <v>338</v>
      </c>
      <c r="AU987" s="189" t="s">
        <v>136</v>
      </c>
      <c r="AV987" s="187" t="s">
        <v>153</v>
      </c>
      <c r="AW987" s="187" t="s">
        <v>28</v>
      </c>
      <c r="AX987" s="187" t="s">
        <v>83</v>
      </c>
      <c r="AY987" s="189" t="s">
        <v>128</v>
      </c>
      <c r="AZ987" s="187"/>
      <c r="BA987" s="187"/>
      <c r="BB987" s="187"/>
      <c r="BC987" s="187"/>
      <c r="BD987" s="187"/>
      <c r="BE987" s="187"/>
      <c r="BF987" s="187"/>
      <c r="BG987" s="187"/>
      <c r="BH987" s="187"/>
      <c r="BI987" s="187"/>
      <c r="BJ987" s="187"/>
      <c r="BK987" s="187"/>
      <c r="BL987" s="187"/>
      <c r="BM987" s="187"/>
    </row>
    <row r="988" ht="33.0" customHeight="1">
      <c r="A988" s="16"/>
      <c r="B988" s="17"/>
      <c r="C988" s="146" t="s">
        <v>1539</v>
      </c>
      <c r="D988" s="146" t="s">
        <v>131</v>
      </c>
      <c r="E988" s="147" t="s">
        <v>1540</v>
      </c>
      <c r="F988" s="148" t="s">
        <v>1541</v>
      </c>
      <c r="G988" s="149" t="s">
        <v>164</v>
      </c>
      <c r="H988" s="150">
        <v>10.035</v>
      </c>
      <c r="I988" s="151"/>
      <c r="J988" s="151">
        <f>ROUND(I988*H988,2)</f>
        <v>0</v>
      </c>
      <c r="K988" s="148" t="s">
        <v>134</v>
      </c>
      <c r="L988" s="17"/>
      <c r="M988" s="152" t="s">
        <v>1</v>
      </c>
      <c r="N988" s="153" t="s">
        <v>41</v>
      </c>
      <c r="O988" s="154">
        <v>1.135</v>
      </c>
      <c r="P988" s="154">
        <f>O988*H988</f>
        <v>11.389725</v>
      </c>
      <c r="Q988" s="154">
        <v>0.01232343</v>
      </c>
      <c r="R988" s="154">
        <f>Q988*H988</f>
        <v>0.1236656201</v>
      </c>
      <c r="S988" s="154">
        <v>0.0</v>
      </c>
      <c r="T988" s="155">
        <f>S988*H988</f>
        <v>0</v>
      </c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56" t="s">
        <v>434</v>
      </c>
      <c r="AS988" s="16"/>
      <c r="AT988" s="156" t="s">
        <v>131</v>
      </c>
      <c r="AU988" s="156" t="s">
        <v>136</v>
      </c>
      <c r="AV988" s="16"/>
      <c r="AW988" s="16"/>
      <c r="AX988" s="16"/>
      <c r="AY988" s="3" t="s">
        <v>128</v>
      </c>
      <c r="AZ988" s="16"/>
      <c r="BA988" s="16"/>
      <c r="BB988" s="16"/>
      <c r="BC988" s="16"/>
      <c r="BD988" s="16"/>
      <c r="BE988" s="157">
        <f>IF(N988="základní",J988,0)</f>
        <v>0</v>
      </c>
      <c r="BF988" s="157">
        <f>IF(N988="snížená",J988,0)</f>
        <v>0</v>
      </c>
      <c r="BG988" s="157">
        <f>IF(N988="zákl. přenesená",J988,0)</f>
        <v>0</v>
      </c>
      <c r="BH988" s="157">
        <f>IF(N988="sníž. přenesená",J988,0)</f>
        <v>0</v>
      </c>
      <c r="BI988" s="157">
        <f>IF(N988="nulová",J988,0)</f>
        <v>0</v>
      </c>
      <c r="BJ988" s="3" t="s">
        <v>136</v>
      </c>
      <c r="BK988" s="157">
        <f>ROUND(I988*H988,2)</f>
        <v>0</v>
      </c>
      <c r="BL988" s="3" t="s">
        <v>434</v>
      </c>
      <c r="BM988" s="156" t="s">
        <v>1542</v>
      </c>
    </row>
    <row r="989" ht="15.75" customHeight="1">
      <c r="A989" s="16"/>
      <c r="B989" s="17"/>
      <c r="C989" s="16"/>
      <c r="D989" s="158" t="s">
        <v>138</v>
      </c>
      <c r="E989" s="16"/>
      <c r="F989" s="159" t="s">
        <v>1543</v>
      </c>
      <c r="G989" s="16"/>
      <c r="H989" s="16"/>
      <c r="I989" s="16"/>
      <c r="J989" s="16"/>
      <c r="K989" s="16"/>
      <c r="L989" s="17"/>
      <c r="M989" s="160"/>
      <c r="N989" s="16"/>
      <c r="O989" s="16"/>
      <c r="P989" s="16"/>
      <c r="Q989" s="16"/>
      <c r="R989" s="16"/>
      <c r="S989" s="16"/>
      <c r="T989" s="5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3" t="s">
        <v>138</v>
      </c>
      <c r="AU989" s="3" t="s">
        <v>136</v>
      </c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</row>
    <row r="990" ht="15.75" customHeight="1">
      <c r="A990" s="173"/>
      <c r="B990" s="174"/>
      <c r="C990" s="173"/>
      <c r="D990" s="168" t="s">
        <v>338</v>
      </c>
      <c r="E990" s="175" t="s">
        <v>1</v>
      </c>
      <c r="F990" s="176" t="s">
        <v>1544</v>
      </c>
      <c r="G990" s="173"/>
      <c r="H990" s="177">
        <v>10.035</v>
      </c>
      <c r="I990" s="173"/>
      <c r="J990" s="173"/>
      <c r="K990" s="173"/>
      <c r="L990" s="174"/>
      <c r="M990" s="178"/>
      <c r="N990" s="173"/>
      <c r="O990" s="173"/>
      <c r="P990" s="173"/>
      <c r="Q990" s="173"/>
      <c r="R990" s="173"/>
      <c r="S990" s="173"/>
      <c r="T990" s="179"/>
      <c r="U990" s="173"/>
      <c r="V990" s="173"/>
      <c r="W990" s="173"/>
      <c r="X990" s="173"/>
      <c r="Y990" s="173"/>
      <c r="Z990" s="173"/>
      <c r="AA990" s="173"/>
      <c r="AB990" s="173"/>
      <c r="AC990" s="173"/>
      <c r="AD990" s="173"/>
      <c r="AE990" s="173"/>
      <c r="AF990" s="173"/>
      <c r="AG990" s="173"/>
      <c r="AH990" s="173"/>
      <c r="AI990" s="173"/>
      <c r="AJ990" s="173"/>
      <c r="AK990" s="173"/>
      <c r="AL990" s="173"/>
      <c r="AM990" s="173"/>
      <c r="AN990" s="173"/>
      <c r="AO990" s="173"/>
      <c r="AP990" s="173"/>
      <c r="AQ990" s="173"/>
      <c r="AR990" s="173"/>
      <c r="AS990" s="173"/>
      <c r="AT990" s="175" t="s">
        <v>338</v>
      </c>
      <c r="AU990" s="175" t="s">
        <v>136</v>
      </c>
      <c r="AV990" s="173" t="s">
        <v>136</v>
      </c>
      <c r="AW990" s="173" t="s">
        <v>28</v>
      </c>
      <c r="AX990" s="173" t="s">
        <v>75</v>
      </c>
      <c r="AY990" s="175" t="s">
        <v>128</v>
      </c>
      <c r="AZ990" s="173"/>
      <c r="BA990" s="173"/>
      <c r="BB990" s="173"/>
      <c r="BC990" s="173"/>
      <c r="BD990" s="173"/>
      <c r="BE990" s="173"/>
      <c r="BF990" s="173"/>
      <c r="BG990" s="173"/>
      <c r="BH990" s="173"/>
      <c r="BI990" s="173"/>
      <c r="BJ990" s="173"/>
      <c r="BK990" s="173"/>
      <c r="BL990" s="173"/>
      <c r="BM990" s="173"/>
    </row>
    <row r="991" ht="15.75" customHeight="1">
      <c r="A991" s="187"/>
      <c r="B991" s="188"/>
      <c r="C991" s="187"/>
      <c r="D991" s="168" t="s">
        <v>338</v>
      </c>
      <c r="E991" s="189" t="s">
        <v>246</v>
      </c>
      <c r="F991" s="190" t="s">
        <v>351</v>
      </c>
      <c r="G991" s="187"/>
      <c r="H991" s="191">
        <v>10.035</v>
      </c>
      <c r="I991" s="187"/>
      <c r="J991" s="187"/>
      <c r="K991" s="187"/>
      <c r="L991" s="188"/>
      <c r="M991" s="192"/>
      <c r="N991" s="187"/>
      <c r="O991" s="187"/>
      <c r="P991" s="187"/>
      <c r="Q991" s="187"/>
      <c r="R991" s="187"/>
      <c r="S991" s="187"/>
      <c r="T991" s="193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9" t="s">
        <v>338</v>
      </c>
      <c r="AU991" s="189" t="s">
        <v>136</v>
      </c>
      <c r="AV991" s="187" t="s">
        <v>153</v>
      </c>
      <c r="AW991" s="187" t="s">
        <v>28</v>
      </c>
      <c r="AX991" s="187" t="s">
        <v>83</v>
      </c>
      <c r="AY991" s="189" t="s">
        <v>128</v>
      </c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</row>
    <row r="992" ht="24.0" customHeight="1">
      <c r="A992" s="16"/>
      <c r="B992" s="17"/>
      <c r="C992" s="146" t="s">
        <v>1545</v>
      </c>
      <c r="D992" s="146" t="s">
        <v>131</v>
      </c>
      <c r="E992" s="147" t="s">
        <v>1546</v>
      </c>
      <c r="F992" s="148" t="s">
        <v>1547</v>
      </c>
      <c r="G992" s="149" t="s">
        <v>410</v>
      </c>
      <c r="H992" s="150">
        <v>0.957</v>
      </c>
      <c r="I992" s="151"/>
      <c r="J992" s="151">
        <f>ROUND(I992*H992,2)</f>
        <v>0</v>
      </c>
      <c r="K992" s="148" t="s">
        <v>134</v>
      </c>
      <c r="L992" s="17"/>
      <c r="M992" s="152" t="s">
        <v>1</v>
      </c>
      <c r="N992" s="153" t="s">
        <v>41</v>
      </c>
      <c r="O992" s="154">
        <v>1.156</v>
      </c>
      <c r="P992" s="154">
        <f>O992*H992</f>
        <v>1.106292</v>
      </c>
      <c r="Q992" s="154">
        <v>0.0</v>
      </c>
      <c r="R992" s="154">
        <f>Q992*H992</f>
        <v>0</v>
      </c>
      <c r="S992" s="154">
        <v>0.0</v>
      </c>
      <c r="T992" s="155">
        <f>S992*H992</f>
        <v>0</v>
      </c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56" t="s">
        <v>434</v>
      </c>
      <c r="AS992" s="16"/>
      <c r="AT992" s="156" t="s">
        <v>131</v>
      </c>
      <c r="AU992" s="156" t="s">
        <v>136</v>
      </c>
      <c r="AV992" s="16"/>
      <c r="AW992" s="16"/>
      <c r="AX992" s="16"/>
      <c r="AY992" s="3" t="s">
        <v>128</v>
      </c>
      <c r="AZ992" s="16"/>
      <c r="BA992" s="16"/>
      <c r="BB992" s="16"/>
      <c r="BC992" s="16"/>
      <c r="BD992" s="16"/>
      <c r="BE992" s="157">
        <f>IF(N992="základní",J992,0)</f>
        <v>0</v>
      </c>
      <c r="BF992" s="157">
        <f>IF(N992="snížená",J992,0)</f>
        <v>0</v>
      </c>
      <c r="BG992" s="157">
        <f>IF(N992="zákl. přenesená",J992,0)</f>
        <v>0</v>
      </c>
      <c r="BH992" s="157">
        <f>IF(N992="sníž. přenesená",J992,0)</f>
        <v>0</v>
      </c>
      <c r="BI992" s="157">
        <f>IF(N992="nulová",J992,0)</f>
        <v>0</v>
      </c>
      <c r="BJ992" s="3" t="s">
        <v>136</v>
      </c>
      <c r="BK992" s="157">
        <f>ROUND(I992*H992,2)</f>
        <v>0</v>
      </c>
      <c r="BL992" s="3" t="s">
        <v>434</v>
      </c>
      <c r="BM992" s="156" t="s">
        <v>1548</v>
      </c>
    </row>
    <row r="993" ht="15.75" customHeight="1">
      <c r="A993" s="16"/>
      <c r="B993" s="17"/>
      <c r="C993" s="16"/>
      <c r="D993" s="158" t="s">
        <v>138</v>
      </c>
      <c r="E993" s="16"/>
      <c r="F993" s="159" t="s">
        <v>1549</v>
      </c>
      <c r="G993" s="16"/>
      <c r="H993" s="16"/>
      <c r="I993" s="16"/>
      <c r="J993" s="16"/>
      <c r="K993" s="16"/>
      <c r="L993" s="17"/>
      <c r="M993" s="160"/>
      <c r="N993" s="16"/>
      <c r="O993" s="16"/>
      <c r="P993" s="16"/>
      <c r="Q993" s="16"/>
      <c r="R993" s="16"/>
      <c r="S993" s="16"/>
      <c r="T993" s="5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3" t="s">
        <v>138</v>
      </c>
      <c r="AU993" s="3" t="s">
        <v>136</v>
      </c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</row>
    <row r="994" ht="22.5" customHeight="1">
      <c r="A994" s="134"/>
      <c r="B994" s="135"/>
      <c r="C994" s="134"/>
      <c r="D994" s="136" t="s">
        <v>74</v>
      </c>
      <c r="E994" s="144" t="s">
        <v>1550</v>
      </c>
      <c r="F994" s="144" t="s">
        <v>1551</v>
      </c>
      <c r="G994" s="134"/>
      <c r="H994" s="134"/>
      <c r="I994" s="134"/>
      <c r="J994" s="145">
        <f>BK994</f>
        <v>0</v>
      </c>
      <c r="K994" s="134"/>
      <c r="L994" s="135"/>
      <c r="M994" s="139"/>
      <c r="N994" s="134"/>
      <c r="O994" s="134"/>
      <c r="P994" s="140">
        <f>SUM(P995:P1012)</f>
        <v>20.91974</v>
      </c>
      <c r="Q994" s="134"/>
      <c r="R994" s="140">
        <f>SUM(R995:R1012)</f>
        <v>0.1824947392</v>
      </c>
      <c r="S994" s="134"/>
      <c r="T994" s="141">
        <f>SUM(T995:T1012)</f>
        <v>0</v>
      </c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  <c r="AE994" s="134"/>
      <c r="AF994" s="134"/>
      <c r="AG994" s="134"/>
      <c r="AH994" s="134"/>
      <c r="AI994" s="134"/>
      <c r="AJ994" s="134"/>
      <c r="AK994" s="134"/>
      <c r="AL994" s="134"/>
      <c r="AM994" s="134"/>
      <c r="AN994" s="134"/>
      <c r="AO994" s="134"/>
      <c r="AP994" s="134"/>
      <c r="AQ994" s="134"/>
      <c r="AR994" s="136" t="s">
        <v>136</v>
      </c>
      <c r="AS994" s="134"/>
      <c r="AT994" s="142" t="s">
        <v>74</v>
      </c>
      <c r="AU994" s="142" t="s">
        <v>83</v>
      </c>
      <c r="AV994" s="134"/>
      <c r="AW994" s="134"/>
      <c r="AX994" s="134"/>
      <c r="AY994" s="136" t="s">
        <v>128</v>
      </c>
      <c r="AZ994" s="134"/>
      <c r="BA994" s="134"/>
      <c r="BB994" s="134"/>
      <c r="BC994" s="134"/>
      <c r="BD994" s="134"/>
      <c r="BE994" s="134"/>
      <c r="BF994" s="134"/>
      <c r="BG994" s="134"/>
      <c r="BH994" s="134"/>
      <c r="BI994" s="134"/>
      <c r="BJ994" s="134"/>
      <c r="BK994" s="143">
        <f>SUM(BK995:BK1012)</f>
        <v>0</v>
      </c>
      <c r="BL994" s="134"/>
      <c r="BM994" s="134"/>
    </row>
    <row r="995" ht="24.0" customHeight="1">
      <c r="A995" s="16"/>
      <c r="B995" s="17"/>
      <c r="C995" s="146" t="s">
        <v>1552</v>
      </c>
      <c r="D995" s="146" t="s">
        <v>131</v>
      </c>
      <c r="E995" s="147" t="s">
        <v>1553</v>
      </c>
      <c r="F995" s="148" t="s">
        <v>1554</v>
      </c>
      <c r="G995" s="149" t="s">
        <v>209</v>
      </c>
      <c r="H995" s="150">
        <v>23.0</v>
      </c>
      <c r="I995" s="151"/>
      <c r="J995" s="151">
        <f>ROUND(I995*H995,2)</f>
        <v>0</v>
      </c>
      <c r="K995" s="148" t="s">
        <v>134</v>
      </c>
      <c r="L995" s="17"/>
      <c r="M995" s="152" t="s">
        <v>1</v>
      </c>
      <c r="N995" s="153" t="s">
        <v>41</v>
      </c>
      <c r="O995" s="154">
        <v>0.269</v>
      </c>
      <c r="P995" s="154">
        <f>O995*H995</f>
        <v>6.187</v>
      </c>
      <c r="Q995" s="154">
        <v>0.0035778</v>
      </c>
      <c r="R995" s="154">
        <f>Q995*H995</f>
        <v>0.0822894</v>
      </c>
      <c r="S995" s="154">
        <v>0.0</v>
      </c>
      <c r="T995" s="155">
        <f>S995*H995</f>
        <v>0</v>
      </c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56" t="s">
        <v>434</v>
      </c>
      <c r="AS995" s="16"/>
      <c r="AT995" s="156" t="s">
        <v>131</v>
      </c>
      <c r="AU995" s="156" t="s">
        <v>136</v>
      </c>
      <c r="AV995" s="16"/>
      <c r="AW995" s="16"/>
      <c r="AX995" s="16"/>
      <c r="AY995" s="3" t="s">
        <v>128</v>
      </c>
      <c r="AZ995" s="16"/>
      <c r="BA995" s="16"/>
      <c r="BB995" s="16"/>
      <c r="BC995" s="16"/>
      <c r="BD995" s="16"/>
      <c r="BE995" s="157">
        <f>IF(N995="základní",J995,0)</f>
        <v>0</v>
      </c>
      <c r="BF995" s="157">
        <f>IF(N995="snížená",J995,0)</f>
        <v>0</v>
      </c>
      <c r="BG995" s="157">
        <f>IF(N995="zákl. přenesená",J995,0)</f>
        <v>0</v>
      </c>
      <c r="BH995" s="157">
        <f>IF(N995="sníž. přenesená",J995,0)</f>
        <v>0</v>
      </c>
      <c r="BI995" s="157">
        <f>IF(N995="nulová",J995,0)</f>
        <v>0</v>
      </c>
      <c r="BJ995" s="3" t="s">
        <v>136</v>
      </c>
      <c r="BK995" s="157">
        <f>ROUND(I995*H995,2)</f>
        <v>0</v>
      </c>
      <c r="BL995" s="3" t="s">
        <v>434</v>
      </c>
      <c r="BM995" s="156" t="s">
        <v>1555</v>
      </c>
    </row>
    <row r="996" ht="15.75" customHeight="1">
      <c r="A996" s="16"/>
      <c r="B996" s="17"/>
      <c r="C996" s="16"/>
      <c r="D996" s="158" t="s">
        <v>138</v>
      </c>
      <c r="E996" s="16"/>
      <c r="F996" s="159" t="s">
        <v>1556</v>
      </c>
      <c r="G996" s="16"/>
      <c r="H996" s="16"/>
      <c r="I996" s="16"/>
      <c r="J996" s="16"/>
      <c r="K996" s="16"/>
      <c r="L996" s="17"/>
      <c r="M996" s="160"/>
      <c r="N996" s="16"/>
      <c r="O996" s="16"/>
      <c r="P996" s="16"/>
      <c r="Q996" s="16"/>
      <c r="R996" s="16"/>
      <c r="S996" s="16"/>
      <c r="T996" s="5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3" t="s">
        <v>138</v>
      </c>
      <c r="AU996" s="3" t="s">
        <v>136</v>
      </c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</row>
    <row r="997" ht="15.75" customHeight="1">
      <c r="A997" s="173"/>
      <c r="B997" s="174"/>
      <c r="C997" s="173"/>
      <c r="D997" s="168" t="s">
        <v>338</v>
      </c>
      <c r="E997" s="175" t="s">
        <v>1</v>
      </c>
      <c r="F997" s="176" t="s">
        <v>1557</v>
      </c>
      <c r="G997" s="173"/>
      <c r="H997" s="177">
        <v>23.0</v>
      </c>
      <c r="I997" s="173"/>
      <c r="J997" s="173"/>
      <c r="K997" s="173"/>
      <c r="L997" s="174"/>
      <c r="M997" s="178"/>
      <c r="N997" s="173"/>
      <c r="O997" s="173"/>
      <c r="P997" s="173"/>
      <c r="Q997" s="173"/>
      <c r="R997" s="173"/>
      <c r="S997" s="173"/>
      <c r="T997" s="179"/>
      <c r="U997" s="173"/>
      <c r="V997" s="173"/>
      <c r="W997" s="173"/>
      <c r="X997" s="173"/>
      <c r="Y997" s="173"/>
      <c r="Z997" s="173"/>
      <c r="AA997" s="173"/>
      <c r="AB997" s="173"/>
      <c r="AC997" s="173"/>
      <c r="AD997" s="173"/>
      <c r="AE997" s="173"/>
      <c r="AF997" s="173"/>
      <c r="AG997" s="173"/>
      <c r="AH997" s="173"/>
      <c r="AI997" s="173"/>
      <c r="AJ997" s="173"/>
      <c r="AK997" s="173"/>
      <c r="AL997" s="173"/>
      <c r="AM997" s="173"/>
      <c r="AN997" s="173"/>
      <c r="AO997" s="173"/>
      <c r="AP997" s="173"/>
      <c r="AQ997" s="173"/>
      <c r="AR997" s="173"/>
      <c r="AS997" s="173"/>
      <c r="AT997" s="175" t="s">
        <v>338</v>
      </c>
      <c r="AU997" s="175" t="s">
        <v>136</v>
      </c>
      <c r="AV997" s="173" t="s">
        <v>136</v>
      </c>
      <c r="AW997" s="173" t="s">
        <v>28</v>
      </c>
      <c r="AX997" s="173" t="s">
        <v>83</v>
      </c>
      <c r="AY997" s="175" t="s">
        <v>128</v>
      </c>
      <c r="AZ997" s="173"/>
      <c r="BA997" s="173"/>
      <c r="BB997" s="173"/>
      <c r="BC997" s="173"/>
      <c r="BD997" s="173"/>
      <c r="BE997" s="173"/>
      <c r="BF997" s="173"/>
      <c r="BG997" s="173"/>
      <c r="BH997" s="173"/>
      <c r="BI997" s="173"/>
      <c r="BJ997" s="173"/>
      <c r="BK997" s="173"/>
      <c r="BL997" s="173"/>
      <c r="BM997" s="173"/>
    </row>
    <row r="998" ht="24.0" customHeight="1">
      <c r="A998" s="16"/>
      <c r="B998" s="17"/>
      <c r="C998" s="146" t="s">
        <v>1558</v>
      </c>
      <c r="D998" s="146" t="s">
        <v>131</v>
      </c>
      <c r="E998" s="147" t="s">
        <v>1559</v>
      </c>
      <c r="F998" s="148" t="s">
        <v>1560</v>
      </c>
      <c r="G998" s="149" t="s">
        <v>209</v>
      </c>
      <c r="H998" s="150">
        <v>13.7</v>
      </c>
      <c r="I998" s="151"/>
      <c r="J998" s="151">
        <f>ROUND(I998*H998,2)</f>
        <v>0</v>
      </c>
      <c r="K998" s="148" t="s">
        <v>1</v>
      </c>
      <c r="L998" s="17"/>
      <c r="M998" s="152" t="s">
        <v>1</v>
      </c>
      <c r="N998" s="153" t="s">
        <v>41</v>
      </c>
      <c r="O998" s="154">
        <v>0.347</v>
      </c>
      <c r="P998" s="154">
        <f>O998*H998</f>
        <v>4.7539</v>
      </c>
      <c r="Q998" s="154">
        <v>0.002335216</v>
      </c>
      <c r="R998" s="154">
        <f>Q998*H998</f>
        <v>0.0319924592</v>
      </c>
      <c r="S998" s="154">
        <v>0.0</v>
      </c>
      <c r="T998" s="155">
        <f>S998*H998</f>
        <v>0</v>
      </c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56" t="s">
        <v>434</v>
      </c>
      <c r="AS998" s="16"/>
      <c r="AT998" s="156" t="s">
        <v>131</v>
      </c>
      <c r="AU998" s="156" t="s">
        <v>136</v>
      </c>
      <c r="AV998" s="16"/>
      <c r="AW998" s="16"/>
      <c r="AX998" s="16"/>
      <c r="AY998" s="3" t="s">
        <v>128</v>
      </c>
      <c r="AZ998" s="16"/>
      <c r="BA998" s="16"/>
      <c r="BB998" s="16"/>
      <c r="BC998" s="16"/>
      <c r="BD998" s="16"/>
      <c r="BE998" s="157">
        <f>IF(N998="základní",J998,0)</f>
        <v>0</v>
      </c>
      <c r="BF998" s="157">
        <f>IF(N998="snížená",J998,0)</f>
        <v>0</v>
      </c>
      <c r="BG998" s="157">
        <f>IF(N998="zákl. přenesená",J998,0)</f>
        <v>0</v>
      </c>
      <c r="BH998" s="157">
        <f>IF(N998="sníž. přenesená",J998,0)</f>
        <v>0</v>
      </c>
      <c r="BI998" s="157">
        <f>IF(N998="nulová",J998,0)</f>
        <v>0</v>
      </c>
      <c r="BJ998" s="3" t="s">
        <v>136</v>
      </c>
      <c r="BK998" s="157">
        <f>ROUND(I998*H998,2)</f>
        <v>0</v>
      </c>
      <c r="BL998" s="3" t="s">
        <v>434</v>
      </c>
      <c r="BM998" s="156" t="s">
        <v>1561</v>
      </c>
    </row>
    <row r="999" ht="15.75" customHeight="1">
      <c r="A999" s="173"/>
      <c r="B999" s="174"/>
      <c r="C999" s="173"/>
      <c r="D999" s="168" t="s">
        <v>338</v>
      </c>
      <c r="E999" s="175" t="s">
        <v>1</v>
      </c>
      <c r="F999" s="176" t="s">
        <v>1562</v>
      </c>
      <c r="G999" s="173"/>
      <c r="H999" s="177">
        <v>1.7</v>
      </c>
      <c r="I999" s="173"/>
      <c r="J999" s="173"/>
      <c r="K999" s="173"/>
      <c r="L999" s="174"/>
      <c r="M999" s="178"/>
      <c r="N999" s="173"/>
      <c r="O999" s="173"/>
      <c r="P999" s="173"/>
      <c r="Q999" s="173"/>
      <c r="R999" s="173"/>
      <c r="S999" s="173"/>
      <c r="T999" s="179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5" t="s">
        <v>338</v>
      </c>
      <c r="AU999" s="175" t="s">
        <v>136</v>
      </c>
      <c r="AV999" s="173" t="s">
        <v>136</v>
      </c>
      <c r="AW999" s="173" t="s">
        <v>28</v>
      </c>
      <c r="AX999" s="173" t="s">
        <v>75</v>
      </c>
      <c r="AY999" s="175" t="s">
        <v>128</v>
      </c>
      <c r="AZ999" s="173"/>
      <c r="BA999" s="173"/>
      <c r="BB999" s="173"/>
      <c r="BC999" s="173"/>
      <c r="BD999" s="173"/>
      <c r="BE999" s="173"/>
      <c r="BF999" s="173"/>
      <c r="BG999" s="173"/>
      <c r="BH999" s="173"/>
      <c r="BI999" s="173"/>
      <c r="BJ999" s="173"/>
      <c r="BK999" s="173"/>
      <c r="BL999" s="173"/>
      <c r="BM999" s="173"/>
    </row>
    <row r="1000" ht="15.75" customHeight="1">
      <c r="A1000" s="173"/>
      <c r="B1000" s="174"/>
      <c r="C1000" s="173"/>
      <c r="D1000" s="168" t="s">
        <v>338</v>
      </c>
      <c r="E1000" s="175" t="s">
        <v>1</v>
      </c>
      <c r="F1000" s="176" t="s">
        <v>1563</v>
      </c>
      <c r="G1000" s="173"/>
      <c r="H1000" s="177">
        <v>9.9</v>
      </c>
      <c r="I1000" s="173"/>
      <c r="J1000" s="173"/>
      <c r="K1000" s="173"/>
      <c r="L1000" s="174"/>
      <c r="M1000" s="178"/>
      <c r="N1000" s="173"/>
      <c r="O1000" s="173"/>
      <c r="P1000" s="173"/>
      <c r="Q1000" s="173"/>
      <c r="R1000" s="173"/>
      <c r="S1000" s="173"/>
      <c r="T1000" s="179"/>
      <c r="U1000" s="173"/>
      <c r="V1000" s="173"/>
      <c r="W1000" s="173"/>
      <c r="X1000" s="173"/>
      <c r="Y1000" s="173"/>
      <c r="Z1000" s="173"/>
      <c r="AA1000" s="173"/>
      <c r="AB1000" s="173"/>
      <c r="AC1000" s="173"/>
      <c r="AD1000" s="173"/>
      <c r="AE1000" s="173"/>
      <c r="AF1000" s="173"/>
      <c r="AG1000" s="173"/>
      <c r="AH1000" s="173"/>
      <c r="AI1000" s="173"/>
      <c r="AJ1000" s="173"/>
      <c r="AK1000" s="173"/>
      <c r="AL1000" s="173"/>
      <c r="AM1000" s="173"/>
      <c r="AN1000" s="173"/>
      <c r="AO1000" s="173"/>
      <c r="AP1000" s="173"/>
      <c r="AQ1000" s="173"/>
      <c r="AR1000" s="173"/>
      <c r="AS1000" s="173"/>
      <c r="AT1000" s="175" t="s">
        <v>338</v>
      </c>
      <c r="AU1000" s="175" t="s">
        <v>136</v>
      </c>
      <c r="AV1000" s="173" t="s">
        <v>136</v>
      </c>
      <c r="AW1000" s="173" t="s">
        <v>28</v>
      </c>
      <c r="AX1000" s="173" t="s">
        <v>75</v>
      </c>
      <c r="AY1000" s="175" t="s">
        <v>128</v>
      </c>
      <c r="AZ1000" s="173"/>
      <c r="BA1000" s="173"/>
      <c r="BB1000" s="173"/>
      <c r="BC1000" s="173"/>
      <c r="BD1000" s="173"/>
      <c r="BE1000" s="173"/>
      <c r="BF1000" s="173"/>
      <c r="BG1000" s="173"/>
      <c r="BH1000" s="173"/>
      <c r="BI1000" s="173"/>
      <c r="BJ1000" s="173"/>
      <c r="BK1000" s="173"/>
      <c r="BL1000" s="173"/>
      <c r="BM1000" s="173"/>
    </row>
    <row r="1001" ht="15.75" customHeight="1">
      <c r="A1001" s="173"/>
      <c r="B1001" s="174"/>
      <c r="C1001" s="173"/>
      <c r="D1001" s="168" t="s">
        <v>338</v>
      </c>
      <c r="E1001" s="175" t="s">
        <v>1</v>
      </c>
      <c r="F1001" s="176" t="s">
        <v>1564</v>
      </c>
      <c r="G1001" s="173"/>
      <c r="H1001" s="177">
        <v>2.1</v>
      </c>
      <c r="I1001" s="173"/>
      <c r="J1001" s="173"/>
      <c r="K1001" s="173"/>
      <c r="L1001" s="174"/>
      <c r="M1001" s="178"/>
      <c r="N1001" s="173"/>
      <c r="O1001" s="173"/>
      <c r="P1001" s="173"/>
      <c r="Q1001" s="173"/>
      <c r="R1001" s="173"/>
      <c r="S1001" s="173"/>
      <c r="T1001" s="179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5" t="s">
        <v>338</v>
      </c>
      <c r="AU1001" s="175" t="s">
        <v>136</v>
      </c>
      <c r="AV1001" s="173" t="s">
        <v>136</v>
      </c>
      <c r="AW1001" s="173" t="s">
        <v>28</v>
      </c>
      <c r="AX1001" s="173" t="s">
        <v>75</v>
      </c>
      <c r="AY1001" s="175" t="s">
        <v>128</v>
      </c>
      <c r="AZ1001" s="173"/>
      <c r="BA1001" s="173"/>
      <c r="BB1001" s="173"/>
      <c r="BC1001" s="173"/>
      <c r="BD1001" s="173"/>
      <c r="BE1001" s="173"/>
      <c r="BF1001" s="173"/>
      <c r="BG1001" s="173"/>
      <c r="BH1001" s="173"/>
      <c r="BI1001" s="173"/>
      <c r="BJ1001" s="173"/>
      <c r="BK1001" s="173"/>
      <c r="BL1001" s="173"/>
      <c r="BM1001" s="173"/>
    </row>
    <row r="1002" ht="15.75" customHeight="1">
      <c r="A1002" s="187"/>
      <c r="B1002" s="188"/>
      <c r="C1002" s="187"/>
      <c r="D1002" s="168" t="s">
        <v>338</v>
      </c>
      <c r="E1002" s="189" t="s">
        <v>1</v>
      </c>
      <c r="F1002" s="190" t="s">
        <v>351</v>
      </c>
      <c r="G1002" s="187"/>
      <c r="H1002" s="191">
        <v>13.7</v>
      </c>
      <c r="I1002" s="187"/>
      <c r="J1002" s="187"/>
      <c r="K1002" s="187"/>
      <c r="L1002" s="188"/>
      <c r="M1002" s="192"/>
      <c r="N1002" s="187"/>
      <c r="O1002" s="187"/>
      <c r="P1002" s="187"/>
      <c r="Q1002" s="187"/>
      <c r="R1002" s="187"/>
      <c r="S1002" s="187"/>
      <c r="T1002" s="193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9" t="s">
        <v>338</v>
      </c>
      <c r="AU1002" s="189" t="s">
        <v>136</v>
      </c>
      <c r="AV1002" s="187" t="s">
        <v>153</v>
      </c>
      <c r="AW1002" s="187" t="s">
        <v>28</v>
      </c>
      <c r="AX1002" s="187" t="s">
        <v>83</v>
      </c>
      <c r="AY1002" s="189" t="s">
        <v>128</v>
      </c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</row>
    <row r="1003" ht="24.0" customHeight="1">
      <c r="A1003" s="16"/>
      <c r="B1003" s="17"/>
      <c r="C1003" s="146" t="s">
        <v>1565</v>
      </c>
      <c r="D1003" s="146" t="s">
        <v>131</v>
      </c>
      <c r="E1003" s="147" t="s">
        <v>1566</v>
      </c>
      <c r="F1003" s="148" t="s">
        <v>1567</v>
      </c>
      <c r="G1003" s="149" t="s">
        <v>209</v>
      </c>
      <c r="H1003" s="150">
        <v>18.4</v>
      </c>
      <c r="I1003" s="151"/>
      <c r="J1003" s="151">
        <f>ROUND(I1003*H1003,2)</f>
        <v>0</v>
      </c>
      <c r="K1003" s="148" t="s">
        <v>134</v>
      </c>
      <c r="L1003" s="17"/>
      <c r="M1003" s="152" t="s">
        <v>1</v>
      </c>
      <c r="N1003" s="153" t="s">
        <v>41</v>
      </c>
      <c r="O1003" s="154">
        <v>0.204</v>
      </c>
      <c r="P1003" s="154">
        <f>O1003*H1003</f>
        <v>3.7536</v>
      </c>
      <c r="Q1003" s="154">
        <v>0.0016887</v>
      </c>
      <c r="R1003" s="154">
        <f>Q1003*H1003</f>
        <v>0.03107208</v>
      </c>
      <c r="S1003" s="154">
        <v>0.0</v>
      </c>
      <c r="T1003" s="155">
        <f>S1003*H1003</f>
        <v>0</v>
      </c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56" t="s">
        <v>434</v>
      </c>
      <c r="AS1003" s="16"/>
      <c r="AT1003" s="156" t="s">
        <v>131</v>
      </c>
      <c r="AU1003" s="156" t="s">
        <v>136</v>
      </c>
      <c r="AV1003" s="16"/>
      <c r="AW1003" s="16"/>
      <c r="AX1003" s="16"/>
      <c r="AY1003" s="3" t="s">
        <v>128</v>
      </c>
      <c r="AZ1003" s="16"/>
      <c r="BA1003" s="16"/>
      <c r="BB1003" s="16"/>
      <c r="BC1003" s="16"/>
      <c r="BD1003" s="16"/>
      <c r="BE1003" s="157">
        <f>IF(N1003="základní",J1003,0)</f>
        <v>0</v>
      </c>
      <c r="BF1003" s="157">
        <f>IF(N1003="snížená",J1003,0)</f>
        <v>0</v>
      </c>
      <c r="BG1003" s="157">
        <f>IF(N1003="zákl. přenesená",J1003,0)</f>
        <v>0</v>
      </c>
      <c r="BH1003" s="157">
        <f>IF(N1003="sníž. přenesená",J1003,0)</f>
        <v>0</v>
      </c>
      <c r="BI1003" s="157">
        <f>IF(N1003="nulová",J1003,0)</f>
        <v>0</v>
      </c>
      <c r="BJ1003" s="3" t="s">
        <v>136</v>
      </c>
      <c r="BK1003" s="157">
        <f>ROUND(I1003*H1003,2)</f>
        <v>0</v>
      </c>
      <c r="BL1003" s="3" t="s">
        <v>434</v>
      </c>
      <c r="BM1003" s="156" t="s">
        <v>1568</v>
      </c>
    </row>
    <row r="1004" ht="15.75" customHeight="1">
      <c r="A1004" s="16"/>
      <c r="B1004" s="17"/>
      <c r="C1004" s="16"/>
      <c r="D1004" s="158" t="s">
        <v>138</v>
      </c>
      <c r="E1004" s="16"/>
      <c r="F1004" s="159" t="s">
        <v>1569</v>
      </c>
      <c r="G1004" s="16"/>
      <c r="H1004" s="16"/>
      <c r="I1004" s="16"/>
      <c r="J1004" s="16"/>
      <c r="K1004" s="16"/>
      <c r="L1004" s="17"/>
      <c r="M1004" s="160"/>
      <c r="N1004" s="16"/>
      <c r="O1004" s="16"/>
      <c r="P1004" s="16"/>
      <c r="Q1004" s="16"/>
      <c r="R1004" s="16"/>
      <c r="S1004" s="16"/>
      <c r="T1004" s="5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3" t="s">
        <v>138</v>
      </c>
      <c r="AU1004" s="3" t="s">
        <v>136</v>
      </c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</row>
    <row r="1005" ht="15.75" customHeight="1">
      <c r="A1005" s="173"/>
      <c r="B1005" s="174"/>
      <c r="C1005" s="173"/>
      <c r="D1005" s="168" t="s">
        <v>338</v>
      </c>
      <c r="E1005" s="175" t="s">
        <v>1</v>
      </c>
      <c r="F1005" s="176" t="s">
        <v>1570</v>
      </c>
      <c r="G1005" s="173"/>
      <c r="H1005" s="177">
        <v>18.4</v>
      </c>
      <c r="I1005" s="173"/>
      <c r="J1005" s="173"/>
      <c r="K1005" s="173"/>
      <c r="L1005" s="174"/>
      <c r="M1005" s="178"/>
      <c r="N1005" s="173"/>
      <c r="O1005" s="173"/>
      <c r="P1005" s="173"/>
      <c r="Q1005" s="173"/>
      <c r="R1005" s="173"/>
      <c r="S1005" s="173"/>
      <c r="T1005" s="179"/>
      <c r="U1005" s="173"/>
      <c r="V1005" s="173"/>
      <c r="W1005" s="173"/>
      <c r="X1005" s="173"/>
      <c r="Y1005" s="173"/>
      <c r="Z1005" s="173"/>
      <c r="AA1005" s="173"/>
      <c r="AB1005" s="173"/>
      <c r="AC1005" s="173"/>
      <c r="AD1005" s="173"/>
      <c r="AE1005" s="173"/>
      <c r="AF1005" s="173"/>
      <c r="AG1005" s="173"/>
      <c r="AH1005" s="173"/>
      <c r="AI1005" s="173"/>
      <c r="AJ1005" s="173"/>
      <c r="AK1005" s="173"/>
      <c r="AL1005" s="173"/>
      <c r="AM1005" s="173"/>
      <c r="AN1005" s="173"/>
      <c r="AO1005" s="173"/>
      <c r="AP1005" s="173"/>
      <c r="AQ1005" s="173"/>
      <c r="AR1005" s="173"/>
      <c r="AS1005" s="173"/>
      <c r="AT1005" s="175" t="s">
        <v>338</v>
      </c>
      <c r="AU1005" s="175" t="s">
        <v>136</v>
      </c>
      <c r="AV1005" s="173" t="s">
        <v>136</v>
      </c>
      <c r="AW1005" s="173" t="s">
        <v>28</v>
      </c>
      <c r="AX1005" s="173" t="s">
        <v>83</v>
      </c>
      <c r="AY1005" s="175" t="s">
        <v>128</v>
      </c>
      <c r="AZ1005" s="173"/>
      <c r="BA1005" s="173"/>
      <c r="BB1005" s="173"/>
      <c r="BC1005" s="173"/>
      <c r="BD1005" s="173"/>
      <c r="BE1005" s="173"/>
      <c r="BF1005" s="173"/>
      <c r="BG1005" s="173"/>
      <c r="BH1005" s="173"/>
      <c r="BI1005" s="173"/>
      <c r="BJ1005" s="173"/>
      <c r="BK1005" s="173"/>
      <c r="BL1005" s="173"/>
      <c r="BM1005" s="173"/>
    </row>
    <row r="1006" ht="24.0" customHeight="1">
      <c r="A1006" s="16"/>
      <c r="B1006" s="17"/>
      <c r="C1006" s="146" t="s">
        <v>1571</v>
      </c>
      <c r="D1006" s="146" t="s">
        <v>131</v>
      </c>
      <c r="E1006" s="147" t="s">
        <v>1572</v>
      </c>
      <c r="F1006" s="148" t="s">
        <v>1573</v>
      </c>
      <c r="G1006" s="149" t="s">
        <v>486</v>
      </c>
      <c r="H1006" s="150">
        <v>4.0</v>
      </c>
      <c r="I1006" s="151"/>
      <c r="J1006" s="151">
        <f>ROUND(I1006*H1006,2)</f>
        <v>0</v>
      </c>
      <c r="K1006" s="148" t="s">
        <v>134</v>
      </c>
      <c r="L1006" s="17"/>
      <c r="M1006" s="152" t="s">
        <v>1</v>
      </c>
      <c r="N1006" s="153" t="s">
        <v>41</v>
      </c>
      <c r="O1006" s="154">
        <v>0.4</v>
      </c>
      <c r="P1006" s="154">
        <f>O1006*H1006</f>
        <v>1.6</v>
      </c>
      <c r="Q1006" s="154">
        <v>3.62E-4</v>
      </c>
      <c r="R1006" s="154">
        <f>Q1006*H1006</f>
        <v>0.001448</v>
      </c>
      <c r="S1006" s="154">
        <v>0.0</v>
      </c>
      <c r="T1006" s="155">
        <f>S1006*H1006</f>
        <v>0</v>
      </c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56" t="s">
        <v>434</v>
      </c>
      <c r="AS1006" s="16"/>
      <c r="AT1006" s="156" t="s">
        <v>131</v>
      </c>
      <c r="AU1006" s="156" t="s">
        <v>136</v>
      </c>
      <c r="AV1006" s="16"/>
      <c r="AW1006" s="16"/>
      <c r="AX1006" s="16"/>
      <c r="AY1006" s="3" t="s">
        <v>128</v>
      </c>
      <c r="AZ1006" s="16"/>
      <c r="BA1006" s="16"/>
      <c r="BB1006" s="16"/>
      <c r="BC1006" s="16"/>
      <c r="BD1006" s="16"/>
      <c r="BE1006" s="157">
        <f>IF(N1006="základní",J1006,0)</f>
        <v>0</v>
      </c>
      <c r="BF1006" s="157">
        <f>IF(N1006="snížená",J1006,0)</f>
        <v>0</v>
      </c>
      <c r="BG1006" s="157">
        <f>IF(N1006="zákl. přenesená",J1006,0)</f>
        <v>0</v>
      </c>
      <c r="BH1006" s="157">
        <f>IF(N1006="sníž. přenesená",J1006,0)</f>
        <v>0</v>
      </c>
      <c r="BI1006" s="157">
        <f>IF(N1006="nulová",J1006,0)</f>
        <v>0</v>
      </c>
      <c r="BJ1006" s="3" t="s">
        <v>136</v>
      </c>
      <c r="BK1006" s="157">
        <f>ROUND(I1006*H1006,2)</f>
        <v>0</v>
      </c>
      <c r="BL1006" s="3" t="s">
        <v>434</v>
      </c>
      <c r="BM1006" s="156" t="s">
        <v>1574</v>
      </c>
    </row>
    <row r="1007" ht="15.75" customHeight="1">
      <c r="A1007" s="16"/>
      <c r="B1007" s="17"/>
      <c r="C1007" s="16"/>
      <c r="D1007" s="158" t="s">
        <v>138</v>
      </c>
      <c r="E1007" s="16"/>
      <c r="F1007" s="159" t="s">
        <v>1575</v>
      </c>
      <c r="G1007" s="16"/>
      <c r="H1007" s="16"/>
      <c r="I1007" s="16"/>
      <c r="J1007" s="16"/>
      <c r="K1007" s="16"/>
      <c r="L1007" s="17"/>
      <c r="M1007" s="160"/>
      <c r="N1007" s="16"/>
      <c r="O1007" s="16"/>
      <c r="P1007" s="16"/>
      <c r="Q1007" s="16"/>
      <c r="R1007" s="16"/>
      <c r="S1007" s="16"/>
      <c r="T1007" s="5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3" t="s">
        <v>138</v>
      </c>
      <c r="AU1007" s="3" t="s">
        <v>136</v>
      </c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</row>
    <row r="1008" ht="24.0" customHeight="1">
      <c r="A1008" s="16"/>
      <c r="B1008" s="17"/>
      <c r="C1008" s="146" t="s">
        <v>1576</v>
      </c>
      <c r="D1008" s="146" t="s">
        <v>131</v>
      </c>
      <c r="E1008" s="147" t="s">
        <v>1577</v>
      </c>
      <c r="F1008" s="148" t="s">
        <v>1578</v>
      </c>
      <c r="G1008" s="149" t="s">
        <v>209</v>
      </c>
      <c r="H1008" s="150">
        <v>10.0</v>
      </c>
      <c r="I1008" s="151"/>
      <c r="J1008" s="151">
        <f>ROUND(I1008*H1008,2)</f>
        <v>0</v>
      </c>
      <c r="K1008" s="148" t="s">
        <v>1</v>
      </c>
      <c r="L1008" s="17"/>
      <c r="M1008" s="152" t="s">
        <v>1</v>
      </c>
      <c r="N1008" s="153" t="s">
        <v>41</v>
      </c>
      <c r="O1008" s="154">
        <v>0.334</v>
      </c>
      <c r="P1008" s="154">
        <f>O1008*H1008</f>
        <v>3.34</v>
      </c>
      <c r="Q1008" s="154">
        <v>0.002827</v>
      </c>
      <c r="R1008" s="154">
        <f>Q1008*H1008</f>
        <v>0.02827</v>
      </c>
      <c r="S1008" s="154">
        <v>0.0</v>
      </c>
      <c r="T1008" s="155">
        <f>S1008*H1008</f>
        <v>0</v>
      </c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56" t="s">
        <v>434</v>
      </c>
      <c r="AS1008" s="16"/>
      <c r="AT1008" s="156" t="s">
        <v>131</v>
      </c>
      <c r="AU1008" s="156" t="s">
        <v>136</v>
      </c>
      <c r="AV1008" s="16"/>
      <c r="AW1008" s="16"/>
      <c r="AX1008" s="16"/>
      <c r="AY1008" s="3" t="s">
        <v>128</v>
      </c>
      <c r="AZ1008" s="16"/>
      <c r="BA1008" s="16"/>
      <c r="BB1008" s="16"/>
      <c r="BC1008" s="16"/>
      <c r="BD1008" s="16"/>
      <c r="BE1008" s="157">
        <f>IF(N1008="základní",J1008,0)</f>
        <v>0</v>
      </c>
      <c r="BF1008" s="157">
        <f>IF(N1008="snížená",J1008,0)</f>
        <v>0</v>
      </c>
      <c r="BG1008" s="157">
        <f>IF(N1008="zákl. přenesená",J1008,0)</f>
        <v>0</v>
      </c>
      <c r="BH1008" s="157">
        <f>IF(N1008="sníž. přenesená",J1008,0)</f>
        <v>0</v>
      </c>
      <c r="BI1008" s="157">
        <f>IF(N1008="nulová",J1008,0)</f>
        <v>0</v>
      </c>
      <c r="BJ1008" s="3" t="s">
        <v>136</v>
      </c>
      <c r="BK1008" s="157">
        <f>ROUND(I1008*H1008,2)</f>
        <v>0</v>
      </c>
      <c r="BL1008" s="3" t="s">
        <v>434</v>
      </c>
      <c r="BM1008" s="156" t="s">
        <v>1579</v>
      </c>
    </row>
    <row r="1009" ht="15.75" customHeight="1">
      <c r="A1009" s="173"/>
      <c r="B1009" s="174"/>
      <c r="C1009" s="173"/>
      <c r="D1009" s="168" t="s">
        <v>338</v>
      </c>
      <c r="E1009" s="175" t="s">
        <v>1</v>
      </c>
      <c r="F1009" s="176" t="s">
        <v>1580</v>
      </c>
      <c r="G1009" s="173"/>
      <c r="H1009" s="177">
        <v>10.0</v>
      </c>
      <c r="I1009" s="173"/>
      <c r="J1009" s="173"/>
      <c r="K1009" s="173"/>
      <c r="L1009" s="174"/>
      <c r="M1009" s="178"/>
      <c r="N1009" s="173"/>
      <c r="O1009" s="173"/>
      <c r="P1009" s="173"/>
      <c r="Q1009" s="173"/>
      <c r="R1009" s="173"/>
      <c r="S1009" s="173"/>
      <c r="T1009" s="179"/>
      <c r="U1009" s="173"/>
      <c r="V1009" s="173"/>
      <c r="W1009" s="173"/>
      <c r="X1009" s="173"/>
      <c r="Y1009" s="173"/>
      <c r="Z1009" s="173"/>
      <c r="AA1009" s="173"/>
      <c r="AB1009" s="173"/>
      <c r="AC1009" s="173"/>
      <c r="AD1009" s="173"/>
      <c r="AE1009" s="173"/>
      <c r="AF1009" s="173"/>
      <c r="AG1009" s="173"/>
      <c r="AH1009" s="173"/>
      <c r="AI1009" s="173"/>
      <c r="AJ1009" s="173"/>
      <c r="AK1009" s="173"/>
      <c r="AL1009" s="173"/>
      <c r="AM1009" s="173"/>
      <c r="AN1009" s="173"/>
      <c r="AO1009" s="173"/>
      <c r="AP1009" s="173"/>
      <c r="AQ1009" s="173"/>
      <c r="AR1009" s="173"/>
      <c r="AS1009" s="173"/>
      <c r="AT1009" s="175" t="s">
        <v>338</v>
      </c>
      <c r="AU1009" s="175" t="s">
        <v>136</v>
      </c>
      <c r="AV1009" s="173" t="s">
        <v>136</v>
      </c>
      <c r="AW1009" s="173" t="s">
        <v>28</v>
      </c>
      <c r="AX1009" s="173" t="s">
        <v>83</v>
      </c>
      <c r="AY1009" s="175" t="s">
        <v>128</v>
      </c>
      <c r="AZ1009" s="173"/>
      <c r="BA1009" s="173"/>
      <c r="BB1009" s="173"/>
      <c r="BC1009" s="173"/>
      <c r="BD1009" s="173"/>
      <c r="BE1009" s="173"/>
      <c r="BF1009" s="173"/>
      <c r="BG1009" s="173"/>
      <c r="BH1009" s="173"/>
      <c r="BI1009" s="173"/>
      <c r="BJ1009" s="173"/>
      <c r="BK1009" s="173"/>
      <c r="BL1009" s="173"/>
      <c r="BM1009" s="173"/>
    </row>
    <row r="1010" ht="24.0" customHeight="1">
      <c r="A1010" s="16"/>
      <c r="B1010" s="17"/>
      <c r="C1010" s="146" t="s">
        <v>1581</v>
      </c>
      <c r="D1010" s="146" t="s">
        <v>131</v>
      </c>
      <c r="E1010" s="147" t="s">
        <v>1582</v>
      </c>
      <c r="F1010" s="148" t="s">
        <v>1583</v>
      </c>
      <c r="G1010" s="149" t="s">
        <v>486</v>
      </c>
      <c r="H1010" s="150">
        <v>4.0</v>
      </c>
      <c r="I1010" s="151"/>
      <c r="J1010" s="151">
        <f t="shared" ref="J1010:J1011" si="146">ROUND(I1010*H1010,2)</f>
        <v>0</v>
      </c>
      <c r="K1010" s="148" t="s">
        <v>1</v>
      </c>
      <c r="L1010" s="17"/>
      <c r="M1010" s="152" t="s">
        <v>1</v>
      </c>
      <c r="N1010" s="153" t="s">
        <v>41</v>
      </c>
      <c r="O1010" s="154">
        <v>0.102</v>
      </c>
      <c r="P1010" s="154">
        <f t="shared" ref="P1010:P1011" si="147">O1010*H1010</f>
        <v>0.408</v>
      </c>
      <c r="Q1010" s="154">
        <v>0.0018557</v>
      </c>
      <c r="R1010" s="154">
        <f t="shared" ref="R1010:R1011" si="148">Q1010*H1010</f>
        <v>0.0074228</v>
      </c>
      <c r="S1010" s="154">
        <v>0.0</v>
      </c>
      <c r="T1010" s="155">
        <f t="shared" ref="T1010:T1011" si="149">S1010*H1010</f>
        <v>0</v>
      </c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56" t="s">
        <v>434</v>
      </c>
      <c r="AS1010" s="16"/>
      <c r="AT1010" s="156" t="s">
        <v>131</v>
      </c>
      <c r="AU1010" s="156" t="s">
        <v>136</v>
      </c>
      <c r="AV1010" s="16"/>
      <c r="AW1010" s="16"/>
      <c r="AX1010" s="16"/>
      <c r="AY1010" s="3" t="s">
        <v>128</v>
      </c>
      <c r="AZ1010" s="16"/>
      <c r="BA1010" s="16"/>
      <c r="BB1010" s="16"/>
      <c r="BC1010" s="16"/>
      <c r="BD1010" s="16"/>
      <c r="BE1010" s="157">
        <f t="shared" ref="BE1010:BE1011" si="150">IF(N1010="základní",J1010,0)</f>
        <v>0</v>
      </c>
      <c r="BF1010" s="157">
        <f t="shared" ref="BF1010:BF1011" si="151">IF(N1010="snížená",J1010,0)</f>
        <v>0</v>
      </c>
      <c r="BG1010" s="157">
        <f t="shared" ref="BG1010:BG1011" si="152">IF(N1010="zákl. přenesená",J1010,0)</f>
        <v>0</v>
      </c>
      <c r="BH1010" s="157">
        <f t="shared" ref="BH1010:BH1011" si="153">IF(N1010="sníž. přenesená",J1010,0)</f>
        <v>0</v>
      </c>
      <c r="BI1010" s="157">
        <f t="shared" ref="BI1010:BI1011" si="154">IF(N1010="nulová",J1010,0)</f>
        <v>0</v>
      </c>
      <c r="BJ1010" s="3" t="s">
        <v>136</v>
      </c>
      <c r="BK1010" s="157">
        <f t="shared" ref="BK1010:BK1011" si="155">ROUND(I1010*H1010,2)</f>
        <v>0</v>
      </c>
      <c r="BL1010" s="3" t="s">
        <v>434</v>
      </c>
      <c r="BM1010" s="156" t="s">
        <v>1584</v>
      </c>
    </row>
    <row r="1011" ht="24.0" customHeight="1">
      <c r="A1011" s="16"/>
      <c r="B1011" s="17"/>
      <c r="C1011" s="146" t="s">
        <v>1585</v>
      </c>
      <c r="D1011" s="146" t="s">
        <v>131</v>
      </c>
      <c r="E1011" s="147" t="s">
        <v>1586</v>
      </c>
      <c r="F1011" s="148" t="s">
        <v>1587</v>
      </c>
      <c r="G1011" s="149" t="s">
        <v>410</v>
      </c>
      <c r="H1011" s="150">
        <v>0.182</v>
      </c>
      <c r="I1011" s="151"/>
      <c r="J1011" s="151">
        <f t="shared" si="146"/>
        <v>0</v>
      </c>
      <c r="K1011" s="148" t="s">
        <v>134</v>
      </c>
      <c r="L1011" s="17"/>
      <c r="M1011" s="152" t="s">
        <v>1</v>
      </c>
      <c r="N1011" s="153" t="s">
        <v>41</v>
      </c>
      <c r="O1011" s="154">
        <v>4.82</v>
      </c>
      <c r="P1011" s="154">
        <f t="shared" si="147"/>
        <v>0.87724</v>
      </c>
      <c r="Q1011" s="154">
        <v>0.0</v>
      </c>
      <c r="R1011" s="154">
        <f t="shared" si="148"/>
        <v>0</v>
      </c>
      <c r="S1011" s="154">
        <v>0.0</v>
      </c>
      <c r="T1011" s="155">
        <f t="shared" si="149"/>
        <v>0</v>
      </c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56" t="s">
        <v>434</v>
      </c>
      <c r="AS1011" s="16"/>
      <c r="AT1011" s="156" t="s">
        <v>131</v>
      </c>
      <c r="AU1011" s="156" t="s">
        <v>136</v>
      </c>
      <c r="AV1011" s="16"/>
      <c r="AW1011" s="16"/>
      <c r="AX1011" s="16"/>
      <c r="AY1011" s="3" t="s">
        <v>128</v>
      </c>
      <c r="AZ1011" s="16"/>
      <c r="BA1011" s="16"/>
      <c r="BB1011" s="16"/>
      <c r="BC1011" s="16"/>
      <c r="BD1011" s="16"/>
      <c r="BE1011" s="157">
        <f t="shared" si="150"/>
        <v>0</v>
      </c>
      <c r="BF1011" s="157">
        <f t="shared" si="151"/>
        <v>0</v>
      </c>
      <c r="BG1011" s="157">
        <f t="shared" si="152"/>
        <v>0</v>
      </c>
      <c r="BH1011" s="157">
        <f t="shared" si="153"/>
        <v>0</v>
      </c>
      <c r="BI1011" s="157">
        <f t="shared" si="154"/>
        <v>0</v>
      </c>
      <c r="BJ1011" s="3" t="s">
        <v>136</v>
      </c>
      <c r="BK1011" s="157">
        <f t="shared" si="155"/>
        <v>0</v>
      </c>
      <c r="BL1011" s="3" t="s">
        <v>434</v>
      </c>
      <c r="BM1011" s="156" t="s">
        <v>1588</v>
      </c>
    </row>
    <row r="1012" ht="15.75" customHeight="1">
      <c r="A1012" s="16"/>
      <c r="B1012" s="17"/>
      <c r="C1012" s="16"/>
      <c r="D1012" s="158" t="s">
        <v>138</v>
      </c>
      <c r="E1012" s="16"/>
      <c r="F1012" s="159" t="s">
        <v>1589</v>
      </c>
      <c r="G1012" s="16"/>
      <c r="H1012" s="16"/>
      <c r="I1012" s="16"/>
      <c r="J1012" s="16"/>
      <c r="K1012" s="16"/>
      <c r="L1012" s="17"/>
      <c r="M1012" s="160"/>
      <c r="N1012" s="16"/>
      <c r="O1012" s="16"/>
      <c r="P1012" s="16"/>
      <c r="Q1012" s="16"/>
      <c r="R1012" s="16"/>
      <c r="S1012" s="16"/>
      <c r="T1012" s="5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3" t="s">
        <v>138</v>
      </c>
      <c r="AU1012" s="3" t="s">
        <v>136</v>
      </c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</row>
    <row r="1013" ht="22.5" customHeight="1">
      <c r="A1013" s="134"/>
      <c r="B1013" s="135"/>
      <c r="C1013" s="134"/>
      <c r="D1013" s="136" t="s">
        <v>74</v>
      </c>
      <c r="E1013" s="144" t="s">
        <v>1590</v>
      </c>
      <c r="F1013" s="144" t="s">
        <v>1591</v>
      </c>
      <c r="G1013" s="134"/>
      <c r="H1013" s="134"/>
      <c r="I1013" s="134"/>
      <c r="J1013" s="145">
        <f>BK1013</f>
        <v>0</v>
      </c>
      <c r="K1013" s="134"/>
      <c r="L1013" s="135"/>
      <c r="M1013" s="139"/>
      <c r="N1013" s="134"/>
      <c r="O1013" s="134"/>
      <c r="P1013" s="140">
        <f>SUM(P1014:P1045)</f>
        <v>174.499557</v>
      </c>
      <c r="Q1013" s="134"/>
      <c r="R1013" s="140">
        <f>SUM(R1014:R1045)</f>
        <v>8.258401858</v>
      </c>
      <c r="S1013" s="134"/>
      <c r="T1013" s="141">
        <f>SUM(T1014:T1045)</f>
        <v>0</v>
      </c>
      <c r="U1013" s="134"/>
      <c r="V1013" s="134"/>
      <c r="W1013" s="134"/>
      <c r="X1013" s="134"/>
      <c r="Y1013" s="134"/>
      <c r="Z1013" s="134"/>
      <c r="AA1013" s="134"/>
      <c r="AB1013" s="134"/>
      <c r="AC1013" s="134"/>
      <c r="AD1013" s="134"/>
      <c r="AE1013" s="134"/>
      <c r="AF1013" s="134"/>
      <c r="AG1013" s="134"/>
      <c r="AH1013" s="134"/>
      <c r="AI1013" s="134"/>
      <c r="AJ1013" s="134"/>
      <c r="AK1013" s="134"/>
      <c r="AL1013" s="134"/>
      <c r="AM1013" s="134"/>
      <c r="AN1013" s="134"/>
      <c r="AO1013" s="134"/>
      <c r="AP1013" s="134"/>
      <c r="AQ1013" s="134"/>
      <c r="AR1013" s="136" t="s">
        <v>136</v>
      </c>
      <c r="AS1013" s="134"/>
      <c r="AT1013" s="142" t="s">
        <v>74</v>
      </c>
      <c r="AU1013" s="142" t="s">
        <v>83</v>
      </c>
      <c r="AV1013" s="134"/>
      <c r="AW1013" s="134"/>
      <c r="AX1013" s="134"/>
      <c r="AY1013" s="136" t="s">
        <v>128</v>
      </c>
      <c r="AZ1013" s="134"/>
      <c r="BA1013" s="134"/>
      <c r="BB1013" s="134"/>
      <c r="BC1013" s="134"/>
      <c r="BD1013" s="134"/>
      <c r="BE1013" s="134"/>
      <c r="BF1013" s="134"/>
      <c r="BG1013" s="134"/>
      <c r="BH1013" s="134"/>
      <c r="BI1013" s="134"/>
      <c r="BJ1013" s="134"/>
      <c r="BK1013" s="143">
        <f>SUM(BK1014:BK1045)</f>
        <v>0</v>
      </c>
      <c r="BL1013" s="134"/>
      <c r="BM1013" s="134"/>
    </row>
    <row r="1014" ht="24.0" customHeight="1">
      <c r="A1014" s="16"/>
      <c r="B1014" s="17"/>
      <c r="C1014" s="146" t="s">
        <v>1592</v>
      </c>
      <c r="D1014" s="146" t="s">
        <v>131</v>
      </c>
      <c r="E1014" s="147" t="s">
        <v>1593</v>
      </c>
      <c r="F1014" s="148" t="s">
        <v>1594</v>
      </c>
      <c r="G1014" s="149" t="s">
        <v>164</v>
      </c>
      <c r="H1014" s="150">
        <v>159.736</v>
      </c>
      <c r="I1014" s="151"/>
      <c r="J1014" s="151">
        <f>ROUND(I1014*H1014,2)</f>
        <v>0</v>
      </c>
      <c r="K1014" s="148" t="s">
        <v>134</v>
      </c>
      <c r="L1014" s="17"/>
      <c r="M1014" s="152" t="s">
        <v>1</v>
      </c>
      <c r="N1014" s="153" t="s">
        <v>41</v>
      </c>
      <c r="O1014" s="154">
        <v>0.454</v>
      </c>
      <c r="P1014" s="154">
        <f>O1014*H1014</f>
        <v>72.520144</v>
      </c>
      <c r="Q1014" s="154">
        <v>0.044736</v>
      </c>
      <c r="R1014" s="154">
        <f>Q1014*H1014</f>
        <v>7.145949696</v>
      </c>
      <c r="S1014" s="154">
        <v>0.0</v>
      </c>
      <c r="T1014" s="155">
        <f>S1014*H1014</f>
        <v>0</v>
      </c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56" t="s">
        <v>434</v>
      </c>
      <c r="AS1014" s="16"/>
      <c r="AT1014" s="156" t="s">
        <v>131</v>
      </c>
      <c r="AU1014" s="156" t="s">
        <v>136</v>
      </c>
      <c r="AV1014" s="16"/>
      <c r="AW1014" s="16"/>
      <c r="AX1014" s="16"/>
      <c r="AY1014" s="3" t="s">
        <v>128</v>
      </c>
      <c r="AZ1014" s="16"/>
      <c r="BA1014" s="16"/>
      <c r="BB1014" s="16"/>
      <c r="BC1014" s="16"/>
      <c r="BD1014" s="16"/>
      <c r="BE1014" s="157">
        <f>IF(N1014="základní",J1014,0)</f>
        <v>0</v>
      </c>
      <c r="BF1014" s="157">
        <f>IF(N1014="snížená",J1014,0)</f>
        <v>0</v>
      </c>
      <c r="BG1014" s="157">
        <f>IF(N1014="zákl. přenesená",J1014,0)</f>
        <v>0</v>
      </c>
      <c r="BH1014" s="157">
        <f>IF(N1014="sníž. přenesená",J1014,0)</f>
        <v>0</v>
      </c>
      <c r="BI1014" s="157">
        <f>IF(N1014="nulová",J1014,0)</f>
        <v>0</v>
      </c>
      <c r="BJ1014" s="3" t="s">
        <v>136</v>
      </c>
      <c r="BK1014" s="157">
        <f>ROUND(I1014*H1014,2)</f>
        <v>0</v>
      </c>
      <c r="BL1014" s="3" t="s">
        <v>434</v>
      </c>
      <c r="BM1014" s="156" t="s">
        <v>1595</v>
      </c>
    </row>
    <row r="1015" ht="15.75" customHeight="1">
      <c r="A1015" s="16"/>
      <c r="B1015" s="17"/>
      <c r="C1015" s="16"/>
      <c r="D1015" s="158" t="s">
        <v>138</v>
      </c>
      <c r="E1015" s="16"/>
      <c r="F1015" s="159" t="s">
        <v>1596</v>
      </c>
      <c r="G1015" s="16"/>
      <c r="H1015" s="16"/>
      <c r="I1015" s="16"/>
      <c r="J1015" s="16"/>
      <c r="K1015" s="16"/>
      <c r="L1015" s="17"/>
      <c r="M1015" s="160"/>
      <c r="N1015" s="16"/>
      <c r="O1015" s="16"/>
      <c r="P1015" s="16"/>
      <c r="Q1015" s="16"/>
      <c r="R1015" s="16"/>
      <c r="S1015" s="16"/>
      <c r="T1015" s="5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3" t="s">
        <v>138</v>
      </c>
      <c r="AU1015" s="3" t="s">
        <v>136</v>
      </c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</row>
    <row r="1016" ht="15.75" customHeight="1">
      <c r="A1016" s="173"/>
      <c r="B1016" s="174"/>
      <c r="C1016" s="173"/>
      <c r="D1016" s="168" t="s">
        <v>338</v>
      </c>
      <c r="E1016" s="175" t="s">
        <v>270</v>
      </c>
      <c r="F1016" s="176" t="s">
        <v>1597</v>
      </c>
      <c r="G1016" s="173"/>
      <c r="H1016" s="177">
        <v>159.736</v>
      </c>
      <c r="I1016" s="173"/>
      <c r="J1016" s="173"/>
      <c r="K1016" s="173"/>
      <c r="L1016" s="174"/>
      <c r="M1016" s="178"/>
      <c r="N1016" s="173"/>
      <c r="O1016" s="173"/>
      <c r="P1016" s="173"/>
      <c r="Q1016" s="173"/>
      <c r="R1016" s="173"/>
      <c r="S1016" s="173"/>
      <c r="T1016" s="179"/>
      <c r="U1016" s="173"/>
      <c r="V1016" s="173"/>
      <c r="W1016" s="173"/>
      <c r="X1016" s="173"/>
      <c r="Y1016" s="173"/>
      <c r="Z1016" s="173"/>
      <c r="AA1016" s="173"/>
      <c r="AB1016" s="173"/>
      <c r="AC1016" s="173"/>
      <c r="AD1016" s="173"/>
      <c r="AE1016" s="173"/>
      <c r="AF1016" s="173"/>
      <c r="AG1016" s="173"/>
      <c r="AH1016" s="173"/>
      <c r="AI1016" s="173"/>
      <c r="AJ1016" s="173"/>
      <c r="AK1016" s="173"/>
      <c r="AL1016" s="173"/>
      <c r="AM1016" s="173"/>
      <c r="AN1016" s="173"/>
      <c r="AO1016" s="173"/>
      <c r="AP1016" s="173"/>
      <c r="AQ1016" s="173"/>
      <c r="AR1016" s="173"/>
      <c r="AS1016" s="173"/>
      <c r="AT1016" s="175" t="s">
        <v>338</v>
      </c>
      <c r="AU1016" s="175" t="s">
        <v>136</v>
      </c>
      <c r="AV1016" s="173" t="s">
        <v>136</v>
      </c>
      <c r="AW1016" s="173" t="s">
        <v>28</v>
      </c>
      <c r="AX1016" s="173" t="s">
        <v>83</v>
      </c>
      <c r="AY1016" s="175" t="s">
        <v>128</v>
      </c>
      <c r="AZ1016" s="173"/>
      <c r="BA1016" s="173"/>
      <c r="BB1016" s="173"/>
      <c r="BC1016" s="173"/>
      <c r="BD1016" s="173"/>
      <c r="BE1016" s="173"/>
      <c r="BF1016" s="173"/>
      <c r="BG1016" s="173"/>
      <c r="BH1016" s="173"/>
      <c r="BI1016" s="173"/>
      <c r="BJ1016" s="173"/>
      <c r="BK1016" s="173"/>
      <c r="BL1016" s="173"/>
      <c r="BM1016" s="173"/>
    </row>
    <row r="1017" ht="24.0" customHeight="1">
      <c r="A1017" s="16"/>
      <c r="B1017" s="17"/>
      <c r="C1017" s="146" t="s">
        <v>1598</v>
      </c>
      <c r="D1017" s="146" t="s">
        <v>131</v>
      </c>
      <c r="E1017" s="147" t="s">
        <v>1599</v>
      </c>
      <c r="F1017" s="148" t="s">
        <v>1600</v>
      </c>
      <c r="G1017" s="149" t="s">
        <v>209</v>
      </c>
      <c r="H1017" s="150">
        <v>22.4</v>
      </c>
      <c r="I1017" s="151"/>
      <c r="J1017" s="151">
        <f>ROUND(I1017*H1017,2)</f>
        <v>0</v>
      </c>
      <c r="K1017" s="148" t="s">
        <v>134</v>
      </c>
      <c r="L1017" s="17"/>
      <c r="M1017" s="152" t="s">
        <v>1</v>
      </c>
      <c r="N1017" s="153" t="s">
        <v>41</v>
      </c>
      <c r="O1017" s="154">
        <v>0.126</v>
      </c>
      <c r="P1017" s="154">
        <f>O1017*H1017</f>
        <v>2.8224</v>
      </c>
      <c r="Q1017" s="154">
        <v>2.04E-4</v>
      </c>
      <c r="R1017" s="154">
        <f>Q1017*H1017</f>
        <v>0.0045696</v>
      </c>
      <c r="S1017" s="154">
        <v>0.0</v>
      </c>
      <c r="T1017" s="155">
        <f>S1017*H1017</f>
        <v>0</v>
      </c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56" t="s">
        <v>434</v>
      </c>
      <c r="AS1017" s="16"/>
      <c r="AT1017" s="156" t="s">
        <v>131</v>
      </c>
      <c r="AU1017" s="156" t="s">
        <v>136</v>
      </c>
      <c r="AV1017" s="16"/>
      <c r="AW1017" s="16"/>
      <c r="AX1017" s="16"/>
      <c r="AY1017" s="3" t="s">
        <v>128</v>
      </c>
      <c r="AZ1017" s="16"/>
      <c r="BA1017" s="16"/>
      <c r="BB1017" s="16"/>
      <c r="BC1017" s="16"/>
      <c r="BD1017" s="16"/>
      <c r="BE1017" s="157">
        <f>IF(N1017="základní",J1017,0)</f>
        <v>0</v>
      </c>
      <c r="BF1017" s="157">
        <f>IF(N1017="snížená",J1017,0)</f>
        <v>0</v>
      </c>
      <c r="BG1017" s="157">
        <f>IF(N1017="zákl. přenesená",J1017,0)</f>
        <v>0</v>
      </c>
      <c r="BH1017" s="157">
        <f>IF(N1017="sníž. přenesená",J1017,0)</f>
        <v>0</v>
      </c>
      <c r="BI1017" s="157">
        <f>IF(N1017="nulová",J1017,0)</f>
        <v>0</v>
      </c>
      <c r="BJ1017" s="3" t="s">
        <v>136</v>
      </c>
      <c r="BK1017" s="157">
        <f>ROUND(I1017*H1017,2)</f>
        <v>0</v>
      </c>
      <c r="BL1017" s="3" t="s">
        <v>434</v>
      </c>
      <c r="BM1017" s="156" t="s">
        <v>1601</v>
      </c>
    </row>
    <row r="1018" ht="15.75" customHeight="1">
      <c r="A1018" s="16"/>
      <c r="B1018" s="17"/>
      <c r="C1018" s="16"/>
      <c r="D1018" s="158" t="s">
        <v>138</v>
      </c>
      <c r="E1018" s="16"/>
      <c r="F1018" s="159" t="s">
        <v>1602</v>
      </c>
      <c r="G1018" s="16"/>
      <c r="H1018" s="16"/>
      <c r="I1018" s="16"/>
      <c r="J1018" s="16"/>
      <c r="K1018" s="16"/>
      <c r="L1018" s="17"/>
      <c r="M1018" s="160"/>
      <c r="N1018" s="16"/>
      <c r="O1018" s="16"/>
      <c r="P1018" s="16"/>
      <c r="Q1018" s="16"/>
      <c r="R1018" s="16"/>
      <c r="S1018" s="16"/>
      <c r="T1018" s="5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3" t="s">
        <v>138</v>
      </c>
      <c r="AU1018" s="3" t="s">
        <v>136</v>
      </c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</row>
    <row r="1019" ht="15.75" customHeight="1">
      <c r="A1019" s="173"/>
      <c r="B1019" s="174"/>
      <c r="C1019" s="173"/>
      <c r="D1019" s="168" t="s">
        <v>338</v>
      </c>
      <c r="E1019" s="175" t="s">
        <v>1</v>
      </c>
      <c r="F1019" s="176" t="s">
        <v>1603</v>
      </c>
      <c r="G1019" s="173"/>
      <c r="H1019" s="177">
        <v>22.4</v>
      </c>
      <c r="I1019" s="173"/>
      <c r="J1019" s="173"/>
      <c r="K1019" s="173"/>
      <c r="L1019" s="174"/>
      <c r="M1019" s="178"/>
      <c r="N1019" s="173"/>
      <c r="O1019" s="173"/>
      <c r="P1019" s="173"/>
      <c r="Q1019" s="173"/>
      <c r="R1019" s="173"/>
      <c r="S1019" s="173"/>
      <c r="T1019" s="179"/>
      <c r="U1019" s="173"/>
      <c r="V1019" s="173"/>
      <c r="W1019" s="173"/>
      <c r="X1019" s="173"/>
      <c r="Y1019" s="173"/>
      <c r="Z1019" s="173"/>
      <c r="AA1019" s="173"/>
      <c r="AB1019" s="173"/>
      <c r="AC1019" s="173"/>
      <c r="AD1019" s="173"/>
      <c r="AE1019" s="173"/>
      <c r="AF1019" s="173"/>
      <c r="AG1019" s="173"/>
      <c r="AH1019" s="173"/>
      <c r="AI1019" s="173"/>
      <c r="AJ1019" s="173"/>
      <c r="AK1019" s="173"/>
      <c r="AL1019" s="173"/>
      <c r="AM1019" s="173"/>
      <c r="AN1019" s="173"/>
      <c r="AO1019" s="173"/>
      <c r="AP1019" s="173"/>
      <c r="AQ1019" s="173"/>
      <c r="AR1019" s="173"/>
      <c r="AS1019" s="173"/>
      <c r="AT1019" s="175" t="s">
        <v>338</v>
      </c>
      <c r="AU1019" s="175" t="s">
        <v>136</v>
      </c>
      <c r="AV1019" s="173" t="s">
        <v>136</v>
      </c>
      <c r="AW1019" s="173" t="s">
        <v>28</v>
      </c>
      <c r="AX1019" s="173" t="s">
        <v>83</v>
      </c>
      <c r="AY1019" s="175" t="s">
        <v>128</v>
      </c>
      <c r="AZ1019" s="173"/>
      <c r="BA1019" s="173"/>
      <c r="BB1019" s="173"/>
      <c r="BC1019" s="173"/>
      <c r="BD1019" s="173"/>
      <c r="BE1019" s="173"/>
      <c r="BF1019" s="173"/>
      <c r="BG1019" s="173"/>
      <c r="BH1019" s="173"/>
      <c r="BI1019" s="173"/>
      <c r="BJ1019" s="173"/>
      <c r="BK1019" s="173"/>
      <c r="BL1019" s="173"/>
      <c r="BM1019" s="173"/>
    </row>
    <row r="1020" ht="37.5" customHeight="1">
      <c r="A1020" s="16"/>
      <c r="B1020" s="17"/>
      <c r="C1020" s="146" t="s">
        <v>1604</v>
      </c>
      <c r="D1020" s="146" t="s">
        <v>131</v>
      </c>
      <c r="E1020" s="147" t="s">
        <v>1605</v>
      </c>
      <c r="F1020" s="148" t="s">
        <v>1606</v>
      </c>
      <c r="G1020" s="149" t="s">
        <v>209</v>
      </c>
      <c r="H1020" s="150">
        <v>11.2</v>
      </c>
      <c r="I1020" s="151"/>
      <c r="J1020" s="151">
        <f>ROUND(I1020*H1020,2)</f>
        <v>0</v>
      </c>
      <c r="K1020" s="148" t="s">
        <v>134</v>
      </c>
      <c r="L1020" s="17"/>
      <c r="M1020" s="152" t="s">
        <v>1</v>
      </c>
      <c r="N1020" s="153" t="s">
        <v>41</v>
      </c>
      <c r="O1020" s="154">
        <v>1.161</v>
      </c>
      <c r="P1020" s="154">
        <f>O1020*H1020</f>
        <v>13.0032</v>
      </c>
      <c r="Q1020" s="154">
        <v>0.0451365</v>
      </c>
      <c r="R1020" s="154">
        <f>Q1020*H1020</f>
        <v>0.5055288</v>
      </c>
      <c r="S1020" s="154">
        <v>0.0</v>
      </c>
      <c r="T1020" s="155">
        <f>S1020*H1020</f>
        <v>0</v>
      </c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56" t="s">
        <v>434</v>
      </c>
      <c r="AS1020" s="16"/>
      <c r="AT1020" s="156" t="s">
        <v>131</v>
      </c>
      <c r="AU1020" s="156" t="s">
        <v>136</v>
      </c>
      <c r="AV1020" s="16"/>
      <c r="AW1020" s="16"/>
      <c r="AX1020" s="16"/>
      <c r="AY1020" s="3" t="s">
        <v>128</v>
      </c>
      <c r="AZ1020" s="16"/>
      <c r="BA1020" s="16"/>
      <c r="BB1020" s="16"/>
      <c r="BC1020" s="16"/>
      <c r="BD1020" s="16"/>
      <c r="BE1020" s="157">
        <f>IF(N1020="základní",J1020,0)</f>
        <v>0</v>
      </c>
      <c r="BF1020" s="157">
        <f>IF(N1020="snížená",J1020,0)</f>
        <v>0</v>
      </c>
      <c r="BG1020" s="157">
        <f>IF(N1020="zákl. přenesená",J1020,0)</f>
        <v>0</v>
      </c>
      <c r="BH1020" s="157">
        <f>IF(N1020="sníž. přenesená",J1020,0)</f>
        <v>0</v>
      </c>
      <c r="BI1020" s="157">
        <f>IF(N1020="nulová",J1020,0)</f>
        <v>0</v>
      </c>
      <c r="BJ1020" s="3" t="s">
        <v>136</v>
      </c>
      <c r="BK1020" s="157">
        <f>ROUND(I1020*H1020,2)</f>
        <v>0</v>
      </c>
      <c r="BL1020" s="3" t="s">
        <v>434</v>
      </c>
      <c r="BM1020" s="156" t="s">
        <v>1607</v>
      </c>
    </row>
    <row r="1021" ht="15.75" customHeight="1">
      <c r="A1021" s="16"/>
      <c r="B1021" s="17"/>
      <c r="C1021" s="16"/>
      <c r="D1021" s="158" t="s">
        <v>138</v>
      </c>
      <c r="E1021" s="16"/>
      <c r="F1021" s="159" t="s">
        <v>1608</v>
      </c>
      <c r="G1021" s="16"/>
      <c r="H1021" s="16"/>
      <c r="I1021" s="16"/>
      <c r="J1021" s="16"/>
      <c r="K1021" s="16"/>
      <c r="L1021" s="17"/>
      <c r="M1021" s="160"/>
      <c r="N1021" s="16"/>
      <c r="O1021" s="16"/>
      <c r="P1021" s="16"/>
      <c r="Q1021" s="16"/>
      <c r="R1021" s="16"/>
      <c r="S1021" s="16"/>
      <c r="T1021" s="5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3" t="s">
        <v>138</v>
      </c>
      <c r="AU1021" s="3" t="s">
        <v>136</v>
      </c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</row>
    <row r="1022" ht="15.75" customHeight="1">
      <c r="A1022" s="173"/>
      <c r="B1022" s="174"/>
      <c r="C1022" s="173"/>
      <c r="D1022" s="168" t="s">
        <v>338</v>
      </c>
      <c r="E1022" s="175" t="s">
        <v>1</v>
      </c>
      <c r="F1022" s="176" t="s">
        <v>1609</v>
      </c>
      <c r="G1022" s="173"/>
      <c r="H1022" s="177">
        <v>11.2</v>
      </c>
      <c r="I1022" s="173"/>
      <c r="J1022" s="173"/>
      <c r="K1022" s="173"/>
      <c r="L1022" s="174"/>
      <c r="M1022" s="178"/>
      <c r="N1022" s="173"/>
      <c r="O1022" s="173"/>
      <c r="P1022" s="173"/>
      <c r="Q1022" s="173"/>
      <c r="R1022" s="173"/>
      <c r="S1022" s="173"/>
      <c r="T1022" s="179"/>
      <c r="U1022" s="173"/>
      <c r="V1022" s="173"/>
      <c r="W1022" s="173"/>
      <c r="X1022" s="173"/>
      <c r="Y1022" s="173"/>
      <c r="Z1022" s="173"/>
      <c r="AA1022" s="173"/>
      <c r="AB1022" s="173"/>
      <c r="AC1022" s="173"/>
      <c r="AD1022" s="173"/>
      <c r="AE1022" s="173"/>
      <c r="AF1022" s="173"/>
      <c r="AG1022" s="173"/>
      <c r="AH1022" s="173"/>
      <c r="AI1022" s="173"/>
      <c r="AJ1022" s="173"/>
      <c r="AK1022" s="173"/>
      <c r="AL1022" s="173"/>
      <c r="AM1022" s="173"/>
      <c r="AN1022" s="173"/>
      <c r="AO1022" s="173"/>
      <c r="AP1022" s="173"/>
      <c r="AQ1022" s="173"/>
      <c r="AR1022" s="173"/>
      <c r="AS1022" s="173"/>
      <c r="AT1022" s="175" t="s">
        <v>338</v>
      </c>
      <c r="AU1022" s="175" t="s">
        <v>136</v>
      </c>
      <c r="AV1022" s="173" t="s">
        <v>136</v>
      </c>
      <c r="AW1022" s="173" t="s">
        <v>28</v>
      </c>
      <c r="AX1022" s="173" t="s">
        <v>83</v>
      </c>
      <c r="AY1022" s="175" t="s">
        <v>128</v>
      </c>
      <c r="AZ1022" s="173"/>
      <c r="BA1022" s="173"/>
      <c r="BB1022" s="173"/>
      <c r="BC1022" s="173"/>
      <c r="BD1022" s="173"/>
      <c r="BE1022" s="173"/>
      <c r="BF1022" s="173"/>
      <c r="BG1022" s="173"/>
      <c r="BH1022" s="173"/>
      <c r="BI1022" s="173"/>
      <c r="BJ1022" s="173"/>
      <c r="BK1022" s="173"/>
      <c r="BL1022" s="173"/>
      <c r="BM1022" s="173"/>
    </row>
    <row r="1023" ht="37.5" customHeight="1">
      <c r="A1023" s="16"/>
      <c r="B1023" s="17"/>
      <c r="C1023" s="146" t="s">
        <v>1610</v>
      </c>
      <c r="D1023" s="146" t="s">
        <v>131</v>
      </c>
      <c r="E1023" s="147" t="s">
        <v>1611</v>
      </c>
      <c r="F1023" s="148" t="s">
        <v>1612</v>
      </c>
      <c r="G1023" s="149" t="s">
        <v>209</v>
      </c>
      <c r="H1023" s="150">
        <v>32.62</v>
      </c>
      <c r="I1023" s="151"/>
      <c r="J1023" s="151">
        <f>ROUND(I1023*H1023,2)</f>
        <v>0</v>
      </c>
      <c r="K1023" s="148" t="s">
        <v>134</v>
      </c>
      <c r="L1023" s="17"/>
      <c r="M1023" s="152" t="s">
        <v>1</v>
      </c>
      <c r="N1023" s="153" t="s">
        <v>41</v>
      </c>
      <c r="O1023" s="154">
        <v>1.098</v>
      </c>
      <c r="P1023" s="154">
        <f>O1023*H1023</f>
        <v>35.81676</v>
      </c>
      <c r="Q1023" s="154">
        <v>0.0146251</v>
      </c>
      <c r="R1023" s="154">
        <f>Q1023*H1023</f>
        <v>0.477070762</v>
      </c>
      <c r="S1023" s="154">
        <v>0.0</v>
      </c>
      <c r="T1023" s="155">
        <f>S1023*H1023</f>
        <v>0</v>
      </c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56" t="s">
        <v>434</v>
      </c>
      <c r="AS1023" s="16"/>
      <c r="AT1023" s="156" t="s">
        <v>131</v>
      </c>
      <c r="AU1023" s="156" t="s">
        <v>136</v>
      </c>
      <c r="AV1023" s="16"/>
      <c r="AW1023" s="16"/>
      <c r="AX1023" s="16"/>
      <c r="AY1023" s="3" t="s">
        <v>128</v>
      </c>
      <c r="AZ1023" s="16"/>
      <c r="BA1023" s="16"/>
      <c r="BB1023" s="16"/>
      <c r="BC1023" s="16"/>
      <c r="BD1023" s="16"/>
      <c r="BE1023" s="157">
        <f>IF(N1023="základní",J1023,0)</f>
        <v>0</v>
      </c>
      <c r="BF1023" s="157">
        <f>IF(N1023="snížená",J1023,0)</f>
        <v>0</v>
      </c>
      <c r="BG1023" s="157">
        <f>IF(N1023="zákl. přenesená",J1023,0)</f>
        <v>0</v>
      </c>
      <c r="BH1023" s="157">
        <f>IF(N1023="sníž. přenesená",J1023,0)</f>
        <v>0</v>
      </c>
      <c r="BI1023" s="157">
        <f>IF(N1023="nulová",J1023,0)</f>
        <v>0</v>
      </c>
      <c r="BJ1023" s="3" t="s">
        <v>136</v>
      </c>
      <c r="BK1023" s="157">
        <f>ROUND(I1023*H1023,2)</f>
        <v>0</v>
      </c>
      <c r="BL1023" s="3" t="s">
        <v>434</v>
      </c>
      <c r="BM1023" s="156" t="s">
        <v>1613</v>
      </c>
    </row>
    <row r="1024" ht="15.75" customHeight="1">
      <c r="A1024" s="16"/>
      <c r="B1024" s="17"/>
      <c r="C1024" s="16"/>
      <c r="D1024" s="158" t="s">
        <v>138</v>
      </c>
      <c r="E1024" s="16"/>
      <c r="F1024" s="159" t="s">
        <v>1614</v>
      </c>
      <c r="G1024" s="16"/>
      <c r="H1024" s="16"/>
      <c r="I1024" s="16"/>
      <c r="J1024" s="16"/>
      <c r="K1024" s="16"/>
      <c r="L1024" s="17"/>
      <c r="M1024" s="160"/>
      <c r="N1024" s="16"/>
      <c r="O1024" s="16"/>
      <c r="P1024" s="16"/>
      <c r="Q1024" s="16"/>
      <c r="R1024" s="16"/>
      <c r="S1024" s="16"/>
      <c r="T1024" s="5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3" t="s">
        <v>138</v>
      </c>
      <c r="AU1024" s="3" t="s">
        <v>136</v>
      </c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</row>
    <row r="1025" ht="15.75" customHeight="1">
      <c r="A1025" s="173"/>
      <c r="B1025" s="174"/>
      <c r="C1025" s="173"/>
      <c r="D1025" s="168" t="s">
        <v>338</v>
      </c>
      <c r="E1025" s="175" t="s">
        <v>1</v>
      </c>
      <c r="F1025" s="176" t="s">
        <v>1615</v>
      </c>
      <c r="G1025" s="173"/>
      <c r="H1025" s="177">
        <v>32.62</v>
      </c>
      <c r="I1025" s="173"/>
      <c r="J1025" s="173"/>
      <c r="K1025" s="173"/>
      <c r="L1025" s="174"/>
      <c r="M1025" s="178"/>
      <c r="N1025" s="173"/>
      <c r="O1025" s="173"/>
      <c r="P1025" s="173"/>
      <c r="Q1025" s="173"/>
      <c r="R1025" s="173"/>
      <c r="S1025" s="173"/>
      <c r="T1025" s="179"/>
      <c r="U1025" s="173"/>
      <c r="V1025" s="173"/>
      <c r="W1025" s="173"/>
      <c r="X1025" s="173"/>
      <c r="Y1025" s="173"/>
      <c r="Z1025" s="173"/>
      <c r="AA1025" s="173"/>
      <c r="AB1025" s="173"/>
      <c r="AC1025" s="173"/>
      <c r="AD1025" s="173"/>
      <c r="AE1025" s="173"/>
      <c r="AF1025" s="173"/>
      <c r="AG1025" s="173"/>
      <c r="AH1025" s="173"/>
      <c r="AI1025" s="173"/>
      <c r="AJ1025" s="173"/>
      <c r="AK1025" s="173"/>
      <c r="AL1025" s="173"/>
      <c r="AM1025" s="173"/>
      <c r="AN1025" s="173"/>
      <c r="AO1025" s="173"/>
      <c r="AP1025" s="173"/>
      <c r="AQ1025" s="173"/>
      <c r="AR1025" s="173"/>
      <c r="AS1025" s="173"/>
      <c r="AT1025" s="175" t="s">
        <v>338</v>
      </c>
      <c r="AU1025" s="175" t="s">
        <v>136</v>
      </c>
      <c r="AV1025" s="173" t="s">
        <v>136</v>
      </c>
      <c r="AW1025" s="173" t="s">
        <v>28</v>
      </c>
      <c r="AX1025" s="173" t="s">
        <v>83</v>
      </c>
      <c r="AY1025" s="175" t="s">
        <v>128</v>
      </c>
      <c r="AZ1025" s="173"/>
      <c r="BA1025" s="173"/>
      <c r="BB1025" s="173"/>
      <c r="BC1025" s="173"/>
      <c r="BD1025" s="173"/>
      <c r="BE1025" s="173"/>
      <c r="BF1025" s="173"/>
      <c r="BG1025" s="173"/>
      <c r="BH1025" s="173"/>
      <c r="BI1025" s="173"/>
      <c r="BJ1025" s="173"/>
      <c r="BK1025" s="173"/>
      <c r="BL1025" s="173"/>
      <c r="BM1025" s="173"/>
    </row>
    <row r="1026" ht="21.75" customHeight="1">
      <c r="A1026" s="16"/>
      <c r="B1026" s="17"/>
      <c r="C1026" s="146" t="s">
        <v>1616</v>
      </c>
      <c r="D1026" s="146" t="s">
        <v>131</v>
      </c>
      <c r="E1026" s="147" t="s">
        <v>1617</v>
      </c>
      <c r="F1026" s="148" t="s">
        <v>1618</v>
      </c>
      <c r="G1026" s="149" t="s">
        <v>486</v>
      </c>
      <c r="H1026" s="150">
        <v>1.0</v>
      </c>
      <c r="I1026" s="151"/>
      <c r="J1026" s="151">
        <f>ROUND(I1026*H1026,2)</f>
        <v>0</v>
      </c>
      <c r="K1026" s="148" t="s">
        <v>134</v>
      </c>
      <c r="L1026" s="17"/>
      <c r="M1026" s="152" t="s">
        <v>1</v>
      </c>
      <c r="N1026" s="153" t="s">
        <v>41</v>
      </c>
      <c r="O1026" s="154">
        <v>0.288</v>
      </c>
      <c r="P1026" s="154">
        <f>O1026*H1026</f>
        <v>0.288</v>
      </c>
      <c r="Q1026" s="154">
        <v>0.0</v>
      </c>
      <c r="R1026" s="154">
        <f>Q1026*H1026</f>
        <v>0</v>
      </c>
      <c r="S1026" s="154">
        <v>0.0</v>
      </c>
      <c r="T1026" s="155">
        <f>S1026*H1026</f>
        <v>0</v>
      </c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56" t="s">
        <v>434</v>
      </c>
      <c r="AS1026" s="16"/>
      <c r="AT1026" s="156" t="s">
        <v>131</v>
      </c>
      <c r="AU1026" s="156" t="s">
        <v>136</v>
      </c>
      <c r="AV1026" s="16"/>
      <c r="AW1026" s="16"/>
      <c r="AX1026" s="16"/>
      <c r="AY1026" s="3" t="s">
        <v>128</v>
      </c>
      <c r="AZ1026" s="16"/>
      <c r="BA1026" s="16"/>
      <c r="BB1026" s="16"/>
      <c r="BC1026" s="16"/>
      <c r="BD1026" s="16"/>
      <c r="BE1026" s="157">
        <f>IF(N1026="základní",J1026,0)</f>
        <v>0</v>
      </c>
      <c r="BF1026" s="157">
        <f>IF(N1026="snížená",J1026,0)</f>
        <v>0</v>
      </c>
      <c r="BG1026" s="157">
        <f>IF(N1026="zákl. přenesená",J1026,0)</f>
        <v>0</v>
      </c>
      <c r="BH1026" s="157">
        <f>IF(N1026="sníž. přenesená",J1026,0)</f>
        <v>0</v>
      </c>
      <c r="BI1026" s="157">
        <f>IF(N1026="nulová",J1026,0)</f>
        <v>0</v>
      </c>
      <c r="BJ1026" s="3" t="s">
        <v>136</v>
      </c>
      <c r="BK1026" s="157">
        <f>ROUND(I1026*H1026,2)</f>
        <v>0</v>
      </c>
      <c r="BL1026" s="3" t="s">
        <v>434</v>
      </c>
      <c r="BM1026" s="156" t="s">
        <v>1619</v>
      </c>
    </row>
    <row r="1027" ht="15.75" customHeight="1">
      <c r="A1027" s="16"/>
      <c r="B1027" s="17"/>
      <c r="C1027" s="16"/>
      <c r="D1027" s="158" t="s">
        <v>138</v>
      </c>
      <c r="E1027" s="16"/>
      <c r="F1027" s="159" t="s">
        <v>1620</v>
      </c>
      <c r="G1027" s="16"/>
      <c r="H1027" s="16"/>
      <c r="I1027" s="16"/>
      <c r="J1027" s="16"/>
      <c r="K1027" s="16"/>
      <c r="L1027" s="17"/>
      <c r="M1027" s="160"/>
      <c r="N1027" s="16"/>
      <c r="O1027" s="16"/>
      <c r="P1027" s="16"/>
      <c r="Q1027" s="16"/>
      <c r="R1027" s="16"/>
      <c r="S1027" s="16"/>
      <c r="T1027" s="5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3" t="s">
        <v>138</v>
      </c>
      <c r="AU1027" s="3" t="s">
        <v>136</v>
      </c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6"/>
      <c r="BG1027" s="16"/>
      <c r="BH1027" s="16"/>
      <c r="BI1027" s="16"/>
      <c r="BJ1027" s="16"/>
      <c r="BK1027" s="16"/>
      <c r="BL1027" s="16"/>
      <c r="BM1027" s="16"/>
    </row>
    <row r="1028" ht="16.5" customHeight="1">
      <c r="A1028" s="16"/>
      <c r="B1028" s="17"/>
      <c r="C1028" s="194" t="s">
        <v>1621</v>
      </c>
      <c r="D1028" s="194" t="s">
        <v>407</v>
      </c>
      <c r="E1028" s="195" t="s">
        <v>1622</v>
      </c>
      <c r="F1028" s="196" t="s">
        <v>1623</v>
      </c>
      <c r="G1028" s="197" t="s">
        <v>486</v>
      </c>
      <c r="H1028" s="198">
        <v>1.0</v>
      </c>
      <c r="I1028" s="199"/>
      <c r="J1028" s="199">
        <f t="shared" ref="J1028:J1029" si="156">ROUND(I1028*H1028,2)</f>
        <v>0</v>
      </c>
      <c r="K1028" s="196" t="s">
        <v>817</v>
      </c>
      <c r="L1028" s="200"/>
      <c r="M1028" s="201" t="s">
        <v>1</v>
      </c>
      <c r="N1028" s="202" t="s">
        <v>41</v>
      </c>
      <c r="O1028" s="154">
        <v>0.0</v>
      </c>
      <c r="P1028" s="154">
        <f t="shared" ref="P1028:P1029" si="157">O1028*H1028</f>
        <v>0</v>
      </c>
      <c r="Q1028" s="154">
        <v>0.0019</v>
      </c>
      <c r="R1028" s="154">
        <f t="shared" ref="R1028:R1029" si="158">Q1028*H1028</f>
        <v>0.0019</v>
      </c>
      <c r="S1028" s="154">
        <v>0.0</v>
      </c>
      <c r="T1028" s="155">
        <f t="shared" ref="T1028:T1029" si="159">S1028*H1028</f>
        <v>0</v>
      </c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56" t="s">
        <v>556</v>
      </c>
      <c r="AS1028" s="16"/>
      <c r="AT1028" s="156" t="s">
        <v>407</v>
      </c>
      <c r="AU1028" s="156" t="s">
        <v>136</v>
      </c>
      <c r="AV1028" s="16"/>
      <c r="AW1028" s="16"/>
      <c r="AX1028" s="16"/>
      <c r="AY1028" s="3" t="s">
        <v>128</v>
      </c>
      <c r="AZ1028" s="16"/>
      <c r="BA1028" s="16"/>
      <c r="BB1028" s="16"/>
      <c r="BC1028" s="16"/>
      <c r="BD1028" s="16"/>
      <c r="BE1028" s="157">
        <f t="shared" ref="BE1028:BE1029" si="160">IF(N1028="základní",J1028,0)</f>
        <v>0</v>
      </c>
      <c r="BF1028" s="157">
        <f t="shared" ref="BF1028:BF1029" si="161">IF(N1028="snížená",J1028,0)</f>
        <v>0</v>
      </c>
      <c r="BG1028" s="157">
        <f t="shared" ref="BG1028:BG1029" si="162">IF(N1028="zákl. přenesená",J1028,0)</f>
        <v>0</v>
      </c>
      <c r="BH1028" s="157">
        <f t="shared" ref="BH1028:BH1029" si="163">IF(N1028="sníž. přenesená",J1028,0)</f>
        <v>0</v>
      </c>
      <c r="BI1028" s="157">
        <f t="shared" ref="BI1028:BI1029" si="164">IF(N1028="nulová",J1028,0)</f>
        <v>0</v>
      </c>
      <c r="BJ1028" s="3" t="s">
        <v>136</v>
      </c>
      <c r="BK1028" s="157">
        <f t="shared" ref="BK1028:BK1029" si="165">ROUND(I1028*H1028,2)</f>
        <v>0</v>
      </c>
      <c r="BL1028" s="3" t="s">
        <v>434</v>
      </c>
      <c r="BM1028" s="156" t="s">
        <v>1624</v>
      </c>
    </row>
    <row r="1029" ht="24.0" customHeight="1">
      <c r="A1029" s="16"/>
      <c r="B1029" s="17"/>
      <c r="C1029" s="146" t="s">
        <v>1625</v>
      </c>
      <c r="D1029" s="146" t="s">
        <v>131</v>
      </c>
      <c r="E1029" s="147" t="s">
        <v>1626</v>
      </c>
      <c r="F1029" s="148" t="s">
        <v>1627</v>
      </c>
      <c r="G1029" s="149" t="s">
        <v>486</v>
      </c>
      <c r="H1029" s="150">
        <v>1.0</v>
      </c>
      <c r="I1029" s="151"/>
      <c r="J1029" s="151">
        <f t="shared" si="156"/>
        <v>0</v>
      </c>
      <c r="K1029" s="148" t="s">
        <v>134</v>
      </c>
      <c r="L1029" s="17"/>
      <c r="M1029" s="152" t="s">
        <v>1</v>
      </c>
      <c r="N1029" s="153" t="s">
        <v>41</v>
      </c>
      <c r="O1029" s="154">
        <v>0.329</v>
      </c>
      <c r="P1029" s="154">
        <f t="shared" si="157"/>
        <v>0.329</v>
      </c>
      <c r="Q1029" s="154">
        <v>0.0</v>
      </c>
      <c r="R1029" s="154">
        <f t="shared" si="158"/>
        <v>0</v>
      </c>
      <c r="S1029" s="154">
        <v>0.0</v>
      </c>
      <c r="T1029" s="155">
        <f t="shared" si="159"/>
        <v>0</v>
      </c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56" t="s">
        <v>434</v>
      </c>
      <c r="AS1029" s="16"/>
      <c r="AT1029" s="156" t="s">
        <v>131</v>
      </c>
      <c r="AU1029" s="156" t="s">
        <v>136</v>
      </c>
      <c r="AV1029" s="16"/>
      <c r="AW1029" s="16"/>
      <c r="AX1029" s="16"/>
      <c r="AY1029" s="3" t="s">
        <v>128</v>
      </c>
      <c r="AZ1029" s="16"/>
      <c r="BA1029" s="16"/>
      <c r="BB1029" s="16"/>
      <c r="BC1029" s="16"/>
      <c r="BD1029" s="16"/>
      <c r="BE1029" s="157">
        <f t="shared" si="160"/>
        <v>0</v>
      </c>
      <c r="BF1029" s="157">
        <f t="shared" si="161"/>
        <v>0</v>
      </c>
      <c r="BG1029" s="157">
        <f t="shared" si="162"/>
        <v>0</v>
      </c>
      <c r="BH1029" s="157">
        <f t="shared" si="163"/>
        <v>0</v>
      </c>
      <c r="BI1029" s="157">
        <f t="shared" si="164"/>
        <v>0</v>
      </c>
      <c r="BJ1029" s="3" t="s">
        <v>136</v>
      </c>
      <c r="BK1029" s="157">
        <f t="shared" si="165"/>
        <v>0</v>
      </c>
      <c r="BL1029" s="3" t="s">
        <v>434</v>
      </c>
      <c r="BM1029" s="156" t="s">
        <v>1628</v>
      </c>
    </row>
    <row r="1030" ht="15.75" customHeight="1">
      <c r="A1030" s="16"/>
      <c r="B1030" s="17"/>
      <c r="C1030" s="16"/>
      <c r="D1030" s="158" t="s">
        <v>138</v>
      </c>
      <c r="E1030" s="16"/>
      <c r="F1030" s="159" t="s">
        <v>1629</v>
      </c>
      <c r="G1030" s="16"/>
      <c r="H1030" s="16"/>
      <c r="I1030" s="16"/>
      <c r="J1030" s="16"/>
      <c r="K1030" s="16"/>
      <c r="L1030" s="17"/>
      <c r="M1030" s="160"/>
      <c r="N1030" s="16"/>
      <c r="O1030" s="16"/>
      <c r="P1030" s="16"/>
      <c r="Q1030" s="16"/>
      <c r="R1030" s="16"/>
      <c r="S1030" s="16"/>
      <c r="T1030" s="5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3" t="s">
        <v>138</v>
      </c>
      <c r="AU1030" s="3" t="s">
        <v>136</v>
      </c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</row>
    <row r="1031" ht="16.5" customHeight="1">
      <c r="A1031" s="16"/>
      <c r="B1031" s="17"/>
      <c r="C1031" s="194" t="s">
        <v>1630</v>
      </c>
      <c r="D1031" s="194" t="s">
        <v>407</v>
      </c>
      <c r="E1031" s="195" t="s">
        <v>1631</v>
      </c>
      <c r="F1031" s="196" t="s">
        <v>1632</v>
      </c>
      <c r="G1031" s="197" t="s">
        <v>486</v>
      </c>
      <c r="H1031" s="198">
        <v>1.0</v>
      </c>
      <c r="I1031" s="199"/>
      <c r="J1031" s="199">
        <f t="shared" ref="J1031:J1032" si="166">ROUND(I1031*H1031,2)</f>
        <v>0</v>
      </c>
      <c r="K1031" s="196" t="s">
        <v>134</v>
      </c>
      <c r="L1031" s="200"/>
      <c r="M1031" s="201" t="s">
        <v>1</v>
      </c>
      <c r="N1031" s="202" t="s">
        <v>41</v>
      </c>
      <c r="O1031" s="154">
        <v>0.0</v>
      </c>
      <c r="P1031" s="154">
        <f t="shared" ref="P1031:P1032" si="167">O1031*H1031</f>
        <v>0</v>
      </c>
      <c r="Q1031" s="154">
        <v>0.0022</v>
      </c>
      <c r="R1031" s="154">
        <f t="shared" ref="R1031:R1032" si="168">Q1031*H1031</f>
        <v>0.0022</v>
      </c>
      <c r="S1031" s="154">
        <v>0.0</v>
      </c>
      <c r="T1031" s="155">
        <f t="shared" ref="T1031:T1032" si="169">S1031*H1031</f>
        <v>0</v>
      </c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56" t="s">
        <v>556</v>
      </c>
      <c r="AS1031" s="16"/>
      <c r="AT1031" s="156" t="s">
        <v>407</v>
      </c>
      <c r="AU1031" s="156" t="s">
        <v>136</v>
      </c>
      <c r="AV1031" s="16"/>
      <c r="AW1031" s="16"/>
      <c r="AX1031" s="16"/>
      <c r="AY1031" s="3" t="s">
        <v>128</v>
      </c>
      <c r="AZ1031" s="16"/>
      <c r="BA1031" s="16"/>
      <c r="BB1031" s="16"/>
      <c r="BC1031" s="16"/>
      <c r="BD1031" s="16"/>
      <c r="BE1031" s="157">
        <f t="shared" ref="BE1031:BE1032" si="170">IF(N1031="základní",J1031,0)</f>
        <v>0</v>
      </c>
      <c r="BF1031" s="157">
        <f t="shared" ref="BF1031:BF1032" si="171">IF(N1031="snížená",J1031,0)</f>
        <v>0</v>
      </c>
      <c r="BG1031" s="157">
        <f t="shared" ref="BG1031:BG1032" si="172">IF(N1031="zákl. přenesená",J1031,0)</f>
        <v>0</v>
      </c>
      <c r="BH1031" s="157">
        <f t="shared" ref="BH1031:BH1032" si="173">IF(N1031="sníž. přenesená",J1031,0)</f>
        <v>0</v>
      </c>
      <c r="BI1031" s="157">
        <f t="shared" ref="BI1031:BI1032" si="174">IF(N1031="nulová",J1031,0)</f>
        <v>0</v>
      </c>
      <c r="BJ1031" s="3" t="s">
        <v>136</v>
      </c>
      <c r="BK1031" s="157">
        <f t="shared" ref="BK1031:BK1032" si="175">ROUND(I1031*H1031,2)</f>
        <v>0</v>
      </c>
      <c r="BL1031" s="3" t="s">
        <v>434</v>
      </c>
      <c r="BM1031" s="156" t="s">
        <v>1633</v>
      </c>
    </row>
    <row r="1032" ht="24.0" customHeight="1">
      <c r="A1032" s="16"/>
      <c r="B1032" s="17"/>
      <c r="C1032" s="146" t="s">
        <v>1634</v>
      </c>
      <c r="D1032" s="146" t="s">
        <v>131</v>
      </c>
      <c r="E1032" s="147" t="s">
        <v>1635</v>
      </c>
      <c r="F1032" s="148" t="s">
        <v>1636</v>
      </c>
      <c r="G1032" s="149" t="s">
        <v>486</v>
      </c>
      <c r="H1032" s="150">
        <v>1.0</v>
      </c>
      <c r="I1032" s="151"/>
      <c r="J1032" s="151">
        <f t="shared" si="166"/>
        <v>0</v>
      </c>
      <c r="K1032" s="148" t="s">
        <v>134</v>
      </c>
      <c r="L1032" s="17"/>
      <c r="M1032" s="152" t="s">
        <v>1</v>
      </c>
      <c r="N1032" s="153" t="s">
        <v>41</v>
      </c>
      <c r="O1032" s="154">
        <v>0.936</v>
      </c>
      <c r="P1032" s="154">
        <f t="shared" si="167"/>
        <v>0.936</v>
      </c>
      <c r="Q1032" s="154">
        <v>0.0</v>
      </c>
      <c r="R1032" s="154">
        <f t="shared" si="168"/>
        <v>0</v>
      </c>
      <c r="S1032" s="154">
        <v>0.0</v>
      </c>
      <c r="T1032" s="155">
        <f t="shared" si="169"/>
        <v>0</v>
      </c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56" t="s">
        <v>434</v>
      </c>
      <c r="AS1032" s="16"/>
      <c r="AT1032" s="156" t="s">
        <v>131</v>
      </c>
      <c r="AU1032" s="156" t="s">
        <v>136</v>
      </c>
      <c r="AV1032" s="16"/>
      <c r="AW1032" s="16"/>
      <c r="AX1032" s="16"/>
      <c r="AY1032" s="3" t="s">
        <v>128</v>
      </c>
      <c r="AZ1032" s="16"/>
      <c r="BA1032" s="16"/>
      <c r="BB1032" s="16"/>
      <c r="BC1032" s="16"/>
      <c r="BD1032" s="16"/>
      <c r="BE1032" s="157">
        <f t="shared" si="170"/>
        <v>0</v>
      </c>
      <c r="BF1032" s="157">
        <f t="shared" si="171"/>
        <v>0</v>
      </c>
      <c r="BG1032" s="157">
        <f t="shared" si="172"/>
        <v>0</v>
      </c>
      <c r="BH1032" s="157">
        <f t="shared" si="173"/>
        <v>0</v>
      </c>
      <c r="BI1032" s="157">
        <f t="shared" si="174"/>
        <v>0</v>
      </c>
      <c r="BJ1032" s="3" t="s">
        <v>136</v>
      </c>
      <c r="BK1032" s="157">
        <f t="shared" si="175"/>
        <v>0</v>
      </c>
      <c r="BL1032" s="3" t="s">
        <v>434</v>
      </c>
      <c r="BM1032" s="156" t="s">
        <v>1637</v>
      </c>
    </row>
    <row r="1033" ht="15.75" customHeight="1">
      <c r="A1033" s="16"/>
      <c r="B1033" s="17"/>
      <c r="C1033" s="16"/>
      <c r="D1033" s="158" t="s">
        <v>138</v>
      </c>
      <c r="E1033" s="16"/>
      <c r="F1033" s="159" t="s">
        <v>1638</v>
      </c>
      <c r="G1033" s="16"/>
      <c r="H1033" s="16"/>
      <c r="I1033" s="16"/>
      <c r="J1033" s="16"/>
      <c r="K1033" s="16"/>
      <c r="L1033" s="17"/>
      <c r="M1033" s="160"/>
      <c r="N1033" s="16"/>
      <c r="O1033" s="16"/>
      <c r="P1033" s="16"/>
      <c r="Q1033" s="16"/>
      <c r="R1033" s="16"/>
      <c r="S1033" s="16"/>
      <c r="T1033" s="5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3" t="s">
        <v>138</v>
      </c>
      <c r="AU1033" s="3" t="s">
        <v>136</v>
      </c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</row>
    <row r="1034" ht="16.5" customHeight="1">
      <c r="A1034" s="16"/>
      <c r="B1034" s="17"/>
      <c r="C1034" s="194" t="s">
        <v>1639</v>
      </c>
      <c r="D1034" s="194" t="s">
        <v>407</v>
      </c>
      <c r="E1034" s="195" t="s">
        <v>1640</v>
      </c>
      <c r="F1034" s="196" t="s">
        <v>1641</v>
      </c>
      <c r="G1034" s="197" t="s">
        <v>486</v>
      </c>
      <c r="H1034" s="198">
        <v>1.0</v>
      </c>
      <c r="I1034" s="199"/>
      <c r="J1034" s="199">
        <f t="shared" ref="J1034:J1035" si="176">ROUND(I1034*H1034,2)</f>
        <v>0</v>
      </c>
      <c r="K1034" s="196" t="s">
        <v>134</v>
      </c>
      <c r="L1034" s="200"/>
      <c r="M1034" s="201" t="s">
        <v>1</v>
      </c>
      <c r="N1034" s="202" t="s">
        <v>41</v>
      </c>
      <c r="O1034" s="154">
        <v>0.0</v>
      </c>
      <c r="P1034" s="154">
        <f t="shared" ref="P1034:P1035" si="177">O1034*H1034</f>
        <v>0</v>
      </c>
      <c r="Q1034" s="154">
        <v>0.014</v>
      </c>
      <c r="R1034" s="154">
        <f t="shared" ref="R1034:R1035" si="178">Q1034*H1034</f>
        <v>0.014</v>
      </c>
      <c r="S1034" s="154">
        <v>0.0</v>
      </c>
      <c r="T1034" s="155">
        <f t="shared" ref="T1034:T1035" si="179">S1034*H1034</f>
        <v>0</v>
      </c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56" t="s">
        <v>556</v>
      </c>
      <c r="AS1034" s="16"/>
      <c r="AT1034" s="156" t="s">
        <v>407</v>
      </c>
      <c r="AU1034" s="156" t="s">
        <v>136</v>
      </c>
      <c r="AV1034" s="16"/>
      <c r="AW1034" s="16"/>
      <c r="AX1034" s="16"/>
      <c r="AY1034" s="3" t="s">
        <v>128</v>
      </c>
      <c r="AZ1034" s="16"/>
      <c r="BA1034" s="16"/>
      <c r="BB1034" s="16"/>
      <c r="BC1034" s="16"/>
      <c r="BD1034" s="16"/>
      <c r="BE1034" s="157">
        <f t="shared" ref="BE1034:BE1035" si="180">IF(N1034="základní",J1034,0)</f>
        <v>0</v>
      </c>
      <c r="BF1034" s="157">
        <f t="shared" ref="BF1034:BF1035" si="181">IF(N1034="snížená",J1034,0)</f>
        <v>0</v>
      </c>
      <c r="BG1034" s="157">
        <f t="shared" ref="BG1034:BG1035" si="182">IF(N1034="zákl. přenesená",J1034,0)</f>
        <v>0</v>
      </c>
      <c r="BH1034" s="157">
        <f t="shared" ref="BH1034:BH1035" si="183">IF(N1034="sníž. přenesená",J1034,0)</f>
        <v>0</v>
      </c>
      <c r="BI1034" s="157">
        <f t="shared" ref="BI1034:BI1035" si="184">IF(N1034="nulová",J1034,0)</f>
        <v>0</v>
      </c>
      <c r="BJ1034" s="3" t="s">
        <v>136</v>
      </c>
      <c r="BK1034" s="157">
        <f t="shared" ref="BK1034:BK1035" si="185">ROUND(I1034*H1034,2)</f>
        <v>0</v>
      </c>
      <c r="BL1034" s="3" t="s">
        <v>434</v>
      </c>
      <c r="BM1034" s="156" t="s">
        <v>1642</v>
      </c>
    </row>
    <row r="1035" ht="21.75" customHeight="1">
      <c r="A1035" s="16"/>
      <c r="B1035" s="17"/>
      <c r="C1035" s="146" t="s">
        <v>1643</v>
      </c>
      <c r="D1035" s="146" t="s">
        <v>131</v>
      </c>
      <c r="E1035" s="147" t="s">
        <v>1644</v>
      </c>
      <c r="F1035" s="148" t="s">
        <v>1645</v>
      </c>
      <c r="G1035" s="149" t="s">
        <v>486</v>
      </c>
      <c r="H1035" s="150">
        <v>287.525</v>
      </c>
      <c r="I1035" s="151"/>
      <c r="J1035" s="151">
        <f t="shared" si="176"/>
        <v>0</v>
      </c>
      <c r="K1035" s="148" t="s">
        <v>134</v>
      </c>
      <c r="L1035" s="17"/>
      <c r="M1035" s="152" t="s">
        <v>1</v>
      </c>
      <c r="N1035" s="153" t="s">
        <v>41</v>
      </c>
      <c r="O1035" s="154">
        <v>0.055</v>
      </c>
      <c r="P1035" s="154">
        <f t="shared" si="177"/>
        <v>15.813875</v>
      </c>
      <c r="Q1035" s="154">
        <v>0.0</v>
      </c>
      <c r="R1035" s="154">
        <f t="shared" si="178"/>
        <v>0</v>
      </c>
      <c r="S1035" s="154">
        <v>0.0</v>
      </c>
      <c r="T1035" s="155">
        <f t="shared" si="179"/>
        <v>0</v>
      </c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56" t="s">
        <v>434</v>
      </c>
      <c r="AS1035" s="16"/>
      <c r="AT1035" s="156" t="s">
        <v>131</v>
      </c>
      <c r="AU1035" s="156" t="s">
        <v>136</v>
      </c>
      <c r="AV1035" s="16"/>
      <c r="AW1035" s="16"/>
      <c r="AX1035" s="16"/>
      <c r="AY1035" s="3" t="s">
        <v>128</v>
      </c>
      <c r="AZ1035" s="16"/>
      <c r="BA1035" s="16"/>
      <c r="BB1035" s="16"/>
      <c r="BC1035" s="16"/>
      <c r="BD1035" s="16"/>
      <c r="BE1035" s="157">
        <f t="shared" si="180"/>
        <v>0</v>
      </c>
      <c r="BF1035" s="157">
        <f t="shared" si="181"/>
        <v>0</v>
      </c>
      <c r="BG1035" s="157">
        <f t="shared" si="182"/>
        <v>0</v>
      </c>
      <c r="BH1035" s="157">
        <f t="shared" si="183"/>
        <v>0</v>
      </c>
      <c r="BI1035" s="157">
        <f t="shared" si="184"/>
        <v>0</v>
      </c>
      <c r="BJ1035" s="3" t="s">
        <v>136</v>
      </c>
      <c r="BK1035" s="157">
        <f t="shared" si="185"/>
        <v>0</v>
      </c>
      <c r="BL1035" s="3" t="s">
        <v>434</v>
      </c>
      <c r="BM1035" s="156" t="s">
        <v>1646</v>
      </c>
    </row>
    <row r="1036" ht="15.75" customHeight="1">
      <c r="A1036" s="16"/>
      <c r="B1036" s="17"/>
      <c r="C1036" s="16"/>
      <c r="D1036" s="158" t="s">
        <v>138</v>
      </c>
      <c r="E1036" s="16"/>
      <c r="F1036" s="159" t="s">
        <v>1647</v>
      </c>
      <c r="G1036" s="16"/>
      <c r="H1036" s="16"/>
      <c r="I1036" s="16"/>
      <c r="J1036" s="16"/>
      <c r="K1036" s="16"/>
      <c r="L1036" s="17"/>
      <c r="M1036" s="160"/>
      <c r="N1036" s="16"/>
      <c r="O1036" s="16"/>
      <c r="P1036" s="16"/>
      <c r="Q1036" s="16"/>
      <c r="R1036" s="16"/>
      <c r="S1036" s="16"/>
      <c r="T1036" s="5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3" t="s">
        <v>138</v>
      </c>
      <c r="AU1036" s="3" t="s">
        <v>136</v>
      </c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</row>
    <row r="1037" ht="15.75" customHeight="1">
      <c r="A1037" s="173"/>
      <c r="B1037" s="174"/>
      <c r="C1037" s="173"/>
      <c r="D1037" s="168" t="s">
        <v>338</v>
      </c>
      <c r="E1037" s="175" t="s">
        <v>1</v>
      </c>
      <c r="F1037" s="176" t="s">
        <v>1648</v>
      </c>
      <c r="G1037" s="173"/>
      <c r="H1037" s="177">
        <v>287.525</v>
      </c>
      <c r="I1037" s="173"/>
      <c r="J1037" s="173"/>
      <c r="K1037" s="173"/>
      <c r="L1037" s="174"/>
      <c r="M1037" s="178"/>
      <c r="N1037" s="173"/>
      <c r="O1037" s="173"/>
      <c r="P1037" s="173"/>
      <c r="Q1037" s="173"/>
      <c r="R1037" s="173"/>
      <c r="S1037" s="173"/>
      <c r="T1037" s="179"/>
      <c r="U1037" s="173"/>
      <c r="V1037" s="173"/>
      <c r="W1037" s="173"/>
      <c r="X1037" s="173"/>
      <c r="Y1037" s="173"/>
      <c r="Z1037" s="173"/>
      <c r="AA1037" s="173"/>
      <c r="AB1037" s="173"/>
      <c r="AC1037" s="173"/>
      <c r="AD1037" s="173"/>
      <c r="AE1037" s="173"/>
      <c r="AF1037" s="173"/>
      <c r="AG1037" s="173"/>
      <c r="AH1037" s="173"/>
      <c r="AI1037" s="173"/>
      <c r="AJ1037" s="173"/>
      <c r="AK1037" s="173"/>
      <c r="AL1037" s="173"/>
      <c r="AM1037" s="173"/>
      <c r="AN1037" s="173"/>
      <c r="AO1037" s="173"/>
      <c r="AP1037" s="173"/>
      <c r="AQ1037" s="173"/>
      <c r="AR1037" s="173"/>
      <c r="AS1037" s="173"/>
      <c r="AT1037" s="175" t="s">
        <v>338</v>
      </c>
      <c r="AU1037" s="175" t="s">
        <v>136</v>
      </c>
      <c r="AV1037" s="173" t="s">
        <v>136</v>
      </c>
      <c r="AW1037" s="173" t="s">
        <v>28</v>
      </c>
      <c r="AX1037" s="173" t="s">
        <v>83</v>
      </c>
      <c r="AY1037" s="175" t="s">
        <v>128</v>
      </c>
      <c r="AZ1037" s="173"/>
      <c r="BA1037" s="173"/>
      <c r="BB1037" s="173"/>
      <c r="BC1037" s="173"/>
      <c r="BD1037" s="173"/>
      <c r="BE1037" s="173"/>
      <c r="BF1037" s="173"/>
      <c r="BG1037" s="173"/>
      <c r="BH1037" s="173"/>
      <c r="BI1037" s="173"/>
      <c r="BJ1037" s="173"/>
      <c r="BK1037" s="173"/>
      <c r="BL1037" s="173"/>
      <c r="BM1037" s="173"/>
    </row>
    <row r="1038" ht="24.0" customHeight="1">
      <c r="A1038" s="16"/>
      <c r="B1038" s="17"/>
      <c r="C1038" s="194" t="s">
        <v>1649</v>
      </c>
      <c r="D1038" s="194" t="s">
        <v>407</v>
      </c>
      <c r="E1038" s="195" t="s">
        <v>1650</v>
      </c>
      <c r="F1038" s="196" t="s">
        <v>1651</v>
      </c>
      <c r="G1038" s="197" t="s">
        <v>486</v>
      </c>
      <c r="H1038" s="198">
        <v>287.525</v>
      </c>
      <c r="I1038" s="199"/>
      <c r="J1038" s="199">
        <f t="shared" ref="J1038:J1039" si="186">ROUND(I1038*H1038,2)</f>
        <v>0</v>
      </c>
      <c r="K1038" s="196" t="s">
        <v>134</v>
      </c>
      <c r="L1038" s="200"/>
      <c r="M1038" s="201" t="s">
        <v>1</v>
      </c>
      <c r="N1038" s="202" t="s">
        <v>41</v>
      </c>
      <c r="O1038" s="154">
        <v>0.0</v>
      </c>
      <c r="P1038" s="154">
        <f t="shared" ref="P1038:P1039" si="187">O1038*H1038</f>
        <v>0</v>
      </c>
      <c r="Q1038" s="154">
        <v>2.2E-4</v>
      </c>
      <c r="R1038" s="154">
        <f t="shared" ref="R1038:R1039" si="188">Q1038*H1038</f>
        <v>0.0632555</v>
      </c>
      <c r="S1038" s="154">
        <v>0.0</v>
      </c>
      <c r="T1038" s="155">
        <f t="shared" ref="T1038:T1039" si="189">S1038*H1038</f>
        <v>0</v>
      </c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56" t="s">
        <v>556</v>
      </c>
      <c r="AS1038" s="16"/>
      <c r="AT1038" s="156" t="s">
        <v>407</v>
      </c>
      <c r="AU1038" s="156" t="s">
        <v>136</v>
      </c>
      <c r="AV1038" s="16"/>
      <c r="AW1038" s="16"/>
      <c r="AX1038" s="16"/>
      <c r="AY1038" s="3" t="s">
        <v>128</v>
      </c>
      <c r="AZ1038" s="16"/>
      <c r="BA1038" s="16"/>
      <c r="BB1038" s="16"/>
      <c r="BC1038" s="16"/>
      <c r="BD1038" s="16"/>
      <c r="BE1038" s="157">
        <f t="shared" ref="BE1038:BE1039" si="190">IF(N1038="základní",J1038,0)</f>
        <v>0</v>
      </c>
      <c r="BF1038" s="157">
        <f t="shared" ref="BF1038:BF1039" si="191">IF(N1038="snížená",J1038,0)</f>
        <v>0</v>
      </c>
      <c r="BG1038" s="157">
        <f t="shared" ref="BG1038:BG1039" si="192">IF(N1038="zákl. přenesená",J1038,0)</f>
        <v>0</v>
      </c>
      <c r="BH1038" s="157">
        <f t="shared" ref="BH1038:BH1039" si="193">IF(N1038="sníž. přenesená",J1038,0)</f>
        <v>0</v>
      </c>
      <c r="BI1038" s="157">
        <f t="shared" ref="BI1038:BI1039" si="194">IF(N1038="nulová",J1038,0)</f>
        <v>0</v>
      </c>
      <c r="BJ1038" s="3" t="s">
        <v>136</v>
      </c>
      <c r="BK1038" s="157">
        <f t="shared" ref="BK1038:BK1039" si="195">ROUND(I1038*H1038,2)</f>
        <v>0</v>
      </c>
      <c r="BL1038" s="3" t="s">
        <v>434</v>
      </c>
      <c r="BM1038" s="156" t="s">
        <v>1652</v>
      </c>
    </row>
    <row r="1039" ht="33.0" customHeight="1">
      <c r="A1039" s="16"/>
      <c r="B1039" s="17"/>
      <c r="C1039" s="146" t="s">
        <v>1653</v>
      </c>
      <c r="D1039" s="146" t="s">
        <v>131</v>
      </c>
      <c r="E1039" s="147" t="s">
        <v>1654</v>
      </c>
      <c r="F1039" s="148" t="s">
        <v>1655</v>
      </c>
      <c r="G1039" s="149" t="s">
        <v>164</v>
      </c>
      <c r="H1039" s="150">
        <v>159.736</v>
      </c>
      <c r="I1039" s="151"/>
      <c r="J1039" s="151">
        <f t="shared" si="186"/>
        <v>0</v>
      </c>
      <c r="K1039" s="148" t="s">
        <v>134</v>
      </c>
      <c r="L1039" s="17"/>
      <c r="M1039" s="152" t="s">
        <v>1</v>
      </c>
      <c r="N1039" s="153" t="s">
        <v>41</v>
      </c>
      <c r="O1039" s="154">
        <v>0.086</v>
      </c>
      <c r="P1039" s="154">
        <f t="shared" si="187"/>
        <v>13.737296</v>
      </c>
      <c r="Q1039" s="154">
        <v>0.0</v>
      </c>
      <c r="R1039" s="154">
        <f t="shared" si="188"/>
        <v>0</v>
      </c>
      <c r="S1039" s="154">
        <v>0.0</v>
      </c>
      <c r="T1039" s="155">
        <f t="shared" si="189"/>
        <v>0</v>
      </c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56" t="s">
        <v>434</v>
      </c>
      <c r="AS1039" s="16"/>
      <c r="AT1039" s="156" t="s">
        <v>131</v>
      </c>
      <c r="AU1039" s="156" t="s">
        <v>136</v>
      </c>
      <c r="AV1039" s="16"/>
      <c r="AW1039" s="16"/>
      <c r="AX1039" s="16"/>
      <c r="AY1039" s="3" t="s">
        <v>128</v>
      </c>
      <c r="AZ1039" s="16"/>
      <c r="BA1039" s="16"/>
      <c r="BB1039" s="16"/>
      <c r="BC1039" s="16"/>
      <c r="BD1039" s="16"/>
      <c r="BE1039" s="157">
        <f t="shared" si="190"/>
        <v>0</v>
      </c>
      <c r="BF1039" s="157">
        <f t="shared" si="191"/>
        <v>0</v>
      </c>
      <c r="BG1039" s="157">
        <f t="shared" si="192"/>
        <v>0</v>
      </c>
      <c r="BH1039" s="157">
        <f t="shared" si="193"/>
        <v>0</v>
      </c>
      <c r="BI1039" s="157">
        <f t="shared" si="194"/>
        <v>0</v>
      </c>
      <c r="BJ1039" s="3" t="s">
        <v>136</v>
      </c>
      <c r="BK1039" s="157">
        <f t="shared" si="195"/>
        <v>0</v>
      </c>
      <c r="BL1039" s="3" t="s">
        <v>434</v>
      </c>
      <c r="BM1039" s="156" t="s">
        <v>1656</v>
      </c>
    </row>
    <row r="1040" ht="15.75" customHeight="1">
      <c r="A1040" s="16"/>
      <c r="B1040" s="17"/>
      <c r="C1040" s="16"/>
      <c r="D1040" s="158" t="s">
        <v>138</v>
      </c>
      <c r="E1040" s="16"/>
      <c r="F1040" s="159" t="s">
        <v>1657</v>
      </c>
      <c r="G1040" s="16"/>
      <c r="H1040" s="16"/>
      <c r="I1040" s="16"/>
      <c r="J1040" s="16"/>
      <c r="K1040" s="16"/>
      <c r="L1040" s="17"/>
      <c r="M1040" s="160"/>
      <c r="N1040" s="16"/>
      <c r="O1040" s="16"/>
      <c r="P1040" s="16"/>
      <c r="Q1040" s="16"/>
      <c r="R1040" s="16"/>
      <c r="S1040" s="16"/>
      <c r="T1040" s="5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3" t="s">
        <v>138</v>
      </c>
      <c r="AU1040" s="3" t="s">
        <v>136</v>
      </c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</row>
    <row r="1041" ht="15.75" customHeight="1">
      <c r="A1041" s="173"/>
      <c r="B1041" s="174"/>
      <c r="C1041" s="173"/>
      <c r="D1041" s="168" t="s">
        <v>338</v>
      </c>
      <c r="E1041" s="175" t="s">
        <v>1</v>
      </c>
      <c r="F1041" s="176" t="s">
        <v>270</v>
      </c>
      <c r="G1041" s="173"/>
      <c r="H1041" s="177">
        <v>159.736</v>
      </c>
      <c r="I1041" s="173"/>
      <c r="J1041" s="173"/>
      <c r="K1041" s="173"/>
      <c r="L1041" s="174"/>
      <c r="M1041" s="178"/>
      <c r="N1041" s="173"/>
      <c r="O1041" s="173"/>
      <c r="P1041" s="173"/>
      <c r="Q1041" s="173"/>
      <c r="R1041" s="173"/>
      <c r="S1041" s="173"/>
      <c r="T1041" s="179"/>
      <c r="U1041" s="173"/>
      <c r="V1041" s="173"/>
      <c r="W1041" s="173"/>
      <c r="X1041" s="173"/>
      <c r="Y1041" s="173"/>
      <c r="Z1041" s="173"/>
      <c r="AA1041" s="173"/>
      <c r="AB1041" s="173"/>
      <c r="AC1041" s="173"/>
      <c r="AD1041" s="173"/>
      <c r="AE1041" s="173"/>
      <c r="AF1041" s="173"/>
      <c r="AG1041" s="173"/>
      <c r="AH1041" s="173"/>
      <c r="AI1041" s="173"/>
      <c r="AJ1041" s="173"/>
      <c r="AK1041" s="173"/>
      <c r="AL1041" s="173"/>
      <c r="AM1041" s="173"/>
      <c r="AN1041" s="173"/>
      <c r="AO1041" s="173"/>
      <c r="AP1041" s="173"/>
      <c r="AQ1041" s="173"/>
      <c r="AR1041" s="173"/>
      <c r="AS1041" s="173"/>
      <c r="AT1041" s="175" t="s">
        <v>338</v>
      </c>
      <c r="AU1041" s="175" t="s">
        <v>136</v>
      </c>
      <c r="AV1041" s="173" t="s">
        <v>136</v>
      </c>
      <c r="AW1041" s="173" t="s">
        <v>28</v>
      </c>
      <c r="AX1041" s="173" t="s">
        <v>83</v>
      </c>
      <c r="AY1041" s="175" t="s">
        <v>128</v>
      </c>
      <c r="AZ1041" s="173"/>
      <c r="BA1041" s="173"/>
      <c r="BB1041" s="173"/>
      <c r="BC1041" s="173"/>
      <c r="BD1041" s="173"/>
      <c r="BE1041" s="173"/>
      <c r="BF1041" s="173"/>
      <c r="BG1041" s="173"/>
      <c r="BH1041" s="173"/>
      <c r="BI1041" s="173"/>
      <c r="BJ1041" s="173"/>
      <c r="BK1041" s="173"/>
      <c r="BL1041" s="173"/>
      <c r="BM1041" s="173"/>
    </row>
    <row r="1042" ht="24.0" customHeight="1">
      <c r="A1042" s="16"/>
      <c r="B1042" s="17"/>
      <c r="C1042" s="194" t="s">
        <v>1658</v>
      </c>
      <c r="D1042" s="194" t="s">
        <v>407</v>
      </c>
      <c r="E1042" s="195" t="s">
        <v>1659</v>
      </c>
      <c r="F1042" s="196" t="s">
        <v>1660</v>
      </c>
      <c r="G1042" s="197" t="s">
        <v>164</v>
      </c>
      <c r="H1042" s="198">
        <v>175.71</v>
      </c>
      <c r="I1042" s="199"/>
      <c r="J1042" s="199">
        <f>ROUND(I1042*H1042,2)</f>
        <v>0</v>
      </c>
      <c r="K1042" s="196" t="s">
        <v>1</v>
      </c>
      <c r="L1042" s="200"/>
      <c r="M1042" s="201" t="s">
        <v>1</v>
      </c>
      <c r="N1042" s="202" t="s">
        <v>41</v>
      </c>
      <c r="O1042" s="154">
        <v>0.0</v>
      </c>
      <c r="P1042" s="154">
        <f>O1042*H1042</f>
        <v>0</v>
      </c>
      <c r="Q1042" s="154">
        <v>2.5E-4</v>
      </c>
      <c r="R1042" s="154">
        <f>Q1042*H1042</f>
        <v>0.0439275</v>
      </c>
      <c r="S1042" s="154">
        <v>0.0</v>
      </c>
      <c r="T1042" s="155">
        <f>S1042*H1042</f>
        <v>0</v>
      </c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56" t="s">
        <v>556</v>
      </c>
      <c r="AS1042" s="16"/>
      <c r="AT1042" s="156" t="s">
        <v>407</v>
      </c>
      <c r="AU1042" s="156" t="s">
        <v>136</v>
      </c>
      <c r="AV1042" s="16"/>
      <c r="AW1042" s="16"/>
      <c r="AX1042" s="16"/>
      <c r="AY1042" s="3" t="s">
        <v>128</v>
      </c>
      <c r="AZ1042" s="16"/>
      <c r="BA1042" s="16"/>
      <c r="BB1042" s="16"/>
      <c r="BC1042" s="16"/>
      <c r="BD1042" s="16"/>
      <c r="BE1042" s="157">
        <f>IF(N1042="základní",J1042,0)</f>
        <v>0</v>
      </c>
      <c r="BF1042" s="157">
        <f>IF(N1042="snížená",J1042,0)</f>
        <v>0</v>
      </c>
      <c r="BG1042" s="157">
        <f>IF(N1042="zákl. přenesená",J1042,0)</f>
        <v>0</v>
      </c>
      <c r="BH1042" s="157">
        <f>IF(N1042="sníž. přenesená",J1042,0)</f>
        <v>0</v>
      </c>
      <c r="BI1042" s="157">
        <f>IF(N1042="nulová",J1042,0)</f>
        <v>0</v>
      </c>
      <c r="BJ1042" s="3" t="s">
        <v>136</v>
      </c>
      <c r="BK1042" s="157">
        <f>ROUND(I1042*H1042,2)</f>
        <v>0</v>
      </c>
      <c r="BL1042" s="3" t="s">
        <v>434</v>
      </c>
      <c r="BM1042" s="156" t="s">
        <v>1661</v>
      </c>
    </row>
    <row r="1043" ht="15.75" customHeight="1">
      <c r="A1043" s="173"/>
      <c r="B1043" s="174"/>
      <c r="C1043" s="173"/>
      <c r="D1043" s="168" t="s">
        <v>338</v>
      </c>
      <c r="E1043" s="173"/>
      <c r="F1043" s="176" t="s">
        <v>1662</v>
      </c>
      <c r="G1043" s="173"/>
      <c r="H1043" s="177">
        <v>175.71</v>
      </c>
      <c r="I1043" s="173"/>
      <c r="J1043" s="173"/>
      <c r="K1043" s="173"/>
      <c r="L1043" s="174"/>
      <c r="M1043" s="178"/>
      <c r="N1043" s="173"/>
      <c r="O1043" s="173"/>
      <c r="P1043" s="173"/>
      <c r="Q1043" s="173"/>
      <c r="R1043" s="173"/>
      <c r="S1043" s="173"/>
      <c r="T1043" s="179"/>
      <c r="U1043" s="173"/>
      <c r="V1043" s="173"/>
      <c r="W1043" s="173"/>
      <c r="X1043" s="173"/>
      <c r="Y1043" s="173"/>
      <c r="Z1043" s="173"/>
      <c r="AA1043" s="173"/>
      <c r="AB1043" s="173"/>
      <c r="AC1043" s="173"/>
      <c r="AD1043" s="173"/>
      <c r="AE1043" s="173"/>
      <c r="AF1043" s="173"/>
      <c r="AG1043" s="173"/>
      <c r="AH1043" s="173"/>
      <c r="AI1043" s="173"/>
      <c r="AJ1043" s="173"/>
      <c r="AK1043" s="173"/>
      <c r="AL1043" s="173"/>
      <c r="AM1043" s="173"/>
      <c r="AN1043" s="173"/>
      <c r="AO1043" s="173"/>
      <c r="AP1043" s="173"/>
      <c r="AQ1043" s="173"/>
      <c r="AR1043" s="173"/>
      <c r="AS1043" s="173"/>
      <c r="AT1043" s="175" t="s">
        <v>338</v>
      </c>
      <c r="AU1043" s="175" t="s">
        <v>136</v>
      </c>
      <c r="AV1043" s="173" t="s">
        <v>136</v>
      </c>
      <c r="AW1043" s="173" t="s">
        <v>4</v>
      </c>
      <c r="AX1043" s="173" t="s">
        <v>83</v>
      </c>
      <c r="AY1043" s="175" t="s">
        <v>128</v>
      </c>
      <c r="AZ1043" s="173"/>
      <c r="BA1043" s="173"/>
      <c r="BB1043" s="173"/>
      <c r="BC1043" s="173"/>
      <c r="BD1043" s="173"/>
      <c r="BE1043" s="173"/>
      <c r="BF1043" s="173"/>
      <c r="BG1043" s="173"/>
      <c r="BH1043" s="173"/>
      <c r="BI1043" s="173"/>
      <c r="BJ1043" s="173"/>
      <c r="BK1043" s="173"/>
      <c r="BL1043" s="173"/>
      <c r="BM1043" s="173"/>
    </row>
    <row r="1044" ht="24.0" customHeight="1">
      <c r="A1044" s="16"/>
      <c r="B1044" s="17"/>
      <c r="C1044" s="146" t="s">
        <v>1663</v>
      </c>
      <c r="D1044" s="146" t="s">
        <v>131</v>
      </c>
      <c r="E1044" s="147" t="s">
        <v>1664</v>
      </c>
      <c r="F1044" s="148" t="s">
        <v>1665</v>
      </c>
      <c r="G1044" s="149" t="s">
        <v>410</v>
      </c>
      <c r="H1044" s="150">
        <v>8.258</v>
      </c>
      <c r="I1044" s="151"/>
      <c r="J1044" s="151">
        <f>ROUND(I1044*H1044,2)</f>
        <v>0</v>
      </c>
      <c r="K1044" s="148" t="s">
        <v>134</v>
      </c>
      <c r="L1044" s="17"/>
      <c r="M1044" s="152" t="s">
        <v>1</v>
      </c>
      <c r="N1044" s="153" t="s">
        <v>41</v>
      </c>
      <c r="O1044" s="154">
        <v>2.329</v>
      </c>
      <c r="P1044" s="154">
        <f>O1044*H1044</f>
        <v>19.232882</v>
      </c>
      <c r="Q1044" s="154">
        <v>0.0</v>
      </c>
      <c r="R1044" s="154">
        <f>Q1044*H1044</f>
        <v>0</v>
      </c>
      <c r="S1044" s="154">
        <v>0.0</v>
      </c>
      <c r="T1044" s="155">
        <f>S1044*H1044</f>
        <v>0</v>
      </c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56" t="s">
        <v>434</v>
      </c>
      <c r="AS1044" s="16"/>
      <c r="AT1044" s="156" t="s">
        <v>131</v>
      </c>
      <c r="AU1044" s="156" t="s">
        <v>136</v>
      </c>
      <c r="AV1044" s="16"/>
      <c r="AW1044" s="16"/>
      <c r="AX1044" s="16"/>
      <c r="AY1044" s="3" t="s">
        <v>128</v>
      </c>
      <c r="AZ1044" s="16"/>
      <c r="BA1044" s="16"/>
      <c r="BB1044" s="16"/>
      <c r="BC1044" s="16"/>
      <c r="BD1044" s="16"/>
      <c r="BE1044" s="157">
        <f>IF(N1044="základní",J1044,0)</f>
        <v>0</v>
      </c>
      <c r="BF1044" s="157">
        <f>IF(N1044="snížená",J1044,0)</f>
        <v>0</v>
      </c>
      <c r="BG1044" s="157">
        <f>IF(N1044="zákl. přenesená",J1044,0)</f>
        <v>0</v>
      </c>
      <c r="BH1044" s="157">
        <f>IF(N1044="sníž. přenesená",J1044,0)</f>
        <v>0</v>
      </c>
      <c r="BI1044" s="157">
        <f>IF(N1044="nulová",J1044,0)</f>
        <v>0</v>
      </c>
      <c r="BJ1044" s="3" t="s">
        <v>136</v>
      </c>
      <c r="BK1044" s="157">
        <f>ROUND(I1044*H1044,2)</f>
        <v>0</v>
      </c>
      <c r="BL1044" s="3" t="s">
        <v>434</v>
      </c>
      <c r="BM1044" s="156" t="s">
        <v>1666</v>
      </c>
    </row>
    <row r="1045" ht="15.75" customHeight="1">
      <c r="A1045" s="16"/>
      <c r="B1045" s="17"/>
      <c r="C1045" s="16"/>
      <c r="D1045" s="158" t="s">
        <v>138</v>
      </c>
      <c r="E1045" s="16"/>
      <c r="F1045" s="159" t="s">
        <v>1667</v>
      </c>
      <c r="G1045" s="16"/>
      <c r="H1045" s="16"/>
      <c r="I1045" s="16"/>
      <c r="J1045" s="16"/>
      <c r="K1045" s="16"/>
      <c r="L1045" s="17"/>
      <c r="M1045" s="160"/>
      <c r="N1045" s="16"/>
      <c r="O1045" s="16"/>
      <c r="P1045" s="16"/>
      <c r="Q1045" s="16"/>
      <c r="R1045" s="16"/>
      <c r="S1045" s="16"/>
      <c r="T1045" s="5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3" t="s">
        <v>138</v>
      </c>
      <c r="AU1045" s="3" t="s">
        <v>136</v>
      </c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</row>
    <row r="1046" ht="22.5" customHeight="1">
      <c r="A1046" s="134"/>
      <c r="B1046" s="135"/>
      <c r="C1046" s="134"/>
      <c r="D1046" s="136" t="s">
        <v>74</v>
      </c>
      <c r="E1046" s="144" t="s">
        <v>1668</v>
      </c>
      <c r="F1046" s="144" t="s">
        <v>1669</v>
      </c>
      <c r="G1046" s="134"/>
      <c r="H1046" s="134"/>
      <c r="I1046" s="134"/>
      <c r="J1046" s="145">
        <f>BK1046</f>
        <v>0</v>
      </c>
      <c r="K1046" s="134"/>
      <c r="L1046" s="135"/>
      <c r="M1046" s="139"/>
      <c r="N1046" s="134"/>
      <c r="O1046" s="134"/>
      <c r="P1046" s="140">
        <f>SUM(P1047:P1130)</f>
        <v>130.505666</v>
      </c>
      <c r="Q1046" s="134"/>
      <c r="R1046" s="140">
        <f>SUM(R1047:R1130)</f>
        <v>2.135879417</v>
      </c>
      <c r="S1046" s="134"/>
      <c r="T1046" s="141">
        <f>SUM(T1047:T1130)</f>
        <v>0</v>
      </c>
      <c r="U1046" s="134"/>
      <c r="V1046" s="134"/>
      <c r="W1046" s="134"/>
      <c r="X1046" s="134"/>
      <c r="Y1046" s="134"/>
      <c r="Z1046" s="134"/>
      <c r="AA1046" s="134"/>
      <c r="AB1046" s="134"/>
      <c r="AC1046" s="134"/>
      <c r="AD1046" s="134"/>
      <c r="AE1046" s="134"/>
      <c r="AF1046" s="134"/>
      <c r="AG1046" s="134"/>
      <c r="AH1046" s="134"/>
      <c r="AI1046" s="134"/>
      <c r="AJ1046" s="134"/>
      <c r="AK1046" s="134"/>
      <c r="AL1046" s="134"/>
      <c r="AM1046" s="134"/>
      <c r="AN1046" s="134"/>
      <c r="AO1046" s="134"/>
      <c r="AP1046" s="134"/>
      <c r="AQ1046" s="134"/>
      <c r="AR1046" s="136" t="s">
        <v>136</v>
      </c>
      <c r="AS1046" s="134"/>
      <c r="AT1046" s="142" t="s">
        <v>74</v>
      </c>
      <c r="AU1046" s="142" t="s">
        <v>83</v>
      </c>
      <c r="AV1046" s="134"/>
      <c r="AW1046" s="134"/>
      <c r="AX1046" s="134"/>
      <c r="AY1046" s="136" t="s">
        <v>128</v>
      </c>
      <c r="AZ1046" s="134"/>
      <c r="BA1046" s="134"/>
      <c r="BB1046" s="134"/>
      <c r="BC1046" s="134"/>
      <c r="BD1046" s="134"/>
      <c r="BE1046" s="134"/>
      <c r="BF1046" s="134"/>
      <c r="BG1046" s="134"/>
      <c r="BH1046" s="134"/>
      <c r="BI1046" s="134"/>
      <c r="BJ1046" s="134"/>
      <c r="BK1046" s="143">
        <f>SUM(BK1047:BK1130)</f>
        <v>0</v>
      </c>
      <c r="BL1046" s="134"/>
      <c r="BM1046" s="134"/>
    </row>
    <row r="1047" ht="16.5" customHeight="1">
      <c r="A1047" s="16"/>
      <c r="B1047" s="17"/>
      <c r="C1047" s="146" t="s">
        <v>1670</v>
      </c>
      <c r="D1047" s="146" t="s">
        <v>131</v>
      </c>
      <c r="E1047" s="147" t="s">
        <v>1671</v>
      </c>
      <c r="F1047" s="148" t="s">
        <v>1672</v>
      </c>
      <c r="G1047" s="149" t="s">
        <v>486</v>
      </c>
      <c r="H1047" s="150">
        <v>1.0</v>
      </c>
      <c r="I1047" s="151"/>
      <c r="J1047" s="151">
        <f>ROUND(I1047*H1047,2)</f>
        <v>0</v>
      </c>
      <c r="K1047" s="148" t="s">
        <v>134</v>
      </c>
      <c r="L1047" s="17"/>
      <c r="M1047" s="152" t="s">
        <v>1</v>
      </c>
      <c r="N1047" s="153" t="s">
        <v>41</v>
      </c>
      <c r="O1047" s="154">
        <v>3.492</v>
      </c>
      <c r="P1047" s="154">
        <f>O1047*H1047</f>
        <v>3.492</v>
      </c>
      <c r="Q1047" s="154">
        <v>4.396625E-4</v>
      </c>
      <c r="R1047" s="154">
        <f>Q1047*H1047</f>
        <v>0.0004396625</v>
      </c>
      <c r="S1047" s="154">
        <v>0.0</v>
      </c>
      <c r="T1047" s="155">
        <f>S1047*H1047</f>
        <v>0</v>
      </c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56" t="s">
        <v>434</v>
      </c>
      <c r="AS1047" s="16"/>
      <c r="AT1047" s="156" t="s">
        <v>131</v>
      </c>
      <c r="AU1047" s="156" t="s">
        <v>136</v>
      </c>
      <c r="AV1047" s="16"/>
      <c r="AW1047" s="16"/>
      <c r="AX1047" s="16"/>
      <c r="AY1047" s="3" t="s">
        <v>128</v>
      </c>
      <c r="AZ1047" s="16"/>
      <c r="BA1047" s="16"/>
      <c r="BB1047" s="16"/>
      <c r="BC1047" s="16"/>
      <c r="BD1047" s="16"/>
      <c r="BE1047" s="157">
        <f>IF(N1047="základní",J1047,0)</f>
        <v>0</v>
      </c>
      <c r="BF1047" s="157">
        <f>IF(N1047="snížená",J1047,0)</f>
        <v>0</v>
      </c>
      <c r="BG1047" s="157">
        <f>IF(N1047="zákl. přenesená",J1047,0)</f>
        <v>0</v>
      </c>
      <c r="BH1047" s="157">
        <f>IF(N1047="sníž. přenesená",J1047,0)</f>
        <v>0</v>
      </c>
      <c r="BI1047" s="157">
        <f>IF(N1047="nulová",J1047,0)</f>
        <v>0</v>
      </c>
      <c r="BJ1047" s="3" t="s">
        <v>136</v>
      </c>
      <c r="BK1047" s="157">
        <f>ROUND(I1047*H1047,2)</f>
        <v>0</v>
      </c>
      <c r="BL1047" s="3" t="s">
        <v>434</v>
      </c>
      <c r="BM1047" s="156" t="s">
        <v>1673</v>
      </c>
    </row>
    <row r="1048" ht="15.75" customHeight="1">
      <c r="A1048" s="16"/>
      <c r="B1048" s="17"/>
      <c r="C1048" s="16"/>
      <c r="D1048" s="158" t="s">
        <v>138</v>
      </c>
      <c r="E1048" s="16"/>
      <c r="F1048" s="159" t="s">
        <v>1674</v>
      </c>
      <c r="G1048" s="16"/>
      <c r="H1048" s="16"/>
      <c r="I1048" s="16"/>
      <c r="J1048" s="16"/>
      <c r="K1048" s="16"/>
      <c r="L1048" s="17"/>
      <c r="M1048" s="160"/>
      <c r="N1048" s="16"/>
      <c r="O1048" s="16"/>
      <c r="P1048" s="16"/>
      <c r="Q1048" s="16"/>
      <c r="R1048" s="16"/>
      <c r="S1048" s="16"/>
      <c r="T1048" s="5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3" t="s">
        <v>138</v>
      </c>
      <c r="AU1048" s="3" t="s">
        <v>136</v>
      </c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</row>
    <row r="1049" ht="48.75" customHeight="1">
      <c r="A1049" s="16"/>
      <c r="B1049" s="17"/>
      <c r="C1049" s="194" t="s">
        <v>1675</v>
      </c>
      <c r="D1049" s="194" t="s">
        <v>407</v>
      </c>
      <c r="E1049" s="195" t="s">
        <v>1676</v>
      </c>
      <c r="F1049" s="196" t="s">
        <v>1677</v>
      </c>
      <c r="G1049" s="197" t="s">
        <v>486</v>
      </c>
      <c r="H1049" s="198">
        <v>1.0</v>
      </c>
      <c r="I1049" s="199"/>
      <c r="J1049" s="199">
        <f t="shared" ref="J1049:J1050" si="196">ROUND(I1049*H1049,2)</f>
        <v>0</v>
      </c>
      <c r="K1049" s="196" t="s">
        <v>1</v>
      </c>
      <c r="L1049" s="200"/>
      <c r="M1049" s="201" t="s">
        <v>1</v>
      </c>
      <c r="N1049" s="202" t="s">
        <v>41</v>
      </c>
      <c r="O1049" s="154">
        <v>0.0</v>
      </c>
      <c r="P1049" s="154">
        <f t="shared" ref="P1049:P1050" si="197">O1049*H1049</f>
        <v>0</v>
      </c>
      <c r="Q1049" s="154">
        <v>0.0</v>
      </c>
      <c r="R1049" s="154">
        <f t="shared" ref="R1049:R1050" si="198">Q1049*H1049</f>
        <v>0</v>
      </c>
      <c r="S1049" s="154">
        <v>0.0</v>
      </c>
      <c r="T1049" s="155">
        <f t="shared" ref="T1049:T1050" si="199">S1049*H1049</f>
        <v>0</v>
      </c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56" t="s">
        <v>556</v>
      </c>
      <c r="AS1049" s="16"/>
      <c r="AT1049" s="156" t="s">
        <v>407</v>
      </c>
      <c r="AU1049" s="156" t="s">
        <v>136</v>
      </c>
      <c r="AV1049" s="16"/>
      <c r="AW1049" s="16"/>
      <c r="AX1049" s="16"/>
      <c r="AY1049" s="3" t="s">
        <v>128</v>
      </c>
      <c r="AZ1049" s="16"/>
      <c r="BA1049" s="16"/>
      <c r="BB1049" s="16"/>
      <c r="BC1049" s="16"/>
      <c r="BD1049" s="16"/>
      <c r="BE1049" s="157">
        <f t="shared" ref="BE1049:BE1050" si="200">IF(N1049="základní",J1049,0)</f>
        <v>0</v>
      </c>
      <c r="BF1049" s="157">
        <f t="shared" ref="BF1049:BF1050" si="201">IF(N1049="snížená",J1049,0)</f>
        <v>0</v>
      </c>
      <c r="BG1049" s="157">
        <f t="shared" ref="BG1049:BG1050" si="202">IF(N1049="zákl. přenesená",J1049,0)</f>
        <v>0</v>
      </c>
      <c r="BH1049" s="157">
        <f t="shared" ref="BH1049:BH1050" si="203">IF(N1049="sníž. přenesená",J1049,0)</f>
        <v>0</v>
      </c>
      <c r="BI1049" s="157">
        <f t="shared" ref="BI1049:BI1050" si="204">IF(N1049="nulová",J1049,0)</f>
        <v>0</v>
      </c>
      <c r="BJ1049" s="3" t="s">
        <v>136</v>
      </c>
      <c r="BK1049" s="157">
        <f t="shared" ref="BK1049:BK1050" si="205">ROUND(I1049*H1049,2)</f>
        <v>0</v>
      </c>
      <c r="BL1049" s="3" t="s">
        <v>434</v>
      </c>
      <c r="BM1049" s="156" t="s">
        <v>1678</v>
      </c>
    </row>
    <row r="1050" ht="24.0" customHeight="1">
      <c r="A1050" s="16"/>
      <c r="B1050" s="17"/>
      <c r="C1050" s="146" t="s">
        <v>1679</v>
      </c>
      <c r="D1050" s="146" t="s">
        <v>131</v>
      </c>
      <c r="E1050" s="147" t="s">
        <v>1680</v>
      </c>
      <c r="F1050" s="148" t="s">
        <v>1681</v>
      </c>
      <c r="G1050" s="149" t="s">
        <v>209</v>
      </c>
      <c r="H1050" s="150">
        <v>15.218</v>
      </c>
      <c r="I1050" s="151"/>
      <c r="J1050" s="151">
        <f t="shared" si="196"/>
        <v>0</v>
      </c>
      <c r="K1050" s="148" t="s">
        <v>1</v>
      </c>
      <c r="L1050" s="17"/>
      <c r="M1050" s="152" t="s">
        <v>1</v>
      </c>
      <c r="N1050" s="153" t="s">
        <v>41</v>
      </c>
      <c r="O1050" s="154">
        <v>0.87</v>
      </c>
      <c r="P1050" s="154">
        <f t="shared" si="197"/>
        <v>13.23966</v>
      </c>
      <c r="Q1050" s="154">
        <v>6.333E-4</v>
      </c>
      <c r="R1050" s="154">
        <f t="shared" si="198"/>
        <v>0.0096375594</v>
      </c>
      <c r="S1050" s="154">
        <v>0.0</v>
      </c>
      <c r="T1050" s="155">
        <f t="shared" si="199"/>
        <v>0</v>
      </c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56" t="s">
        <v>434</v>
      </c>
      <c r="AS1050" s="16"/>
      <c r="AT1050" s="156" t="s">
        <v>131</v>
      </c>
      <c r="AU1050" s="156" t="s">
        <v>136</v>
      </c>
      <c r="AV1050" s="16"/>
      <c r="AW1050" s="16"/>
      <c r="AX1050" s="16"/>
      <c r="AY1050" s="3" t="s">
        <v>128</v>
      </c>
      <c r="AZ1050" s="16"/>
      <c r="BA1050" s="16"/>
      <c r="BB1050" s="16"/>
      <c r="BC1050" s="16"/>
      <c r="BD1050" s="16"/>
      <c r="BE1050" s="157">
        <f t="shared" si="200"/>
        <v>0</v>
      </c>
      <c r="BF1050" s="157">
        <f t="shared" si="201"/>
        <v>0</v>
      </c>
      <c r="BG1050" s="157">
        <f t="shared" si="202"/>
        <v>0</v>
      </c>
      <c r="BH1050" s="157">
        <f t="shared" si="203"/>
        <v>0</v>
      </c>
      <c r="BI1050" s="157">
        <f t="shared" si="204"/>
        <v>0</v>
      </c>
      <c r="BJ1050" s="3" t="s">
        <v>136</v>
      </c>
      <c r="BK1050" s="157">
        <f t="shared" si="205"/>
        <v>0</v>
      </c>
      <c r="BL1050" s="3" t="s">
        <v>434</v>
      </c>
      <c r="BM1050" s="156" t="s">
        <v>1682</v>
      </c>
    </row>
    <row r="1051" ht="15.75" customHeight="1">
      <c r="A1051" s="173"/>
      <c r="B1051" s="174"/>
      <c r="C1051" s="173"/>
      <c r="D1051" s="168" t="s">
        <v>338</v>
      </c>
      <c r="E1051" s="175" t="s">
        <v>1</v>
      </c>
      <c r="F1051" s="176" t="s">
        <v>1683</v>
      </c>
      <c r="G1051" s="173"/>
      <c r="H1051" s="177">
        <v>15.218</v>
      </c>
      <c r="I1051" s="173"/>
      <c r="J1051" s="173"/>
      <c r="K1051" s="173"/>
      <c r="L1051" s="174"/>
      <c r="M1051" s="178"/>
      <c r="N1051" s="173"/>
      <c r="O1051" s="173"/>
      <c r="P1051" s="173"/>
      <c r="Q1051" s="173"/>
      <c r="R1051" s="173"/>
      <c r="S1051" s="173"/>
      <c r="T1051" s="179"/>
      <c r="U1051" s="173"/>
      <c r="V1051" s="173"/>
      <c r="W1051" s="173"/>
      <c r="X1051" s="173"/>
      <c r="Y1051" s="173"/>
      <c r="Z1051" s="173"/>
      <c r="AA1051" s="173"/>
      <c r="AB1051" s="173"/>
      <c r="AC1051" s="173"/>
      <c r="AD1051" s="173"/>
      <c r="AE1051" s="173"/>
      <c r="AF1051" s="173"/>
      <c r="AG1051" s="173"/>
      <c r="AH1051" s="173"/>
      <c r="AI1051" s="173"/>
      <c r="AJ1051" s="173"/>
      <c r="AK1051" s="173"/>
      <c r="AL1051" s="173"/>
      <c r="AM1051" s="173"/>
      <c r="AN1051" s="173"/>
      <c r="AO1051" s="173"/>
      <c r="AP1051" s="173"/>
      <c r="AQ1051" s="173"/>
      <c r="AR1051" s="173"/>
      <c r="AS1051" s="173"/>
      <c r="AT1051" s="175" t="s">
        <v>338</v>
      </c>
      <c r="AU1051" s="175" t="s">
        <v>136</v>
      </c>
      <c r="AV1051" s="173" t="s">
        <v>136</v>
      </c>
      <c r="AW1051" s="173" t="s">
        <v>28</v>
      </c>
      <c r="AX1051" s="173" t="s">
        <v>83</v>
      </c>
      <c r="AY1051" s="175" t="s">
        <v>128</v>
      </c>
      <c r="AZ1051" s="173"/>
      <c r="BA1051" s="173"/>
      <c r="BB1051" s="173"/>
      <c r="BC1051" s="173"/>
      <c r="BD1051" s="173"/>
      <c r="BE1051" s="173"/>
      <c r="BF1051" s="173"/>
      <c r="BG1051" s="173"/>
      <c r="BH1051" s="173"/>
      <c r="BI1051" s="173"/>
      <c r="BJ1051" s="173"/>
      <c r="BK1051" s="173"/>
      <c r="BL1051" s="173"/>
      <c r="BM1051" s="173"/>
    </row>
    <row r="1052" ht="16.5" customHeight="1">
      <c r="A1052" s="16"/>
      <c r="B1052" s="17"/>
      <c r="C1052" s="194" t="s">
        <v>1684</v>
      </c>
      <c r="D1052" s="194" t="s">
        <v>407</v>
      </c>
      <c r="E1052" s="195" t="s">
        <v>1685</v>
      </c>
      <c r="F1052" s="196" t="s">
        <v>1686</v>
      </c>
      <c r="G1052" s="197" t="s">
        <v>174</v>
      </c>
      <c r="H1052" s="198">
        <v>0.169</v>
      </c>
      <c r="I1052" s="199"/>
      <c r="J1052" s="199">
        <f>ROUND(I1052*H1052,2)</f>
        <v>0</v>
      </c>
      <c r="K1052" s="196" t="s">
        <v>1</v>
      </c>
      <c r="L1052" s="200"/>
      <c r="M1052" s="201" t="s">
        <v>1</v>
      </c>
      <c r="N1052" s="202" t="s">
        <v>41</v>
      </c>
      <c r="O1052" s="154">
        <v>0.0</v>
      </c>
      <c r="P1052" s="154">
        <f>O1052*H1052</f>
        <v>0</v>
      </c>
      <c r="Q1052" s="154">
        <v>0.75</v>
      </c>
      <c r="R1052" s="154">
        <f>Q1052*H1052</f>
        <v>0.12675</v>
      </c>
      <c r="S1052" s="154">
        <v>0.0</v>
      </c>
      <c r="T1052" s="155">
        <f>S1052*H1052</f>
        <v>0</v>
      </c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56" t="s">
        <v>556</v>
      </c>
      <c r="AS1052" s="16"/>
      <c r="AT1052" s="156" t="s">
        <v>407</v>
      </c>
      <c r="AU1052" s="156" t="s">
        <v>136</v>
      </c>
      <c r="AV1052" s="16"/>
      <c r="AW1052" s="16"/>
      <c r="AX1052" s="16"/>
      <c r="AY1052" s="3" t="s">
        <v>128</v>
      </c>
      <c r="AZ1052" s="16"/>
      <c r="BA1052" s="16"/>
      <c r="BB1052" s="16"/>
      <c r="BC1052" s="16"/>
      <c r="BD1052" s="16"/>
      <c r="BE1052" s="157">
        <f>IF(N1052="základní",J1052,0)</f>
        <v>0</v>
      </c>
      <c r="BF1052" s="157">
        <f>IF(N1052="snížená",J1052,0)</f>
        <v>0</v>
      </c>
      <c r="BG1052" s="157">
        <f>IF(N1052="zákl. přenesená",J1052,0)</f>
        <v>0</v>
      </c>
      <c r="BH1052" s="157">
        <f>IF(N1052="sníž. přenesená",J1052,0)</f>
        <v>0</v>
      </c>
      <c r="BI1052" s="157">
        <f>IF(N1052="nulová",J1052,0)</f>
        <v>0</v>
      </c>
      <c r="BJ1052" s="3" t="s">
        <v>136</v>
      </c>
      <c r="BK1052" s="157">
        <f>ROUND(I1052*H1052,2)</f>
        <v>0</v>
      </c>
      <c r="BL1052" s="3" t="s">
        <v>434</v>
      </c>
      <c r="BM1052" s="156" t="s">
        <v>1687</v>
      </c>
    </row>
    <row r="1053" ht="15.75" customHeight="1">
      <c r="A1053" s="173"/>
      <c r="B1053" s="174"/>
      <c r="C1053" s="173"/>
      <c r="D1053" s="168" t="s">
        <v>338</v>
      </c>
      <c r="E1053" s="175" t="s">
        <v>1</v>
      </c>
      <c r="F1053" s="176" t="s">
        <v>1688</v>
      </c>
      <c r="G1053" s="173"/>
      <c r="H1053" s="177">
        <v>0.169</v>
      </c>
      <c r="I1053" s="173"/>
      <c r="J1053" s="173"/>
      <c r="K1053" s="173"/>
      <c r="L1053" s="174"/>
      <c r="M1053" s="178"/>
      <c r="N1053" s="173"/>
      <c r="O1053" s="173"/>
      <c r="P1053" s="173"/>
      <c r="Q1053" s="173"/>
      <c r="R1053" s="173"/>
      <c r="S1053" s="173"/>
      <c r="T1053" s="179"/>
      <c r="U1053" s="173"/>
      <c r="V1053" s="173"/>
      <c r="W1053" s="173"/>
      <c r="X1053" s="173"/>
      <c r="Y1053" s="173"/>
      <c r="Z1053" s="173"/>
      <c r="AA1053" s="173"/>
      <c r="AB1053" s="173"/>
      <c r="AC1053" s="173"/>
      <c r="AD1053" s="173"/>
      <c r="AE1053" s="173"/>
      <c r="AF1053" s="173"/>
      <c r="AG1053" s="173"/>
      <c r="AH1053" s="173"/>
      <c r="AI1053" s="173"/>
      <c r="AJ1053" s="173"/>
      <c r="AK1053" s="173"/>
      <c r="AL1053" s="173"/>
      <c r="AM1053" s="173"/>
      <c r="AN1053" s="173"/>
      <c r="AO1053" s="173"/>
      <c r="AP1053" s="173"/>
      <c r="AQ1053" s="173"/>
      <c r="AR1053" s="173"/>
      <c r="AS1053" s="173"/>
      <c r="AT1053" s="175" t="s">
        <v>338</v>
      </c>
      <c r="AU1053" s="175" t="s">
        <v>136</v>
      </c>
      <c r="AV1053" s="173" t="s">
        <v>136</v>
      </c>
      <c r="AW1053" s="173" t="s">
        <v>28</v>
      </c>
      <c r="AX1053" s="173" t="s">
        <v>83</v>
      </c>
      <c r="AY1053" s="175" t="s">
        <v>128</v>
      </c>
      <c r="AZ1053" s="173"/>
      <c r="BA1053" s="173"/>
      <c r="BB1053" s="173"/>
      <c r="BC1053" s="173"/>
      <c r="BD1053" s="173"/>
      <c r="BE1053" s="173"/>
      <c r="BF1053" s="173"/>
      <c r="BG1053" s="173"/>
      <c r="BH1053" s="173"/>
      <c r="BI1053" s="173"/>
      <c r="BJ1053" s="173"/>
      <c r="BK1053" s="173"/>
      <c r="BL1053" s="173"/>
      <c r="BM1053" s="173"/>
    </row>
    <row r="1054" ht="16.5" customHeight="1">
      <c r="A1054" s="16"/>
      <c r="B1054" s="17"/>
      <c r="C1054" s="194" t="s">
        <v>1689</v>
      </c>
      <c r="D1054" s="194" t="s">
        <v>407</v>
      </c>
      <c r="E1054" s="195" t="s">
        <v>1690</v>
      </c>
      <c r="F1054" s="196" t="s">
        <v>1691</v>
      </c>
      <c r="G1054" s="197" t="s">
        <v>164</v>
      </c>
      <c r="H1054" s="198">
        <v>3.38</v>
      </c>
      <c r="I1054" s="199"/>
      <c r="J1054" s="199">
        <f>ROUND(I1054*H1054,2)</f>
        <v>0</v>
      </c>
      <c r="K1054" s="196" t="s">
        <v>1</v>
      </c>
      <c r="L1054" s="200"/>
      <c r="M1054" s="201" t="s">
        <v>1</v>
      </c>
      <c r="N1054" s="202" t="s">
        <v>41</v>
      </c>
      <c r="O1054" s="154">
        <v>0.0</v>
      </c>
      <c r="P1054" s="154">
        <f>O1054*H1054</f>
        <v>0</v>
      </c>
      <c r="Q1054" s="154">
        <v>4.0E-4</v>
      </c>
      <c r="R1054" s="154">
        <f>Q1054*H1054</f>
        <v>0.001352</v>
      </c>
      <c r="S1054" s="154">
        <v>0.0</v>
      </c>
      <c r="T1054" s="155">
        <f>S1054*H1054</f>
        <v>0</v>
      </c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56" t="s">
        <v>556</v>
      </c>
      <c r="AS1054" s="16"/>
      <c r="AT1054" s="156" t="s">
        <v>407</v>
      </c>
      <c r="AU1054" s="156" t="s">
        <v>136</v>
      </c>
      <c r="AV1054" s="16"/>
      <c r="AW1054" s="16"/>
      <c r="AX1054" s="16"/>
      <c r="AY1054" s="3" t="s">
        <v>128</v>
      </c>
      <c r="AZ1054" s="16"/>
      <c r="BA1054" s="16"/>
      <c r="BB1054" s="16"/>
      <c r="BC1054" s="16"/>
      <c r="BD1054" s="16"/>
      <c r="BE1054" s="157">
        <f>IF(N1054="základní",J1054,0)</f>
        <v>0</v>
      </c>
      <c r="BF1054" s="157">
        <f>IF(N1054="snížená",J1054,0)</f>
        <v>0</v>
      </c>
      <c r="BG1054" s="157">
        <f>IF(N1054="zákl. přenesená",J1054,0)</f>
        <v>0</v>
      </c>
      <c r="BH1054" s="157">
        <f>IF(N1054="sníž. přenesená",J1054,0)</f>
        <v>0</v>
      </c>
      <c r="BI1054" s="157">
        <f>IF(N1054="nulová",J1054,0)</f>
        <v>0</v>
      </c>
      <c r="BJ1054" s="3" t="s">
        <v>136</v>
      </c>
      <c r="BK1054" s="157">
        <f>ROUND(I1054*H1054,2)</f>
        <v>0</v>
      </c>
      <c r="BL1054" s="3" t="s">
        <v>434</v>
      </c>
      <c r="BM1054" s="156" t="s">
        <v>1692</v>
      </c>
    </row>
    <row r="1055" ht="15.75" customHeight="1">
      <c r="A1055" s="173"/>
      <c r="B1055" s="174"/>
      <c r="C1055" s="173"/>
      <c r="D1055" s="168" t="s">
        <v>338</v>
      </c>
      <c r="E1055" s="175" t="s">
        <v>1</v>
      </c>
      <c r="F1055" s="176" t="s">
        <v>1693</v>
      </c>
      <c r="G1055" s="173"/>
      <c r="H1055" s="177">
        <v>3.38</v>
      </c>
      <c r="I1055" s="173"/>
      <c r="J1055" s="173"/>
      <c r="K1055" s="173"/>
      <c r="L1055" s="174"/>
      <c r="M1055" s="178"/>
      <c r="N1055" s="173"/>
      <c r="O1055" s="173"/>
      <c r="P1055" s="173"/>
      <c r="Q1055" s="173"/>
      <c r="R1055" s="173"/>
      <c r="S1055" s="173"/>
      <c r="T1055" s="179"/>
      <c r="U1055" s="173"/>
      <c r="V1055" s="173"/>
      <c r="W1055" s="173"/>
      <c r="X1055" s="173"/>
      <c r="Y1055" s="173"/>
      <c r="Z1055" s="173"/>
      <c r="AA1055" s="173"/>
      <c r="AB1055" s="173"/>
      <c r="AC1055" s="173"/>
      <c r="AD1055" s="173"/>
      <c r="AE1055" s="173"/>
      <c r="AF1055" s="173"/>
      <c r="AG1055" s="173"/>
      <c r="AH1055" s="173"/>
      <c r="AI1055" s="173"/>
      <c r="AJ1055" s="173"/>
      <c r="AK1055" s="173"/>
      <c r="AL1055" s="173"/>
      <c r="AM1055" s="173"/>
      <c r="AN1055" s="173"/>
      <c r="AO1055" s="173"/>
      <c r="AP1055" s="173"/>
      <c r="AQ1055" s="173"/>
      <c r="AR1055" s="173"/>
      <c r="AS1055" s="173"/>
      <c r="AT1055" s="175" t="s">
        <v>338</v>
      </c>
      <c r="AU1055" s="175" t="s">
        <v>136</v>
      </c>
      <c r="AV1055" s="173" t="s">
        <v>136</v>
      </c>
      <c r="AW1055" s="173" t="s">
        <v>28</v>
      </c>
      <c r="AX1055" s="173" t="s">
        <v>83</v>
      </c>
      <c r="AY1055" s="175" t="s">
        <v>128</v>
      </c>
      <c r="AZ1055" s="173"/>
      <c r="BA1055" s="173"/>
      <c r="BB1055" s="173"/>
      <c r="BC1055" s="173"/>
      <c r="BD1055" s="173"/>
      <c r="BE1055" s="173"/>
      <c r="BF1055" s="173"/>
      <c r="BG1055" s="173"/>
      <c r="BH1055" s="173"/>
      <c r="BI1055" s="173"/>
      <c r="BJ1055" s="173"/>
      <c r="BK1055" s="173"/>
      <c r="BL1055" s="173"/>
      <c r="BM1055" s="173"/>
    </row>
    <row r="1056" ht="24.0" customHeight="1">
      <c r="A1056" s="16"/>
      <c r="B1056" s="17"/>
      <c r="C1056" s="146" t="s">
        <v>1694</v>
      </c>
      <c r="D1056" s="146" t="s">
        <v>131</v>
      </c>
      <c r="E1056" s="147" t="s">
        <v>1695</v>
      </c>
      <c r="F1056" s="148" t="s">
        <v>1696</v>
      </c>
      <c r="G1056" s="149" t="s">
        <v>164</v>
      </c>
      <c r="H1056" s="150">
        <v>8.25</v>
      </c>
      <c r="I1056" s="151"/>
      <c r="J1056" s="151">
        <f>ROUND(I1056*H1056,2)</f>
        <v>0</v>
      </c>
      <c r="K1056" s="148" t="s">
        <v>134</v>
      </c>
      <c r="L1056" s="17"/>
      <c r="M1056" s="152" t="s">
        <v>1</v>
      </c>
      <c r="N1056" s="153" t="s">
        <v>41</v>
      </c>
      <c r="O1056" s="154">
        <v>1.559</v>
      </c>
      <c r="P1056" s="154">
        <f>O1056*H1056</f>
        <v>12.86175</v>
      </c>
      <c r="Q1056" s="154">
        <v>2.684875E-4</v>
      </c>
      <c r="R1056" s="154">
        <f>Q1056*H1056</f>
        <v>0.002215021875</v>
      </c>
      <c r="S1056" s="154">
        <v>0.0</v>
      </c>
      <c r="T1056" s="155">
        <f>S1056*H1056</f>
        <v>0</v>
      </c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56" t="s">
        <v>434</v>
      </c>
      <c r="AS1056" s="16"/>
      <c r="AT1056" s="156" t="s">
        <v>131</v>
      </c>
      <c r="AU1056" s="156" t="s">
        <v>136</v>
      </c>
      <c r="AV1056" s="16"/>
      <c r="AW1056" s="16"/>
      <c r="AX1056" s="16"/>
      <c r="AY1056" s="3" t="s">
        <v>128</v>
      </c>
      <c r="AZ1056" s="16"/>
      <c r="BA1056" s="16"/>
      <c r="BB1056" s="16"/>
      <c r="BC1056" s="16"/>
      <c r="BD1056" s="16"/>
      <c r="BE1056" s="157">
        <f>IF(N1056="základní",J1056,0)</f>
        <v>0</v>
      </c>
      <c r="BF1056" s="157">
        <f>IF(N1056="snížená",J1056,0)</f>
        <v>0</v>
      </c>
      <c r="BG1056" s="157">
        <f>IF(N1056="zákl. přenesená",J1056,0)</f>
        <v>0</v>
      </c>
      <c r="BH1056" s="157">
        <f>IF(N1056="sníž. přenesená",J1056,0)</f>
        <v>0</v>
      </c>
      <c r="BI1056" s="157">
        <f>IF(N1056="nulová",J1056,0)</f>
        <v>0</v>
      </c>
      <c r="BJ1056" s="3" t="s">
        <v>136</v>
      </c>
      <c r="BK1056" s="157">
        <f>ROUND(I1056*H1056,2)</f>
        <v>0</v>
      </c>
      <c r="BL1056" s="3" t="s">
        <v>434</v>
      </c>
      <c r="BM1056" s="156" t="s">
        <v>1697</v>
      </c>
    </row>
    <row r="1057" ht="15.75" customHeight="1">
      <c r="A1057" s="16"/>
      <c r="B1057" s="17"/>
      <c r="C1057" s="16"/>
      <c r="D1057" s="158" t="s">
        <v>138</v>
      </c>
      <c r="E1057" s="16"/>
      <c r="F1057" s="159" t="s">
        <v>1698</v>
      </c>
      <c r="G1057" s="16"/>
      <c r="H1057" s="16"/>
      <c r="I1057" s="16"/>
      <c r="J1057" s="16"/>
      <c r="K1057" s="16"/>
      <c r="L1057" s="17"/>
      <c r="M1057" s="160"/>
      <c r="N1057" s="16"/>
      <c r="O1057" s="16"/>
      <c r="P1057" s="16"/>
      <c r="Q1057" s="16"/>
      <c r="R1057" s="16"/>
      <c r="S1057" s="16"/>
      <c r="T1057" s="5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3" t="s">
        <v>138</v>
      </c>
      <c r="AU1057" s="3" t="s">
        <v>136</v>
      </c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</row>
    <row r="1058" ht="15.75" customHeight="1">
      <c r="A1058" s="173"/>
      <c r="B1058" s="174"/>
      <c r="C1058" s="173"/>
      <c r="D1058" s="168" t="s">
        <v>338</v>
      </c>
      <c r="E1058" s="175" t="s">
        <v>1</v>
      </c>
      <c r="F1058" s="176" t="s">
        <v>1699</v>
      </c>
      <c r="G1058" s="173"/>
      <c r="H1058" s="177">
        <v>8.25</v>
      </c>
      <c r="I1058" s="173"/>
      <c r="J1058" s="173"/>
      <c r="K1058" s="173"/>
      <c r="L1058" s="174"/>
      <c r="M1058" s="178"/>
      <c r="N1058" s="173"/>
      <c r="O1058" s="173"/>
      <c r="P1058" s="173"/>
      <c r="Q1058" s="173"/>
      <c r="R1058" s="173"/>
      <c r="S1058" s="173"/>
      <c r="T1058" s="179"/>
      <c r="U1058" s="173"/>
      <c r="V1058" s="173"/>
      <c r="W1058" s="173"/>
      <c r="X1058" s="173"/>
      <c r="Y1058" s="173"/>
      <c r="Z1058" s="173"/>
      <c r="AA1058" s="173"/>
      <c r="AB1058" s="173"/>
      <c r="AC1058" s="173"/>
      <c r="AD1058" s="173"/>
      <c r="AE1058" s="173"/>
      <c r="AF1058" s="173"/>
      <c r="AG1058" s="173"/>
      <c r="AH1058" s="173"/>
      <c r="AI1058" s="173"/>
      <c r="AJ1058" s="173"/>
      <c r="AK1058" s="173"/>
      <c r="AL1058" s="173"/>
      <c r="AM1058" s="173"/>
      <c r="AN1058" s="173"/>
      <c r="AO1058" s="173"/>
      <c r="AP1058" s="173"/>
      <c r="AQ1058" s="173"/>
      <c r="AR1058" s="173"/>
      <c r="AS1058" s="173"/>
      <c r="AT1058" s="175" t="s">
        <v>338</v>
      </c>
      <c r="AU1058" s="175" t="s">
        <v>136</v>
      </c>
      <c r="AV1058" s="173" t="s">
        <v>136</v>
      </c>
      <c r="AW1058" s="173" t="s">
        <v>28</v>
      </c>
      <c r="AX1058" s="173" t="s">
        <v>75</v>
      </c>
      <c r="AY1058" s="175" t="s">
        <v>128</v>
      </c>
      <c r="AZ1058" s="173"/>
      <c r="BA1058" s="173"/>
      <c r="BB1058" s="173"/>
      <c r="BC1058" s="173"/>
      <c r="BD1058" s="173"/>
      <c r="BE1058" s="173"/>
      <c r="BF1058" s="173"/>
      <c r="BG1058" s="173"/>
      <c r="BH1058" s="173"/>
      <c r="BI1058" s="173"/>
      <c r="BJ1058" s="173"/>
      <c r="BK1058" s="173"/>
      <c r="BL1058" s="173"/>
      <c r="BM1058" s="173"/>
    </row>
    <row r="1059" ht="15.75" customHeight="1">
      <c r="A1059" s="187"/>
      <c r="B1059" s="188"/>
      <c r="C1059" s="187"/>
      <c r="D1059" s="168" t="s">
        <v>338</v>
      </c>
      <c r="E1059" s="189" t="s">
        <v>1</v>
      </c>
      <c r="F1059" s="190" t="s">
        <v>351</v>
      </c>
      <c r="G1059" s="187"/>
      <c r="H1059" s="191">
        <v>8.25</v>
      </c>
      <c r="I1059" s="187"/>
      <c r="J1059" s="187"/>
      <c r="K1059" s="187"/>
      <c r="L1059" s="188"/>
      <c r="M1059" s="192"/>
      <c r="N1059" s="187"/>
      <c r="O1059" s="187"/>
      <c r="P1059" s="187"/>
      <c r="Q1059" s="187"/>
      <c r="R1059" s="187"/>
      <c r="S1059" s="187"/>
      <c r="T1059" s="193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9" t="s">
        <v>338</v>
      </c>
      <c r="AU1059" s="189" t="s">
        <v>136</v>
      </c>
      <c r="AV1059" s="187" t="s">
        <v>153</v>
      </c>
      <c r="AW1059" s="187" t="s">
        <v>28</v>
      </c>
      <c r="AX1059" s="187" t="s">
        <v>83</v>
      </c>
      <c r="AY1059" s="189" t="s">
        <v>128</v>
      </c>
      <c r="AZ1059" s="187"/>
      <c r="BA1059" s="187"/>
      <c r="BB1059" s="187"/>
      <c r="BC1059" s="187"/>
      <c r="BD1059" s="187"/>
      <c r="BE1059" s="187"/>
      <c r="BF1059" s="187"/>
      <c r="BG1059" s="187"/>
      <c r="BH1059" s="187"/>
      <c r="BI1059" s="187"/>
      <c r="BJ1059" s="187"/>
      <c r="BK1059" s="187"/>
      <c r="BL1059" s="187"/>
      <c r="BM1059" s="187"/>
    </row>
    <row r="1060" ht="24.0" customHeight="1">
      <c r="A1060" s="16"/>
      <c r="B1060" s="17"/>
      <c r="C1060" s="194" t="s">
        <v>1700</v>
      </c>
      <c r="D1060" s="194" t="s">
        <v>407</v>
      </c>
      <c r="E1060" s="195" t="s">
        <v>1701</v>
      </c>
      <c r="F1060" s="196" t="s">
        <v>1702</v>
      </c>
      <c r="G1060" s="197" t="s">
        <v>164</v>
      </c>
      <c r="H1060" s="198">
        <v>8.25</v>
      </c>
      <c r="I1060" s="199"/>
      <c r="J1060" s="199">
        <f t="shared" ref="J1060:J1061" si="206">ROUND(I1060*H1060,2)</f>
        <v>0</v>
      </c>
      <c r="K1060" s="196" t="s">
        <v>134</v>
      </c>
      <c r="L1060" s="200"/>
      <c r="M1060" s="201" t="s">
        <v>1</v>
      </c>
      <c r="N1060" s="202" t="s">
        <v>41</v>
      </c>
      <c r="O1060" s="154">
        <v>0.0</v>
      </c>
      <c r="P1060" s="154">
        <f t="shared" ref="P1060:P1061" si="207">O1060*H1060</f>
        <v>0</v>
      </c>
      <c r="Q1060" s="154">
        <v>0.03681</v>
      </c>
      <c r="R1060" s="154">
        <f t="shared" ref="R1060:R1061" si="208">Q1060*H1060</f>
        <v>0.3036825</v>
      </c>
      <c r="S1060" s="154">
        <v>0.0</v>
      </c>
      <c r="T1060" s="155">
        <f t="shared" ref="T1060:T1061" si="209">S1060*H1060</f>
        <v>0</v>
      </c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56" t="s">
        <v>556</v>
      </c>
      <c r="AS1060" s="16"/>
      <c r="AT1060" s="156" t="s">
        <v>407</v>
      </c>
      <c r="AU1060" s="156" t="s">
        <v>136</v>
      </c>
      <c r="AV1060" s="16"/>
      <c r="AW1060" s="16"/>
      <c r="AX1060" s="16"/>
      <c r="AY1060" s="3" t="s">
        <v>128</v>
      </c>
      <c r="AZ1060" s="16"/>
      <c r="BA1060" s="16"/>
      <c r="BB1060" s="16"/>
      <c r="BC1060" s="16"/>
      <c r="BD1060" s="16"/>
      <c r="BE1060" s="157">
        <f t="shared" ref="BE1060:BE1061" si="210">IF(N1060="základní",J1060,0)</f>
        <v>0</v>
      </c>
      <c r="BF1060" s="157">
        <f t="shared" ref="BF1060:BF1061" si="211">IF(N1060="snížená",J1060,0)</f>
        <v>0</v>
      </c>
      <c r="BG1060" s="157">
        <f t="shared" ref="BG1060:BG1061" si="212">IF(N1060="zákl. přenesená",J1060,0)</f>
        <v>0</v>
      </c>
      <c r="BH1060" s="157">
        <f t="shared" ref="BH1060:BH1061" si="213">IF(N1060="sníž. přenesená",J1060,0)</f>
        <v>0</v>
      </c>
      <c r="BI1060" s="157">
        <f t="shared" ref="BI1060:BI1061" si="214">IF(N1060="nulová",J1060,0)</f>
        <v>0</v>
      </c>
      <c r="BJ1060" s="3" t="s">
        <v>136</v>
      </c>
      <c r="BK1060" s="157">
        <f t="shared" ref="BK1060:BK1061" si="215">ROUND(I1060*H1060,2)</f>
        <v>0</v>
      </c>
      <c r="BL1060" s="3" t="s">
        <v>434</v>
      </c>
      <c r="BM1060" s="156" t="s">
        <v>1703</v>
      </c>
    </row>
    <row r="1061" ht="24.0" customHeight="1">
      <c r="A1061" s="16"/>
      <c r="B1061" s="17"/>
      <c r="C1061" s="146" t="s">
        <v>1704</v>
      </c>
      <c r="D1061" s="146" t="s">
        <v>131</v>
      </c>
      <c r="E1061" s="147" t="s">
        <v>1705</v>
      </c>
      <c r="F1061" s="148" t="s">
        <v>1706</v>
      </c>
      <c r="G1061" s="149" t="s">
        <v>486</v>
      </c>
      <c r="H1061" s="150">
        <v>3.0</v>
      </c>
      <c r="I1061" s="151"/>
      <c r="J1061" s="151">
        <f t="shared" si="206"/>
        <v>0</v>
      </c>
      <c r="K1061" s="148" t="s">
        <v>134</v>
      </c>
      <c r="L1061" s="17"/>
      <c r="M1061" s="152" t="s">
        <v>1</v>
      </c>
      <c r="N1061" s="153" t="s">
        <v>41</v>
      </c>
      <c r="O1061" s="154">
        <v>1.559</v>
      </c>
      <c r="P1061" s="154">
        <f t="shared" si="207"/>
        <v>4.677</v>
      </c>
      <c r="Q1061" s="154">
        <v>2.684875E-4</v>
      </c>
      <c r="R1061" s="154">
        <f t="shared" si="208"/>
        <v>0.0008054625</v>
      </c>
      <c r="S1061" s="154">
        <v>0.0</v>
      </c>
      <c r="T1061" s="155">
        <f t="shared" si="209"/>
        <v>0</v>
      </c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56" t="s">
        <v>434</v>
      </c>
      <c r="AS1061" s="16"/>
      <c r="AT1061" s="156" t="s">
        <v>131</v>
      </c>
      <c r="AU1061" s="156" t="s">
        <v>136</v>
      </c>
      <c r="AV1061" s="16"/>
      <c r="AW1061" s="16"/>
      <c r="AX1061" s="16"/>
      <c r="AY1061" s="3" t="s">
        <v>128</v>
      </c>
      <c r="AZ1061" s="16"/>
      <c r="BA1061" s="16"/>
      <c r="BB1061" s="16"/>
      <c r="BC1061" s="16"/>
      <c r="BD1061" s="16"/>
      <c r="BE1061" s="157">
        <f t="shared" si="210"/>
        <v>0</v>
      </c>
      <c r="BF1061" s="157">
        <f t="shared" si="211"/>
        <v>0</v>
      </c>
      <c r="BG1061" s="157">
        <f t="shared" si="212"/>
        <v>0</v>
      </c>
      <c r="BH1061" s="157">
        <f t="shared" si="213"/>
        <v>0</v>
      </c>
      <c r="BI1061" s="157">
        <f t="shared" si="214"/>
        <v>0</v>
      </c>
      <c r="BJ1061" s="3" t="s">
        <v>136</v>
      </c>
      <c r="BK1061" s="157">
        <f t="shared" si="215"/>
        <v>0</v>
      </c>
      <c r="BL1061" s="3" t="s">
        <v>434</v>
      </c>
      <c r="BM1061" s="156" t="s">
        <v>1707</v>
      </c>
    </row>
    <row r="1062" ht="15.75" customHeight="1">
      <c r="A1062" s="16"/>
      <c r="B1062" s="17"/>
      <c r="C1062" s="16"/>
      <c r="D1062" s="158" t="s">
        <v>138</v>
      </c>
      <c r="E1062" s="16"/>
      <c r="F1062" s="159" t="s">
        <v>1708</v>
      </c>
      <c r="G1062" s="16"/>
      <c r="H1062" s="16"/>
      <c r="I1062" s="16"/>
      <c r="J1062" s="16"/>
      <c r="K1062" s="16"/>
      <c r="L1062" s="17"/>
      <c r="M1062" s="160"/>
      <c r="N1062" s="16"/>
      <c r="O1062" s="16"/>
      <c r="P1062" s="16"/>
      <c r="Q1062" s="16"/>
      <c r="R1062" s="16"/>
      <c r="S1062" s="16"/>
      <c r="T1062" s="5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3" t="s">
        <v>138</v>
      </c>
      <c r="AU1062" s="3" t="s">
        <v>136</v>
      </c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/>
      <c r="BJ1062" s="16"/>
      <c r="BK1062" s="16"/>
      <c r="BL1062" s="16"/>
      <c r="BM1062" s="16"/>
    </row>
    <row r="1063" ht="21.75" customHeight="1">
      <c r="A1063" s="16"/>
      <c r="B1063" s="17"/>
      <c r="C1063" s="194" t="s">
        <v>1709</v>
      </c>
      <c r="D1063" s="194" t="s">
        <v>407</v>
      </c>
      <c r="E1063" s="195" t="s">
        <v>1710</v>
      </c>
      <c r="F1063" s="196" t="s">
        <v>1711</v>
      </c>
      <c r="G1063" s="197" t="s">
        <v>164</v>
      </c>
      <c r="H1063" s="198">
        <v>1.25</v>
      </c>
      <c r="I1063" s="199"/>
      <c r="J1063" s="199">
        <f>ROUND(I1063*H1063,2)</f>
        <v>0</v>
      </c>
      <c r="K1063" s="196" t="s">
        <v>134</v>
      </c>
      <c r="L1063" s="200"/>
      <c r="M1063" s="201" t="s">
        <v>1</v>
      </c>
      <c r="N1063" s="202" t="s">
        <v>41</v>
      </c>
      <c r="O1063" s="154">
        <v>0.0</v>
      </c>
      <c r="P1063" s="154">
        <f>O1063*H1063</f>
        <v>0</v>
      </c>
      <c r="Q1063" s="154">
        <v>0.04028</v>
      </c>
      <c r="R1063" s="154">
        <f>Q1063*H1063</f>
        <v>0.05035</v>
      </c>
      <c r="S1063" s="154">
        <v>0.0</v>
      </c>
      <c r="T1063" s="155">
        <f>S1063*H1063</f>
        <v>0</v>
      </c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56" t="s">
        <v>556</v>
      </c>
      <c r="AS1063" s="16"/>
      <c r="AT1063" s="156" t="s">
        <v>407</v>
      </c>
      <c r="AU1063" s="156" t="s">
        <v>136</v>
      </c>
      <c r="AV1063" s="16"/>
      <c r="AW1063" s="16"/>
      <c r="AX1063" s="16"/>
      <c r="AY1063" s="3" t="s">
        <v>128</v>
      </c>
      <c r="AZ1063" s="16"/>
      <c r="BA1063" s="16"/>
      <c r="BB1063" s="16"/>
      <c r="BC1063" s="16"/>
      <c r="BD1063" s="16"/>
      <c r="BE1063" s="157">
        <f>IF(N1063="základní",J1063,0)</f>
        <v>0</v>
      </c>
      <c r="BF1063" s="157">
        <f>IF(N1063="snížená",J1063,0)</f>
        <v>0</v>
      </c>
      <c r="BG1063" s="157">
        <f>IF(N1063="zákl. přenesená",J1063,0)</f>
        <v>0</v>
      </c>
      <c r="BH1063" s="157">
        <f>IF(N1063="sníž. přenesená",J1063,0)</f>
        <v>0</v>
      </c>
      <c r="BI1063" s="157">
        <f>IF(N1063="nulová",J1063,0)</f>
        <v>0</v>
      </c>
      <c r="BJ1063" s="3" t="s">
        <v>136</v>
      </c>
      <c r="BK1063" s="157">
        <f>ROUND(I1063*H1063,2)</f>
        <v>0</v>
      </c>
      <c r="BL1063" s="3" t="s">
        <v>434</v>
      </c>
      <c r="BM1063" s="156" t="s">
        <v>1712</v>
      </c>
    </row>
    <row r="1064" ht="15.75" customHeight="1">
      <c r="A1064" s="173"/>
      <c r="B1064" s="174"/>
      <c r="C1064" s="173"/>
      <c r="D1064" s="168" t="s">
        <v>338</v>
      </c>
      <c r="E1064" s="175" t="s">
        <v>1</v>
      </c>
      <c r="F1064" s="176" t="s">
        <v>1713</v>
      </c>
      <c r="G1064" s="173"/>
      <c r="H1064" s="177">
        <v>0.5</v>
      </c>
      <c r="I1064" s="173"/>
      <c r="J1064" s="173"/>
      <c r="K1064" s="173"/>
      <c r="L1064" s="174"/>
      <c r="M1064" s="178"/>
      <c r="N1064" s="173"/>
      <c r="O1064" s="173"/>
      <c r="P1064" s="173"/>
      <c r="Q1064" s="173"/>
      <c r="R1064" s="173"/>
      <c r="S1064" s="173"/>
      <c r="T1064" s="179"/>
      <c r="U1064" s="173"/>
      <c r="V1064" s="173"/>
      <c r="W1064" s="173"/>
      <c r="X1064" s="173"/>
      <c r="Y1064" s="173"/>
      <c r="Z1064" s="173"/>
      <c r="AA1064" s="173"/>
      <c r="AB1064" s="173"/>
      <c r="AC1064" s="173"/>
      <c r="AD1064" s="173"/>
      <c r="AE1064" s="173"/>
      <c r="AF1064" s="173"/>
      <c r="AG1064" s="173"/>
      <c r="AH1064" s="173"/>
      <c r="AI1064" s="173"/>
      <c r="AJ1064" s="173"/>
      <c r="AK1064" s="173"/>
      <c r="AL1064" s="173"/>
      <c r="AM1064" s="173"/>
      <c r="AN1064" s="173"/>
      <c r="AO1064" s="173"/>
      <c r="AP1064" s="173"/>
      <c r="AQ1064" s="173"/>
      <c r="AR1064" s="173"/>
      <c r="AS1064" s="173"/>
      <c r="AT1064" s="175" t="s">
        <v>338</v>
      </c>
      <c r="AU1064" s="175" t="s">
        <v>136</v>
      </c>
      <c r="AV1064" s="173" t="s">
        <v>136</v>
      </c>
      <c r="AW1064" s="173" t="s">
        <v>28</v>
      </c>
      <c r="AX1064" s="173" t="s">
        <v>75</v>
      </c>
      <c r="AY1064" s="175" t="s">
        <v>128</v>
      </c>
      <c r="AZ1064" s="173"/>
      <c r="BA1064" s="173"/>
      <c r="BB1064" s="173"/>
      <c r="BC1064" s="173"/>
      <c r="BD1064" s="173"/>
      <c r="BE1064" s="173"/>
      <c r="BF1064" s="173"/>
      <c r="BG1064" s="173"/>
      <c r="BH1064" s="173"/>
      <c r="BI1064" s="173"/>
      <c r="BJ1064" s="173"/>
      <c r="BK1064" s="173"/>
      <c r="BL1064" s="173"/>
      <c r="BM1064" s="173"/>
    </row>
    <row r="1065" ht="15.75" customHeight="1">
      <c r="A1065" s="173"/>
      <c r="B1065" s="174"/>
      <c r="C1065" s="173"/>
      <c r="D1065" s="168" t="s">
        <v>338</v>
      </c>
      <c r="E1065" s="175" t="s">
        <v>1</v>
      </c>
      <c r="F1065" s="176" t="s">
        <v>1714</v>
      </c>
      <c r="G1065" s="173"/>
      <c r="H1065" s="177">
        <v>0.75</v>
      </c>
      <c r="I1065" s="173"/>
      <c r="J1065" s="173"/>
      <c r="K1065" s="173"/>
      <c r="L1065" s="174"/>
      <c r="M1065" s="178"/>
      <c r="N1065" s="173"/>
      <c r="O1065" s="173"/>
      <c r="P1065" s="173"/>
      <c r="Q1065" s="173"/>
      <c r="R1065" s="173"/>
      <c r="S1065" s="173"/>
      <c r="T1065" s="179"/>
      <c r="U1065" s="173"/>
      <c r="V1065" s="173"/>
      <c r="W1065" s="173"/>
      <c r="X1065" s="173"/>
      <c r="Y1065" s="173"/>
      <c r="Z1065" s="173"/>
      <c r="AA1065" s="173"/>
      <c r="AB1065" s="173"/>
      <c r="AC1065" s="173"/>
      <c r="AD1065" s="173"/>
      <c r="AE1065" s="173"/>
      <c r="AF1065" s="173"/>
      <c r="AG1065" s="173"/>
      <c r="AH1065" s="173"/>
      <c r="AI1065" s="173"/>
      <c r="AJ1065" s="173"/>
      <c r="AK1065" s="173"/>
      <c r="AL1065" s="173"/>
      <c r="AM1065" s="173"/>
      <c r="AN1065" s="173"/>
      <c r="AO1065" s="173"/>
      <c r="AP1065" s="173"/>
      <c r="AQ1065" s="173"/>
      <c r="AR1065" s="173"/>
      <c r="AS1065" s="173"/>
      <c r="AT1065" s="175" t="s">
        <v>338</v>
      </c>
      <c r="AU1065" s="175" t="s">
        <v>136</v>
      </c>
      <c r="AV1065" s="173" t="s">
        <v>136</v>
      </c>
      <c r="AW1065" s="173" t="s">
        <v>28</v>
      </c>
      <c r="AX1065" s="173" t="s">
        <v>75</v>
      </c>
      <c r="AY1065" s="175" t="s">
        <v>128</v>
      </c>
      <c r="AZ1065" s="173"/>
      <c r="BA1065" s="173"/>
      <c r="BB1065" s="173"/>
      <c r="BC1065" s="173"/>
      <c r="BD1065" s="173"/>
      <c r="BE1065" s="173"/>
      <c r="BF1065" s="173"/>
      <c r="BG1065" s="173"/>
      <c r="BH1065" s="173"/>
      <c r="BI1065" s="173"/>
      <c r="BJ1065" s="173"/>
      <c r="BK1065" s="173"/>
      <c r="BL1065" s="173"/>
      <c r="BM1065" s="173"/>
    </row>
    <row r="1066" ht="15.75" customHeight="1">
      <c r="A1066" s="187"/>
      <c r="B1066" s="188"/>
      <c r="C1066" s="187"/>
      <c r="D1066" s="168" t="s">
        <v>338</v>
      </c>
      <c r="E1066" s="189" t="s">
        <v>1</v>
      </c>
      <c r="F1066" s="190" t="s">
        <v>351</v>
      </c>
      <c r="G1066" s="187"/>
      <c r="H1066" s="191">
        <v>1.25</v>
      </c>
      <c r="I1066" s="187"/>
      <c r="J1066" s="187"/>
      <c r="K1066" s="187"/>
      <c r="L1066" s="188"/>
      <c r="M1066" s="192"/>
      <c r="N1066" s="187"/>
      <c r="O1066" s="187"/>
      <c r="P1066" s="187"/>
      <c r="Q1066" s="187"/>
      <c r="R1066" s="187"/>
      <c r="S1066" s="187"/>
      <c r="T1066" s="193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9" t="s">
        <v>338</v>
      </c>
      <c r="AU1066" s="189" t="s">
        <v>136</v>
      </c>
      <c r="AV1066" s="187" t="s">
        <v>153</v>
      </c>
      <c r="AW1066" s="187" t="s">
        <v>28</v>
      </c>
      <c r="AX1066" s="187" t="s">
        <v>83</v>
      </c>
      <c r="AY1066" s="189" t="s">
        <v>128</v>
      </c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</row>
    <row r="1067" ht="24.0" customHeight="1">
      <c r="A1067" s="16"/>
      <c r="B1067" s="17"/>
      <c r="C1067" s="146" t="s">
        <v>1715</v>
      </c>
      <c r="D1067" s="146" t="s">
        <v>131</v>
      </c>
      <c r="E1067" s="147" t="s">
        <v>1716</v>
      </c>
      <c r="F1067" s="148" t="s">
        <v>1717</v>
      </c>
      <c r="G1067" s="149" t="s">
        <v>209</v>
      </c>
      <c r="H1067" s="150">
        <v>77.5</v>
      </c>
      <c r="I1067" s="151"/>
      <c r="J1067" s="151">
        <f>ROUND(I1067*H1067,2)</f>
        <v>0</v>
      </c>
      <c r="K1067" s="148" t="s">
        <v>1</v>
      </c>
      <c r="L1067" s="17"/>
      <c r="M1067" s="152" t="s">
        <v>1</v>
      </c>
      <c r="N1067" s="153" t="s">
        <v>41</v>
      </c>
      <c r="O1067" s="154">
        <v>0.186</v>
      </c>
      <c r="P1067" s="154">
        <f>O1067*H1067</f>
        <v>14.415</v>
      </c>
      <c r="Q1067" s="154">
        <v>1.502511E-4</v>
      </c>
      <c r="R1067" s="154">
        <f>Q1067*H1067</f>
        <v>0.01164446025</v>
      </c>
      <c r="S1067" s="154">
        <v>0.0</v>
      </c>
      <c r="T1067" s="155">
        <f>S1067*H1067</f>
        <v>0</v>
      </c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56" t="s">
        <v>434</v>
      </c>
      <c r="AS1067" s="16"/>
      <c r="AT1067" s="156" t="s">
        <v>131</v>
      </c>
      <c r="AU1067" s="156" t="s">
        <v>136</v>
      </c>
      <c r="AV1067" s="16"/>
      <c r="AW1067" s="16"/>
      <c r="AX1067" s="16"/>
      <c r="AY1067" s="3" t="s">
        <v>128</v>
      </c>
      <c r="AZ1067" s="16"/>
      <c r="BA1067" s="16"/>
      <c r="BB1067" s="16"/>
      <c r="BC1067" s="16"/>
      <c r="BD1067" s="16"/>
      <c r="BE1067" s="157">
        <f>IF(N1067="základní",J1067,0)</f>
        <v>0</v>
      </c>
      <c r="BF1067" s="157">
        <f>IF(N1067="snížená",J1067,0)</f>
        <v>0</v>
      </c>
      <c r="BG1067" s="157">
        <f>IF(N1067="zákl. přenesená",J1067,0)</f>
        <v>0</v>
      </c>
      <c r="BH1067" s="157">
        <f>IF(N1067="sníž. přenesená",J1067,0)</f>
        <v>0</v>
      </c>
      <c r="BI1067" s="157">
        <f>IF(N1067="nulová",J1067,0)</f>
        <v>0</v>
      </c>
      <c r="BJ1067" s="3" t="s">
        <v>136</v>
      </c>
      <c r="BK1067" s="157">
        <f>ROUND(I1067*H1067,2)</f>
        <v>0</v>
      </c>
      <c r="BL1067" s="3" t="s">
        <v>434</v>
      </c>
      <c r="BM1067" s="156" t="s">
        <v>1718</v>
      </c>
    </row>
    <row r="1068" ht="15.75" customHeight="1">
      <c r="A1068" s="173"/>
      <c r="B1068" s="174"/>
      <c r="C1068" s="173"/>
      <c r="D1068" s="168" t="s">
        <v>338</v>
      </c>
      <c r="E1068" s="175" t="s">
        <v>1</v>
      </c>
      <c r="F1068" s="176" t="s">
        <v>1719</v>
      </c>
      <c r="G1068" s="173"/>
      <c r="H1068" s="177">
        <v>28.5</v>
      </c>
      <c r="I1068" s="173"/>
      <c r="J1068" s="173"/>
      <c r="K1068" s="173"/>
      <c r="L1068" s="174"/>
      <c r="M1068" s="178"/>
      <c r="N1068" s="173"/>
      <c r="O1068" s="173"/>
      <c r="P1068" s="173"/>
      <c r="Q1068" s="173"/>
      <c r="R1068" s="173"/>
      <c r="S1068" s="173"/>
      <c r="T1068" s="179"/>
      <c r="U1068" s="173"/>
      <c r="V1068" s="173"/>
      <c r="W1068" s="173"/>
      <c r="X1068" s="173"/>
      <c r="Y1068" s="173"/>
      <c r="Z1068" s="173"/>
      <c r="AA1068" s="173"/>
      <c r="AB1068" s="173"/>
      <c r="AC1068" s="173"/>
      <c r="AD1068" s="173"/>
      <c r="AE1068" s="173"/>
      <c r="AF1068" s="173"/>
      <c r="AG1068" s="173"/>
      <c r="AH1068" s="173"/>
      <c r="AI1068" s="173"/>
      <c r="AJ1068" s="173"/>
      <c r="AK1068" s="173"/>
      <c r="AL1068" s="173"/>
      <c r="AM1068" s="173"/>
      <c r="AN1068" s="173"/>
      <c r="AO1068" s="173"/>
      <c r="AP1068" s="173"/>
      <c r="AQ1068" s="173"/>
      <c r="AR1068" s="173"/>
      <c r="AS1068" s="173"/>
      <c r="AT1068" s="175" t="s">
        <v>338</v>
      </c>
      <c r="AU1068" s="175" t="s">
        <v>136</v>
      </c>
      <c r="AV1068" s="173" t="s">
        <v>136</v>
      </c>
      <c r="AW1068" s="173" t="s">
        <v>28</v>
      </c>
      <c r="AX1068" s="173" t="s">
        <v>75</v>
      </c>
      <c r="AY1068" s="175" t="s">
        <v>128</v>
      </c>
      <c r="AZ1068" s="173"/>
      <c r="BA1068" s="173"/>
      <c r="BB1068" s="173"/>
      <c r="BC1068" s="173"/>
      <c r="BD1068" s="173"/>
      <c r="BE1068" s="173"/>
      <c r="BF1068" s="173"/>
      <c r="BG1068" s="173"/>
      <c r="BH1068" s="173"/>
      <c r="BI1068" s="173"/>
      <c r="BJ1068" s="173"/>
      <c r="BK1068" s="173"/>
      <c r="BL1068" s="173"/>
      <c r="BM1068" s="173"/>
    </row>
    <row r="1069" ht="15.75" customHeight="1">
      <c r="A1069" s="173"/>
      <c r="B1069" s="174"/>
      <c r="C1069" s="173"/>
      <c r="D1069" s="168" t="s">
        <v>338</v>
      </c>
      <c r="E1069" s="175" t="s">
        <v>1</v>
      </c>
      <c r="F1069" s="176" t="s">
        <v>1720</v>
      </c>
      <c r="G1069" s="173"/>
      <c r="H1069" s="177">
        <v>12.4</v>
      </c>
      <c r="I1069" s="173"/>
      <c r="J1069" s="173"/>
      <c r="K1069" s="173"/>
      <c r="L1069" s="174"/>
      <c r="M1069" s="178"/>
      <c r="N1069" s="173"/>
      <c r="O1069" s="173"/>
      <c r="P1069" s="173"/>
      <c r="Q1069" s="173"/>
      <c r="R1069" s="173"/>
      <c r="S1069" s="173"/>
      <c r="T1069" s="179"/>
      <c r="U1069" s="173"/>
      <c r="V1069" s="173"/>
      <c r="W1069" s="173"/>
      <c r="X1069" s="173"/>
      <c r="Y1069" s="173"/>
      <c r="Z1069" s="173"/>
      <c r="AA1069" s="173"/>
      <c r="AB1069" s="173"/>
      <c r="AC1069" s="173"/>
      <c r="AD1069" s="173"/>
      <c r="AE1069" s="173"/>
      <c r="AF1069" s="173"/>
      <c r="AG1069" s="173"/>
      <c r="AH1069" s="173"/>
      <c r="AI1069" s="173"/>
      <c r="AJ1069" s="173"/>
      <c r="AK1069" s="173"/>
      <c r="AL1069" s="173"/>
      <c r="AM1069" s="173"/>
      <c r="AN1069" s="173"/>
      <c r="AO1069" s="173"/>
      <c r="AP1069" s="173"/>
      <c r="AQ1069" s="173"/>
      <c r="AR1069" s="173"/>
      <c r="AS1069" s="173"/>
      <c r="AT1069" s="175" t="s">
        <v>338</v>
      </c>
      <c r="AU1069" s="175" t="s">
        <v>136</v>
      </c>
      <c r="AV1069" s="173" t="s">
        <v>136</v>
      </c>
      <c r="AW1069" s="173" t="s">
        <v>28</v>
      </c>
      <c r="AX1069" s="173" t="s">
        <v>75</v>
      </c>
      <c r="AY1069" s="175" t="s">
        <v>128</v>
      </c>
      <c r="AZ1069" s="173"/>
      <c r="BA1069" s="173"/>
      <c r="BB1069" s="173"/>
      <c r="BC1069" s="173"/>
      <c r="BD1069" s="173"/>
      <c r="BE1069" s="173"/>
      <c r="BF1069" s="173"/>
      <c r="BG1069" s="173"/>
      <c r="BH1069" s="173"/>
      <c r="BI1069" s="173"/>
      <c r="BJ1069" s="173"/>
      <c r="BK1069" s="173"/>
      <c r="BL1069" s="173"/>
      <c r="BM1069" s="173"/>
    </row>
    <row r="1070" ht="15.75" customHeight="1">
      <c r="A1070" s="173"/>
      <c r="B1070" s="174"/>
      <c r="C1070" s="173"/>
      <c r="D1070" s="168" t="s">
        <v>338</v>
      </c>
      <c r="E1070" s="175" t="s">
        <v>1</v>
      </c>
      <c r="F1070" s="176" t="s">
        <v>1721</v>
      </c>
      <c r="G1070" s="173"/>
      <c r="H1070" s="177">
        <v>8.2</v>
      </c>
      <c r="I1070" s="173"/>
      <c r="J1070" s="173"/>
      <c r="K1070" s="173"/>
      <c r="L1070" s="174"/>
      <c r="M1070" s="178"/>
      <c r="N1070" s="173"/>
      <c r="O1070" s="173"/>
      <c r="P1070" s="173"/>
      <c r="Q1070" s="173"/>
      <c r="R1070" s="173"/>
      <c r="S1070" s="173"/>
      <c r="T1070" s="179"/>
      <c r="U1070" s="173"/>
      <c r="V1070" s="173"/>
      <c r="W1070" s="173"/>
      <c r="X1070" s="173"/>
      <c r="Y1070" s="173"/>
      <c r="Z1070" s="173"/>
      <c r="AA1070" s="173"/>
      <c r="AB1070" s="173"/>
      <c r="AC1070" s="173"/>
      <c r="AD1070" s="173"/>
      <c r="AE1070" s="173"/>
      <c r="AF1070" s="173"/>
      <c r="AG1070" s="173"/>
      <c r="AH1070" s="173"/>
      <c r="AI1070" s="173"/>
      <c r="AJ1070" s="173"/>
      <c r="AK1070" s="173"/>
      <c r="AL1070" s="173"/>
      <c r="AM1070" s="173"/>
      <c r="AN1070" s="173"/>
      <c r="AO1070" s="173"/>
      <c r="AP1070" s="173"/>
      <c r="AQ1070" s="173"/>
      <c r="AR1070" s="173"/>
      <c r="AS1070" s="173"/>
      <c r="AT1070" s="175" t="s">
        <v>338</v>
      </c>
      <c r="AU1070" s="175" t="s">
        <v>136</v>
      </c>
      <c r="AV1070" s="173" t="s">
        <v>136</v>
      </c>
      <c r="AW1070" s="173" t="s">
        <v>28</v>
      </c>
      <c r="AX1070" s="173" t="s">
        <v>75</v>
      </c>
      <c r="AY1070" s="175" t="s">
        <v>128</v>
      </c>
      <c r="AZ1070" s="173"/>
      <c r="BA1070" s="173"/>
      <c r="BB1070" s="173"/>
      <c r="BC1070" s="173"/>
      <c r="BD1070" s="173"/>
      <c r="BE1070" s="173"/>
      <c r="BF1070" s="173"/>
      <c r="BG1070" s="173"/>
      <c r="BH1070" s="173"/>
      <c r="BI1070" s="173"/>
      <c r="BJ1070" s="173"/>
      <c r="BK1070" s="173"/>
      <c r="BL1070" s="173"/>
      <c r="BM1070" s="173"/>
    </row>
    <row r="1071" ht="15.75" customHeight="1">
      <c r="A1071" s="173"/>
      <c r="B1071" s="174"/>
      <c r="C1071" s="173"/>
      <c r="D1071" s="168" t="s">
        <v>338</v>
      </c>
      <c r="E1071" s="175" t="s">
        <v>1</v>
      </c>
      <c r="F1071" s="176" t="s">
        <v>1722</v>
      </c>
      <c r="G1071" s="173"/>
      <c r="H1071" s="177">
        <v>10.7</v>
      </c>
      <c r="I1071" s="173"/>
      <c r="J1071" s="173"/>
      <c r="K1071" s="173"/>
      <c r="L1071" s="174"/>
      <c r="M1071" s="178"/>
      <c r="N1071" s="173"/>
      <c r="O1071" s="173"/>
      <c r="P1071" s="173"/>
      <c r="Q1071" s="173"/>
      <c r="R1071" s="173"/>
      <c r="S1071" s="173"/>
      <c r="T1071" s="179"/>
      <c r="U1071" s="173"/>
      <c r="V1071" s="173"/>
      <c r="W1071" s="173"/>
      <c r="X1071" s="173"/>
      <c r="Y1071" s="173"/>
      <c r="Z1071" s="173"/>
      <c r="AA1071" s="173"/>
      <c r="AB1071" s="173"/>
      <c r="AC1071" s="173"/>
      <c r="AD1071" s="173"/>
      <c r="AE1071" s="173"/>
      <c r="AF1071" s="173"/>
      <c r="AG1071" s="173"/>
      <c r="AH1071" s="173"/>
      <c r="AI1071" s="173"/>
      <c r="AJ1071" s="173"/>
      <c r="AK1071" s="173"/>
      <c r="AL1071" s="173"/>
      <c r="AM1071" s="173"/>
      <c r="AN1071" s="173"/>
      <c r="AO1071" s="173"/>
      <c r="AP1071" s="173"/>
      <c r="AQ1071" s="173"/>
      <c r="AR1071" s="173"/>
      <c r="AS1071" s="173"/>
      <c r="AT1071" s="175" t="s">
        <v>338</v>
      </c>
      <c r="AU1071" s="175" t="s">
        <v>136</v>
      </c>
      <c r="AV1071" s="173" t="s">
        <v>136</v>
      </c>
      <c r="AW1071" s="173" t="s">
        <v>28</v>
      </c>
      <c r="AX1071" s="173" t="s">
        <v>75</v>
      </c>
      <c r="AY1071" s="175" t="s">
        <v>128</v>
      </c>
      <c r="AZ1071" s="173"/>
      <c r="BA1071" s="173"/>
      <c r="BB1071" s="173"/>
      <c r="BC1071" s="173"/>
      <c r="BD1071" s="173"/>
      <c r="BE1071" s="173"/>
      <c r="BF1071" s="173"/>
      <c r="BG1071" s="173"/>
      <c r="BH1071" s="173"/>
      <c r="BI1071" s="173"/>
      <c r="BJ1071" s="173"/>
      <c r="BK1071" s="173"/>
      <c r="BL1071" s="173"/>
      <c r="BM1071" s="173"/>
    </row>
    <row r="1072" ht="15.75" customHeight="1">
      <c r="A1072" s="173"/>
      <c r="B1072" s="174"/>
      <c r="C1072" s="173"/>
      <c r="D1072" s="168" t="s">
        <v>338</v>
      </c>
      <c r="E1072" s="175" t="s">
        <v>1</v>
      </c>
      <c r="F1072" s="176" t="s">
        <v>1723</v>
      </c>
      <c r="G1072" s="173"/>
      <c r="H1072" s="177">
        <v>9.7</v>
      </c>
      <c r="I1072" s="173"/>
      <c r="J1072" s="173"/>
      <c r="K1072" s="173"/>
      <c r="L1072" s="174"/>
      <c r="M1072" s="178"/>
      <c r="N1072" s="173"/>
      <c r="O1072" s="173"/>
      <c r="P1072" s="173"/>
      <c r="Q1072" s="173"/>
      <c r="R1072" s="173"/>
      <c r="S1072" s="173"/>
      <c r="T1072" s="179"/>
      <c r="U1072" s="173"/>
      <c r="V1072" s="173"/>
      <c r="W1072" s="173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5" t="s">
        <v>338</v>
      </c>
      <c r="AU1072" s="175" t="s">
        <v>136</v>
      </c>
      <c r="AV1072" s="173" t="s">
        <v>136</v>
      </c>
      <c r="AW1072" s="173" t="s">
        <v>28</v>
      </c>
      <c r="AX1072" s="173" t="s">
        <v>75</v>
      </c>
      <c r="AY1072" s="175" t="s">
        <v>128</v>
      </c>
      <c r="AZ1072" s="173"/>
      <c r="BA1072" s="173"/>
      <c r="BB1072" s="173"/>
      <c r="BC1072" s="173"/>
      <c r="BD1072" s="173"/>
      <c r="BE1072" s="173"/>
      <c r="BF1072" s="173"/>
      <c r="BG1072" s="173"/>
      <c r="BH1072" s="173"/>
      <c r="BI1072" s="173"/>
      <c r="BJ1072" s="173"/>
      <c r="BK1072" s="173"/>
      <c r="BL1072" s="173"/>
      <c r="BM1072" s="173"/>
    </row>
    <row r="1073" ht="15.75" customHeight="1">
      <c r="A1073" s="173"/>
      <c r="B1073" s="174"/>
      <c r="C1073" s="173"/>
      <c r="D1073" s="168" t="s">
        <v>338</v>
      </c>
      <c r="E1073" s="175" t="s">
        <v>1</v>
      </c>
      <c r="F1073" s="176" t="s">
        <v>1724</v>
      </c>
      <c r="G1073" s="173"/>
      <c r="H1073" s="177">
        <v>3.0</v>
      </c>
      <c r="I1073" s="173"/>
      <c r="J1073" s="173"/>
      <c r="K1073" s="173"/>
      <c r="L1073" s="174"/>
      <c r="M1073" s="178"/>
      <c r="N1073" s="173"/>
      <c r="O1073" s="173"/>
      <c r="P1073" s="173"/>
      <c r="Q1073" s="173"/>
      <c r="R1073" s="173"/>
      <c r="S1073" s="173"/>
      <c r="T1073" s="179"/>
      <c r="U1073" s="173"/>
      <c r="V1073" s="173"/>
      <c r="W1073" s="173"/>
      <c r="X1073" s="173"/>
      <c r="Y1073" s="173"/>
      <c r="Z1073" s="173"/>
      <c r="AA1073" s="173"/>
      <c r="AB1073" s="173"/>
      <c r="AC1073" s="173"/>
      <c r="AD1073" s="173"/>
      <c r="AE1073" s="173"/>
      <c r="AF1073" s="173"/>
      <c r="AG1073" s="173"/>
      <c r="AH1073" s="173"/>
      <c r="AI1073" s="173"/>
      <c r="AJ1073" s="173"/>
      <c r="AK1073" s="173"/>
      <c r="AL1073" s="173"/>
      <c r="AM1073" s="173"/>
      <c r="AN1073" s="173"/>
      <c r="AO1073" s="173"/>
      <c r="AP1073" s="173"/>
      <c r="AQ1073" s="173"/>
      <c r="AR1073" s="173"/>
      <c r="AS1073" s="173"/>
      <c r="AT1073" s="175" t="s">
        <v>338</v>
      </c>
      <c r="AU1073" s="175" t="s">
        <v>136</v>
      </c>
      <c r="AV1073" s="173" t="s">
        <v>136</v>
      </c>
      <c r="AW1073" s="173" t="s">
        <v>28</v>
      </c>
      <c r="AX1073" s="173" t="s">
        <v>75</v>
      </c>
      <c r="AY1073" s="175" t="s">
        <v>128</v>
      </c>
      <c r="AZ1073" s="173"/>
      <c r="BA1073" s="173"/>
      <c r="BB1073" s="173"/>
      <c r="BC1073" s="173"/>
      <c r="BD1073" s="173"/>
      <c r="BE1073" s="173"/>
      <c r="BF1073" s="173"/>
      <c r="BG1073" s="173"/>
      <c r="BH1073" s="173"/>
      <c r="BI1073" s="173"/>
      <c r="BJ1073" s="173"/>
      <c r="BK1073" s="173"/>
      <c r="BL1073" s="173"/>
      <c r="BM1073" s="173"/>
    </row>
    <row r="1074" ht="15.75" customHeight="1">
      <c r="A1074" s="173"/>
      <c r="B1074" s="174"/>
      <c r="C1074" s="173"/>
      <c r="D1074" s="168" t="s">
        <v>338</v>
      </c>
      <c r="E1074" s="175" t="s">
        <v>1</v>
      </c>
      <c r="F1074" s="176" t="s">
        <v>1725</v>
      </c>
      <c r="G1074" s="173"/>
      <c r="H1074" s="177">
        <v>5.0</v>
      </c>
      <c r="I1074" s="173"/>
      <c r="J1074" s="173"/>
      <c r="K1074" s="173"/>
      <c r="L1074" s="174"/>
      <c r="M1074" s="178"/>
      <c r="N1074" s="173"/>
      <c r="O1074" s="173"/>
      <c r="P1074" s="173"/>
      <c r="Q1074" s="173"/>
      <c r="R1074" s="173"/>
      <c r="S1074" s="173"/>
      <c r="T1074" s="179"/>
      <c r="U1074" s="173"/>
      <c r="V1074" s="173"/>
      <c r="W1074" s="173"/>
      <c r="X1074" s="173"/>
      <c r="Y1074" s="173"/>
      <c r="Z1074" s="173"/>
      <c r="AA1074" s="173"/>
      <c r="AB1074" s="173"/>
      <c r="AC1074" s="173"/>
      <c r="AD1074" s="173"/>
      <c r="AE1074" s="173"/>
      <c r="AF1074" s="173"/>
      <c r="AG1074" s="173"/>
      <c r="AH1074" s="173"/>
      <c r="AI1074" s="173"/>
      <c r="AJ1074" s="173"/>
      <c r="AK1074" s="173"/>
      <c r="AL1074" s="173"/>
      <c r="AM1074" s="173"/>
      <c r="AN1074" s="173"/>
      <c r="AO1074" s="173"/>
      <c r="AP1074" s="173"/>
      <c r="AQ1074" s="173"/>
      <c r="AR1074" s="173"/>
      <c r="AS1074" s="173"/>
      <c r="AT1074" s="175" t="s">
        <v>338</v>
      </c>
      <c r="AU1074" s="175" t="s">
        <v>136</v>
      </c>
      <c r="AV1074" s="173" t="s">
        <v>136</v>
      </c>
      <c r="AW1074" s="173" t="s">
        <v>28</v>
      </c>
      <c r="AX1074" s="173" t="s">
        <v>75</v>
      </c>
      <c r="AY1074" s="175" t="s">
        <v>128</v>
      </c>
      <c r="AZ1074" s="173"/>
      <c r="BA1074" s="173"/>
      <c r="BB1074" s="173"/>
      <c r="BC1074" s="173"/>
      <c r="BD1074" s="173"/>
      <c r="BE1074" s="173"/>
      <c r="BF1074" s="173"/>
      <c r="BG1074" s="173"/>
      <c r="BH1074" s="173"/>
      <c r="BI1074" s="173"/>
      <c r="BJ1074" s="173"/>
      <c r="BK1074" s="173"/>
      <c r="BL1074" s="173"/>
      <c r="BM1074" s="173"/>
    </row>
    <row r="1075" ht="15.75" customHeight="1">
      <c r="A1075" s="187"/>
      <c r="B1075" s="188"/>
      <c r="C1075" s="187"/>
      <c r="D1075" s="168" t="s">
        <v>338</v>
      </c>
      <c r="E1075" s="189" t="s">
        <v>1</v>
      </c>
      <c r="F1075" s="190" t="s">
        <v>351</v>
      </c>
      <c r="G1075" s="187"/>
      <c r="H1075" s="191">
        <v>77.5</v>
      </c>
      <c r="I1075" s="187"/>
      <c r="J1075" s="187"/>
      <c r="K1075" s="187"/>
      <c r="L1075" s="188"/>
      <c r="M1075" s="192"/>
      <c r="N1075" s="187"/>
      <c r="O1075" s="187"/>
      <c r="P1075" s="187"/>
      <c r="Q1075" s="187"/>
      <c r="R1075" s="187"/>
      <c r="S1075" s="187"/>
      <c r="T1075" s="193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9" t="s">
        <v>338</v>
      </c>
      <c r="AU1075" s="189" t="s">
        <v>136</v>
      </c>
      <c r="AV1075" s="187" t="s">
        <v>153</v>
      </c>
      <c r="AW1075" s="187" t="s">
        <v>28</v>
      </c>
      <c r="AX1075" s="187" t="s">
        <v>83</v>
      </c>
      <c r="AY1075" s="189" t="s">
        <v>128</v>
      </c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</row>
    <row r="1076" ht="33.0" customHeight="1">
      <c r="A1076" s="16"/>
      <c r="B1076" s="17"/>
      <c r="C1076" s="146" t="s">
        <v>1726</v>
      </c>
      <c r="D1076" s="146" t="s">
        <v>131</v>
      </c>
      <c r="E1076" s="147" t="s">
        <v>1727</v>
      </c>
      <c r="F1076" s="148" t="s">
        <v>1728</v>
      </c>
      <c r="G1076" s="149" t="s">
        <v>486</v>
      </c>
      <c r="H1076" s="150">
        <v>3.0</v>
      </c>
      <c r="I1076" s="151"/>
      <c r="J1076" s="151">
        <f>ROUND(I1076*H1076,2)</f>
        <v>0</v>
      </c>
      <c r="K1076" s="148" t="s">
        <v>134</v>
      </c>
      <c r="L1076" s="17"/>
      <c r="M1076" s="152" t="s">
        <v>1</v>
      </c>
      <c r="N1076" s="153" t="s">
        <v>41</v>
      </c>
      <c r="O1076" s="154">
        <v>3.403</v>
      </c>
      <c r="P1076" s="154">
        <f>O1076*H1076</f>
        <v>10.209</v>
      </c>
      <c r="Q1076" s="154">
        <v>2.6E-4</v>
      </c>
      <c r="R1076" s="154">
        <f>Q1076*H1076</f>
        <v>0.00078</v>
      </c>
      <c r="S1076" s="154">
        <v>0.0</v>
      </c>
      <c r="T1076" s="155">
        <f>S1076*H1076</f>
        <v>0</v>
      </c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56" t="s">
        <v>434</v>
      </c>
      <c r="AS1076" s="16"/>
      <c r="AT1076" s="156" t="s">
        <v>131</v>
      </c>
      <c r="AU1076" s="156" t="s">
        <v>136</v>
      </c>
      <c r="AV1076" s="16"/>
      <c r="AW1076" s="16"/>
      <c r="AX1076" s="16"/>
      <c r="AY1076" s="3" t="s">
        <v>128</v>
      </c>
      <c r="AZ1076" s="16"/>
      <c r="BA1076" s="16"/>
      <c r="BB1076" s="16"/>
      <c r="BC1076" s="16"/>
      <c r="BD1076" s="16"/>
      <c r="BE1076" s="157">
        <f>IF(N1076="základní",J1076,0)</f>
        <v>0</v>
      </c>
      <c r="BF1076" s="157">
        <f>IF(N1076="snížená",J1076,0)</f>
        <v>0</v>
      </c>
      <c r="BG1076" s="157">
        <f>IF(N1076="zákl. přenesená",J1076,0)</f>
        <v>0</v>
      </c>
      <c r="BH1076" s="157">
        <f>IF(N1076="sníž. přenesená",J1076,0)</f>
        <v>0</v>
      </c>
      <c r="BI1076" s="157">
        <f>IF(N1076="nulová",J1076,0)</f>
        <v>0</v>
      </c>
      <c r="BJ1076" s="3" t="s">
        <v>136</v>
      </c>
      <c r="BK1076" s="157">
        <f>ROUND(I1076*H1076,2)</f>
        <v>0</v>
      </c>
      <c r="BL1076" s="3" t="s">
        <v>434</v>
      </c>
      <c r="BM1076" s="156" t="s">
        <v>1729</v>
      </c>
    </row>
    <row r="1077" ht="15.75" customHeight="1">
      <c r="A1077" s="16"/>
      <c r="B1077" s="17"/>
      <c r="C1077" s="16"/>
      <c r="D1077" s="158" t="s">
        <v>138</v>
      </c>
      <c r="E1077" s="16"/>
      <c r="F1077" s="159" t="s">
        <v>1730</v>
      </c>
      <c r="G1077" s="16"/>
      <c r="H1077" s="16"/>
      <c r="I1077" s="16"/>
      <c r="J1077" s="16"/>
      <c r="K1077" s="16"/>
      <c r="L1077" s="17"/>
      <c r="M1077" s="160"/>
      <c r="N1077" s="16"/>
      <c r="O1077" s="16"/>
      <c r="P1077" s="16"/>
      <c r="Q1077" s="16"/>
      <c r="R1077" s="16"/>
      <c r="S1077" s="16"/>
      <c r="T1077" s="5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3" t="s">
        <v>138</v>
      </c>
      <c r="AU1077" s="3" t="s">
        <v>136</v>
      </c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</row>
    <row r="1078" ht="16.5" customHeight="1">
      <c r="A1078" s="16"/>
      <c r="B1078" s="17"/>
      <c r="C1078" s="194" t="s">
        <v>1731</v>
      </c>
      <c r="D1078" s="194" t="s">
        <v>407</v>
      </c>
      <c r="E1078" s="195" t="s">
        <v>1732</v>
      </c>
      <c r="F1078" s="196" t="s">
        <v>1733</v>
      </c>
      <c r="G1078" s="197" t="s">
        <v>164</v>
      </c>
      <c r="H1078" s="198">
        <v>8.4</v>
      </c>
      <c r="I1078" s="199"/>
      <c r="J1078" s="199">
        <f>ROUND(I1078*H1078,2)</f>
        <v>0</v>
      </c>
      <c r="K1078" s="196" t="s">
        <v>134</v>
      </c>
      <c r="L1078" s="200"/>
      <c r="M1078" s="201" t="s">
        <v>1</v>
      </c>
      <c r="N1078" s="202" t="s">
        <v>41</v>
      </c>
      <c r="O1078" s="154">
        <v>0.0</v>
      </c>
      <c r="P1078" s="154">
        <f>O1078*H1078</f>
        <v>0</v>
      </c>
      <c r="Q1078" s="154">
        <v>0.03704</v>
      </c>
      <c r="R1078" s="154">
        <f>Q1078*H1078</f>
        <v>0.311136</v>
      </c>
      <c r="S1078" s="154">
        <v>0.0</v>
      </c>
      <c r="T1078" s="155">
        <f>S1078*H1078</f>
        <v>0</v>
      </c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56" t="s">
        <v>556</v>
      </c>
      <c r="AS1078" s="16"/>
      <c r="AT1078" s="156" t="s">
        <v>407</v>
      </c>
      <c r="AU1078" s="156" t="s">
        <v>136</v>
      </c>
      <c r="AV1078" s="16"/>
      <c r="AW1078" s="16"/>
      <c r="AX1078" s="16"/>
      <c r="AY1078" s="3" t="s">
        <v>128</v>
      </c>
      <c r="AZ1078" s="16"/>
      <c r="BA1078" s="16"/>
      <c r="BB1078" s="16"/>
      <c r="BC1078" s="16"/>
      <c r="BD1078" s="16"/>
      <c r="BE1078" s="157">
        <f>IF(N1078="základní",J1078,0)</f>
        <v>0</v>
      </c>
      <c r="BF1078" s="157">
        <f>IF(N1078="snížená",J1078,0)</f>
        <v>0</v>
      </c>
      <c r="BG1078" s="157">
        <f>IF(N1078="zákl. přenesená",J1078,0)</f>
        <v>0</v>
      </c>
      <c r="BH1078" s="157">
        <f>IF(N1078="sníž. přenesená",J1078,0)</f>
        <v>0</v>
      </c>
      <c r="BI1078" s="157">
        <f>IF(N1078="nulová",J1078,0)</f>
        <v>0</v>
      </c>
      <c r="BJ1078" s="3" t="s">
        <v>136</v>
      </c>
      <c r="BK1078" s="157">
        <f>ROUND(I1078*H1078,2)</f>
        <v>0</v>
      </c>
      <c r="BL1078" s="3" t="s">
        <v>434</v>
      </c>
      <c r="BM1078" s="156" t="s">
        <v>1734</v>
      </c>
    </row>
    <row r="1079" ht="15.75" customHeight="1">
      <c r="A1079" s="173"/>
      <c r="B1079" s="174"/>
      <c r="C1079" s="173"/>
      <c r="D1079" s="168" t="s">
        <v>338</v>
      </c>
      <c r="E1079" s="175" t="s">
        <v>1</v>
      </c>
      <c r="F1079" s="176" t="s">
        <v>1735</v>
      </c>
      <c r="G1079" s="173"/>
      <c r="H1079" s="177">
        <v>4.2</v>
      </c>
      <c r="I1079" s="173"/>
      <c r="J1079" s="173"/>
      <c r="K1079" s="173"/>
      <c r="L1079" s="174"/>
      <c r="M1079" s="178"/>
      <c r="N1079" s="173"/>
      <c r="O1079" s="173"/>
      <c r="P1079" s="173"/>
      <c r="Q1079" s="173"/>
      <c r="R1079" s="173"/>
      <c r="S1079" s="173"/>
      <c r="T1079" s="179"/>
      <c r="U1079" s="173"/>
      <c r="V1079" s="173"/>
      <c r="W1079" s="173"/>
      <c r="X1079" s="173"/>
      <c r="Y1079" s="173"/>
      <c r="Z1079" s="173"/>
      <c r="AA1079" s="173"/>
      <c r="AB1079" s="173"/>
      <c r="AC1079" s="173"/>
      <c r="AD1079" s="173"/>
      <c r="AE1079" s="173"/>
      <c r="AF1079" s="173"/>
      <c r="AG1079" s="173"/>
      <c r="AH1079" s="173"/>
      <c r="AI1079" s="173"/>
      <c r="AJ1079" s="173"/>
      <c r="AK1079" s="173"/>
      <c r="AL1079" s="173"/>
      <c r="AM1079" s="173"/>
      <c r="AN1079" s="173"/>
      <c r="AO1079" s="173"/>
      <c r="AP1079" s="173"/>
      <c r="AQ1079" s="173"/>
      <c r="AR1079" s="173"/>
      <c r="AS1079" s="173"/>
      <c r="AT1079" s="175" t="s">
        <v>338</v>
      </c>
      <c r="AU1079" s="175" t="s">
        <v>136</v>
      </c>
      <c r="AV1079" s="173" t="s">
        <v>136</v>
      </c>
      <c r="AW1079" s="173" t="s">
        <v>28</v>
      </c>
      <c r="AX1079" s="173" t="s">
        <v>75</v>
      </c>
      <c r="AY1079" s="175" t="s">
        <v>128</v>
      </c>
      <c r="AZ1079" s="173"/>
      <c r="BA1079" s="173"/>
      <c r="BB1079" s="173"/>
      <c r="BC1079" s="173"/>
      <c r="BD1079" s="173"/>
      <c r="BE1079" s="173"/>
      <c r="BF1079" s="173"/>
      <c r="BG1079" s="173"/>
      <c r="BH1079" s="173"/>
      <c r="BI1079" s="173"/>
      <c r="BJ1079" s="173"/>
      <c r="BK1079" s="173"/>
      <c r="BL1079" s="173"/>
      <c r="BM1079" s="173"/>
    </row>
    <row r="1080" ht="15.75" customHeight="1">
      <c r="A1080" s="173"/>
      <c r="B1080" s="174"/>
      <c r="C1080" s="173"/>
      <c r="D1080" s="168" t="s">
        <v>338</v>
      </c>
      <c r="E1080" s="175" t="s">
        <v>1</v>
      </c>
      <c r="F1080" s="176" t="s">
        <v>1736</v>
      </c>
      <c r="G1080" s="173"/>
      <c r="H1080" s="177">
        <v>4.2</v>
      </c>
      <c r="I1080" s="173"/>
      <c r="J1080" s="173"/>
      <c r="K1080" s="173"/>
      <c r="L1080" s="174"/>
      <c r="M1080" s="178"/>
      <c r="N1080" s="173"/>
      <c r="O1080" s="173"/>
      <c r="P1080" s="173"/>
      <c r="Q1080" s="173"/>
      <c r="R1080" s="173"/>
      <c r="S1080" s="173"/>
      <c r="T1080" s="179"/>
      <c r="U1080" s="173"/>
      <c r="V1080" s="173"/>
      <c r="W1080" s="173"/>
      <c r="X1080" s="173"/>
      <c r="Y1080" s="173"/>
      <c r="Z1080" s="173"/>
      <c r="AA1080" s="173"/>
      <c r="AB1080" s="173"/>
      <c r="AC1080" s="173"/>
      <c r="AD1080" s="173"/>
      <c r="AE1080" s="173"/>
      <c r="AF1080" s="173"/>
      <c r="AG1080" s="173"/>
      <c r="AH1080" s="173"/>
      <c r="AI1080" s="173"/>
      <c r="AJ1080" s="173"/>
      <c r="AK1080" s="173"/>
      <c r="AL1080" s="173"/>
      <c r="AM1080" s="173"/>
      <c r="AN1080" s="173"/>
      <c r="AO1080" s="173"/>
      <c r="AP1080" s="173"/>
      <c r="AQ1080" s="173"/>
      <c r="AR1080" s="173"/>
      <c r="AS1080" s="173"/>
      <c r="AT1080" s="175" t="s">
        <v>338</v>
      </c>
      <c r="AU1080" s="175" t="s">
        <v>136</v>
      </c>
      <c r="AV1080" s="173" t="s">
        <v>136</v>
      </c>
      <c r="AW1080" s="173" t="s">
        <v>28</v>
      </c>
      <c r="AX1080" s="173" t="s">
        <v>75</v>
      </c>
      <c r="AY1080" s="175" t="s">
        <v>128</v>
      </c>
      <c r="AZ1080" s="173"/>
      <c r="BA1080" s="173"/>
      <c r="BB1080" s="173"/>
      <c r="BC1080" s="173"/>
      <c r="BD1080" s="173"/>
      <c r="BE1080" s="173"/>
      <c r="BF1080" s="173"/>
      <c r="BG1080" s="173"/>
      <c r="BH1080" s="173"/>
      <c r="BI1080" s="173"/>
      <c r="BJ1080" s="173"/>
      <c r="BK1080" s="173"/>
      <c r="BL1080" s="173"/>
      <c r="BM1080" s="173"/>
    </row>
    <row r="1081" ht="15.75" customHeight="1">
      <c r="A1081" s="187"/>
      <c r="B1081" s="188"/>
      <c r="C1081" s="187"/>
      <c r="D1081" s="168" t="s">
        <v>338</v>
      </c>
      <c r="E1081" s="189" t="s">
        <v>1</v>
      </c>
      <c r="F1081" s="190" t="s">
        <v>351</v>
      </c>
      <c r="G1081" s="187"/>
      <c r="H1081" s="191">
        <v>8.4</v>
      </c>
      <c r="I1081" s="187"/>
      <c r="J1081" s="187"/>
      <c r="K1081" s="187"/>
      <c r="L1081" s="188"/>
      <c r="M1081" s="192"/>
      <c r="N1081" s="187"/>
      <c r="O1081" s="187"/>
      <c r="P1081" s="187"/>
      <c r="Q1081" s="187"/>
      <c r="R1081" s="187"/>
      <c r="S1081" s="187"/>
      <c r="T1081" s="193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9" t="s">
        <v>338</v>
      </c>
      <c r="AU1081" s="189" t="s">
        <v>136</v>
      </c>
      <c r="AV1081" s="187" t="s">
        <v>153</v>
      </c>
      <c r="AW1081" s="187" t="s">
        <v>28</v>
      </c>
      <c r="AX1081" s="187" t="s">
        <v>83</v>
      </c>
      <c r="AY1081" s="189" t="s">
        <v>128</v>
      </c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</row>
    <row r="1082" ht="33.0" customHeight="1">
      <c r="A1082" s="16"/>
      <c r="B1082" s="17"/>
      <c r="C1082" s="146" t="s">
        <v>1737</v>
      </c>
      <c r="D1082" s="146" t="s">
        <v>131</v>
      </c>
      <c r="E1082" s="147" t="s">
        <v>1738</v>
      </c>
      <c r="F1082" s="148" t="s">
        <v>1739</v>
      </c>
      <c r="G1082" s="149" t="s">
        <v>486</v>
      </c>
      <c r="H1082" s="150">
        <v>1.0</v>
      </c>
      <c r="I1082" s="151"/>
      <c r="J1082" s="151">
        <f>ROUND(I1082*H1082,2)</f>
        <v>0</v>
      </c>
      <c r="K1082" s="148" t="s">
        <v>134</v>
      </c>
      <c r="L1082" s="17"/>
      <c r="M1082" s="152" t="s">
        <v>1</v>
      </c>
      <c r="N1082" s="153" t="s">
        <v>41</v>
      </c>
      <c r="O1082" s="154">
        <v>4.584</v>
      </c>
      <c r="P1082" s="154">
        <f>O1082*H1082</f>
        <v>4.584</v>
      </c>
      <c r="Q1082" s="154">
        <v>2.6E-4</v>
      </c>
      <c r="R1082" s="154">
        <f>Q1082*H1082</f>
        <v>0.00026</v>
      </c>
      <c r="S1082" s="154">
        <v>0.0</v>
      </c>
      <c r="T1082" s="155">
        <f>S1082*H1082</f>
        <v>0</v>
      </c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56" t="s">
        <v>434</v>
      </c>
      <c r="AS1082" s="16"/>
      <c r="AT1082" s="156" t="s">
        <v>131</v>
      </c>
      <c r="AU1082" s="156" t="s">
        <v>136</v>
      </c>
      <c r="AV1082" s="16"/>
      <c r="AW1082" s="16"/>
      <c r="AX1082" s="16"/>
      <c r="AY1082" s="3" t="s">
        <v>128</v>
      </c>
      <c r="AZ1082" s="16"/>
      <c r="BA1082" s="16"/>
      <c r="BB1082" s="16"/>
      <c r="BC1082" s="16"/>
      <c r="BD1082" s="16"/>
      <c r="BE1082" s="157">
        <f>IF(N1082="základní",J1082,0)</f>
        <v>0</v>
      </c>
      <c r="BF1082" s="157">
        <f>IF(N1082="snížená",J1082,0)</f>
        <v>0</v>
      </c>
      <c r="BG1082" s="157">
        <f>IF(N1082="zákl. přenesená",J1082,0)</f>
        <v>0</v>
      </c>
      <c r="BH1082" s="157">
        <f>IF(N1082="sníž. přenesená",J1082,0)</f>
        <v>0</v>
      </c>
      <c r="BI1082" s="157">
        <f>IF(N1082="nulová",J1082,0)</f>
        <v>0</v>
      </c>
      <c r="BJ1082" s="3" t="s">
        <v>136</v>
      </c>
      <c r="BK1082" s="157">
        <f>ROUND(I1082*H1082,2)</f>
        <v>0</v>
      </c>
      <c r="BL1082" s="3" t="s">
        <v>434</v>
      </c>
      <c r="BM1082" s="156" t="s">
        <v>1740</v>
      </c>
    </row>
    <row r="1083" ht="15.75" customHeight="1">
      <c r="A1083" s="16"/>
      <c r="B1083" s="17"/>
      <c r="C1083" s="16"/>
      <c r="D1083" s="158" t="s">
        <v>138</v>
      </c>
      <c r="E1083" s="16"/>
      <c r="F1083" s="159" t="s">
        <v>1741</v>
      </c>
      <c r="G1083" s="16"/>
      <c r="H1083" s="16"/>
      <c r="I1083" s="16"/>
      <c r="J1083" s="16"/>
      <c r="K1083" s="16"/>
      <c r="L1083" s="17"/>
      <c r="M1083" s="160"/>
      <c r="N1083" s="16"/>
      <c r="O1083" s="16"/>
      <c r="P1083" s="16"/>
      <c r="Q1083" s="16"/>
      <c r="R1083" s="16"/>
      <c r="S1083" s="16"/>
      <c r="T1083" s="5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3" t="s">
        <v>138</v>
      </c>
      <c r="AU1083" s="3" t="s">
        <v>136</v>
      </c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/>
      <c r="BJ1083" s="16"/>
      <c r="BK1083" s="16"/>
      <c r="BL1083" s="16"/>
      <c r="BM1083" s="16"/>
    </row>
    <row r="1084" ht="16.5" customHeight="1">
      <c r="A1084" s="16"/>
      <c r="B1084" s="17"/>
      <c r="C1084" s="194" t="s">
        <v>1742</v>
      </c>
      <c r="D1084" s="194" t="s">
        <v>407</v>
      </c>
      <c r="E1084" s="195" t="s">
        <v>1743</v>
      </c>
      <c r="F1084" s="196" t="s">
        <v>1744</v>
      </c>
      <c r="G1084" s="197" t="s">
        <v>164</v>
      </c>
      <c r="H1084" s="198">
        <v>7.05</v>
      </c>
      <c r="I1084" s="199"/>
      <c r="J1084" s="199">
        <f>ROUND(I1084*H1084,2)</f>
        <v>0</v>
      </c>
      <c r="K1084" s="196" t="s">
        <v>134</v>
      </c>
      <c r="L1084" s="200"/>
      <c r="M1084" s="201" t="s">
        <v>1</v>
      </c>
      <c r="N1084" s="202" t="s">
        <v>41</v>
      </c>
      <c r="O1084" s="154">
        <v>0.0</v>
      </c>
      <c r="P1084" s="154">
        <f>O1084*H1084</f>
        <v>0</v>
      </c>
      <c r="Q1084" s="154">
        <v>0.03776</v>
      </c>
      <c r="R1084" s="154">
        <f>Q1084*H1084</f>
        <v>0.266208</v>
      </c>
      <c r="S1084" s="154">
        <v>0.0</v>
      </c>
      <c r="T1084" s="155">
        <f>S1084*H1084</f>
        <v>0</v>
      </c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56" t="s">
        <v>556</v>
      </c>
      <c r="AS1084" s="16"/>
      <c r="AT1084" s="156" t="s">
        <v>407</v>
      </c>
      <c r="AU1084" s="156" t="s">
        <v>136</v>
      </c>
      <c r="AV1084" s="16"/>
      <c r="AW1084" s="16"/>
      <c r="AX1084" s="16"/>
      <c r="AY1084" s="3" t="s">
        <v>128</v>
      </c>
      <c r="AZ1084" s="16"/>
      <c r="BA1084" s="16"/>
      <c r="BB1084" s="16"/>
      <c r="BC1084" s="16"/>
      <c r="BD1084" s="16"/>
      <c r="BE1084" s="157">
        <f>IF(N1084="základní",J1084,0)</f>
        <v>0</v>
      </c>
      <c r="BF1084" s="157">
        <f>IF(N1084="snížená",J1084,0)</f>
        <v>0</v>
      </c>
      <c r="BG1084" s="157">
        <f>IF(N1084="zákl. přenesená",J1084,0)</f>
        <v>0</v>
      </c>
      <c r="BH1084" s="157">
        <f>IF(N1084="sníž. přenesená",J1084,0)</f>
        <v>0</v>
      </c>
      <c r="BI1084" s="157">
        <f>IF(N1084="nulová",J1084,0)</f>
        <v>0</v>
      </c>
      <c r="BJ1084" s="3" t="s">
        <v>136</v>
      </c>
      <c r="BK1084" s="157">
        <f>ROUND(I1084*H1084,2)</f>
        <v>0</v>
      </c>
      <c r="BL1084" s="3" t="s">
        <v>434</v>
      </c>
      <c r="BM1084" s="156" t="s">
        <v>1745</v>
      </c>
    </row>
    <row r="1085" ht="15.75" customHeight="1">
      <c r="A1085" s="173"/>
      <c r="B1085" s="174"/>
      <c r="C1085" s="173"/>
      <c r="D1085" s="168" t="s">
        <v>338</v>
      </c>
      <c r="E1085" s="175" t="s">
        <v>1</v>
      </c>
      <c r="F1085" s="176" t="s">
        <v>1746</v>
      </c>
      <c r="G1085" s="173"/>
      <c r="H1085" s="177">
        <v>7.05</v>
      </c>
      <c r="I1085" s="173"/>
      <c r="J1085" s="173"/>
      <c r="K1085" s="173"/>
      <c r="L1085" s="174"/>
      <c r="M1085" s="178"/>
      <c r="N1085" s="173"/>
      <c r="O1085" s="173"/>
      <c r="P1085" s="173"/>
      <c r="Q1085" s="173"/>
      <c r="R1085" s="173"/>
      <c r="S1085" s="173"/>
      <c r="T1085" s="179"/>
      <c r="U1085" s="173"/>
      <c r="V1085" s="173"/>
      <c r="W1085" s="173"/>
      <c r="X1085" s="173"/>
      <c r="Y1085" s="173"/>
      <c r="Z1085" s="173"/>
      <c r="AA1085" s="173"/>
      <c r="AB1085" s="173"/>
      <c r="AC1085" s="173"/>
      <c r="AD1085" s="173"/>
      <c r="AE1085" s="173"/>
      <c r="AF1085" s="173"/>
      <c r="AG1085" s="173"/>
      <c r="AH1085" s="173"/>
      <c r="AI1085" s="173"/>
      <c r="AJ1085" s="173"/>
      <c r="AK1085" s="173"/>
      <c r="AL1085" s="173"/>
      <c r="AM1085" s="173"/>
      <c r="AN1085" s="173"/>
      <c r="AO1085" s="173"/>
      <c r="AP1085" s="173"/>
      <c r="AQ1085" s="173"/>
      <c r="AR1085" s="173"/>
      <c r="AS1085" s="173"/>
      <c r="AT1085" s="175" t="s">
        <v>338</v>
      </c>
      <c r="AU1085" s="175" t="s">
        <v>136</v>
      </c>
      <c r="AV1085" s="173" t="s">
        <v>136</v>
      </c>
      <c r="AW1085" s="173" t="s">
        <v>28</v>
      </c>
      <c r="AX1085" s="173" t="s">
        <v>83</v>
      </c>
      <c r="AY1085" s="175" t="s">
        <v>128</v>
      </c>
      <c r="AZ1085" s="173"/>
      <c r="BA1085" s="173"/>
      <c r="BB1085" s="173"/>
      <c r="BC1085" s="173"/>
      <c r="BD1085" s="173"/>
      <c r="BE1085" s="173"/>
      <c r="BF1085" s="173"/>
      <c r="BG1085" s="173"/>
      <c r="BH1085" s="173"/>
      <c r="BI1085" s="173"/>
      <c r="BJ1085" s="173"/>
      <c r="BK1085" s="173"/>
      <c r="BL1085" s="173"/>
      <c r="BM1085" s="173"/>
    </row>
    <row r="1086" ht="24.0" customHeight="1">
      <c r="A1086" s="16"/>
      <c r="B1086" s="17"/>
      <c r="C1086" s="146" t="s">
        <v>1747</v>
      </c>
      <c r="D1086" s="146" t="s">
        <v>131</v>
      </c>
      <c r="E1086" s="147" t="s">
        <v>1748</v>
      </c>
      <c r="F1086" s="148" t="s">
        <v>1749</v>
      </c>
      <c r="G1086" s="149" t="s">
        <v>486</v>
      </c>
      <c r="H1086" s="150">
        <v>7.0</v>
      </c>
      <c r="I1086" s="151"/>
      <c r="J1086" s="151">
        <f t="shared" ref="J1086:J1087" si="216">ROUND(I1086*H1086,2)</f>
        <v>0</v>
      </c>
      <c r="K1086" s="148" t="s">
        <v>1</v>
      </c>
      <c r="L1086" s="17"/>
      <c r="M1086" s="152" t="s">
        <v>1</v>
      </c>
      <c r="N1086" s="153" t="s">
        <v>41</v>
      </c>
      <c r="O1086" s="154">
        <v>1.682</v>
      </c>
      <c r="P1086" s="154">
        <f t="shared" ref="P1086:P1087" si="217">O1086*H1086</f>
        <v>11.774</v>
      </c>
      <c r="Q1086" s="154">
        <v>0.0</v>
      </c>
      <c r="R1086" s="154">
        <f t="shared" ref="R1086:R1087" si="218">Q1086*H1086</f>
        <v>0</v>
      </c>
      <c r="S1086" s="154">
        <v>0.0</v>
      </c>
      <c r="T1086" s="155">
        <f t="shared" ref="T1086:T1087" si="219">S1086*H1086</f>
        <v>0</v>
      </c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56" t="s">
        <v>434</v>
      </c>
      <c r="AS1086" s="16"/>
      <c r="AT1086" s="156" t="s">
        <v>131</v>
      </c>
      <c r="AU1086" s="156" t="s">
        <v>136</v>
      </c>
      <c r="AV1086" s="16"/>
      <c r="AW1086" s="16"/>
      <c r="AX1086" s="16"/>
      <c r="AY1086" s="3" t="s">
        <v>128</v>
      </c>
      <c r="AZ1086" s="16"/>
      <c r="BA1086" s="16"/>
      <c r="BB1086" s="16"/>
      <c r="BC1086" s="16"/>
      <c r="BD1086" s="16"/>
      <c r="BE1086" s="157">
        <f t="shared" ref="BE1086:BE1087" si="220">IF(N1086="základní",J1086,0)</f>
        <v>0</v>
      </c>
      <c r="BF1086" s="157">
        <f t="shared" ref="BF1086:BF1087" si="221">IF(N1086="snížená",J1086,0)</f>
        <v>0</v>
      </c>
      <c r="BG1086" s="157">
        <f t="shared" ref="BG1086:BG1087" si="222">IF(N1086="zákl. přenesená",J1086,0)</f>
        <v>0</v>
      </c>
      <c r="BH1086" s="157">
        <f t="shared" ref="BH1086:BH1087" si="223">IF(N1086="sníž. přenesená",J1086,0)</f>
        <v>0</v>
      </c>
      <c r="BI1086" s="157">
        <f t="shared" ref="BI1086:BI1087" si="224">IF(N1086="nulová",J1086,0)</f>
        <v>0</v>
      </c>
      <c r="BJ1086" s="3" t="s">
        <v>136</v>
      </c>
      <c r="BK1086" s="157">
        <f t="shared" ref="BK1086:BK1087" si="225">ROUND(I1086*H1086,2)</f>
        <v>0</v>
      </c>
      <c r="BL1086" s="3" t="s">
        <v>434</v>
      </c>
      <c r="BM1086" s="156" t="s">
        <v>1750</v>
      </c>
    </row>
    <row r="1087" ht="24.0" customHeight="1">
      <c r="A1087" s="16"/>
      <c r="B1087" s="17"/>
      <c r="C1087" s="194" t="s">
        <v>1751</v>
      </c>
      <c r="D1087" s="194" t="s">
        <v>407</v>
      </c>
      <c r="E1087" s="195" t="s">
        <v>1752</v>
      </c>
      <c r="F1087" s="196" t="s">
        <v>1753</v>
      </c>
      <c r="G1087" s="197" t="s">
        <v>486</v>
      </c>
      <c r="H1087" s="198">
        <v>4.0</v>
      </c>
      <c r="I1087" s="199"/>
      <c r="J1087" s="199">
        <f t="shared" si="216"/>
        <v>0</v>
      </c>
      <c r="K1087" s="196" t="s">
        <v>1</v>
      </c>
      <c r="L1087" s="200"/>
      <c r="M1087" s="201" t="s">
        <v>1</v>
      </c>
      <c r="N1087" s="202" t="s">
        <v>41</v>
      </c>
      <c r="O1087" s="154">
        <v>0.0</v>
      </c>
      <c r="P1087" s="154">
        <f t="shared" si="217"/>
        <v>0</v>
      </c>
      <c r="Q1087" s="154">
        <v>0.02</v>
      </c>
      <c r="R1087" s="154">
        <f t="shared" si="218"/>
        <v>0.08</v>
      </c>
      <c r="S1087" s="154">
        <v>0.0</v>
      </c>
      <c r="T1087" s="155">
        <f t="shared" si="219"/>
        <v>0</v>
      </c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56" t="s">
        <v>556</v>
      </c>
      <c r="AS1087" s="16"/>
      <c r="AT1087" s="156" t="s">
        <v>407</v>
      </c>
      <c r="AU1087" s="156" t="s">
        <v>136</v>
      </c>
      <c r="AV1087" s="16"/>
      <c r="AW1087" s="16"/>
      <c r="AX1087" s="16"/>
      <c r="AY1087" s="3" t="s">
        <v>128</v>
      </c>
      <c r="AZ1087" s="16"/>
      <c r="BA1087" s="16"/>
      <c r="BB1087" s="16"/>
      <c r="BC1087" s="16"/>
      <c r="BD1087" s="16"/>
      <c r="BE1087" s="157">
        <f t="shared" si="220"/>
        <v>0</v>
      </c>
      <c r="BF1087" s="157">
        <f t="shared" si="221"/>
        <v>0</v>
      </c>
      <c r="BG1087" s="157">
        <f t="shared" si="222"/>
        <v>0</v>
      </c>
      <c r="BH1087" s="157">
        <f t="shared" si="223"/>
        <v>0</v>
      </c>
      <c r="BI1087" s="157">
        <f t="shared" si="224"/>
        <v>0</v>
      </c>
      <c r="BJ1087" s="3" t="s">
        <v>136</v>
      </c>
      <c r="BK1087" s="157">
        <f t="shared" si="225"/>
        <v>0</v>
      </c>
      <c r="BL1087" s="3" t="s">
        <v>434</v>
      </c>
      <c r="BM1087" s="156" t="s">
        <v>1754</v>
      </c>
    </row>
    <row r="1088" ht="15.75" customHeight="1">
      <c r="A1088" s="173"/>
      <c r="B1088" s="174"/>
      <c r="C1088" s="173"/>
      <c r="D1088" s="168" t="s">
        <v>338</v>
      </c>
      <c r="E1088" s="175" t="s">
        <v>1</v>
      </c>
      <c r="F1088" s="176" t="s">
        <v>1070</v>
      </c>
      <c r="G1088" s="173"/>
      <c r="H1088" s="177">
        <v>4.0</v>
      </c>
      <c r="I1088" s="173"/>
      <c r="J1088" s="173"/>
      <c r="K1088" s="173"/>
      <c r="L1088" s="174"/>
      <c r="M1088" s="178"/>
      <c r="N1088" s="173"/>
      <c r="O1088" s="173"/>
      <c r="P1088" s="173"/>
      <c r="Q1088" s="173"/>
      <c r="R1088" s="173"/>
      <c r="S1088" s="173"/>
      <c r="T1088" s="179"/>
      <c r="U1088" s="173"/>
      <c r="V1088" s="173"/>
      <c r="W1088" s="173"/>
      <c r="X1088" s="173"/>
      <c r="Y1088" s="173"/>
      <c r="Z1088" s="173"/>
      <c r="AA1088" s="173"/>
      <c r="AB1088" s="173"/>
      <c r="AC1088" s="173"/>
      <c r="AD1088" s="173"/>
      <c r="AE1088" s="173"/>
      <c r="AF1088" s="173"/>
      <c r="AG1088" s="173"/>
      <c r="AH1088" s="173"/>
      <c r="AI1088" s="173"/>
      <c r="AJ1088" s="173"/>
      <c r="AK1088" s="173"/>
      <c r="AL1088" s="173"/>
      <c r="AM1088" s="173"/>
      <c r="AN1088" s="173"/>
      <c r="AO1088" s="173"/>
      <c r="AP1088" s="173"/>
      <c r="AQ1088" s="173"/>
      <c r="AR1088" s="173"/>
      <c r="AS1088" s="173"/>
      <c r="AT1088" s="175" t="s">
        <v>338</v>
      </c>
      <c r="AU1088" s="175" t="s">
        <v>136</v>
      </c>
      <c r="AV1088" s="173" t="s">
        <v>136</v>
      </c>
      <c r="AW1088" s="173" t="s">
        <v>28</v>
      </c>
      <c r="AX1088" s="173" t="s">
        <v>83</v>
      </c>
      <c r="AY1088" s="175" t="s">
        <v>128</v>
      </c>
      <c r="AZ1088" s="173"/>
      <c r="BA1088" s="173"/>
      <c r="BB1088" s="173"/>
      <c r="BC1088" s="173"/>
      <c r="BD1088" s="173"/>
      <c r="BE1088" s="173"/>
      <c r="BF1088" s="173"/>
      <c r="BG1088" s="173"/>
      <c r="BH1088" s="173"/>
      <c r="BI1088" s="173"/>
      <c r="BJ1088" s="173"/>
      <c r="BK1088" s="173"/>
      <c r="BL1088" s="173"/>
      <c r="BM1088" s="173"/>
    </row>
    <row r="1089" ht="24.0" customHeight="1">
      <c r="A1089" s="16"/>
      <c r="B1089" s="17"/>
      <c r="C1089" s="194" t="s">
        <v>1755</v>
      </c>
      <c r="D1089" s="194" t="s">
        <v>407</v>
      </c>
      <c r="E1089" s="195" t="s">
        <v>1756</v>
      </c>
      <c r="F1089" s="196" t="s">
        <v>1757</v>
      </c>
      <c r="G1089" s="197" t="s">
        <v>486</v>
      </c>
      <c r="H1089" s="198">
        <v>2.0</v>
      </c>
      <c r="I1089" s="199"/>
      <c r="J1089" s="199">
        <f>ROUND(I1089*H1089,2)</f>
        <v>0</v>
      </c>
      <c r="K1089" s="196" t="s">
        <v>1</v>
      </c>
      <c r="L1089" s="200"/>
      <c r="M1089" s="201" t="s">
        <v>1</v>
      </c>
      <c r="N1089" s="202" t="s">
        <v>41</v>
      </c>
      <c r="O1089" s="154">
        <v>0.0</v>
      </c>
      <c r="P1089" s="154">
        <f>O1089*H1089</f>
        <v>0</v>
      </c>
      <c r="Q1089" s="154">
        <v>0.0145</v>
      </c>
      <c r="R1089" s="154">
        <f>Q1089*H1089</f>
        <v>0.029</v>
      </c>
      <c r="S1089" s="154">
        <v>0.0</v>
      </c>
      <c r="T1089" s="155">
        <f>S1089*H1089</f>
        <v>0</v>
      </c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56" t="s">
        <v>556</v>
      </c>
      <c r="AS1089" s="16"/>
      <c r="AT1089" s="156" t="s">
        <v>407</v>
      </c>
      <c r="AU1089" s="156" t="s">
        <v>136</v>
      </c>
      <c r="AV1089" s="16"/>
      <c r="AW1089" s="16"/>
      <c r="AX1089" s="16"/>
      <c r="AY1089" s="3" t="s">
        <v>128</v>
      </c>
      <c r="AZ1089" s="16"/>
      <c r="BA1089" s="16"/>
      <c r="BB1089" s="16"/>
      <c r="BC1089" s="16"/>
      <c r="BD1089" s="16"/>
      <c r="BE1089" s="157">
        <f>IF(N1089="základní",J1089,0)</f>
        <v>0</v>
      </c>
      <c r="BF1089" s="157">
        <f>IF(N1089="snížená",J1089,0)</f>
        <v>0</v>
      </c>
      <c r="BG1089" s="157">
        <f>IF(N1089="zákl. přenesená",J1089,0)</f>
        <v>0</v>
      </c>
      <c r="BH1089" s="157">
        <f>IF(N1089="sníž. přenesená",J1089,0)</f>
        <v>0</v>
      </c>
      <c r="BI1089" s="157">
        <f>IF(N1089="nulová",J1089,0)</f>
        <v>0</v>
      </c>
      <c r="BJ1089" s="3" t="s">
        <v>136</v>
      </c>
      <c r="BK1089" s="157">
        <f>ROUND(I1089*H1089,2)</f>
        <v>0</v>
      </c>
      <c r="BL1089" s="3" t="s">
        <v>434</v>
      </c>
      <c r="BM1089" s="156" t="s">
        <v>1758</v>
      </c>
    </row>
    <row r="1090" ht="15.75" customHeight="1">
      <c r="A1090" s="173"/>
      <c r="B1090" s="174"/>
      <c r="C1090" s="173"/>
      <c r="D1090" s="168" t="s">
        <v>338</v>
      </c>
      <c r="E1090" s="175" t="s">
        <v>1</v>
      </c>
      <c r="F1090" s="176" t="s">
        <v>1065</v>
      </c>
      <c r="G1090" s="173"/>
      <c r="H1090" s="177">
        <v>2.0</v>
      </c>
      <c r="I1090" s="173"/>
      <c r="J1090" s="173"/>
      <c r="K1090" s="173"/>
      <c r="L1090" s="174"/>
      <c r="M1090" s="178"/>
      <c r="N1090" s="173"/>
      <c r="O1090" s="173"/>
      <c r="P1090" s="173"/>
      <c r="Q1090" s="173"/>
      <c r="R1090" s="173"/>
      <c r="S1090" s="173"/>
      <c r="T1090" s="179"/>
      <c r="U1090" s="173"/>
      <c r="V1090" s="173"/>
      <c r="W1090" s="173"/>
      <c r="X1090" s="173"/>
      <c r="Y1090" s="173"/>
      <c r="Z1090" s="173"/>
      <c r="AA1090" s="173"/>
      <c r="AB1090" s="173"/>
      <c r="AC1090" s="173"/>
      <c r="AD1090" s="173"/>
      <c r="AE1090" s="173"/>
      <c r="AF1090" s="173"/>
      <c r="AG1090" s="173"/>
      <c r="AH1090" s="173"/>
      <c r="AI1090" s="173"/>
      <c r="AJ1090" s="173"/>
      <c r="AK1090" s="173"/>
      <c r="AL1090" s="173"/>
      <c r="AM1090" s="173"/>
      <c r="AN1090" s="173"/>
      <c r="AO1090" s="173"/>
      <c r="AP1090" s="173"/>
      <c r="AQ1090" s="173"/>
      <c r="AR1090" s="173"/>
      <c r="AS1090" s="173"/>
      <c r="AT1090" s="175" t="s">
        <v>338</v>
      </c>
      <c r="AU1090" s="175" t="s">
        <v>136</v>
      </c>
      <c r="AV1090" s="173" t="s">
        <v>136</v>
      </c>
      <c r="AW1090" s="173" t="s">
        <v>28</v>
      </c>
      <c r="AX1090" s="173" t="s">
        <v>83</v>
      </c>
      <c r="AY1090" s="175" t="s">
        <v>128</v>
      </c>
      <c r="AZ1090" s="173"/>
      <c r="BA1090" s="173"/>
      <c r="BB1090" s="173"/>
      <c r="BC1090" s="173"/>
      <c r="BD1090" s="173"/>
      <c r="BE1090" s="173"/>
      <c r="BF1090" s="173"/>
      <c r="BG1090" s="173"/>
      <c r="BH1090" s="173"/>
      <c r="BI1090" s="173"/>
      <c r="BJ1090" s="173"/>
      <c r="BK1090" s="173"/>
      <c r="BL1090" s="173"/>
      <c r="BM1090" s="173"/>
    </row>
    <row r="1091" ht="24.0" customHeight="1">
      <c r="A1091" s="16"/>
      <c r="B1091" s="17"/>
      <c r="C1091" s="194" t="s">
        <v>1759</v>
      </c>
      <c r="D1091" s="194" t="s">
        <v>407</v>
      </c>
      <c r="E1091" s="195" t="s">
        <v>1760</v>
      </c>
      <c r="F1091" s="196" t="s">
        <v>1761</v>
      </c>
      <c r="G1091" s="197" t="s">
        <v>486</v>
      </c>
      <c r="H1091" s="198">
        <v>1.0</v>
      </c>
      <c r="I1091" s="199"/>
      <c r="J1091" s="199">
        <f>ROUND(I1091*H1091,2)</f>
        <v>0</v>
      </c>
      <c r="K1091" s="196" t="s">
        <v>1</v>
      </c>
      <c r="L1091" s="200"/>
      <c r="M1091" s="201" t="s">
        <v>1</v>
      </c>
      <c r="N1091" s="202" t="s">
        <v>41</v>
      </c>
      <c r="O1091" s="154">
        <v>0.0</v>
      </c>
      <c r="P1091" s="154">
        <f>O1091*H1091</f>
        <v>0</v>
      </c>
      <c r="Q1091" s="154">
        <v>0.013</v>
      </c>
      <c r="R1091" s="154">
        <f>Q1091*H1091</f>
        <v>0.013</v>
      </c>
      <c r="S1091" s="154">
        <v>0.0</v>
      </c>
      <c r="T1091" s="155">
        <f>S1091*H1091</f>
        <v>0</v>
      </c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56" t="s">
        <v>556</v>
      </c>
      <c r="AS1091" s="16"/>
      <c r="AT1091" s="156" t="s">
        <v>407</v>
      </c>
      <c r="AU1091" s="156" t="s">
        <v>136</v>
      </c>
      <c r="AV1091" s="16"/>
      <c r="AW1091" s="16"/>
      <c r="AX1091" s="16"/>
      <c r="AY1091" s="3" t="s">
        <v>128</v>
      </c>
      <c r="AZ1091" s="16"/>
      <c r="BA1091" s="16"/>
      <c r="BB1091" s="16"/>
      <c r="BC1091" s="16"/>
      <c r="BD1091" s="16"/>
      <c r="BE1091" s="157">
        <f>IF(N1091="základní",J1091,0)</f>
        <v>0</v>
      </c>
      <c r="BF1091" s="157">
        <f>IF(N1091="snížená",J1091,0)</f>
        <v>0</v>
      </c>
      <c r="BG1091" s="157">
        <f>IF(N1091="zákl. přenesená",J1091,0)</f>
        <v>0</v>
      </c>
      <c r="BH1091" s="157">
        <f>IF(N1091="sníž. přenesená",J1091,0)</f>
        <v>0</v>
      </c>
      <c r="BI1091" s="157">
        <f>IF(N1091="nulová",J1091,0)</f>
        <v>0</v>
      </c>
      <c r="BJ1091" s="3" t="s">
        <v>136</v>
      </c>
      <c r="BK1091" s="157">
        <f>ROUND(I1091*H1091,2)</f>
        <v>0</v>
      </c>
      <c r="BL1091" s="3" t="s">
        <v>434</v>
      </c>
      <c r="BM1091" s="156" t="s">
        <v>1762</v>
      </c>
    </row>
    <row r="1092" ht="15.75" customHeight="1">
      <c r="A1092" s="173"/>
      <c r="B1092" s="174"/>
      <c r="C1092" s="173"/>
      <c r="D1092" s="168" t="s">
        <v>338</v>
      </c>
      <c r="E1092" s="175" t="s">
        <v>1</v>
      </c>
      <c r="F1092" s="176" t="s">
        <v>1763</v>
      </c>
      <c r="G1092" s="173"/>
      <c r="H1092" s="177">
        <v>1.0</v>
      </c>
      <c r="I1092" s="173"/>
      <c r="J1092" s="173"/>
      <c r="K1092" s="173"/>
      <c r="L1092" s="174"/>
      <c r="M1092" s="178"/>
      <c r="N1092" s="173"/>
      <c r="O1092" s="173"/>
      <c r="P1092" s="173"/>
      <c r="Q1092" s="173"/>
      <c r="R1092" s="173"/>
      <c r="S1092" s="173"/>
      <c r="T1092" s="179"/>
      <c r="U1092" s="173"/>
      <c r="V1092" s="173"/>
      <c r="W1092" s="173"/>
      <c r="X1092" s="173"/>
      <c r="Y1092" s="173"/>
      <c r="Z1092" s="173"/>
      <c r="AA1092" s="173"/>
      <c r="AB1092" s="173"/>
      <c r="AC1092" s="173"/>
      <c r="AD1092" s="173"/>
      <c r="AE1092" s="173"/>
      <c r="AF1092" s="173"/>
      <c r="AG1092" s="173"/>
      <c r="AH1092" s="173"/>
      <c r="AI1092" s="173"/>
      <c r="AJ1092" s="173"/>
      <c r="AK1092" s="173"/>
      <c r="AL1092" s="173"/>
      <c r="AM1092" s="173"/>
      <c r="AN1092" s="173"/>
      <c r="AO1092" s="173"/>
      <c r="AP1092" s="173"/>
      <c r="AQ1092" s="173"/>
      <c r="AR1092" s="173"/>
      <c r="AS1092" s="173"/>
      <c r="AT1092" s="175" t="s">
        <v>338</v>
      </c>
      <c r="AU1092" s="175" t="s">
        <v>136</v>
      </c>
      <c r="AV1092" s="173" t="s">
        <v>136</v>
      </c>
      <c r="AW1092" s="173" t="s">
        <v>28</v>
      </c>
      <c r="AX1092" s="173" t="s">
        <v>83</v>
      </c>
      <c r="AY1092" s="175" t="s">
        <v>128</v>
      </c>
      <c r="AZ1092" s="173"/>
      <c r="BA1092" s="173"/>
      <c r="BB1092" s="173"/>
      <c r="BC1092" s="173"/>
      <c r="BD1092" s="173"/>
      <c r="BE1092" s="173"/>
      <c r="BF1092" s="173"/>
      <c r="BG1092" s="173"/>
      <c r="BH1092" s="173"/>
      <c r="BI1092" s="173"/>
      <c r="BJ1092" s="173"/>
      <c r="BK1092" s="173"/>
      <c r="BL1092" s="173"/>
      <c r="BM1092" s="173"/>
    </row>
    <row r="1093" ht="24.0" customHeight="1">
      <c r="A1093" s="16"/>
      <c r="B1093" s="17"/>
      <c r="C1093" s="146" t="s">
        <v>1764</v>
      </c>
      <c r="D1093" s="146" t="s">
        <v>131</v>
      </c>
      <c r="E1093" s="147" t="s">
        <v>1765</v>
      </c>
      <c r="F1093" s="148" t="s">
        <v>1766</v>
      </c>
      <c r="G1093" s="149" t="s">
        <v>486</v>
      </c>
      <c r="H1093" s="150">
        <v>1.0</v>
      </c>
      <c r="I1093" s="151"/>
      <c r="J1093" s="151">
        <f>ROUND(I1093*H1093,2)</f>
        <v>0</v>
      </c>
      <c r="K1093" s="148" t="s">
        <v>134</v>
      </c>
      <c r="L1093" s="17"/>
      <c r="M1093" s="152" t="s">
        <v>1</v>
      </c>
      <c r="N1093" s="153" t="s">
        <v>41</v>
      </c>
      <c r="O1093" s="154">
        <v>2.04</v>
      </c>
      <c r="P1093" s="154">
        <f>O1093*H1093</f>
        <v>2.04</v>
      </c>
      <c r="Q1093" s="154">
        <v>0.0</v>
      </c>
      <c r="R1093" s="154">
        <f>Q1093*H1093</f>
        <v>0</v>
      </c>
      <c r="S1093" s="154">
        <v>0.0</v>
      </c>
      <c r="T1093" s="155">
        <f>S1093*H1093</f>
        <v>0</v>
      </c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56" t="s">
        <v>434</v>
      </c>
      <c r="AS1093" s="16"/>
      <c r="AT1093" s="156" t="s">
        <v>131</v>
      </c>
      <c r="AU1093" s="156" t="s">
        <v>136</v>
      </c>
      <c r="AV1093" s="16"/>
      <c r="AW1093" s="16"/>
      <c r="AX1093" s="16"/>
      <c r="AY1093" s="3" t="s">
        <v>128</v>
      </c>
      <c r="AZ1093" s="16"/>
      <c r="BA1093" s="16"/>
      <c r="BB1093" s="16"/>
      <c r="BC1093" s="16"/>
      <c r="BD1093" s="16"/>
      <c r="BE1093" s="157">
        <f>IF(N1093="základní",J1093,0)</f>
        <v>0</v>
      </c>
      <c r="BF1093" s="157">
        <f>IF(N1093="snížená",J1093,0)</f>
        <v>0</v>
      </c>
      <c r="BG1093" s="157">
        <f>IF(N1093="zákl. přenesená",J1093,0)</f>
        <v>0</v>
      </c>
      <c r="BH1093" s="157">
        <f>IF(N1093="sníž. přenesená",J1093,0)</f>
        <v>0</v>
      </c>
      <c r="BI1093" s="157">
        <f>IF(N1093="nulová",J1093,0)</f>
        <v>0</v>
      </c>
      <c r="BJ1093" s="3" t="s">
        <v>136</v>
      </c>
      <c r="BK1093" s="157">
        <f>ROUND(I1093*H1093,2)</f>
        <v>0</v>
      </c>
      <c r="BL1093" s="3" t="s">
        <v>434</v>
      </c>
      <c r="BM1093" s="156" t="s">
        <v>1767</v>
      </c>
    </row>
    <row r="1094" ht="15.75" customHeight="1">
      <c r="A1094" s="16"/>
      <c r="B1094" s="17"/>
      <c r="C1094" s="16"/>
      <c r="D1094" s="158" t="s">
        <v>138</v>
      </c>
      <c r="E1094" s="16"/>
      <c r="F1094" s="159" t="s">
        <v>1768</v>
      </c>
      <c r="G1094" s="16"/>
      <c r="H1094" s="16"/>
      <c r="I1094" s="16"/>
      <c r="J1094" s="16"/>
      <c r="K1094" s="16"/>
      <c r="L1094" s="17"/>
      <c r="M1094" s="160"/>
      <c r="N1094" s="16"/>
      <c r="O1094" s="16"/>
      <c r="P1094" s="16"/>
      <c r="Q1094" s="16"/>
      <c r="R1094" s="16"/>
      <c r="S1094" s="16"/>
      <c r="T1094" s="5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3" t="s">
        <v>138</v>
      </c>
      <c r="AU1094" s="3" t="s">
        <v>136</v>
      </c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</row>
    <row r="1095" ht="24.0" customHeight="1">
      <c r="A1095" s="16"/>
      <c r="B1095" s="17"/>
      <c r="C1095" s="194" t="s">
        <v>1769</v>
      </c>
      <c r="D1095" s="194" t="s">
        <v>407</v>
      </c>
      <c r="E1095" s="195" t="s">
        <v>1770</v>
      </c>
      <c r="F1095" s="196" t="s">
        <v>1771</v>
      </c>
      <c r="G1095" s="197" t="s">
        <v>486</v>
      </c>
      <c r="H1095" s="198">
        <v>4.2</v>
      </c>
      <c r="I1095" s="199"/>
      <c r="J1095" s="199">
        <f>ROUND(I1095*H1095,2)</f>
        <v>0</v>
      </c>
      <c r="K1095" s="196" t="s">
        <v>134</v>
      </c>
      <c r="L1095" s="200"/>
      <c r="M1095" s="201" t="s">
        <v>1</v>
      </c>
      <c r="N1095" s="202" t="s">
        <v>41</v>
      </c>
      <c r="O1095" s="154">
        <v>0.0</v>
      </c>
      <c r="P1095" s="154">
        <f>O1095*H1095</f>
        <v>0</v>
      </c>
      <c r="Q1095" s="154">
        <v>0.061</v>
      </c>
      <c r="R1095" s="154">
        <f>Q1095*H1095</f>
        <v>0.2562</v>
      </c>
      <c r="S1095" s="154">
        <v>0.0</v>
      </c>
      <c r="T1095" s="155">
        <f>S1095*H1095</f>
        <v>0</v>
      </c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56" t="s">
        <v>556</v>
      </c>
      <c r="AS1095" s="16"/>
      <c r="AT1095" s="156" t="s">
        <v>407</v>
      </c>
      <c r="AU1095" s="156" t="s">
        <v>136</v>
      </c>
      <c r="AV1095" s="16"/>
      <c r="AW1095" s="16"/>
      <c r="AX1095" s="16"/>
      <c r="AY1095" s="3" t="s">
        <v>128</v>
      </c>
      <c r="AZ1095" s="16"/>
      <c r="BA1095" s="16"/>
      <c r="BB1095" s="16"/>
      <c r="BC1095" s="16"/>
      <c r="BD1095" s="16"/>
      <c r="BE1095" s="157">
        <f>IF(N1095="základní",J1095,0)</f>
        <v>0</v>
      </c>
      <c r="BF1095" s="157">
        <f>IF(N1095="snížená",J1095,0)</f>
        <v>0</v>
      </c>
      <c r="BG1095" s="157">
        <f>IF(N1095="zákl. přenesená",J1095,0)</f>
        <v>0</v>
      </c>
      <c r="BH1095" s="157">
        <f>IF(N1095="sníž. přenesená",J1095,0)</f>
        <v>0</v>
      </c>
      <c r="BI1095" s="157">
        <f>IF(N1095="nulová",J1095,0)</f>
        <v>0</v>
      </c>
      <c r="BJ1095" s="3" t="s">
        <v>136</v>
      </c>
      <c r="BK1095" s="157">
        <f>ROUND(I1095*H1095,2)</f>
        <v>0</v>
      </c>
      <c r="BL1095" s="3" t="s">
        <v>434</v>
      </c>
      <c r="BM1095" s="156" t="s">
        <v>1772</v>
      </c>
    </row>
    <row r="1096" ht="15.75" customHeight="1">
      <c r="A1096" s="173"/>
      <c r="B1096" s="174"/>
      <c r="C1096" s="173"/>
      <c r="D1096" s="168" t="s">
        <v>338</v>
      </c>
      <c r="E1096" s="175" t="s">
        <v>1</v>
      </c>
      <c r="F1096" s="176" t="s">
        <v>1773</v>
      </c>
      <c r="G1096" s="173"/>
      <c r="H1096" s="177">
        <v>4.2</v>
      </c>
      <c r="I1096" s="173"/>
      <c r="J1096" s="173"/>
      <c r="K1096" s="173"/>
      <c r="L1096" s="174"/>
      <c r="M1096" s="178"/>
      <c r="N1096" s="173"/>
      <c r="O1096" s="173"/>
      <c r="P1096" s="173"/>
      <c r="Q1096" s="173"/>
      <c r="R1096" s="173"/>
      <c r="S1096" s="173"/>
      <c r="T1096" s="179"/>
      <c r="U1096" s="173"/>
      <c r="V1096" s="173"/>
      <c r="W1096" s="173"/>
      <c r="X1096" s="173"/>
      <c r="Y1096" s="173"/>
      <c r="Z1096" s="173"/>
      <c r="AA1096" s="173"/>
      <c r="AB1096" s="173"/>
      <c r="AC1096" s="173"/>
      <c r="AD1096" s="173"/>
      <c r="AE1096" s="173"/>
      <c r="AF1096" s="173"/>
      <c r="AG1096" s="173"/>
      <c r="AH1096" s="173"/>
      <c r="AI1096" s="173"/>
      <c r="AJ1096" s="173"/>
      <c r="AK1096" s="173"/>
      <c r="AL1096" s="173"/>
      <c r="AM1096" s="173"/>
      <c r="AN1096" s="173"/>
      <c r="AO1096" s="173"/>
      <c r="AP1096" s="173"/>
      <c r="AQ1096" s="173"/>
      <c r="AR1096" s="173"/>
      <c r="AS1096" s="173"/>
      <c r="AT1096" s="175" t="s">
        <v>338</v>
      </c>
      <c r="AU1096" s="175" t="s">
        <v>136</v>
      </c>
      <c r="AV1096" s="173" t="s">
        <v>136</v>
      </c>
      <c r="AW1096" s="173" t="s">
        <v>28</v>
      </c>
      <c r="AX1096" s="173" t="s">
        <v>83</v>
      </c>
      <c r="AY1096" s="175" t="s">
        <v>128</v>
      </c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173"/>
    </row>
    <row r="1097" ht="24.0" customHeight="1">
      <c r="A1097" s="16"/>
      <c r="B1097" s="17"/>
      <c r="C1097" s="146" t="s">
        <v>1774</v>
      </c>
      <c r="D1097" s="146" t="s">
        <v>131</v>
      </c>
      <c r="E1097" s="147" t="s">
        <v>1775</v>
      </c>
      <c r="F1097" s="148" t="s">
        <v>1776</v>
      </c>
      <c r="G1097" s="149" t="s">
        <v>486</v>
      </c>
      <c r="H1097" s="150">
        <v>2.0</v>
      </c>
      <c r="I1097" s="151"/>
      <c r="J1097" s="151">
        <f>ROUND(I1097*H1097,2)</f>
        <v>0</v>
      </c>
      <c r="K1097" s="148" t="s">
        <v>134</v>
      </c>
      <c r="L1097" s="17"/>
      <c r="M1097" s="152" t="s">
        <v>1</v>
      </c>
      <c r="N1097" s="153" t="s">
        <v>41</v>
      </c>
      <c r="O1097" s="154">
        <v>2.856</v>
      </c>
      <c r="P1097" s="154">
        <f>O1097*H1097</f>
        <v>5.712</v>
      </c>
      <c r="Q1097" s="154">
        <v>0.0</v>
      </c>
      <c r="R1097" s="154">
        <f>Q1097*H1097</f>
        <v>0</v>
      </c>
      <c r="S1097" s="154">
        <v>0.0</v>
      </c>
      <c r="T1097" s="155">
        <f>S1097*H1097</f>
        <v>0</v>
      </c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56" t="s">
        <v>434</v>
      </c>
      <c r="AS1097" s="16"/>
      <c r="AT1097" s="156" t="s">
        <v>131</v>
      </c>
      <c r="AU1097" s="156" t="s">
        <v>136</v>
      </c>
      <c r="AV1097" s="16"/>
      <c r="AW1097" s="16"/>
      <c r="AX1097" s="16"/>
      <c r="AY1097" s="3" t="s">
        <v>128</v>
      </c>
      <c r="AZ1097" s="16"/>
      <c r="BA1097" s="16"/>
      <c r="BB1097" s="16"/>
      <c r="BC1097" s="16"/>
      <c r="BD1097" s="16"/>
      <c r="BE1097" s="157">
        <f>IF(N1097="základní",J1097,0)</f>
        <v>0</v>
      </c>
      <c r="BF1097" s="157">
        <f>IF(N1097="snížená",J1097,0)</f>
        <v>0</v>
      </c>
      <c r="BG1097" s="157">
        <f>IF(N1097="zákl. přenesená",J1097,0)</f>
        <v>0</v>
      </c>
      <c r="BH1097" s="157">
        <f>IF(N1097="sníž. přenesená",J1097,0)</f>
        <v>0</v>
      </c>
      <c r="BI1097" s="157">
        <f>IF(N1097="nulová",J1097,0)</f>
        <v>0</v>
      </c>
      <c r="BJ1097" s="3" t="s">
        <v>136</v>
      </c>
      <c r="BK1097" s="157">
        <f>ROUND(I1097*H1097,2)</f>
        <v>0</v>
      </c>
      <c r="BL1097" s="3" t="s">
        <v>434</v>
      </c>
      <c r="BM1097" s="156" t="s">
        <v>1777</v>
      </c>
    </row>
    <row r="1098" ht="15.75" customHeight="1">
      <c r="A1098" s="16"/>
      <c r="B1098" s="17"/>
      <c r="C1098" s="16"/>
      <c r="D1098" s="158" t="s">
        <v>138</v>
      </c>
      <c r="E1098" s="16"/>
      <c r="F1098" s="159" t="s">
        <v>1778</v>
      </c>
      <c r="G1098" s="16"/>
      <c r="H1098" s="16"/>
      <c r="I1098" s="16"/>
      <c r="J1098" s="16"/>
      <c r="K1098" s="16"/>
      <c r="L1098" s="17"/>
      <c r="M1098" s="160"/>
      <c r="N1098" s="16"/>
      <c r="O1098" s="16"/>
      <c r="P1098" s="16"/>
      <c r="Q1098" s="16"/>
      <c r="R1098" s="16"/>
      <c r="S1098" s="16"/>
      <c r="T1098" s="5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3" t="s">
        <v>138</v>
      </c>
      <c r="AU1098" s="3" t="s">
        <v>136</v>
      </c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</row>
    <row r="1099" ht="24.0" customHeight="1">
      <c r="A1099" s="16"/>
      <c r="B1099" s="17"/>
      <c r="C1099" s="194" t="s">
        <v>1779</v>
      </c>
      <c r="D1099" s="194" t="s">
        <v>407</v>
      </c>
      <c r="E1099" s="195" t="s">
        <v>1760</v>
      </c>
      <c r="F1099" s="196" t="s">
        <v>1761</v>
      </c>
      <c r="G1099" s="197" t="s">
        <v>486</v>
      </c>
      <c r="H1099" s="198">
        <v>1.0</v>
      </c>
      <c r="I1099" s="199"/>
      <c r="J1099" s="199">
        <f>ROUND(I1099*H1099,2)</f>
        <v>0</v>
      </c>
      <c r="K1099" s="196" t="s">
        <v>1</v>
      </c>
      <c r="L1099" s="200"/>
      <c r="M1099" s="201" t="s">
        <v>1</v>
      </c>
      <c r="N1099" s="202" t="s">
        <v>41</v>
      </c>
      <c r="O1099" s="154">
        <v>0.0</v>
      </c>
      <c r="P1099" s="154">
        <f>O1099*H1099</f>
        <v>0</v>
      </c>
      <c r="Q1099" s="154">
        <v>0.013</v>
      </c>
      <c r="R1099" s="154">
        <f>Q1099*H1099</f>
        <v>0.013</v>
      </c>
      <c r="S1099" s="154">
        <v>0.0</v>
      </c>
      <c r="T1099" s="155">
        <f>S1099*H1099</f>
        <v>0</v>
      </c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56" t="s">
        <v>556</v>
      </c>
      <c r="AS1099" s="16"/>
      <c r="AT1099" s="156" t="s">
        <v>407</v>
      </c>
      <c r="AU1099" s="156" t="s">
        <v>136</v>
      </c>
      <c r="AV1099" s="16"/>
      <c r="AW1099" s="16"/>
      <c r="AX1099" s="16"/>
      <c r="AY1099" s="3" t="s">
        <v>128</v>
      </c>
      <c r="AZ1099" s="16"/>
      <c r="BA1099" s="16"/>
      <c r="BB1099" s="16"/>
      <c r="BC1099" s="16"/>
      <c r="BD1099" s="16"/>
      <c r="BE1099" s="157">
        <f>IF(N1099="základní",J1099,0)</f>
        <v>0</v>
      </c>
      <c r="BF1099" s="157">
        <f>IF(N1099="snížená",J1099,0)</f>
        <v>0</v>
      </c>
      <c r="BG1099" s="157">
        <f>IF(N1099="zákl. přenesená",J1099,0)</f>
        <v>0</v>
      </c>
      <c r="BH1099" s="157">
        <f>IF(N1099="sníž. přenesená",J1099,0)</f>
        <v>0</v>
      </c>
      <c r="BI1099" s="157">
        <f>IF(N1099="nulová",J1099,0)</f>
        <v>0</v>
      </c>
      <c r="BJ1099" s="3" t="s">
        <v>136</v>
      </c>
      <c r="BK1099" s="157">
        <f>ROUND(I1099*H1099,2)</f>
        <v>0</v>
      </c>
      <c r="BL1099" s="3" t="s">
        <v>434</v>
      </c>
      <c r="BM1099" s="156" t="s">
        <v>1780</v>
      </c>
    </row>
    <row r="1100" ht="15.75" customHeight="1">
      <c r="A1100" s="173"/>
      <c r="B1100" s="174"/>
      <c r="C1100" s="173"/>
      <c r="D1100" s="168" t="s">
        <v>338</v>
      </c>
      <c r="E1100" s="175" t="s">
        <v>1</v>
      </c>
      <c r="F1100" s="176" t="s">
        <v>1089</v>
      </c>
      <c r="G1100" s="173"/>
      <c r="H1100" s="177">
        <v>1.0</v>
      </c>
      <c r="I1100" s="173"/>
      <c r="J1100" s="173"/>
      <c r="K1100" s="173"/>
      <c r="L1100" s="174"/>
      <c r="M1100" s="178"/>
      <c r="N1100" s="173"/>
      <c r="O1100" s="173"/>
      <c r="P1100" s="173"/>
      <c r="Q1100" s="173"/>
      <c r="R1100" s="173"/>
      <c r="S1100" s="173"/>
      <c r="T1100" s="179"/>
      <c r="U1100" s="173"/>
      <c r="V1100" s="173"/>
      <c r="W1100" s="173"/>
      <c r="X1100" s="173"/>
      <c r="Y1100" s="173"/>
      <c r="Z1100" s="173"/>
      <c r="AA1100" s="173"/>
      <c r="AB1100" s="173"/>
      <c r="AC1100" s="173"/>
      <c r="AD1100" s="173"/>
      <c r="AE1100" s="173"/>
      <c r="AF1100" s="173"/>
      <c r="AG1100" s="173"/>
      <c r="AH1100" s="173"/>
      <c r="AI1100" s="173"/>
      <c r="AJ1100" s="173"/>
      <c r="AK1100" s="173"/>
      <c r="AL1100" s="173"/>
      <c r="AM1100" s="173"/>
      <c r="AN1100" s="173"/>
      <c r="AO1100" s="173"/>
      <c r="AP1100" s="173"/>
      <c r="AQ1100" s="173"/>
      <c r="AR1100" s="173"/>
      <c r="AS1100" s="173"/>
      <c r="AT1100" s="175" t="s">
        <v>338</v>
      </c>
      <c r="AU1100" s="175" t="s">
        <v>136</v>
      </c>
      <c r="AV1100" s="173" t="s">
        <v>136</v>
      </c>
      <c r="AW1100" s="173" t="s">
        <v>28</v>
      </c>
      <c r="AX1100" s="173" t="s">
        <v>83</v>
      </c>
      <c r="AY1100" s="175" t="s">
        <v>128</v>
      </c>
      <c r="AZ1100" s="173"/>
      <c r="BA1100" s="173"/>
      <c r="BB1100" s="173"/>
      <c r="BC1100" s="173"/>
      <c r="BD1100" s="173"/>
      <c r="BE1100" s="173"/>
      <c r="BF1100" s="173"/>
      <c r="BG1100" s="173"/>
      <c r="BH1100" s="173"/>
      <c r="BI1100" s="173"/>
      <c r="BJ1100" s="173"/>
      <c r="BK1100" s="173"/>
      <c r="BL1100" s="173"/>
      <c r="BM1100" s="173"/>
    </row>
    <row r="1101" ht="24.0" customHeight="1">
      <c r="A1101" s="16"/>
      <c r="B1101" s="17"/>
      <c r="C1101" s="194" t="s">
        <v>1781</v>
      </c>
      <c r="D1101" s="194" t="s">
        <v>407</v>
      </c>
      <c r="E1101" s="195" t="s">
        <v>1782</v>
      </c>
      <c r="F1101" s="196" t="s">
        <v>1783</v>
      </c>
      <c r="G1101" s="197" t="s">
        <v>486</v>
      </c>
      <c r="H1101" s="198">
        <v>1.0</v>
      </c>
      <c r="I1101" s="199"/>
      <c r="J1101" s="199">
        <f>ROUND(I1101*H1101,2)</f>
        <v>0</v>
      </c>
      <c r="K1101" s="196" t="s">
        <v>1</v>
      </c>
      <c r="L1101" s="200"/>
      <c r="M1101" s="201" t="s">
        <v>1</v>
      </c>
      <c r="N1101" s="202" t="s">
        <v>41</v>
      </c>
      <c r="O1101" s="154">
        <v>0.0</v>
      </c>
      <c r="P1101" s="154">
        <f>O1101*H1101</f>
        <v>0</v>
      </c>
      <c r="Q1101" s="154">
        <v>0.016</v>
      </c>
      <c r="R1101" s="154">
        <f>Q1101*H1101</f>
        <v>0.016</v>
      </c>
      <c r="S1101" s="154">
        <v>0.0</v>
      </c>
      <c r="T1101" s="155">
        <f>S1101*H1101</f>
        <v>0</v>
      </c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56" t="s">
        <v>556</v>
      </c>
      <c r="AS1101" s="16"/>
      <c r="AT1101" s="156" t="s">
        <v>407</v>
      </c>
      <c r="AU1101" s="156" t="s">
        <v>136</v>
      </c>
      <c r="AV1101" s="16"/>
      <c r="AW1101" s="16"/>
      <c r="AX1101" s="16"/>
      <c r="AY1101" s="3" t="s">
        <v>128</v>
      </c>
      <c r="AZ1101" s="16"/>
      <c r="BA1101" s="16"/>
      <c r="BB1101" s="16"/>
      <c r="BC1101" s="16"/>
      <c r="BD1101" s="16"/>
      <c r="BE1101" s="157">
        <f>IF(N1101="základní",J1101,0)</f>
        <v>0</v>
      </c>
      <c r="BF1101" s="157">
        <f>IF(N1101="snížená",J1101,0)</f>
        <v>0</v>
      </c>
      <c r="BG1101" s="157">
        <f>IF(N1101="zákl. přenesená",J1101,0)</f>
        <v>0</v>
      </c>
      <c r="BH1101" s="157">
        <f>IF(N1101="sníž. přenesená",J1101,0)</f>
        <v>0</v>
      </c>
      <c r="BI1101" s="157">
        <f>IF(N1101="nulová",J1101,0)</f>
        <v>0</v>
      </c>
      <c r="BJ1101" s="3" t="s">
        <v>136</v>
      </c>
      <c r="BK1101" s="157">
        <f>ROUND(I1101*H1101,2)</f>
        <v>0</v>
      </c>
      <c r="BL1101" s="3" t="s">
        <v>434</v>
      </c>
      <c r="BM1101" s="156" t="s">
        <v>1784</v>
      </c>
    </row>
    <row r="1102" ht="15.75" customHeight="1">
      <c r="A1102" s="173"/>
      <c r="B1102" s="174"/>
      <c r="C1102" s="173"/>
      <c r="D1102" s="168" t="s">
        <v>338</v>
      </c>
      <c r="E1102" s="175" t="s">
        <v>1</v>
      </c>
      <c r="F1102" s="176" t="s">
        <v>1094</v>
      </c>
      <c r="G1102" s="173"/>
      <c r="H1102" s="177">
        <v>1.0</v>
      </c>
      <c r="I1102" s="173"/>
      <c r="J1102" s="173"/>
      <c r="K1102" s="173"/>
      <c r="L1102" s="174"/>
      <c r="M1102" s="178"/>
      <c r="N1102" s="173"/>
      <c r="O1102" s="173"/>
      <c r="P1102" s="173"/>
      <c r="Q1102" s="173"/>
      <c r="R1102" s="173"/>
      <c r="S1102" s="173"/>
      <c r="T1102" s="179"/>
      <c r="U1102" s="173"/>
      <c r="V1102" s="173"/>
      <c r="W1102" s="173"/>
      <c r="X1102" s="173"/>
      <c r="Y1102" s="173"/>
      <c r="Z1102" s="173"/>
      <c r="AA1102" s="173"/>
      <c r="AB1102" s="173"/>
      <c r="AC1102" s="173"/>
      <c r="AD1102" s="173"/>
      <c r="AE1102" s="173"/>
      <c r="AF1102" s="173"/>
      <c r="AG1102" s="173"/>
      <c r="AH1102" s="173"/>
      <c r="AI1102" s="173"/>
      <c r="AJ1102" s="173"/>
      <c r="AK1102" s="173"/>
      <c r="AL1102" s="173"/>
      <c r="AM1102" s="173"/>
      <c r="AN1102" s="173"/>
      <c r="AO1102" s="173"/>
      <c r="AP1102" s="173"/>
      <c r="AQ1102" s="173"/>
      <c r="AR1102" s="173"/>
      <c r="AS1102" s="173"/>
      <c r="AT1102" s="175" t="s">
        <v>338</v>
      </c>
      <c r="AU1102" s="175" t="s">
        <v>136</v>
      </c>
      <c r="AV1102" s="173" t="s">
        <v>136</v>
      </c>
      <c r="AW1102" s="173" t="s">
        <v>28</v>
      </c>
      <c r="AX1102" s="173" t="s">
        <v>83</v>
      </c>
      <c r="AY1102" s="175" t="s">
        <v>128</v>
      </c>
      <c r="AZ1102" s="173"/>
      <c r="BA1102" s="173"/>
      <c r="BB1102" s="173"/>
      <c r="BC1102" s="173"/>
      <c r="BD1102" s="173"/>
      <c r="BE1102" s="173"/>
      <c r="BF1102" s="173"/>
      <c r="BG1102" s="173"/>
      <c r="BH1102" s="173"/>
      <c r="BI1102" s="173"/>
      <c r="BJ1102" s="173"/>
      <c r="BK1102" s="173"/>
      <c r="BL1102" s="173"/>
      <c r="BM1102" s="173"/>
    </row>
    <row r="1103" ht="24.0" customHeight="1">
      <c r="A1103" s="16"/>
      <c r="B1103" s="17"/>
      <c r="C1103" s="146" t="s">
        <v>1785</v>
      </c>
      <c r="D1103" s="146" t="s">
        <v>131</v>
      </c>
      <c r="E1103" s="147" t="s">
        <v>1786</v>
      </c>
      <c r="F1103" s="148" t="s">
        <v>1787</v>
      </c>
      <c r="G1103" s="149" t="s">
        <v>486</v>
      </c>
      <c r="H1103" s="150">
        <v>1.0</v>
      </c>
      <c r="I1103" s="151"/>
      <c r="J1103" s="151">
        <f>ROUND(I1103*H1103,2)</f>
        <v>0</v>
      </c>
      <c r="K1103" s="148" t="s">
        <v>134</v>
      </c>
      <c r="L1103" s="17"/>
      <c r="M1103" s="152" t="s">
        <v>1</v>
      </c>
      <c r="N1103" s="153" t="s">
        <v>41</v>
      </c>
      <c r="O1103" s="154">
        <v>8.124</v>
      </c>
      <c r="P1103" s="154">
        <f>O1103*H1103</f>
        <v>8.124</v>
      </c>
      <c r="Q1103" s="154">
        <v>8.8E-4</v>
      </c>
      <c r="R1103" s="154">
        <f>Q1103*H1103</f>
        <v>0.00088</v>
      </c>
      <c r="S1103" s="154">
        <v>0.0</v>
      </c>
      <c r="T1103" s="155">
        <f>S1103*H1103</f>
        <v>0</v>
      </c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56" t="s">
        <v>434</v>
      </c>
      <c r="AS1103" s="16"/>
      <c r="AT1103" s="156" t="s">
        <v>131</v>
      </c>
      <c r="AU1103" s="156" t="s">
        <v>136</v>
      </c>
      <c r="AV1103" s="16"/>
      <c r="AW1103" s="16"/>
      <c r="AX1103" s="16"/>
      <c r="AY1103" s="3" t="s">
        <v>128</v>
      </c>
      <c r="AZ1103" s="16"/>
      <c r="BA1103" s="16"/>
      <c r="BB1103" s="16"/>
      <c r="BC1103" s="16"/>
      <c r="BD1103" s="16"/>
      <c r="BE1103" s="157">
        <f>IF(N1103="základní",J1103,0)</f>
        <v>0</v>
      </c>
      <c r="BF1103" s="157">
        <f>IF(N1103="snížená",J1103,0)</f>
        <v>0</v>
      </c>
      <c r="BG1103" s="157">
        <f>IF(N1103="zákl. přenesená",J1103,0)</f>
        <v>0</v>
      </c>
      <c r="BH1103" s="157">
        <f>IF(N1103="sníž. přenesená",J1103,0)</f>
        <v>0</v>
      </c>
      <c r="BI1103" s="157">
        <f>IF(N1103="nulová",J1103,0)</f>
        <v>0</v>
      </c>
      <c r="BJ1103" s="3" t="s">
        <v>136</v>
      </c>
      <c r="BK1103" s="157">
        <f>ROUND(I1103*H1103,2)</f>
        <v>0</v>
      </c>
      <c r="BL1103" s="3" t="s">
        <v>434</v>
      </c>
      <c r="BM1103" s="156" t="s">
        <v>1788</v>
      </c>
    </row>
    <row r="1104" ht="15.75" customHeight="1">
      <c r="A1104" s="16"/>
      <c r="B1104" s="17"/>
      <c r="C1104" s="16"/>
      <c r="D1104" s="158" t="s">
        <v>138</v>
      </c>
      <c r="E1104" s="16"/>
      <c r="F1104" s="159" t="s">
        <v>1789</v>
      </c>
      <c r="G1104" s="16"/>
      <c r="H1104" s="16"/>
      <c r="I1104" s="16"/>
      <c r="J1104" s="16"/>
      <c r="K1104" s="16"/>
      <c r="L1104" s="17"/>
      <c r="M1104" s="160"/>
      <c r="N1104" s="16"/>
      <c r="O1104" s="16"/>
      <c r="P1104" s="16"/>
      <c r="Q1104" s="16"/>
      <c r="R1104" s="16"/>
      <c r="S1104" s="16"/>
      <c r="T1104" s="5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3" t="s">
        <v>138</v>
      </c>
      <c r="AU1104" s="3" t="s">
        <v>136</v>
      </c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</row>
    <row r="1105" ht="33.0" customHeight="1">
      <c r="A1105" s="16"/>
      <c r="B1105" s="17"/>
      <c r="C1105" s="194" t="s">
        <v>1790</v>
      </c>
      <c r="D1105" s="194" t="s">
        <v>407</v>
      </c>
      <c r="E1105" s="195" t="s">
        <v>1791</v>
      </c>
      <c r="F1105" s="196" t="s">
        <v>1792</v>
      </c>
      <c r="G1105" s="197" t="s">
        <v>164</v>
      </c>
      <c r="H1105" s="198">
        <v>5.875</v>
      </c>
      <c r="I1105" s="199"/>
      <c r="J1105" s="199">
        <f>ROUND(I1105*H1105,2)</f>
        <v>0</v>
      </c>
      <c r="K1105" s="196" t="s">
        <v>134</v>
      </c>
      <c r="L1105" s="200"/>
      <c r="M1105" s="201" t="s">
        <v>1</v>
      </c>
      <c r="N1105" s="202" t="s">
        <v>41</v>
      </c>
      <c r="O1105" s="154">
        <v>0.0</v>
      </c>
      <c r="P1105" s="154">
        <f>O1105*H1105</f>
        <v>0</v>
      </c>
      <c r="Q1105" s="154">
        <v>0.04697</v>
      </c>
      <c r="R1105" s="154">
        <f>Q1105*H1105</f>
        <v>0.27594875</v>
      </c>
      <c r="S1105" s="154">
        <v>0.0</v>
      </c>
      <c r="T1105" s="155">
        <f>S1105*H1105</f>
        <v>0</v>
      </c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56" t="s">
        <v>556</v>
      </c>
      <c r="AS1105" s="16"/>
      <c r="AT1105" s="156" t="s">
        <v>407</v>
      </c>
      <c r="AU1105" s="156" t="s">
        <v>136</v>
      </c>
      <c r="AV1105" s="16"/>
      <c r="AW1105" s="16"/>
      <c r="AX1105" s="16"/>
      <c r="AY1105" s="3" t="s">
        <v>128</v>
      </c>
      <c r="AZ1105" s="16"/>
      <c r="BA1105" s="16"/>
      <c r="BB1105" s="16"/>
      <c r="BC1105" s="16"/>
      <c r="BD1105" s="16"/>
      <c r="BE1105" s="157">
        <f>IF(N1105="základní",J1105,0)</f>
        <v>0</v>
      </c>
      <c r="BF1105" s="157">
        <f>IF(N1105="snížená",J1105,0)</f>
        <v>0</v>
      </c>
      <c r="BG1105" s="157">
        <f>IF(N1105="zákl. přenesená",J1105,0)</f>
        <v>0</v>
      </c>
      <c r="BH1105" s="157">
        <f>IF(N1105="sníž. přenesená",J1105,0)</f>
        <v>0</v>
      </c>
      <c r="BI1105" s="157">
        <f>IF(N1105="nulová",J1105,0)</f>
        <v>0</v>
      </c>
      <c r="BJ1105" s="3" t="s">
        <v>136</v>
      </c>
      <c r="BK1105" s="157">
        <f>ROUND(I1105*H1105,2)</f>
        <v>0</v>
      </c>
      <c r="BL1105" s="3" t="s">
        <v>434</v>
      </c>
      <c r="BM1105" s="156" t="s">
        <v>1793</v>
      </c>
    </row>
    <row r="1106" ht="15.75" customHeight="1">
      <c r="A1106" s="173"/>
      <c r="B1106" s="174"/>
      <c r="C1106" s="173"/>
      <c r="D1106" s="168" t="s">
        <v>338</v>
      </c>
      <c r="E1106" s="175" t="s">
        <v>1</v>
      </c>
      <c r="F1106" s="176" t="s">
        <v>1794</v>
      </c>
      <c r="G1106" s="173"/>
      <c r="H1106" s="177">
        <v>5.875</v>
      </c>
      <c r="I1106" s="173"/>
      <c r="J1106" s="173"/>
      <c r="K1106" s="173"/>
      <c r="L1106" s="174"/>
      <c r="M1106" s="178"/>
      <c r="N1106" s="173"/>
      <c r="O1106" s="173"/>
      <c r="P1106" s="173"/>
      <c r="Q1106" s="173"/>
      <c r="R1106" s="173"/>
      <c r="S1106" s="173"/>
      <c r="T1106" s="179"/>
      <c r="U1106" s="173"/>
      <c r="V1106" s="173"/>
      <c r="W1106" s="173"/>
      <c r="X1106" s="173"/>
      <c r="Y1106" s="173"/>
      <c r="Z1106" s="173"/>
      <c r="AA1106" s="173"/>
      <c r="AB1106" s="173"/>
      <c r="AC1106" s="173"/>
      <c r="AD1106" s="173"/>
      <c r="AE1106" s="173"/>
      <c r="AF1106" s="173"/>
      <c r="AG1106" s="173"/>
      <c r="AH1106" s="173"/>
      <c r="AI1106" s="173"/>
      <c r="AJ1106" s="173"/>
      <c r="AK1106" s="173"/>
      <c r="AL1106" s="173"/>
      <c r="AM1106" s="173"/>
      <c r="AN1106" s="173"/>
      <c r="AO1106" s="173"/>
      <c r="AP1106" s="173"/>
      <c r="AQ1106" s="173"/>
      <c r="AR1106" s="173"/>
      <c r="AS1106" s="173"/>
      <c r="AT1106" s="175" t="s">
        <v>338</v>
      </c>
      <c r="AU1106" s="175" t="s">
        <v>136</v>
      </c>
      <c r="AV1106" s="173" t="s">
        <v>136</v>
      </c>
      <c r="AW1106" s="173" t="s">
        <v>28</v>
      </c>
      <c r="AX1106" s="173" t="s">
        <v>83</v>
      </c>
      <c r="AY1106" s="175" t="s">
        <v>128</v>
      </c>
      <c r="AZ1106" s="173"/>
      <c r="BA1106" s="173"/>
      <c r="BB1106" s="173"/>
      <c r="BC1106" s="173"/>
      <c r="BD1106" s="173"/>
      <c r="BE1106" s="173"/>
      <c r="BF1106" s="173"/>
      <c r="BG1106" s="173"/>
      <c r="BH1106" s="173"/>
      <c r="BI1106" s="173"/>
      <c r="BJ1106" s="173"/>
      <c r="BK1106" s="173"/>
      <c r="BL1106" s="173"/>
      <c r="BM1106" s="173"/>
    </row>
    <row r="1107" ht="16.5" customHeight="1">
      <c r="A1107" s="16"/>
      <c r="B1107" s="17"/>
      <c r="C1107" s="146" t="s">
        <v>1795</v>
      </c>
      <c r="D1107" s="146" t="s">
        <v>131</v>
      </c>
      <c r="E1107" s="147" t="s">
        <v>1796</v>
      </c>
      <c r="F1107" s="148" t="s">
        <v>1797</v>
      </c>
      <c r="G1107" s="149" t="s">
        <v>486</v>
      </c>
      <c r="H1107" s="150">
        <v>7.0</v>
      </c>
      <c r="I1107" s="151"/>
      <c r="J1107" s="151">
        <f t="shared" ref="J1107:J1117" si="226">ROUND(I1107*H1107,2)</f>
        <v>0</v>
      </c>
      <c r="K1107" s="148" t="s">
        <v>1</v>
      </c>
      <c r="L1107" s="17"/>
      <c r="M1107" s="152" t="s">
        <v>1</v>
      </c>
      <c r="N1107" s="153" t="s">
        <v>41</v>
      </c>
      <c r="O1107" s="154">
        <v>0.209</v>
      </c>
      <c r="P1107" s="154">
        <f t="shared" ref="P1107:P1117" si="227">O1107*H1107</f>
        <v>1.463</v>
      </c>
      <c r="Q1107" s="154">
        <v>0.0</v>
      </c>
      <c r="R1107" s="154">
        <f t="shared" ref="R1107:R1117" si="228">Q1107*H1107</f>
        <v>0</v>
      </c>
      <c r="S1107" s="154">
        <v>0.0</v>
      </c>
      <c r="T1107" s="155">
        <f t="shared" ref="T1107:T1117" si="229">S1107*H1107</f>
        <v>0</v>
      </c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56" t="s">
        <v>434</v>
      </c>
      <c r="AS1107" s="16"/>
      <c r="AT1107" s="156" t="s">
        <v>131</v>
      </c>
      <c r="AU1107" s="156" t="s">
        <v>136</v>
      </c>
      <c r="AV1107" s="16"/>
      <c r="AW1107" s="16"/>
      <c r="AX1107" s="16"/>
      <c r="AY1107" s="3" t="s">
        <v>128</v>
      </c>
      <c r="AZ1107" s="16"/>
      <c r="BA1107" s="16"/>
      <c r="BB1107" s="16"/>
      <c r="BC1107" s="16"/>
      <c r="BD1107" s="16"/>
      <c r="BE1107" s="157">
        <f t="shared" ref="BE1107:BE1117" si="230">IF(N1107="základní",J1107,0)</f>
        <v>0</v>
      </c>
      <c r="BF1107" s="157">
        <f t="shared" ref="BF1107:BF1117" si="231">IF(N1107="snížená",J1107,0)</f>
        <v>0</v>
      </c>
      <c r="BG1107" s="157">
        <f t="shared" ref="BG1107:BG1117" si="232">IF(N1107="zákl. přenesená",J1107,0)</f>
        <v>0</v>
      </c>
      <c r="BH1107" s="157">
        <f t="shared" ref="BH1107:BH1117" si="233">IF(N1107="sníž. přenesená",J1107,0)</f>
        <v>0</v>
      </c>
      <c r="BI1107" s="157">
        <f t="shared" ref="BI1107:BI1117" si="234">IF(N1107="nulová",J1107,0)</f>
        <v>0</v>
      </c>
      <c r="BJ1107" s="3" t="s">
        <v>136</v>
      </c>
      <c r="BK1107" s="157">
        <f t="shared" ref="BK1107:BK1117" si="235">ROUND(I1107*H1107,2)</f>
        <v>0</v>
      </c>
      <c r="BL1107" s="3" t="s">
        <v>434</v>
      </c>
      <c r="BM1107" s="156" t="s">
        <v>1798</v>
      </c>
    </row>
    <row r="1108" ht="24.0" customHeight="1">
      <c r="A1108" s="16"/>
      <c r="B1108" s="17"/>
      <c r="C1108" s="194" t="s">
        <v>1799</v>
      </c>
      <c r="D1108" s="194" t="s">
        <v>407</v>
      </c>
      <c r="E1108" s="195" t="s">
        <v>1800</v>
      </c>
      <c r="F1108" s="196" t="s">
        <v>1801</v>
      </c>
      <c r="G1108" s="197" t="s">
        <v>486</v>
      </c>
      <c r="H1108" s="198">
        <v>2.0</v>
      </c>
      <c r="I1108" s="199"/>
      <c r="J1108" s="199">
        <f t="shared" si="226"/>
        <v>0</v>
      </c>
      <c r="K1108" s="196" t="s">
        <v>1</v>
      </c>
      <c r="L1108" s="200"/>
      <c r="M1108" s="201" t="s">
        <v>1</v>
      </c>
      <c r="N1108" s="202" t="s">
        <v>41</v>
      </c>
      <c r="O1108" s="154">
        <v>0.0</v>
      </c>
      <c r="P1108" s="154">
        <f t="shared" si="227"/>
        <v>0</v>
      </c>
      <c r="Q1108" s="154">
        <v>1.5E-4</v>
      </c>
      <c r="R1108" s="154">
        <f t="shared" si="228"/>
        <v>0.0003</v>
      </c>
      <c r="S1108" s="154">
        <v>0.0</v>
      </c>
      <c r="T1108" s="155">
        <f t="shared" si="229"/>
        <v>0</v>
      </c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56" t="s">
        <v>556</v>
      </c>
      <c r="AS1108" s="16"/>
      <c r="AT1108" s="156" t="s">
        <v>407</v>
      </c>
      <c r="AU1108" s="156" t="s">
        <v>136</v>
      </c>
      <c r="AV1108" s="16"/>
      <c r="AW1108" s="16"/>
      <c r="AX1108" s="16"/>
      <c r="AY1108" s="3" t="s">
        <v>128</v>
      </c>
      <c r="AZ1108" s="16"/>
      <c r="BA1108" s="16"/>
      <c r="BB1108" s="16"/>
      <c r="BC1108" s="16"/>
      <c r="BD1108" s="16"/>
      <c r="BE1108" s="157">
        <f t="shared" si="230"/>
        <v>0</v>
      </c>
      <c r="BF1108" s="157">
        <f t="shared" si="231"/>
        <v>0</v>
      </c>
      <c r="BG1108" s="157">
        <f t="shared" si="232"/>
        <v>0</v>
      </c>
      <c r="BH1108" s="157">
        <f t="shared" si="233"/>
        <v>0</v>
      </c>
      <c r="BI1108" s="157">
        <f t="shared" si="234"/>
        <v>0</v>
      </c>
      <c r="BJ1108" s="3" t="s">
        <v>136</v>
      </c>
      <c r="BK1108" s="157">
        <f t="shared" si="235"/>
        <v>0</v>
      </c>
      <c r="BL1108" s="3" t="s">
        <v>434</v>
      </c>
      <c r="BM1108" s="156" t="s">
        <v>1802</v>
      </c>
    </row>
    <row r="1109" ht="24.0" customHeight="1">
      <c r="A1109" s="16"/>
      <c r="B1109" s="17"/>
      <c r="C1109" s="194" t="s">
        <v>1803</v>
      </c>
      <c r="D1109" s="194" t="s">
        <v>407</v>
      </c>
      <c r="E1109" s="195" t="s">
        <v>1804</v>
      </c>
      <c r="F1109" s="196" t="s">
        <v>1805</v>
      </c>
      <c r="G1109" s="197" t="s">
        <v>486</v>
      </c>
      <c r="H1109" s="198">
        <v>3.0</v>
      </c>
      <c r="I1109" s="199"/>
      <c r="J1109" s="199">
        <f t="shared" si="226"/>
        <v>0</v>
      </c>
      <c r="K1109" s="196" t="s">
        <v>134</v>
      </c>
      <c r="L1109" s="200"/>
      <c r="M1109" s="201" t="s">
        <v>1</v>
      </c>
      <c r="N1109" s="202" t="s">
        <v>41</v>
      </c>
      <c r="O1109" s="154">
        <v>0.0</v>
      </c>
      <c r="P1109" s="154">
        <f t="shared" si="227"/>
        <v>0</v>
      </c>
      <c r="Q1109" s="154">
        <v>1.5E-4</v>
      </c>
      <c r="R1109" s="154">
        <f t="shared" si="228"/>
        <v>0.00045</v>
      </c>
      <c r="S1109" s="154">
        <v>0.0</v>
      </c>
      <c r="T1109" s="155">
        <f t="shared" si="229"/>
        <v>0</v>
      </c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56" t="s">
        <v>556</v>
      </c>
      <c r="AS1109" s="16"/>
      <c r="AT1109" s="156" t="s">
        <v>407</v>
      </c>
      <c r="AU1109" s="156" t="s">
        <v>136</v>
      </c>
      <c r="AV1109" s="16"/>
      <c r="AW1109" s="16"/>
      <c r="AX1109" s="16"/>
      <c r="AY1109" s="3" t="s">
        <v>128</v>
      </c>
      <c r="AZ1109" s="16"/>
      <c r="BA1109" s="16"/>
      <c r="BB1109" s="16"/>
      <c r="BC1109" s="16"/>
      <c r="BD1109" s="16"/>
      <c r="BE1109" s="157">
        <f t="shared" si="230"/>
        <v>0</v>
      </c>
      <c r="BF1109" s="157">
        <f t="shared" si="231"/>
        <v>0</v>
      </c>
      <c r="BG1109" s="157">
        <f t="shared" si="232"/>
        <v>0</v>
      </c>
      <c r="BH1109" s="157">
        <f t="shared" si="233"/>
        <v>0</v>
      </c>
      <c r="BI1109" s="157">
        <f t="shared" si="234"/>
        <v>0</v>
      </c>
      <c r="BJ1109" s="3" t="s">
        <v>136</v>
      </c>
      <c r="BK1109" s="157">
        <f t="shared" si="235"/>
        <v>0</v>
      </c>
      <c r="BL1109" s="3" t="s">
        <v>434</v>
      </c>
      <c r="BM1109" s="156" t="s">
        <v>1806</v>
      </c>
    </row>
    <row r="1110" ht="24.0" customHeight="1">
      <c r="A1110" s="16"/>
      <c r="B1110" s="17"/>
      <c r="C1110" s="194" t="s">
        <v>1807</v>
      </c>
      <c r="D1110" s="194" t="s">
        <v>407</v>
      </c>
      <c r="E1110" s="195" t="s">
        <v>1808</v>
      </c>
      <c r="F1110" s="196" t="s">
        <v>1809</v>
      </c>
      <c r="G1110" s="197" t="s">
        <v>486</v>
      </c>
      <c r="H1110" s="198">
        <v>1.0</v>
      </c>
      <c r="I1110" s="199"/>
      <c r="J1110" s="199">
        <f t="shared" si="226"/>
        <v>0</v>
      </c>
      <c r="K1110" s="196" t="s">
        <v>134</v>
      </c>
      <c r="L1110" s="200"/>
      <c r="M1110" s="201" t="s">
        <v>1</v>
      </c>
      <c r="N1110" s="202" t="s">
        <v>41</v>
      </c>
      <c r="O1110" s="154">
        <v>0.0</v>
      </c>
      <c r="P1110" s="154">
        <f t="shared" si="227"/>
        <v>0</v>
      </c>
      <c r="Q1110" s="154">
        <v>1.5E-4</v>
      </c>
      <c r="R1110" s="154">
        <f t="shared" si="228"/>
        <v>0.00015</v>
      </c>
      <c r="S1110" s="154">
        <v>0.0</v>
      </c>
      <c r="T1110" s="155">
        <f t="shared" si="229"/>
        <v>0</v>
      </c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56" t="s">
        <v>556</v>
      </c>
      <c r="AS1110" s="16"/>
      <c r="AT1110" s="156" t="s">
        <v>407</v>
      </c>
      <c r="AU1110" s="156" t="s">
        <v>136</v>
      </c>
      <c r="AV1110" s="16"/>
      <c r="AW1110" s="16"/>
      <c r="AX1110" s="16"/>
      <c r="AY1110" s="3" t="s">
        <v>128</v>
      </c>
      <c r="AZ1110" s="16"/>
      <c r="BA1110" s="16"/>
      <c r="BB1110" s="16"/>
      <c r="BC1110" s="16"/>
      <c r="BD1110" s="16"/>
      <c r="BE1110" s="157">
        <f t="shared" si="230"/>
        <v>0</v>
      </c>
      <c r="BF1110" s="157">
        <f t="shared" si="231"/>
        <v>0</v>
      </c>
      <c r="BG1110" s="157">
        <f t="shared" si="232"/>
        <v>0</v>
      </c>
      <c r="BH1110" s="157">
        <f t="shared" si="233"/>
        <v>0</v>
      </c>
      <c r="BI1110" s="157">
        <f t="shared" si="234"/>
        <v>0</v>
      </c>
      <c r="BJ1110" s="3" t="s">
        <v>136</v>
      </c>
      <c r="BK1110" s="157">
        <f t="shared" si="235"/>
        <v>0</v>
      </c>
      <c r="BL1110" s="3" t="s">
        <v>434</v>
      </c>
      <c r="BM1110" s="156" t="s">
        <v>1810</v>
      </c>
    </row>
    <row r="1111" ht="24.0" customHeight="1">
      <c r="A1111" s="16"/>
      <c r="B1111" s="17"/>
      <c r="C1111" s="194" t="s">
        <v>1811</v>
      </c>
      <c r="D1111" s="194" t="s">
        <v>407</v>
      </c>
      <c r="E1111" s="195" t="s">
        <v>1812</v>
      </c>
      <c r="F1111" s="196" t="s">
        <v>1813</v>
      </c>
      <c r="G1111" s="197" t="s">
        <v>486</v>
      </c>
      <c r="H1111" s="198">
        <v>1.0</v>
      </c>
      <c r="I1111" s="199"/>
      <c r="J1111" s="199">
        <f t="shared" si="226"/>
        <v>0</v>
      </c>
      <c r="K1111" s="196" t="s">
        <v>134</v>
      </c>
      <c r="L1111" s="200"/>
      <c r="M1111" s="201" t="s">
        <v>1</v>
      </c>
      <c r="N1111" s="202" t="s">
        <v>41</v>
      </c>
      <c r="O1111" s="154">
        <v>0.0</v>
      </c>
      <c r="P1111" s="154">
        <f t="shared" si="227"/>
        <v>0</v>
      </c>
      <c r="Q1111" s="154">
        <v>1.5E-4</v>
      </c>
      <c r="R1111" s="154">
        <f t="shared" si="228"/>
        <v>0.00015</v>
      </c>
      <c r="S1111" s="154">
        <v>0.0</v>
      </c>
      <c r="T1111" s="155">
        <f t="shared" si="229"/>
        <v>0</v>
      </c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56" t="s">
        <v>556</v>
      </c>
      <c r="AS1111" s="16"/>
      <c r="AT1111" s="156" t="s">
        <v>407</v>
      </c>
      <c r="AU1111" s="156" t="s">
        <v>136</v>
      </c>
      <c r="AV1111" s="16"/>
      <c r="AW1111" s="16"/>
      <c r="AX1111" s="16"/>
      <c r="AY1111" s="3" t="s">
        <v>128</v>
      </c>
      <c r="AZ1111" s="16"/>
      <c r="BA1111" s="16"/>
      <c r="BB1111" s="16"/>
      <c r="BC1111" s="16"/>
      <c r="BD1111" s="16"/>
      <c r="BE1111" s="157">
        <f t="shared" si="230"/>
        <v>0</v>
      </c>
      <c r="BF1111" s="157">
        <f t="shared" si="231"/>
        <v>0</v>
      </c>
      <c r="BG1111" s="157">
        <f t="shared" si="232"/>
        <v>0</v>
      </c>
      <c r="BH1111" s="157">
        <f t="shared" si="233"/>
        <v>0</v>
      </c>
      <c r="BI1111" s="157">
        <f t="shared" si="234"/>
        <v>0</v>
      </c>
      <c r="BJ1111" s="3" t="s">
        <v>136</v>
      </c>
      <c r="BK1111" s="157">
        <f t="shared" si="235"/>
        <v>0</v>
      </c>
      <c r="BL1111" s="3" t="s">
        <v>434</v>
      </c>
      <c r="BM1111" s="156" t="s">
        <v>1814</v>
      </c>
    </row>
    <row r="1112" ht="21.75" customHeight="1">
      <c r="A1112" s="16"/>
      <c r="B1112" s="17"/>
      <c r="C1112" s="146" t="s">
        <v>1815</v>
      </c>
      <c r="D1112" s="146" t="s">
        <v>131</v>
      </c>
      <c r="E1112" s="147" t="s">
        <v>1816</v>
      </c>
      <c r="F1112" s="148" t="s">
        <v>1817</v>
      </c>
      <c r="G1112" s="149" t="s">
        <v>486</v>
      </c>
      <c r="H1112" s="150">
        <v>10.0</v>
      </c>
      <c r="I1112" s="151"/>
      <c r="J1112" s="151">
        <f t="shared" si="226"/>
        <v>0</v>
      </c>
      <c r="K1112" s="148" t="s">
        <v>1</v>
      </c>
      <c r="L1112" s="17"/>
      <c r="M1112" s="152" t="s">
        <v>1</v>
      </c>
      <c r="N1112" s="153" t="s">
        <v>41</v>
      </c>
      <c r="O1112" s="154">
        <v>0.335</v>
      </c>
      <c r="P1112" s="154">
        <f t="shared" si="227"/>
        <v>3.35</v>
      </c>
      <c r="Q1112" s="154">
        <v>0.0</v>
      </c>
      <c r="R1112" s="154">
        <f t="shared" si="228"/>
        <v>0</v>
      </c>
      <c r="S1112" s="154">
        <v>0.0</v>
      </c>
      <c r="T1112" s="155">
        <f t="shared" si="229"/>
        <v>0</v>
      </c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56" t="s">
        <v>434</v>
      </c>
      <c r="AS1112" s="16"/>
      <c r="AT1112" s="156" t="s">
        <v>131</v>
      </c>
      <c r="AU1112" s="156" t="s">
        <v>136</v>
      </c>
      <c r="AV1112" s="16"/>
      <c r="AW1112" s="16"/>
      <c r="AX1112" s="16"/>
      <c r="AY1112" s="3" t="s">
        <v>128</v>
      </c>
      <c r="AZ1112" s="16"/>
      <c r="BA1112" s="16"/>
      <c r="BB1112" s="16"/>
      <c r="BC1112" s="16"/>
      <c r="BD1112" s="16"/>
      <c r="BE1112" s="157">
        <f t="shared" si="230"/>
        <v>0</v>
      </c>
      <c r="BF1112" s="157">
        <f t="shared" si="231"/>
        <v>0</v>
      </c>
      <c r="BG1112" s="157">
        <f t="shared" si="232"/>
        <v>0</v>
      </c>
      <c r="BH1112" s="157">
        <f t="shared" si="233"/>
        <v>0</v>
      </c>
      <c r="BI1112" s="157">
        <f t="shared" si="234"/>
        <v>0</v>
      </c>
      <c r="BJ1112" s="3" t="s">
        <v>136</v>
      </c>
      <c r="BK1112" s="157">
        <f t="shared" si="235"/>
        <v>0</v>
      </c>
      <c r="BL1112" s="3" t="s">
        <v>434</v>
      </c>
      <c r="BM1112" s="156" t="s">
        <v>1818</v>
      </c>
    </row>
    <row r="1113" ht="16.5" customHeight="1">
      <c r="A1113" s="16"/>
      <c r="B1113" s="17"/>
      <c r="C1113" s="194" t="s">
        <v>1819</v>
      </c>
      <c r="D1113" s="194" t="s">
        <v>407</v>
      </c>
      <c r="E1113" s="195" t="s">
        <v>1820</v>
      </c>
      <c r="F1113" s="196" t="s">
        <v>1821</v>
      </c>
      <c r="G1113" s="197" t="s">
        <v>486</v>
      </c>
      <c r="H1113" s="198">
        <v>8.0</v>
      </c>
      <c r="I1113" s="199"/>
      <c r="J1113" s="199">
        <f t="shared" si="226"/>
        <v>0</v>
      </c>
      <c r="K1113" s="196" t="s">
        <v>1</v>
      </c>
      <c r="L1113" s="200"/>
      <c r="M1113" s="201" t="s">
        <v>1</v>
      </c>
      <c r="N1113" s="202" t="s">
        <v>41</v>
      </c>
      <c r="O1113" s="154">
        <v>0.0</v>
      </c>
      <c r="P1113" s="154">
        <f t="shared" si="227"/>
        <v>0</v>
      </c>
      <c r="Q1113" s="154">
        <v>0.0022</v>
      </c>
      <c r="R1113" s="154">
        <f t="shared" si="228"/>
        <v>0.0176</v>
      </c>
      <c r="S1113" s="154">
        <v>0.0</v>
      </c>
      <c r="T1113" s="155">
        <f t="shared" si="229"/>
        <v>0</v>
      </c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56" t="s">
        <v>556</v>
      </c>
      <c r="AS1113" s="16"/>
      <c r="AT1113" s="156" t="s">
        <v>407</v>
      </c>
      <c r="AU1113" s="156" t="s">
        <v>136</v>
      </c>
      <c r="AV1113" s="16"/>
      <c r="AW1113" s="16"/>
      <c r="AX1113" s="16"/>
      <c r="AY1113" s="3" t="s">
        <v>128</v>
      </c>
      <c r="AZ1113" s="16"/>
      <c r="BA1113" s="16"/>
      <c r="BB1113" s="16"/>
      <c r="BC1113" s="16"/>
      <c r="BD1113" s="16"/>
      <c r="BE1113" s="157">
        <f t="shared" si="230"/>
        <v>0</v>
      </c>
      <c r="BF1113" s="157">
        <f t="shared" si="231"/>
        <v>0</v>
      </c>
      <c r="BG1113" s="157">
        <f t="shared" si="232"/>
        <v>0</v>
      </c>
      <c r="BH1113" s="157">
        <f t="shared" si="233"/>
        <v>0</v>
      </c>
      <c r="BI1113" s="157">
        <f t="shared" si="234"/>
        <v>0</v>
      </c>
      <c r="BJ1113" s="3" t="s">
        <v>136</v>
      </c>
      <c r="BK1113" s="157">
        <f t="shared" si="235"/>
        <v>0</v>
      </c>
      <c r="BL1113" s="3" t="s">
        <v>434</v>
      </c>
      <c r="BM1113" s="156" t="s">
        <v>1822</v>
      </c>
    </row>
    <row r="1114" ht="16.5" customHeight="1">
      <c r="A1114" s="16"/>
      <c r="B1114" s="17"/>
      <c r="C1114" s="194" t="s">
        <v>1823</v>
      </c>
      <c r="D1114" s="194" t="s">
        <v>407</v>
      </c>
      <c r="E1114" s="195" t="s">
        <v>1824</v>
      </c>
      <c r="F1114" s="196" t="s">
        <v>1825</v>
      </c>
      <c r="G1114" s="197" t="s">
        <v>486</v>
      </c>
      <c r="H1114" s="198">
        <v>2.0</v>
      </c>
      <c r="I1114" s="199"/>
      <c r="J1114" s="199">
        <f t="shared" si="226"/>
        <v>0</v>
      </c>
      <c r="K1114" s="196" t="s">
        <v>134</v>
      </c>
      <c r="L1114" s="200"/>
      <c r="M1114" s="201" t="s">
        <v>1</v>
      </c>
      <c r="N1114" s="202" t="s">
        <v>41</v>
      </c>
      <c r="O1114" s="154">
        <v>0.0</v>
      </c>
      <c r="P1114" s="154">
        <f t="shared" si="227"/>
        <v>0</v>
      </c>
      <c r="Q1114" s="154">
        <v>5.0E-5</v>
      </c>
      <c r="R1114" s="154">
        <f t="shared" si="228"/>
        <v>0.0001</v>
      </c>
      <c r="S1114" s="154">
        <v>0.0</v>
      </c>
      <c r="T1114" s="155">
        <f t="shared" si="229"/>
        <v>0</v>
      </c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56" t="s">
        <v>556</v>
      </c>
      <c r="AS1114" s="16"/>
      <c r="AT1114" s="156" t="s">
        <v>407</v>
      </c>
      <c r="AU1114" s="156" t="s">
        <v>136</v>
      </c>
      <c r="AV1114" s="16"/>
      <c r="AW1114" s="16"/>
      <c r="AX1114" s="16"/>
      <c r="AY1114" s="3" t="s">
        <v>128</v>
      </c>
      <c r="AZ1114" s="16"/>
      <c r="BA1114" s="16"/>
      <c r="BB1114" s="16"/>
      <c r="BC1114" s="16"/>
      <c r="BD1114" s="16"/>
      <c r="BE1114" s="157">
        <f t="shared" si="230"/>
        <v>0</v>
      </c>
      <c r="BF1114" s="157">
        <f t="shared" si="231"/>
        <v>0</v>
      </c>
      <c r="BG1114" s="157">
        <f t="shared" si="232"/>
        <v>0</v>
      </c>
      <c r="BH1114" s="157">
        <f t="shared" si="233"/>
        <v>0</v>
      </c>
      <c r="BI1114" s="157">
        <f t="shared" si="234"/>
        <v>0</v>
      </c>
      <c r="BJ1114" s="3" t="s">
        <v>136</v>
      </c>
      <c r="BK1114" s="157">
        <f t="shared" si="235"/>
        <v>0</v>
      </c>
      <c r="BL1114" s="3" t="s">
        <v>434</v>
      </c>
      <c r="BM1114" s="156" t="s">
        <v>1826</v>
      </c>
    </row>
    <row r="1115" ht="16.5" customHeight="1">
      <c r="A1115" s="16"/>
      <c r="B1115" s="17"/>
      <c r="C1115" s="146" t="s">
        <v>1827</v>
      </c>
      <c r="D1115" s="146" t="s">
        <v>131</v>
      </c>
      <c r="E1115" s="147" t="s">
        <v>1828</v>
      </c>
      <c r="F1115" s="148" t="s">
        <v>1829</v>
      </c>
      <c r="G1115" s="149" t="s">
        <v>486</v>
      </c>
      <c r="H1115" s="150">
        <v>1.0</v>
      </c>
      <c r="I1115" s="151"/>
      <c r="J1115" s="151">
        <f t="shared" si="226"/>
        <v>0</v>
      </c>
      <c r="K1115" s="148" t="s">
        <v>1</v>
      </c>
      <c r="L1115" s="17"/>
      <c r="M1115" s="152" t="s">
        <v>1</v>
      </c>
      <c r="N1115" s="153" t="s">
        <v>41</v>
      </c>
      <c r="O1115" s="154">
        <v>0.305</v>
      </c>
      <c r="P1115" s="154">
        <f t="shared" si="227"/>
        <v>0.305</v>
      </c>
      <c r="Q1115" s="154">
        <v>0.0</v>
      </c>
      <c r="R1115" s="154">
        <f t="shared" si="228"/>
        <v>0</v>
      </c>
      <c r="S1115" s="154">
        <v>0.0</v>
      </c>
      <c r="T1115" s="155">
        <f t="shared" si="229"/>
        <v>0</v>
      </c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56" t="s">
        <v>434</v>
      </c>
      <c r="AS1115" s="16"/>
      <c r="AT1115" s="156" t="s">
        <v>131</v>
      </c>
      <c r="AU1115" s="156" t="s">
        <v>136</v>
      </c>
      <c r="AV1115" s="16"/>
      <c r="AW1115" s="16"/>
      <c r="AX1115" s="16"/>
      <c r="AY1115" s="3" t="s">
        <v>128</v>
      </c>
      <c r="AZ1115" s="16"/>
      <c r="BA1115" s="16"/>
      <c r="BB1115" s="16"/>
      <c r="BC1115" s="16"/>
      <c r="BD1115" s="16"/>
      <c r="BE1115" s="157">
        <f t="shared" si="230"/>
        <v>0</v>
      </c>
      <c r="BF1115" s="157">
        <f t="shared" si="231"/>
        <v>0</v>
      </c>
      <c r="BG1115" s="157">
        <f t="shared" si="232"/>
        <v>0</v>
      </c>
      <c r="BH1115" s="157">
        <f t="shared" si="233"/>
        <v>0</v>
      </c>
      <c r="BI1115" s="157">
        <f t="shared" si="234"/>
        <v>0</v>
      </c>
      <c r="BJ1115" s="3" t="s">
        <v>136</v>
      </c>
      <c r="BK1115" s="157">
        <f t="shared" si="235"/>
        <v>0</v>
      </c>
      <c r="BL1115" s="3" t="s">
        <v>434</v>
      </c>
      <c r="BM1115" s="156" t="s">
        <v>1830</v>
      </c>
    </row>
    <row r="1116" ht="16.5" customHeight="1">
      <c r="A1116" s="16"/>
      <c r="B1116" s="17"/>
      <c r="C1116" s="194" t="s">
        <v>1831</v>
      </c>
      <c r="D1116" s="194" t="s">
        <v>407</v>
      </c>
      <c r="E1116" s="195" t="s">
        <v>1832</v>
      </c>
      <c r="F1116" s="196" t="s">
        <v>1833</v>
      </c>
      <c r="G1116" s="197" t="s">
        <v>486</v>
      </c>
      <c r="H1116" s="198">
        <v>1.0</v>
      </c>
      <c r="I1116" s="199"/>
      <c r="J1116" s="199">
        <f t="shared" si="226"/>
        <v>0</v>
      </c>
      <c r="K1116" s="196" t="s">
        <v>1</v>
      </c>
      <c r="L1116" s="200"/>
      <c r="M1116" s="201" t="s">
        <v>1</v>
      </c>
      <c r="N1116" s="202" t="s">
        <v>41</v>
      </c>
      <c r="O1116" s="154">
        <v>0.0</v>
      </c>
      <c r="P1116" s="154">
        <f t="shared" si="227"/>
        <v>0</v>
      </c>
      <c r="Q1116" s="154">
        <v>0.0022</v>
      </c>
      <c r="R1116" s="154">
        <f t="shared" si="228"/>
        <v>0.0022</v>
      </c>
      <c r="S1116" s="154">
        <v>0.0</v>
      </c>
      <c r="T1116" s="155">
        <f t="shared" si="229"/>
        <v>0</v>
      </c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56" t="s">
        <v>556</v>
      </c>
      <c r="AS1116" s="16"/>
      <c r="AT1116" s="156" t="s">
        <v>407</v>
      </c>
      <c r="AU1116" s="156" t="s">
        <v>136</v>
      </c>
      <c r="AV1116" s="16"/>
      <c r="AW1116" s="16"/>
      <c r="AX1116" s="16"/>
      <c r="AY1116" s="3" t="s">
        <v>128</v>
      </c>
      <c r="AZ1116" s="16"/>
      <c r="BA1116" s="16"/>
      <c r="BB1116" s="16"/>
      <c r="BC1116" s="16"/>
      <c r="BD1116" s="16"/>
      <c r="BE1116" s="157">
        <f t="shared" si="230"/>
        <v>0</v>
      </c>
      <c r="BF1116" s="157">
        <f t="shared" si="231"/>
        <v>0</v>
      </c>
      <c r="BG1116" s="157">
        <f t="shared" si="232"/>
        <v>0</v>
      </c>
      <c r="BH1116" s="157">
        <f t="shared" si="233"/>
        <v>0</v>
      </c>
      <c r="BI1116" s="157">
        <f t="shared" si="234"/>
        <v>0</v>
      </c>
      <c r="BJ1116" s="3" t="s">
        <v>136</v>
      </c>
      <c r="BK1116" s="157">
        <f t="shared" si="235"/>
        <v>0</v>
      </c>
      <c r="BL1116" s="3" t="s">
        <v>434</v>
      </c>
      <c r="BM1116" s="156" t="s">
        <v>1834</v>
      </c>
    </row>
    <row r="1117" ht="21.75" customHeight="1">
      <c r="A1117" s="16"/>
      <c r="B1117" s="17"/>
      <c r="C1117" s="146" t="s">
        <v>1835</v>
      </c>
      <c r="D1117" s="146" t="s">
        <v>131</v>
      </c>
      <c r="E1117" s="147" t="s">
        <v>1836</v>
      </c>
      <c r="F1117" s="148" t="s">
        <v>1837</v>
      </c>
      <c r="G1117" s="149" t="s">
        <v>486</v>
      </c>
      <c r="H1117" s="150">
        <v>6.0</v>
      </c>
      <c r="I1117" s="151"/>
      <c r="J1117" s="151">
        <f t="shared" si="226"/>
        <v>0</v>
      </c>
      <c r="K1117" s="148" t="s">
        <v>134</v>
      </c>
      <c r="L1117" s="17"/>
      <c r="M1117" s="152" t="s">
        <v>1</v>
      </c>
      <c r="N1117" s="153" t="s">
        <v>41</v>
      </c>
      <c r="O1117" s="154">
        <v>4.365</v>
      </c>
      <c r="P1117" s="154">
        <f t="shared" si="227"/>
        <v>26.19</v>
      </c>
      <c r="Q1117" s="154">
        <v>2.7E-4</v>
      </c>
      <c r="R1117" s="154">
        <f t="shared" si="228"/>
        <v>0.00162</v>
      </c>
      <c r="S1117" s="154">
        <v>0.0</v>
      </c>
      <c r="T1117" s="155">
        <f t="shared" si="229"/>
        <v>0</v>
      </c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56" t="s">
        <v>434</v>
      </c>
      <c r="AS1117" s="16"/>
      <c r="AT1117" s="156" t="s">
        <v>131</v>
      </c>
      <c r="AU1117" s="156" t="s">
        <v>136</v>
      </c>
      <c r="AV1117" s="16"/>
      <c r="AW1117" s="16"/>
      <c r="AX1117" s="16"/>
      <c r="AY1117" s="3" t="s">
        <v>128</v>
      </c>
      <c r="AZ1117" s="16"/>
      <c r="BA1117" s="16"/>
      <c r="BB1117" s="16"/>
      <c r="BC1117" s="16"/>
      <c r="BD1117" s="16"/>
      <c r="BE1117" s="157">
        <f t="shared" si="230"/>
        <v>0</v>
      </c>
      <c r="BF1117" s="157">
        <f t="shared" si="231"/>
        <v>0</v>
      </c>
      <c r="BG1117" s="157">
        <f t="shared" si="232"/>
        <v>0</v>
      </c>
      <c r="BH1117" s="157">
        <f t="shared" si="233"/>
        <v>0</v>
      </c>
      <c r="BI1117" s="157">
        <f t="shared" si="234"/>
        <v>0</v>
      </c>
      <c r="BJ1117" s="3" t="s">
        <v>136</v>
      </c>
      <c r="BK1117" s="157">
        <f t="shared" si="235"/>
        <v>0</v>
      </c>
      <c r="BL1117" s="3" t="s">
        <v>434</v>
      </c>
      <c r="BM1117" s="156" t="s">
        <v>1838</v>
      </c>
    </row>
    <row r="1118" ht="15.75" customHeight="1">
      <c r="A1118" s="16"/>
      <c r="B1118" s="17"/>
      <c r="C1118" s="16"/>
      <c r="D1118" s="158" t="s">
        <v>138</v>
      </c>
      <c r="E1118" s="16"/>
      <c r="F1118" s="159" t="s">
        <v>1839</v>
      </c>
      <c r="G1118" s="16"/>
      <c r="H1118" s="16"/>
      <c r="I1118" s="16"/>
      <c r="J1118" s="16"/>
      <c r="K1118" s="16"/>
      <c r="L1118" s="17"/>
      <c r="M1118" s="160"/>
      <c r="N1118" s="16"/>
      <c r="O1118" s="16"/>
      <c r="P1118" s="16"/>
      <c r="Q1118" s="16"/>
      <c r="R1118" s="16"/>
      <c r="S1118" s="16"/>
      <c r="T1118" s="5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3" t="s">
        <v>138</v>
      </c>
      <c r="AU1118" s="3" t="s">
        <v>136</v>
      </c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6"/>
      <c r="BG1118" s="16"/>
      <c r="BH1118" s="16"/>
      <c r="BI1118" s="16"/>
      <c r="BJ1118" s="16"/>
      <c r="BK1118" s="16"/>
      <c r="BL1118" s="16"/>
      <c r="BM1118" s="16"/>
    </row>
    <row r="1119" ht="24.0" customHeight="1">
      <c r="A1119" s="16"/>
      <c r="B1119" s="17"/>
      <c r="C1119" s="194" t="s">
        <v>1840</v>
      </c>
      <c r="D1119" s="194" t="s">
        <v>407</v>
      </c>
      <c r="E1119" s="195" t="s">
        <v>1841</v>
      </c>
      <c r="F1119" s="196" t="s">
        <v>1842</v>
      </c>
      <c r="G1119" s="197" t="s">
        <v>486</v>
      </c>
      <c r="H1119" s="198">
        <v>6.0</v>
      </c>
      <c r="I1119" s="199"/>
      <c r="J1119" s="199">
        <f t="shared" ref="J1119:J1123" si="236">ROUND(I1119*H1119,2)</f>
        <v>0</v>
      </c>
      <c r="K1119" s="196" t="s">
        <v>1</v>
      </c>
      <c r="L1119" s="200"/>
      <c r="M1119" s="201" t="s">
        <v>1</v>
      </c>
      <c r="N1119" s="202" t="s">
        <v>41</v>
      </c>
      <c r="O1119" s="154">
        <v>0.0</v>
      </c>
      <c r="P1119" s="154">
        <f t="shared" ref="P1119:P1123" si="237">O1119*H1119</f>
        <v>0</v>
      </c>
      <c r="Q1119" s="154">
        <v>0.044</v>
      </c>
      <c r="R1119" s="154">
        <f t="shared" ref="R1119:R1123" si="238">Q1119*H1119</f>
        <v>0.264</v>
      </c>
      <c r="S1119" s="154">
        <v>0.0</v>
      </c>
      <c r="T1119" s="155">
        <f t="shared" ref="T1119:T1123" si="239">S1119*H1119</f>
        <v>0</v>
      </c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56" t="s">
        <v>556</v>
      </c>
      <c r="AS1119" s="16"/>
      <c r="AT1119" s="156" t="s">
        <v>407</v>
      </c>
      <c r="AU1119" s="156" t="s">
        <v>136</v>
      </c>
      <c r="AV1119" s="16"/>
      <c r="AW1119" s="16"/>
      <c r="AX1119" s="16"/>
      <c r="AY1119" s="3" t="s">
        <v>128</v>
      </c>
      <c r="AZ1119" s="16"/>
      <c r="BA1119" s="16"/>
      <c r="BB1119" s="16"/>
      <c r="BC1119" s="16"/>
      <c r="BD1119" s="16"/>
      <c r="BE1119" s="157">
        <f t="shared" ref="BE1119:BE1123" si="240">IF(N1119="základní",J1119,0)</f>
        <v>0</v>
      </c>
      <c r="BF1119" s="157">
        <f t="shared" ref="BF1119:BF1123" si="241">IF(N1119="snížená",J1119,0)</f>
        <v>0</v>
      </c>
      <c r="BG1119" s="157">
        <f t="shared" ref="BG1119:BG1123" si="242">IF(N1119="zákl. přenesená",J1119,0)</f>
        <v>0</v>
      </c>
      <c r="BH1119" s="157">
        <f t="shared" ref="BH1119:BH1123" si="243">IF(N1119="sníž. přenesená",J1119,0)</f>
        <v>0</v>
      </c>
      <c r="BI1119" s="157">
        <f t="shared" ref="BI1119:BI1123" si="244">IF(N1119="nulová",J1119,0)</f>
        <v>0</v>
      </c>
      <c r="BJ1119" s="3" t="s">
        <v>136</v>
      </c>
      <c r="BK1119" s="157">
        <f t="shared" ref="BK1119:BK1123" si="245">ROUND(I1119*H1119,2)</f>
        <v>0</v>
      </c>
      <c r="BL1119" s="3" t="s">
        <v>434</v>
      </c>
      <c r="BM1119" s="156" t="s">
        <v>1843</v>
      </c>
    </row>
    <row r="1120" ht="24.0" customHeight="1">
      <c r="A1120" s="16"/>
      <c r="B1120" s="17"/>
      <c r="C1120" s="194" t="s">
        <v>1844</v>
      </c>
      <c r="D1120" s="194" t="s">
        <v>407</v>
      </c>
      <c r="E1120" s="195" t="s">
        <v>1845</v>
      </c>
      <c r="F1120" s="196" t="s">
        <v>1846</v>
      </c>
      <c r="G1120" s="197" t="s">
        <v>486</v>
      </c>
      <c r="H1120" s="198">
        <v>2.0</v>
      </c>
      <c r="I1120" s="199"/>
      <c r="J1120" s="199">
        <f t="shared" si="236"/>
        <v>0</v>
      </c>
      <c r="K1120" s="196" t="s">
        <v>1</v>
      </c>
      <c r="L1120" s="200"/>
      <c r="M1120" s="201" t="s">
        <v>1</v>
      </c>
      <c r="N1120" s="202" t="s">
        <v>41</v>
      </c>
      <c r="O1120" s="154">
        <v>0.0</v>
      </c>
      <c r="P1120" s="154">
        <f t="shared" si="237"/>
        <v>0</v>
      </c>
      <c r="Q1120" s="154">
        <v>8.6E-4</v>
      </c>
      <c r="R1120" s="154">
        <f t="shared" si="238"/>
        <v>0.00172</v>
      </c>
      <c r="S1120" s="154">
        <v>0.0</v>
      </c>
      <c r="T1120" s="155">
        <f t="shared" si="239"/>
        <v>0</v>
      </c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56" t="s">
        <v>556</v>
      </c>
      <c r="AS1120" s="16"/>
      <c r="AT1120" s="156" t="s">
        <v>407</v>
      </c>
      <c r="AU1120" s="156" t="s">
        <v>136</v>
      </c>
      <c r="AV1120" s="16"/>
      <c r="AW1120" s="16"/>
      <c r="AX1120" s="16"/>
      <c r="AY1120" s="3" t="s">
        <v>128</v>
      </c>
      <c r="AZ1120" s="16"/>
      <c r="BA1120" s="16"/>
      <c r="BB1120" s="16"/>
      <c r="BC1120" s="16"/>
      <c r="BD1120" s="16"/>
      <c r="BE1120" s="157">
        <f t="shared" si="240"/>
        <v>0</v>
      </c>
      <c r="BF1120" s="157">
        <f t="shared" si="241"/>
        <v>0</v>
      </c>
      <c r="BG1120" s="157">
        <f t="shared" si="242"/>
        <v>0</v>
      </c>
      <c r="BH1120" s="157">
        <f t="shared" si="243"/>
        <v>0</v>
      </c>
      <c r="BI1120" s="157">
        <f t="shared" si="244"/>
        <v>0</v>
      </c>
      <c r="BJ1120" s="3" t="s">
        <v>136</v>
      </c>
      <c r="BK1120" s="157">
        <f t="shared" si="245"/>
        <v>0</v>
      </c>
      <c r="BL1120" s="3" t="s">
        <v>434</v>
      </c>
      <c r="BM1120" s="156" t="s">
        <v>1847</v>
      </c>
    </row>
    <row r="1121" ht="24.0" customHeight="1">
      <c r="A1121" s="16"/>
      <c r="B1121" s="17"/>
      <c r="C1121" s="194" t="s">
        <v>1848</v>
      </c>
      <c r="D1121" s="194" t="s">
        <v>407</v>
      </c>
      <c r="E1121" s="195" t="s">
        <v>1849</v>
      </c>
      <c r="F1121" s="196" t="s">
        <v>1850</v>
      </c>
      <c r="G1121" s="197" t="s">
        <v>486</v>
      </c>
      <c r="H1121" s="198">
        <v>6.0</v>
      </c>
      <c r="I1121" s="199"/>
      <c r="J1121" s="199">
        <f t="shared" si="236"/>
        <v>0</v>
      </c>
      <c r="K1121" s="196" t="s">
        <v>1</v>
      </c>
      <c r="L1121" s="200"/>
      <c r="M1121" s="201" t="s">
        <v>1</v>
      </c>
      <c r="N1121" s="202" t="s">
        <v>41</v>
      </c>
      <c r="O1121" s="154">
        <v>0.0</v>
      </c>
      <c r="P1121" s="154">
        <f t="shared" si="237"/>
        <v>0</v>
      </c>
      <c r="Q1121" s="154">
        <v>0.0039</v>
      </c>
      <c r="R1121" s="154">
        <f t="shared" si="238"/>
        <v>0.0234</v>
      </c>
      <c r="S1121" s="154">
        <v>0.0</v>
      </c>
      <c r="T1121" s="155">
        <f t="shared" si="239"/>
        <v>0</v>
      </c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56" t="s">
        <v>556</v>
      </c>
      <c r="AS1121" s="16"/>
      <c r="AT1121" s="156" t="s">
        <v>407</v>
      </c>
      <c r="AU1121" s="156" t="s">
        <v>136</v>
      </c>
      <c r="AV1121" s="16"/>
      <c r="AW1121" s="16"/>
      <c r="AX1121" s="16"/>
      <c r="AY1121" s="3" t="s">
        <v>128</v>
      </c>
      <c r="AZ1121" s="16"/>
      <c r="BA1121" s="16"/>
      <c r="BB1121" s="16"/>
      <c r="BC1121" s="16"/>
      <c r="BD1121" s="16"/>
      <c r="BE1121" s="157">
        <f t="shared" si="240"/>
        <v>0</v>
      </c>
      <c r="BF1121" s="157">
        <f t="shared" si="241"/>
        <v>0</v>
      </c>
      <c r="BG1121" s="157">
        <f t="shared" si="242"/>
        <v>0</v>
      </c>
      <c r="BH1121" s="157">
        <f t="shared" si="243"/>
        <v>0</v>
      </c>
      <c r="BI1121" s="157">
        <f t="shared" si="244"/>
        <v>0</v>
      </c>
      <c r="BJ1121" s="3" t="s">
        <v>136</v>
      </c>
      <c r="BK1121" s="157">
        <f t="shared" si="245"/>
        <v>0</v>
      </c>
      <c r="BL1121" s="3" t="s">
        <v>434</v>
      </c>
      <c r="BM1121" s="156" t="s">
        <v>1851</v>
      </c>
    </row>
    <row r="1122" ht="24.0" customHeight="1">
      <c r="A1122" s="16"/>
      <c r="B1122" s="17"/>
      <c r="C1122" s="194" t="s">
        <v>1852</v>
      </c>
      <c r="D1122" s="194" t="s">
        <v>407</v>
      </c>
      <c r="E1122" s="195" t="s">
        <v>1853</v>
      </c>
      <c r="F1122" s="196" t="s">
        <v>1854</v>
      </c>
      <c r="G1122" s="197" t="s">
        <v>486</v>
      </c>
      <c r="H1122" s="198">
        <v>3.0</v>
      </c>
      <c r="I1122" s="199"/>
      <c r="J1122" s="199">
        <f t="shared" si="236"/>
        <v>0</v>
      </c>
      <c r="K1122" s="196" t="s">
        <v>134</v>
      </c>
      <c r="L1122" s="200"/>
      <c r="M1122" s="201" t="s">
        <v>1</v>
      </c>
      <c r="N1122" s="202" t="s">
        <v>41</v>
      </c>
      <c r="O1122" s="154">
        <v>0.0</v>
      </c>
      <c r="P1122" s="154">
        <f t="shared" si="237"/>
        <v>0</v>
      </c>
      <c r="Q1122" s="154">
        <v>0.0071</v>
      </c>
      <c r="R1122" s="154">
        <f t="shared" si="238"/>
        <v>0.0213</v>
      </c>
      <c r="S1122" s="154">
        <v>0.0</v>
      </c>
      <c r="T1122" s="155">
        <f t="shared" si="239"/>
        <v>0</v>
      </c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56" t="s">
        <v>556</v>
      </c>
      <c r="AS1122" s="16"/>
      <c r="AT1122" s="156" t="s">
        <v>407</v>
      </c>
      <c r="AU1122" s="156" t="s">
        <v>136</v>
      </c>
      <c r="AV1122" s="16"/>
      <c r="AW1122" s="16"/>
      <c r="AX1122" s="16"/>
      <c r="AY1122" s="3" t="s">
        <v>128</v>
      </c>
      <c r="AZ1122" s="16"/>
      <c r="BA1122" s="16"/>
      <c r="BB1122" s="16"/>
      <c r="BC1122" s="16"/>
      <c r="BD1122" s="16"/>
      <c r="BE1122" s="157">
        <f t="shared" si="240"/>
        <v>0</v>
      </c>
      <c r="BF1122" s="157">
        <f t="shared" si="241"/>
        <v>0</v>
      </c>
      <c r="BG1122" s="157">
        <f t="shared" si="242"/>
        <v>0</v>
      </c>
      <c r="BH1122" s="157">
        <f t="shared" si="243"/>
        <v>0</v>
      </c>
      <c r="BI1122" s="157">
        <f t="shared" si="244"/>
        <v>0</v>
      </c>
      <c r="BJ1122" s="3" t="s">
        <v>136</v>
      </c>
      <c r="BK1122" s="157">
        <f t="shared" si="245"/>
        <v>0</v>
      </c>
      <c r="BL1122" s="3" t="s">
        <v>434</v>
      </c>
      <c r="BM1122" s="156" t="s">
        <v>1855</v>
      </c>
    </row>
    <row r="1123" ht="24.0" customHeight="1">
      <c r="A1123" s="16"/>
      <c r="B1123" s="17"/>
      <c r="C1123" s="146" t="s">
        <v>1856</v>
      </c>
      <c r="D1123" s="146" t="s">
        <v>131</v>
      </c>
      <c r="E1123" s="147" t="s">
        <v>1857</v>
      </c>
      <c r="F1123" s="148" t="s">
        <v>1858</v>
      </c>
      <c r="G1123" s="149" t="s">
        <v>209</v>
      </c>
      <c r="H1123" s="150">
        <v>8.4</v>
      </c>
      <c r="I1123" s="151"/>
      <c r="J1123" s="151">
        <f t="shared" si="236"/>
        <v>0</v>
      </c>
      <c r="K1123" s="148" t="s">
        <v>134</v>
      </c>
      <c r="L1123" s="17"/>
      <c r="M1123" s="152" t="s">
        <v>1</v>
      </c>
      <c r="N1123" s="153" t="s">
        <v>41</v>
      </c>
      <c r="O1123" s="154">
        <v>0.345</v>
      </c>
      <c r="P1123" s="154">
        <f t="shared" si="237"/>
        <v>2.898</v>
      </c>
      <c r="Q1123" s="154">
        <v>0.0</v>
      </c>
      <c r="R1123" s="154">
        <f t="shared" si="238"/>
        <v>0</v>
      </c>
      <c r="S1123" s="154">
        <v>0.0</v>
      </c>
      <c r="T1123" s="155">
        <f t="shared" si="239"/>
        <v>0</v>
      </c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56" t="s">
        <v>434</v>
      </c>
      <c r="AS1123" s="16"/>
      <c r="AT1123" s="156" t="s">
        <v>131</v>
      </c>
      <c r="AU1123" s="156" t="s">
        <v>136</v>
      </c>
      <c r="AV1123" s="16"/>
      <c r="AW1123" s="16"/>
      <c r="AX1123" s="16"/>
      <c r="AY1123" s="3" t="s">
        <v>128</v>
      </c>
      <c r="AZ1123" s="16"/>
      <c r="BA1123" s="16"/>
      <c r="BB1123" s="16"/>
      <c r="BC1123" s="16"/>
      <c r="BD1123" s="16"/>
      <c r="BE1123" s="157">
        <f t="shared" si="240"/>
        <v>0</v>
      </c>
      <c r="BF1123" s="157">
        <f t="shared" si="241"/>
        <v>0</v>
      </c>
      <c r="BG1123" s="157">
        <f t="shared" si="242"/>
        <v>0</v>
      </c>
      <c r="BH1123" s="157">
        <f t="shared" si="243"/>
        <v>0</v>
      </c>
      <c r="BI1123" s="157">
        <f t="shared" si="244"/>
        <v>0</v>
      </c>
      <c r="BJ1123" s="3" t="s">
        <v>136</v>
      </c>
      <c r="BK1123" s="157">
        <f t="shared" si="245"/>
        <v>0</v>
      </c>
      <c r="BL1123" s="3" t="s">
        <v>434</v>
      </c>
      <c r="BM1123" s="156" t="s">
        <v>1859</v>
      </c>
    </row>
    <row r="1124" ht="15.75" customHeight="1">
      <c r="A1124" s="16"/>
      <c r="B1124" s="17"/>
      <c r="C1124" s="16"/>
      <c r="D1124" s="158" t="s">
        <v>138</v>
      </c>
      <c r="E1124" s="16"/>
      <c r="F1124" s="159" t="s">
        <v>1860</v>
      </c>
      <c r="G1124" s="16"/>
      <c r="H1124" s="16"/>
      <c r="I1124" s="16"/>
      <c r="J1124" s="16"/>
      <c r="K1124" s="16"/>
      <c r="L1124" s="17"/>
      <c r="M1124" s="160"/>
      <c r="N1124" s="16"/>
      <c r="O1124" s="16"/>
      <c r="P1124" s="16"/>
      <c r="Q1124" s="16"/>
      <c r="R1124" s="16"/>
      <c r="S1124" s="16"/>
      <c r="T1124" s="5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3" t="s">
        <v>138</v>
      </c>
      <c r="AU1124" s="3" t="s">
        <v>136</v>
      </c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6"/>
      <c r="BG1124" s="16"/>
      <c r="BH1124" s="16"/>
      <c r="BI1124" s="16"/>
      <c r="BJ1124" s="16"/>
      <c r="BK1124" s="16"/>
      <c r="BL1124" s="16"/>
      <c r="BM1124" s="16"/>
    </row>
    <row r="1125" ht="15.75" customHeight="1">
      <c r="A1125" s="173"/>
      <c r="B1125" s="174"/>
      <c r="C1125" s="173"/>
      <c r="D1125" s="168" t="s">
        <v>338</v>
      </c>
      <c r="E1125" s="175" t="s">
        <v>1</v>
      </c>
      <c r="F1125" s="176" t="s">
        <v>1861</v>
      </c>
      <c r="G1125" s="173"/>
      <c r="H1125" s="177">
        <v>1.4</v>
      </c>
      <c r="I1125" s="173"/>
      <c r="J1125" s="173"/>
      <c r="K1125" s="173"/>
      <c r="L1125" s="174"/>
      <c r="M1125" s="178"/>
      <c r="N1125" s="173"/>
      <c r="O1125" s="173"/>
      <c r="P1125" s="173"/>
      <c r="Q1125" s="173"/>
      <c r="R1125" s="173"/>
      <c r="S1125" s="173"/>
      <c r="T1125" s="179"/>
      <c r="U1125" s="173"/>
      <c r="V1125" s="173"/>
      <c r="W1125" s="173"/>
      <c r="X1125" s="173"/>
      <c r="Y1125" s="173"/>
      <c r="Z1125" s="173"/>
      <c r="AA1125" s="173"/>
      <c r="AB1125" s="173"/>
      <c r="AC1125" s="173"/>
      <c r="AD1125" s="173"/>
      <c r="AE1125" s="173"/>
      <c r="AF1125" s="173"/>
      <c r="AG1125" s="173"/>
      <c r="AH1125" s="173"/>
      <c r="AI1125" s="173"/>
      <c r="AJ1125" s="173"/>
      <c r="AK1125" s="173"/>
      <c r="AL1125" s="173"/>
      <c r="AM1125" s="173"/>
      <c r="AN1125" s="173"/>
      <c r="AO1125" s="173"/>
      <c r="AP1125" s="173"/>
      <c r="AQ1125" s="173"/>
      <c r="AR1125" s="173"/>
      <c r="AS1125" s="173"/>
      <c r="AT1125" s="175" t="s">
        <v>338</v>
      </c>
      <c r="AU1125" s="175" t="s">
        <v>136</v>
      </c>
      <c r="AV1125" s="173" t="s">
        <v>136</v>
      </c>
      <c r="AW1125" s="173" t="s">
        <v>28</v>
      </c>
      <c r="AX1125" s="173" t="s">
        <v>75</v>
      </c>
      <c r="AY1125" s="175" t="s">
        <v>128</v>
      </c>
      <c r="AZ1125" s="173"/>
      <c r="BA1125" s="173"/>
      <c r="BB1125" s="173"/>
      <c r="BC1125" s="173"/>
      <c r="BD1125" s="173"/>
      <c r="BE1125" s="173"/>
      <c r="BF1125" s="173"/>
      <c r="BG1125" s="173"/>
      <c r="BH1125" s="173"/>
      <c r="BI1125" s="173"/>
      <c r="BJ1125" s="173"/>
      <c r="BK1125" s="173"/>
      <c r="BL1125" s="173"/>
      <c r="BM1125" s="173"/>
    </row>
    <row r="1126" ht="15.75" customHeight="1">
      <c r="A1126" s="173"/>
      <c r="B1126" s="174"/>
      <c r="C1126" s="173"/>
      <c r="D1126" s="168" t="s">
        <v>338</v>
      </c>
      <c r="E1126" s="175" t="s">
        <v>1</v>
      </c>
      <c r="F1126" s="176" t="s">
        <v>1862</v>
      </c>
      <c r="G1126" s="173"/>
      <c r="H1126" s="177">
        <v>7.0</v>
      </c>
      <c r="I1126" s="173"/>
      <c r="J1126" s="173"/>
      <c r="K1126" s="173"/>
      <c r="L1126" s="174"/>
      <c r="M1126" s="178"/>
      <c r="N1126" s="173"/>
      <c r="O1126" s="173"/>
      <c r="P1126" s="173"/>
      <c r="Q1126" s="173"/>
      <c r="R1126" s="173"/>
      <c r="S1126" s="173"/>
      <c r="T1126" s="179"/>
      <c r="U1126" s="173"/>
      <c r="V1126" s="173"/>
      <c r="W1126" s="173"/>
      <c r="X1126" s="173"/>
      <c r="Y1126" s="173"/>
      <c r="Z1126" s="173"/>
      <c r="AA1126" s="173"/>
      <c r="AB1126" s="173"/>
      <c r="AC1126" s="173"/>
      <c r="AD1126" s="173"/>
      <c r="AE1126" s="173"/>
      <c r="AF1126" s="173"/>
      <c r="AG1126" s="173"/>
      <c r="AH1126" s="173"/>
      <c r="AI1126" s="173"/>
      <c r="AJ1126" s="173"/>
      <c r="AK1126" s="173"/>
      <c r="AL1126" s="173"/>
      <c r="AM1126" s="173"/>
      <c r="AN1126" s="173"/>
      <c r="AO1126" s="173"/>
      <c r="AP1126" s="173"/>
      <c r="AQ1126" s="173"/>
      <c r="AR1126" s="173"/>
      <c r="AS1126" s="173"/>
      <c r="AT1126" s="175" t="s">
        <v>338</v>
      </c>
      <c r="AU1126" s="175" t="s">
        <v>136</v>
      </c>
      <c r="AV1126" s="173" t="s">
        <v>136</v>
      </c>
      <c r="AW1126" s="173" t="s">
        <v>28</v>
      </c>
      <c r="AX1126" s="173" t="s">
        <v>75</v>
      </c>
      <c r="AY1126" s="175" t="s">
        <v>128</v>
      </c>
      <c r="AZ1126" s="173"/>
      <c r="BA1126" s="173"/>
      <c r="BB1126" s="173"/>
      <c r="BC1126" s="173"/>
      <c r="BD1126" s="173"/>
      <c r="BE1126" s="173"/>
      <c r="BF1126" s="173"/>
      <c r="BG1126" s="173"/>
      <c r="BH1126" s="173"/>
      <c r="BI1126" s="173"/>
      <c r="BJ1126" s="173"/>
      <c r="BK1126" s="173"/>
      <c r="BL1126" s="173"/>
      <c r="BM1126" s="173"/>
    </row>
    <row r="1127" ht="15.75" customHeight="1">
      <c r="A1127" s="187"/>
      <c r="B1127" s="188"/>
      <c r="C1127" s="187"/>
      <c r="D1127" s="168" t="s">
        <v>338</v>
      </c>
      <c r="E1127" s="189" t="s">
        <v>1</v>
      </c>
      <c r="F1127" s="190" t="s">
        <v>351</v>
      </c>
      <c r="G1127" s="187"/>
      <c r="H1127" s="191">
        <v>8.4</v>
      </c>
      <c r="I1127" s="187"/>
      <c r="J1127" s="187"/>
      <c r="K1127" s="187"/>
      <c r="L1127" s="188"/>
      <c r="M1127" s="192"/>
      <c r="N1127" s="187"/>
      <c r="O1127" s="187"/>
      <c r="P1127" s="187"/>
      <c r="Q1127" s="187"/>
      <c r="R1127" s="187"/>
      <c r="S1127" s="187"/>
      <c r="T1127" s="193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9" t="s">
        <v>338</v>
      </c>
      <c r="AU1127" s="189" t="s">
        <v>136</v>
      </c>
      <c r="AV1127" s="187" t="s">
        <v>153</v>
      </c>
      <c r="AW1127" s="187" t="s">
        <v>28</v>
      </c>
      <c r="AX1127" s="187" t="s">
        <v>83</v>
      </c>
      <c r="AY1127" s="189" t="s">
        <v>128</v>
      </c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7"/>
    </row>
    <row r="1128" ht="24.0" customHeight="1">
      <c r="A1128" s="16"/>
      <c r="B1128" s="17"/>
      <c r="C1128" s="194" t="s">
        <v>1863</v>
      </c>
      <c r="D1128" s="194" t="s">
        <v>407</v>
      </c>
      <c r="E1128" s="195" t="s">
        <v>1864</v>
      </c>
      <c r="F1128" s="196" t="s">
        <v>1865</v>
      </c>
      <c r="G1128" s="197" t="s">
        <v>209</v>
      </c>
      <c r="H1128" s="198">
        <v>8.4</v>
      </c>
      <c r="I1128" s="199"/>
      <c r="J1128" s="199">
        <f t="shared" ref="J1128:J1129" si="246">ROUND(I1128*H1128,2)</f>
        <v>0</v>
      </c>
      <c r="K1128" s="196" t="s">
        <v>1</v>
      </c>
      <c r="L1128" s="200"/>
      <c r="M1128" s="201" t="s">
        <v>1</v>
      </c>
      <c r="N1128" s="202" t="s">
        <v>41</v>
      </c>
      <c r="O1128" s="154">
        <v>0.0</v>
      </c>
      <c r="P1128" s="154">
        <f t="shared" ref="P1128:P1129" si="247">O1128*H1128</f>
        <v>0</v>
      </c>
      <c r="Q1128" s="154">
        <v>0.004</v>
      </c>
      <c r="R1128" s="154">
        <f t="shared" ref="R1128:R1129" si="248">Q1128*H1128</f>
        <v>0.0336</v>
      </c>
      <c r="S1128" s="154">
        <v>0.0</v>
      </c>
      <c r="T1128" s="155">
        <f t="shared" ref="T1128:T1129" si="249">S1128*H1128</f>
        <v>0</v>
      </c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56" t="s">
        <v>556</v>
      </c>
      <c r="AS1128" s="16"/>
      <c r="AT1128" s="156" t="s">
        <v>407</v>
      </c>
      <c r="AU1128" s="156" t="s">
        <v>136</v>
      </c>
      <c r="AV1128" s="16"/>
      <c r="AW1128" s="16"/>
      <c r="AX1128" s="16"/>
      <c r="AY1128" s="3" t="s">
        <v>128</v>
      </c>
      <c r="AZ1128" s="16"/>
      <c r="BA1128" s="16"/>
      <c r="BB1128" s="16"/>
      <c r="BC1128" s="16"/>
      <c r="BD1128" s="16"/>
      <c r="BE1128" s="157">
        <f t="shared" ref="BE1128:BE1129" si="250">IF(N1128="základní",J1128,0)</f>
        <v>0</v>
      </c>
      <c r="BF1128" s="157">
        <f t="shared" ref="BF1128:BF1129" si="251">IF(N1128="snížená",J1128,0)</f>
        <v>0</v>
      </c>
      <c r="BG1128" s="157">
        <f t="shared" ref="BG1128:BG1129" si="252">IF(N1128="zákl. přenesená",J1128,0)</f>
        <v>0</v>
      </c>
      <c r="BH1128" s="157">
        <f t="shared" ref="BH1128:BH1129" si="253">IF(N1128="sníž. přenesená",J1128,0)</f>
        <v>0</v>
      </c>
      <c r="BI1128" s="157">
        <f t="shared" ref="BI1128:BI1129" si="254">IF(N1128="nulová",J1128,0)</f>
        <v>0</v>
      </c>
      <c r="BJ1128" s="3" t="s">
        <v>136</v>
      </c>
      <c r="BK1128" s="157">
        <f t="shared" ref="BK1128:BK1129" si="255">ROUND(I1128*H1128,2)</f>
        <v>0</v>
      </c>
      <c r="BL1128" s="3" t="s">
        <v>434</v>
      </c>
      <c r="BM1128" s="156" t="s">
        <v>1866</v>
      </c>
    </row>
    <row r="1129" ht="24.0" customHeight="1">
      <c r="A1129" s="16"/>
      <c r="B1129" s="17"/>
      <c r="C1129" s="146" t="s">
        <v>1867</v>
      </c>
      <c r="D1129" s="146" t="s">
        <v>131</v>
      </c>
      <c r="E1129" s="147" t="s">
        <v>1868</v>
      </c>
      <c r="F1129" s="148" t="s">
        <v>1869</v>
      </c>
      <c r="G1129" s="149" t="s">
        <v>410</v>
      </c>
      <c r="H1129" s="150">
        <v>2.136</v>
      </c>
      <c r="I1129" s="151"/>
      <c r="J1129" s="151">
        <f t="shared" si="246"/>
        <v>0</v>
      </c>
      <c r="K1129" s="148" t="s">
        <v>134</v>
      </c>
      <c r="L1129" s="17"/>
      <c r="M1129" s="152" t="s">
        <v>1</v>
      </c>
      <c r="N1129" s="153" t="s">
        <v>41</v>
      </c>
      <c r="O1129" s="154">
        <v>2.421</v>
      </c>
      <c r="P1129" s="154">
        <f t="shared" si="247"/>
        <v>5.171256</v>
      </c>
      <c r="Q1129" s="154">
        <v>0.0</v>
      </c>
      <c r="R1129" s="154">
        <f t="shared" si="248"/>
        <v>0</v>
      </c>
      <c r="S1129" s="154">
        <v>0.0</v>
      </c>
      <c r="T1129" s="155">
        <f t="shared" si="249"/>
        <v>0</v>
      </c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56" t="s">
        <v>434</v>
      </c>
      <c r="AS1129" s="16"/>
      <c r="AT1129" s="156" t="s">
        <v>131</v>
      </c>
      <c r="AU1129" s="156" t="s">
        <v>136</v>
      </c>
      <c r="AV1129" s="16"/>
      <c r="AW1129" s="16"/>
      <c r="AX1129" s="16"/>
      <c r="AY1129" s="3" t="s">
        <v>128</v>
      </c>
      <c r="AZ1129" s="16"/>
      <c r="BA1129" s="16"/>
      <c r="BB1129" s="16"/>
      <c r="BC1129" s="16"/>
      <c r="BD1129" s="16"/>
      <c r="BE1129" s="157">
        <f t="shared" si="250"/>
        <v>0</v>
      </c>
      <c r="BF1129" s="157">
        <f t="shared" si="251"/>
        <v>0</v>
      </c>
      <c r="BG1129" s="157">
        <f t="shared" si="252"/>
        <v>0</v>
      </c>
      <c r="BH1129" s="157">
        <f t="shared" si="253"/>
        <v>0</v>
      </c>
      <c r="BI1129" s="157">
        <f t="shared" si="254"/>
        <v>0</v>
      </c>
      <c r="BJ1129" s="3" t="s">
        <v>136</v>
      </c>
      <c r="BK1129" s="157">
        <f t="shared" si="255"/>
        <v>0</v>
      </c>
      <c r="BL1129" s="3" t="s">
        <v>434</v>
      </c>
      <c r="BM1129" s="156" t="s">
        <v>1870</v>
      </c>
    </row>
    <row r="1130" ht="15.75" customHeight="1">
      <c r="A1130" s="16"/>
      <c r="B1130" s="17"/>
      <c r="C1130" s="16"/>
      <c r="D1130" s="158" t="s">
        <v>138</v>
      </c>
      <c r="E1130" s="16"/>
      <c r="F1130" s="159" t="s">
        <v>1871</v>
      </c>
      <c r="G1130" s="16"/>
      <c r="H1130" s="16"/>
      <c r="I1130" s="16"/>
      <c r="J1130" s="16"/>
      <c r="K1130" s="16"/>
      <c r="L1130" s="17"/>
      <c r="M1130" s="160"/>
      <c r="N1130" s="16"/>
      <c r="O1130" s="16"/>
      <c r="P1130" s="16"/>
      <c r="Q1130" s="16"/>
      <c r="R1130" s="16"/>
      <c r="S1130" s="16"/>
      <c r="T1130" s="5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3" t="s">
        <v>138</v>
      </c>
      <c r="AU1130" s="3" t="s">
        <v>136</v>
      </c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6"/>
      <c r="BG1130" s="16"/>
      <c r="BH1130" s="16"/>
      <c r="BI1130" s="16"/>
      <c r="BJ1130" s="16"/>
      <c r="BK1130" s="16"/>
      <c r="BL1130" s="16"/>
      <c r="BM1130" s="16"/>
    </row>
    <row r="1131" ht="22.5" customHeight="1">
      <c r="A1131" s="134"/>
      <c r="B1131" s="135"/>
      <c r="C1131" s="134"/>
      <c r="D1131" s="136" t="s">
        <v>74</v>
      </c>
      <c r="E1131" s="144" t="s">
        <v>1872</v>
      </c>
      <c r="F1131" s="144" t="s">
        <v>1873</v>
      </c>
      <c r="G1131" s="134"/>
      <c r="H1131" s="134"/>
      <c r="I1131" s="134"/>
      <c r="J1131" s="145">
        <f>BK1131</f>
        <v>0</v>
      </c>
      <c r="K1131" s="134"/>
      <c r="L1131" s="135"/>
      <c r="M1131" s="139"/>
      <c r="N1131" s="134"/>
      <c r="O1131" s="134"/>
      <c r="P1131" s="140">
        <f>SUM(P1132:P1140)</f>
        <v>53.096266</v>
      </c>
      <c r="Q1131" s="134"/>
      <c r="R1131" s="140">
        <f>SUM(R1132:R1140)</f>
        <v>0.211148</v>
      </c>
      <c r="S1131" s="134"/>
      <c r="T1131" s="141">
        <f>SUM(T1132:T1140)</f>
        <v>0</v>
      </c>
      <c r="U1131" s="134"/>
      <c r="V1131" s="134"/>
      <c r="W1131" s="134"/>
      <c r="X1131" s="134"/>
      <c r="Y1131" s="134"/>
      <c r="Z1131" s="134"/>
      <c r="AA1131" s="134"/>
      <c r="AB1131" s="134"/>
      <c r="AC1131" s="134"/>
      <c r="AD1131" s="134"/>
      <c r="AE1131" s="134"/>
      <c r="AF1131" s="134"/>
      <c r="AG1131" s="134"/>
      <c r="AH1131" s="134"/>
      <c r="AI1131" s="134"/>
      <c r="AJ1131" s="134"/>
      <c r="AK1131" s="134"/>
      <c r="AL1131" s="134"/>
      <c r="AM1131" s="134"/>
      <c r="AN1131" s="134"/>
      <c r="AO1131" s="134"/>
      <c r="AP1131" s="134"/>
      <c r="AQ1131" s="134"/>
      <c r="AR1131" s="136" t="s">
        <v>136</v>
      </c>
      <c r="AS1131" s="134"/>
      <c r="AT1131" s="142" t="s">
        <v>74</v>
      </c>
      <c r="AU1131" s="142" t="s">
        <v>83</v>
      </c>
      <c r="AV1131" s="134"/>
      <c r="AW1131" s="134"/>
      <c r="AX1131" s="134"/>
      <c r="AY1131" s="136" t="s">
        <v>128</v>
      </c>
      <c r="AZ1131" s="134"/>
      <c r="BA1131" s="134"/>
      <c r="BB1131" s="134"/>
      <c r="BC1131" s="134"/>
      <c r="BD1131" s="134"/>
      <c r="BE1131" s="134"/>
      <c r="BF1131" s="134"/>
      <c r="BG1131" s="134"/>
      <c r="BH1131" s="134"/>
      <c r="BI1131" s="134"/>
      <c r="BJ1131" s="134"/>
      <c r="BK1131" s="143">
        <f>SUM(BK1132:BK1140)</f>
        <v>0</v>
      </c>
      <c r="BL1131" s="134"/>
      <c r="BM1131" s="134"/>
    </row>
    <row r="1132" ht="37.5" customHeight="1">
      <c r="A1132" s="16"/>
      <c r="B1132" s="17"/>
      <c r="C1132" s="146" t="s">
        <v>1874</v>
      </c>
      <c r="D1132" s="146" t="s">
        <v>131</v>
      </c>
      <c r="E1132" s="147" t="s">
        <v>1875</v>
      </c>
      <c r="F1132" s="148" t="s">
        <v>1876</v>
      </c>
      <c r="G1132" s="149" t="s">
        <v>486</v>
      </c>
      <c r="H1132" s="150">
        <v>4.0</v>
      </c>
      <c r="I1132" s="151"/>
      <c r="J1132" s="151">
        <f>ROUND(I1132*H1132,2)</f>
        <v>0</v>
      </c>
      <c r="K1132" s="148" t="s">
        <v>134</v>
      </c>
      <c r="L1132" s="17"/>
      <c r="M1132" s="152" t="s">
        <v>1</v>
      </c>
      <c r="N1132" s="153" t="s">
        <v>41</v>
      </c>
      <c r="O1132" s="154">
        <v>8.0</v>
      </c>
      <c r="P1132" s="154">
        <f>O1132*H1132</f>
        <v>32</v>
      </c>
      <c r="Q1132" s="154">
        <v>0.006</v>
      </c>
      <c r="R1132" s="154">
        <f>Q1132*H1132</f>
        <v>0.024</v>
      </c>
      <c r="S1132" s="154">
        <v>0.0</v>
      </c>
      <c r="T1132" s="155">
        <f>S1132*H1132</f>
        <v>0</v>
      </c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56" t="s">
        <v>434</v>
      </c>
      <c r="AS1132" s="16"/>
      <c r="AT1132" s="156" t="s">
        <v>131</v>
      </c>
      <c r="AU1132" s="156" t="s">
        <v>136</v>
      </c>
      <c r="AV1132" s="16"/>
      <c r="AW1132" s="16"/>
      <c r="AX1132" s="16"/>
      <c r="AY1132" s="3" t="s">
        <v>128</v>
      </c>
      <c r="AZ1132" s="16"/>
      <c r="BA1132" s="16"/>
      <c r="BB1132" s="16"/>
      <c r="BC1132" s="16"/>
      <c r="BD1132" s="16"/>
      <c r="BE1132" s="157">
        <f>IF(N1132="základní",J1132,0)</f>
        <v>0</v>
      </c>
      <c r="BF1132" s="157">
        <f>IF(N1132="snížená",J1132,0)</f>
        <v>0</v>
      </c>
      <c r="BG1132" s="157">
        <f>IF(N1132="zákl. přenesená",J1132,0)</f>
        <v>0</v>
      </c>
      <c r="BH1132" s="157">
        <f>IF(N1132="sníž. přenesená",J1132,0)</f>
        <v>0</v>
      </c>
      <c r="BI1132" s="157">
        <f>IF(N1132="nulová",J1132,0)</f>
        <v>0</v>
      </c>
      <c r="BJ1132" s="3" t="s">
        <v>136</v>
      </c>
      <c r="BK1132" s="157">
        <f>ROUND(I1132*H1132,2)</f>
        <v>0</v>
      </c>
      <c r="BL1132" s="3" t="s">
        <v>434</v>
      </c>
      <c r="BM1132" s="156" t="s">
        <v>1877</v>
      </c>
    </row>
    <row r="1133" ht="15.75" customHeight="1">
      <c r="A1133" s="16"/>
      <c r="B1133" s="17"/>
      <c r="C1133" s="16"/>
      <c r="D1133" s="158" t="s">
        <v>138</v>
      </c>
      <c r="E1133" s="16"/>
      <c r="F1133" s="159" t="s">
        <v>1878</v>
      </c>
      <c r="G1133" s="16"/>
      <c r="H1133" s="16"/>
      <c r="I1133" s="16"/>
      <c r="J1133" s="16"/>
      <c r="K1133" s="16"/>
      <c r="L1133" s="17"/>
      <c r="M1133" s="160"/>
      <c r="N1133" s="16"/>
      <c r="O1133" s="16"/>
      <c r="P1133" s="16"/>
      <c r="Q1133" s="16"/>
      <c r="R1133" s="16"/>
      <c r="S1133" s="16"/>
      <c r="T1133" s="5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3" t="s">
        <v>138</v>
      </c>
      <c r="AU1133" s="3" t="s">
        <v>136</v>
      </c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</row>
    <row r="1134" ht="37.5" customHeight="1">
      <c r="A1134" s="16"/>
      <c r="B1134" s="17"/>
      <c r="C1134" s="194" t="s">
        <v>1879</v>
      </c>
      <c r="D1134" s="194" t="s">
        <v>407</v>
      </c>
      <c r="E1134" s="195" t="s">
        <v>1880</v>
      </c>
      <c r="F1134" s="196" t="s">
        <v>1881</v>
      </c>
      <c r="G1134" s="197" t="s">
        <v>486</v>
      </c>
      <c r="H1134" s="198">
        <v>4.0</v>
      </c>
      <c r="I1134" s="199"/>
      <c r="J1134" s="199">
        <f t="shared" ref="J1134:J1135" si="256">ROUND(I1134*H1134,2)</f>
        <v>0</v>
      </c>
      <c r="K1134" s="196" t="s">
        <v>134</v>
      </c>
      <c r="L1134" s="200"/>
      <c r="M1134" s="201" t="s">
        <v>1</v>
      </c>
      <c r="N1134" s="202" t="s">
        <v>41</v>
      </c>
      <c r="O1134" s="154">
        <v>0.0</v>
      </c>
      <c r="P1134" s="154">
        <f t="shared" ref="P1134:P1135" si="257">O1134*H1134</f>
        <v>0</v>
      </c>
      <c r="Q1134" s="154">
        <v>0.046</v>
      </c>
      <c r="R1134" s="154">
        <f t="shared" ref="R1134:R1135" si="258">Q1134*H1134</f>
        <v>0.184</v>
      </c>
      <c r="S1134" s="154">
        <v>0.0</v>
      </c>
      <c r="T1134" s="155">
        <f t="shared" ref="T1134:T1135" si="259">S1134*H1134</f>
        <v>0</v>
      </c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56" t="s">
        <v>556</v>
      </c>
      <c r="AS1134" s="16"/>
      <c r="AT1134" s="156" t="s">
        <v>407</v>
      </c>
      <c r="AU1134" s="156" t="s">
        <v>136</v>
      </c>
      <c r="AV1134" s="16"/>
      <c r="AW1134" s="16"/>
      <c r="AX1134" s="16"/>
      <c r="AY1134" s="3" t="s">
        <v>128</v>
      </c>
      <c r="AZ1134" s="16"/>
      <c r="BA1134" s="16"/>
      <c r="BB1134" s="16"/>
      <c r="BC1134" s="16"/>
      <c r="BD1134" s="16"/>
      <c r="BE1134" s="157">
        <f t="shared" ref="BE1134:BE1135" si="260">IF(N1134="základní",J1134,0)</f>
        <v>0</v>
      </c>
      <c r="BF1134" s="157">
        <f t="shared" ref="BF1134:BF1135" si="261">IF(N1134="snížená",J1134,0)</f>
        <v>0</v>
      </c>
      <c r="BG1134" s="157">
        <f t="shared" ref="BG1134:BG1135" si="262">IF(N1134="zákl. přenesená",J1134,0)</f>
        <v>0</v>
      </c>
      <c r="BH1134" s="157">
        <f t="shared" ref="BH1134:BH1135" si="263">IF(N1134="sníž. přenesená",J1134,0)</f>
        <v>0</v>
      </c>
      <c r="BI1134" s="157">
        <f t="shared" ref="BI1134:BI1135" si="264">IF(N1134="nulová",J1134,0)</f>
        <v>0</v>
      </c>
      <c r="BJ1134" s="3" t="s">
        <v>136</v>
      </c>
      <c r="BK1134" s="157">
        <f t="shared" ref="BK1134:BK1135" si="265">ROUND(I1134*H1134,2)</f>
        <v>0</v>
      </c>
      <c r="BL1134" s="3" t="s">
        <v>434</v>
      </c>
      <c r="BM1134" s="156" t="s">
        <v>1882</v>
      </c>
    </row>
    <row r="1135" ht="24.0" customHeight="1">
      <c r="A1135" s="16"/>
      <c r="B1135" s="17"/>
      <c r="C1135" s="146" t="s">
        <v>1883</v>
      </c>
      <c r="D1135" s="146" t="s">
        <v>131</v>
      </c>
      <c r="E1135" s="147" t="s">
        <v>1884</v>
      </c>
      <c r="F1135" s="148" t="s">
        <v>1885</v>
      </c>
      <c r="G1135" s="149" t="s">
        <v>209</v>
      </c>
      <c r="H1135" s="150">
        <v>7.87</v>
      </c>
      <c r="I1135" s="151"/>
      <c r="J1135" s="151">
        <f t="shared" si="256"/>
        <v>0</v>
      </c>
      <c r="K1135" s="148" t="s">
        <v>134</v>
      </c>
      <c r="L1135" s="17"/>
      <c r="M1135" s="152" t="s">
        <v>1</v>
      </c>
      <c r="N1135" s="153" t="s">
        <v>41</v>
      </c>
      <c r="O1135" s="154">
        <v>2.6</v>
      </c>
      <c r="P1135" s="154">
        <f t="shared" si="257"/>
        <v>20.462</v>
      </c>
      <c r="Q1135" s="154">
        <v>4.0E-4</v>
      </c>
      <c r="R1135" s="154">
        <f t="shared" si="258"/>
        <v>0.003148</v>
      </c>
      <c r="S1135" s="154">
        <v>0.0</v>
      </c>
      <c r="T1135" s="155">
        <f t="shared" si="259"/>
        <v>0</v>
      </c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56" t="s">
        <v>434</v>
      </c>
      <c r="AS1135" s="16"/>
      <c r="AT1135" s="156" t="s">
        <v>131</v>
      </c>
      <c r="AU1135" s="156" t="s">
        <v>136</v>
      </c>
      <c r="AV1135" s="16"/>
      <c r="AW1135" s="16"/>
      <c r="AX1135" s="16"/>
      <c r="AY1135" s="3" t="s">
        <v>128</v>
      </c>
      <c r="AZ1135" s="16"/>
      <c r="BA1135" s="16"/>
      <c r="BB1135" s="16"/>
      <c r="BC1135" s="16"/>
      <c r="BD1135" s="16"/>
      <c r="BE1135" s="157">
        <f t="shared" si="260"/>
        <v>0</v>
      </c>
      <c r="BF1135" s="157">
        <f t="shared" si="261"/>
        <v>0</v>
      </c>
      <c r="BG1135" s="157">
        <f t="shared" si="262"/>
        <v>0</v>
      </c>
      <c r="BH1135" s="157">
        <f t="shared" si="263"/>
        <v>0</v>
      </c>
      <c r="BI1135" s="157">
        <f t="shared" si="264"/>
        <v>0</v>
      </c>
      <c r="BJ1135" s="3" t="s">
        <v>136</v>
      </c>
      <c r="BK1135" s="157">
        <f t="shared" si="265"/>
        <v>0</v>
      </c>
      <c r="BL1135" s="3" t="s">
        <v>434</v>
      </c>
      <c r="BM1135" s="156" t="s">
        <v>1886</v>
      </c>
    </row>
    <row r="1136" ht="15.75" customHeight="1">
      <c r="A1136" s="16"/>
      <c r="B1136" s="17"/>
      <c r="C1136" s="16"/>
      <c r="D1136" s="158" t="s">
        <v>138</v>
      </c>
      <c r="E1136" s="16"/>
      <c r="F1136" s="159" t="s">
        <v>1887</v>
      </c>
      <c r="G1136" s="16"/>
      <c r="H1136" s="16"/>
      <c r="I1136" s="16"/>
      <c r="J1136" s="16"/>
      <c r="K1136" s="16"/>
      <c r="L1136" s="17"/>
      <c r="M1136" s="160"/>
      <c r="N1136" s="16"/>
      <c r="O1136" s="16"/>
      <c r="P1136" s="16"/>
      <c r="Q1136" s="16"/>
      <c r="R1136" s="16"/>
      <c r="S1136" s="16"/>
      <c r="T1136" s="5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3" t="s">
        <v>138</v>
      </c>
      <c r="AU1136" s="3" t="s">
        <v>136</v>
      </c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</row>
    <row r="1137" ht="15.75" customHeight="1">
      <c r="A1137" s="173"/>
      <c r="B1137" s="174"/>
      <c r="C1137" s="173"/>
      <c r="D1137" s="168" t="s">
        <v>338</v>
      </c>
      <c r="E1137" s="175" t="s">
        <v>1</v>
      </c>
      <c r="F1137" s="176" t="s">
        <v>1888</v>
      </c>
      <c r="G1137" s="173"/>
      <c r="H1137" s="177">
        <v>7.87</v>
      </c>
      <c r="I1137" s="173"/>
      <c r="J1137" s="173"/>
      <c r="K1137" s="173"/>
      <c r="L1137" s="174"/>
      <c r="M1137" s="178"/>
      <c r="N1137" s="173"/>
      <c r="O1137" s="173"/>
      <c r="P1137" s="173"/>
      <c r="Q1137" s="173"/>
      <c r="R1137" s="173"/>
      <c r="S1137" s="173"/>
      <c r="T1137" s="179"/>
      <c r="U1137" s="173"/>
      <c r="V1137" s="173"/>
      <c r="W1137" s="173"/>
      <c r="X1137" s="173"/>
      <c r="Y1137" s="173"/>
      <c r="Z1137" s="173"/>
      <c r="AA1137" s="173"/>
      <c r="AB1137" s="173"/>
      <c r="AC1137" s="173"/>
      <c r="AD1137" s="173"/>
      <c r="AE1137" s="173"/>
      <c r="AF1137" s="173"/>
      <c r="AG1137" s="173"/>
      <c r="AH1137" s="173"/>
      <c r="AI1137" s="173"/>
      <c r="AJ1137" s="173"/>
      <c r="AK1137" s="173"/>
      <c r="AL1137" s="173"/>
      <c r="AM1137" s="173"/>
      <c r="AN1137" s="173"/>
      <c r="AO1137" s="173"/>
      <c r="AP1137" s="173"/>
      <c r="AQ1137" s="173"/>
      <c r="AR1137" s="173"/>
      <c r="AS1137" s="173"/>
      <c r="AT1137" s="175" t="s">
        <v>338</v>
      </c>
      <c r="AU1137" s="175" t="s">
        <v>136</v>
      </c>
      <c r="AV1137" s="173" t="s">
        <v>136</v>
      </c>
      <c r="AW1137" s="173" t="s">
        <v>28</v>
      </c>
      <c r="AX1137" s="173" t="s">
        <v>83</v>
      </c>
      <c r="AY1137" s="175" t="s">
        <v>128</v>
      </c>
      <c r="AZ1137" s="173"/>
      <c r="BA1137" s="173"/>
      <c r="BB1137" s="173"/>
      <c r="BC1137" s="173"/>
      <c r="BD1137" s="173"/>
      <c r="BE1137" s="173"/>
      <c r="BF1137" s="173"/>
      <c r="BG1137" s="173"/>
      <c r="BH1137" s="173"/>
      <c r="BI1137" s="173"/>
      <c r="BJ1137" s="173"/>
      <c r="BK1137" s="173"/>
      <c r="BL1137" s="173"/>
      <c r="BM1137" s="173"/>
    </row>
    <row r="1138" ht="24.0" customHeight="1">
      <c r="A1138" s="16"/>
      <c r="B1138" s="17"/>
      <c r="C1138" s="194" t="s">
        <v>1889</v>
      </c>
      <c r="D1138" s="194" t="s">
        <v>407</v>
      </c>
      <c r="E1138" s="195" t="s">
        <v>1890</v>
      </c>
      <c r="F1138" s="196" t="s">
        <v>1891</v>
      </c>
      <c r="G1138" s="197" t="s">
        <v>209</v>
      </c>
      <c r="H1138" s="198">
        <v>7.87</v>
      </c>
      <c r="I1138" s="199"/>
      <c r="J1138" s="199">
        <f t="shared" ref="J1138:J1139" si="266">ROUND(I1138*H1138,2)</f>
        <v>0</v>
      </c>
      <c r="K1138" s="196" t="s">
        <v>134</v>
      </c>
      <c r="L1138" s="200"/>
      <c r="M1138" s="201" t="s">
        <v>1</v>
      </c>
      <c r="N1138" s="202" t="s">
        <v>41</v>
      </c>
      <c r="O1138" s="154">
        <v>0.0</v>
      </c>
      <c r="P1138" s="154">
        <f t="shared" ref="P1138:P1139" si="267">O1138*H1138</f>
        <v>0</v>
      </c>
      <c r="Q1138" s="154">
        <v>0.0</v>
      </c>
      <c r="R1138" s="154">
        <f t="shared" ref="R1138:R1139" si="268">Q1138*H1138</f>
        <v>0</v>
      </c>
      <c r="S1138" s="154">
        <v>0.0</v>
      </c>
      <c r="T1138" s="155">
        <f t="shared" ref="T1138:T1139" si="269">S1138*H1138</f>
        <v>0</v>
      </c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56" t="s">
        <v>556</v>
      </c>
      <c r="AS1138" s="16"/>
      <c r="AT1138" s="156" t="s">
        <v>407</v>
      </c>
      <c r="AU1138" s="156" t="s">
        <v>136</v>
      </c>
      <c r="AV1138" s="16"/>
      <c r="AW1138" s="16"/>
      <c r="AX1138" s="16"/>
      <c r="AY1138" s="3" t="s">
        <v>128</v>
      </c>
      <c r="AZ1138" s="16"/>
      <c r="BA1138" s="16"/>
      <c r="BB1138" s="16"/>
      <c r="BC1138" s="16"/>
      <c r="BD1138" s="16"/>
      <c r="BE1138" s="157">
        <f t="shared" ref="BE1138:BE1139" si="270">IF(N1138="základní",J1138,0)</f>
        <v>0</v>
      </c>
      <c r="BF1138" s="157">
        <f t="shared" ref="BF1138:BF1139" si="271">IF(N1138="snížená",J1138,0)</f>
        <v>0</v>
      </c>
      <c r="BG1138" s="157">
        <f t="shared" ref="BG1138:BG1139" si="272">IF(N1138="zákl. přenesená",J1138,0)</f>
        <v>0</v>
      </c>
      <c r="BH1138" s="157">
        <f t="shared" ref="BH1138:BH1139" si="273">IF(N1138="sníž. přenesená",J1138,0)</f>
        <v>0</v>
      </c>
      <c r="BI1138" s="157">
        <f t="shared" ref="BI1138:BI1139" si="274">IF(N1138="nulová",J1138,0)</f>
        <v>0</v>
      </c>
      <c r="BJ1138" s="3" t="s">
        <v>136</v>
      </c>
      <c r="BK1138" s="157">
        <f t="shared" ref="BK1138:BK1139" si="275">ROUND(I1138*H1138,2)</f>
        <v>0</v>
      </c>
      <c r="BL1138" s="3" t="s">
        <v>434</v>
      </c>
      <c r="BM1138" s="156" t="s">
        <v>1892</v>
      </c>
    </row>
    <row r="1139" ht="24.0" customHeight="1">
      <c r="A1139" s="16"/>
      <c r="B1139" s="17"/>
      <c r="C1139" s="146" t="s">
        <v>1893</v>
      </c>
      <c r="D1139" s="146" t="s">
        <v>131</v>
      </c>
      <c r="E1139" s="147" t="s">
        <v>1894</v>
      </c>
      <c r="F1139" s="148" t="s">
        <v>1895</v>
      </c>
      <c r="G1139" s="149" t="s">
        <v>410</v>
      </c>
      <c r="H1139" s="150">
        <v>0.211</v>
      </c>
      <c r="I1139" s="151"/>
      <c r="J1139" s="151">
        <f t="shared" si="266"/>
        <v>0</v>
      </c>
      <c r="K1139" s="148" t="s">
        <v>134</v>
      </c>
      <c r="L1139" s="17"/>
      <c r="M1139" s="152" t="s">
        <v>1</v>
      </c>
      <c r="N1139" s="153" t="s">
        <v>41</v>
      </c>
      <c r="O1139" s="154">
        <v>3.006</v>
      </c>
      <c r="P1139" s="154">
        <f t="shared" si="267"/>
        <v>0.634266</v>
      </c>
      <c r="Q1139" s="154">
        <v>0.0</v>
      </c>
      <c r="R1139" s="154">
        <f t="shared" si="268"/>
        <v>0</v>
      </c>
      <c r="S1139" s="154">
        <v>0.0</v>
      </c>
      <c r="T1139" s="155">
        <f t="shared" si="269"/>
        <v>0</v>
      </c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56" t="s">
        <v>434</v>
      </c>
      <c r="AS1139" s="16"/>
      <c r="AT1139" s="156" t="s">
        <v>131</v>
      </c>
      <c r="AU1139" s="156" t="s">
        <v>136</v>
      </c>
      <c r="AV1139" s="16"/>
      <c r="AW1139" s="16"/>
      <c r="AX1139" s="16"/>
      <c r="AY1139" s="3" t="s">
        <v>128</v>
      </c>
      <c r="AZ1139" s="16"/>
      <c r="BA1139" s="16"/>
      <c r="BB1139" s="16"/>
      <c r="BC1139" s="16"/>
      <c r="BD1139" s="16"/>
      <c r="BE1139" s="157">
        <f t="shared" si="270"/>
        <v>0</v>
      </c>
      <c r="BF1139" s="157">
        <f t="shared" si="271"/>
        <v>0</v>
      </c>
      <c r="BG1139" s="157">
        <f t="shared" si="272"/>
        <v>0</v>
      </c>
      <c r="BH1139" s="157">
        <f t="shared" si="273"/>
        <v>0</v>
      </c>
      <c r="BI1139" s="157">
        <f t="shared" si="274"/>
        <v>0</v>
      </c>
      <c r="BJ1139" s="3" t="s">
        <v>136</v>
      </c>
      <c r="BK1139" s="157">
        <f t="shared" si="275"/>
        <v>0</v>
      </c>
      <c r="BL1139" s="3" t="s">
        <v>434</v>
      </c>
      <c r="BM1139" s="156" t="s">
        <v>1896</v>
      </c>
    </row>
    <row r="1140" ht="15.75" customHeight="1">
      <c r="A1140" s="16"/>
      <c r="B1140" s="17"/>
      <c r="C1140" s="16"/>
      <c r="D1140" s="158" t="s">
        <v>138</v>
      </c>
      <c r="E1140" s="16"/>
      <c r="F1140" s="159" t="s">
        <v>1897</v>
      </c>
      <c r="G1140" s="16"/>
      <c r="H1140" s="16"/>
      <c r="I1140" s="16"/>
      <c r="J1140" s="16"/>
      <c r="K1140" s="16"/>
      <c r="L1140" s="17"/>
      <c r="M1140" s="160"/>
      <c r="N1140" s="16"/>
      <c r="O1140" s="16"/>
      <c r="P1140" s="16"/>
      <c r="Q1140" s="16"/>
      <c r="R1140" s="16"/>
      <c r="S1140" s="16"/>
      <c r="T1140" s="5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3" t="s">
        <v>138</v>
      </c>
      <c r="AU1140" s="3" t="s">
        <v>136</v>
      </c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</row>
    <row r="1141" ht="22.5" customHeight="1">
      <c r="A1141" s="134"/>
      <c r="B1141" s="135"/>
      <c r="C1141" s="134"/>
      <c r="D1141" s="136" t="s">
        <v>74</v>
      </c>
      <c r="E1141" s="144" t="s">
        <v>1898</v>
      </c>
      <c r="F1141" s="144" t="s">
        <v>1899</v>
      </c>
      <c r="G1141" s="134"/>
      <c r="H1141" s="134"/>
      <c r="I1141" s="134"/>
      <c r="J1141" s="145">
        <f>BK1141</f>
        <v>0</v>
      </c>
      <c r="K1141" s="134"/>
      <c r="L1141" s="135"/>
      <c r="M1141" s="139"/>
      <c r="N1141" s="134"/>
      <c r="O1141" s="134"/>
      <c r="P1141" s="140">
        <f>SUM(P1142:P1187)</f>
        <v>49.16622</v>
      </c>
      <c r="Q1141" s="134"/>
      <c r="R1141" s="140">
        <f>SUM(R1142:R1187)</f>
        <v>0.9804152</v>
      </c>
      <c r="S1141" s="134"/>
      <c r="T1141" s="141">
        <f>SUM(T1142:T1187)</f>
        <v>0</v>
      </c>
      <c r="U1141" s="134"/>
      <c r="V1141" s="134"/>
      <c r="W1141" s="134"/>
      <c r="X1141" s="134"/>
      <c r="Y1141" s="134"/>
      <c r="Z1141" s="134"/>
      <c r="AA1141" s="134"/>
      <c r="AB1141" s="134"/>
      <c r="AC1141" s="134"/>
      <c r="AD1141" s="134"/>
      <c r="AE1141" s="134"/>
      <c r="AF1141" s="134"/>
      <c r="AG1141" s="134"/>
      <c r="AH1141" s="134"/>
      <c r="AI1141" s="134"/>
      <c r="AJ1141" s="134"/>
      <c r="AK1141" s="134"/>
      <c r="AL1141" s="134"/>
      <c r="AM1141" s="134"/>
      <c r="AN1141" s="134"/>
      <c r="AO1141" s="134"/>
      <c r="AP1141" s="134"/>
      <c r="AQ1141" s="134"/>
      <c r="AR1141" s="136" t="s">
        <v>136</v>
      </c>
      <c r="AS1141" s="134"/>
      <c r="AT1141" s="142" t="s">
        <v>74</v>
      </c>
      <c r="AU1141" s="142" t="s">
        <v>83</v>
      </c>
      <c r="AV1141" s="134"/>
      <c r="AW1141" s="134"/>
      <c r="AX1141" s="134"/>
      <c r="AY1141" s="136" t="s">
        <v>128</v>
      </c>
      <c r="AZ1141" s="134"/>
      <c r="BA1141" s="134"/>
      <c r="BB1141" s="134"/>
      <c r="BC1141" s="134"/>
      <c r="BD1141" s="134"/>
      <c r="BE1141" s="134"/>
      <c r="BF1141" s="134"/>
      <c r="BG1141" s="134"/>
      <c r="BH1141" s="134"/>
      <c r="BI1141" s="134"/>
      <c r="BJ1141" s="134"/>
      <c r="BK1141" s="143">
        <f>SUM(BK1142:BK1187)</f>
        <v>0</v>
      </c>
      <c r="BL1141" s="134"/>
      <c r="BM1141" s="134"/>
    </row>
    <row r="1142" ht="16.5" customHeight="1">
      <c r="A1142" s="16"/>
      <c r="B1142" s="17"/>
      <c r="C1142" s="146" t="s">
        <v>1900</v>
      </c>
      <c r="D1142" s="146" t="s">
        <v>131</v>
      </c>
      <c r="E1142" s="147" t="s">
        <v>1901</v>
      </c>
      <c r="F1142" s="148" t="s">
        <v>1902</v>
      </c>
      <c r="G1142" s="149" t="s">
        <v>164</v>
      </c>
      <c r="H1142" s="150">
        <v>32.61</v>
      </c>
      <c r="I1142" s="151"/>
      <c r="J1142" s="151">
        <f>ROUND(I1142*H1142,2)</f>
        <v>0</v>
      </c>
      <c r="K1142" s="148" t="s">
        <v>1</v>
      </c>
      <c r="L1142" s="17"/>
      <c r="M1142" s="152" t="s">
        <v>1</v>
      </c>
      <c r="N1142" s="153" t="s">
        <v>41</v>
      </c>
      <c r="O1142" s="154">
        <v>0.044</v>
      </c>
      <c r="P1142" s="154">
        <f>O1142*H1142</f>
        <v>1.43484</v>
      </c>
      <c r="Q1142" s="154">
        <v>3.0E-4</v>
      </c>
      <c r="R1142" s="154">
        <f>Q1142*H1142</f>
        <v>0.009783</v>
      </c>
      <c r="S1142" s="154">
        <v>0.0</v>
      </c>
      <c r="T1142" s="155">
        <f>S1142*H1142</f>
        <v>0</v>
      </c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56" t="s">
        <v>434</v>
      </c>
      <c r="AS1142" s="16"/>
      <c r="AT1142" s="156" t="s">
        <v>131</v>
      </c>
      <c r="AU1142" s="156" t="s">
        <v>136</v>
      </c>
      <c r="AV1142" s="16"/>
      <c r="AW1142" s="16"/>
      <c r="AX1142" s="16"/>
      <c r="AY1142" s="3" t="s">
        <v>128</v>
      </c>
      <c r="AZ1142" s="16"/>
      <c r="BA1142" s="16"/>
      <c r="BB1142" s="16"/>
      <c r="BC1142" s="16"/>
      <c r="BD1142" s="16"/>
      <c r="BE1142" s="157">
        <f>IF(N1142="základní",J1142,0)</f>
        <v>0</v>
      </c>
      <c r="BF1142" s="157">
        <f>IF(N1142="snížená",J1142,0)</f>
        <v>0</v>
      </c>
      <c r="BG1142" s="157">
        <f>IF(N1142="zákl. přenesená",J1142,0)</f>
        <v>0</v>
      </c>
      <c r="BH1142" s="157">
        <f>IF(N1142="sníž. přenesená",J1142,0)</f>
        <v>0</v>
      </c>
      <c r="BI1142" s="157">
        <f>IF(N1142="nulová",J1142,0)</f>
        <v>0</v>
      </c>
      <c r="BJ1142" s="3" t="s">
        <v>136</v>
      </c>
      <c r="BK1142" s="157">
        <f>ROUND(I1142*H1142,2)</f>
        <v>0</v>
      </c>
      <c r="BL1142" s="3" t="s">
        <v>434</v>
      </c>
      <c r="BM1142" s="156" t="s">
        <v>1903</v>
      </c>
    </row>
    <row r="1143" ht="15.75" customHeight="1">
      <c r="A1143" s="173"/>
      <c r="B1143" s="174"/>
      <c r="C1143" s="173"/>
      <c r="D1143" s="168" t="s">
        <v>338</v>
      </c>
      <c r="E1143" s="175" t="s">
        <v>1</v>
      </c>
      <c r="F1143" s="176" t="s">
        <v>1904</v>
      </c>
      <c r="G1143" s="173"/>
      <c r="H1143" s="177">
        <v>32.61</v>
      </c>
      <c r="I1143" s="173"/>
      <c r="J1143" s="173"/>
      <c r="K1143" s="173"/>
      <c r="L1143" s="174"/>
      <c r="M1143" s="178"/>
      <c r="N1143" s="173"/>
      <c r="O1143" s="173"/>
      <c r="P1143" s="173"/>
      <c r="Q1143" s="173"/>
      <c r="R1143" s="173"/>
      <c r="S1143" s="173"/>
      <c r="T1143" s="179"/>
      <c r="U1143" s="173"/>
      <c r="V1143" s="173"/>
      <c r="W1143" s="173"/>
      <c r="X1143" s="173"/>
      <c r="Y1143" s="173"/>
      <c r="Z1143" s="173"/>
      <c r="AA1143" s="173"/>
      <c r="AB1143" s="173"/>
      <c r="AC1143" s="173"/>
      <c r="AD1143" s="173"/>
      <c r="AE1143" s="173"/>
      <c r="AF1143" s="173"/>
      <c r="AG1143" s="173"/>
      <c r="AH1143" s="173"/>
      <c r="AI1143" s="173"/>
      <c r="AJ1143" s="173"/>
      <c r="AK1143" s="173"/>
      <c r="AL1143" s="173"/>
      <c r="AM1143" s="173"/>
      <c r="AN1143" s="173"/>
      <c r="AO1143" s="173"/>
      <c r="AP1143" s="173"/>
      <c r="AQ1143" s="173"/>
      <c r="AR1143" s="173"/>
      <c r="AS1143" s="173"/>
      <c r="AT1143" s="175" t="s">
        <v>338</v>
      </c>
      <c r="AU1143" s="175" t="s">
        <v>136</v>
      </c>
      <c r="AV1143" s="173" t="s">
        <v>136</v>
      </c>
      <c r="AW1143" s="173" t="s">
        <v>28</v>
      </c>
      <c r="AX1143" s="173" t="s">
        <v>83</v>
      </c>
      <c r="AY1143" s="175" t="s">
        <v>128</v>
      </c>
      <c r="AZ1143" s="173"/>
      <c r="BA1143" s="173"/>
      <c r="BB1143" s="173"/>
      <c r="BC1143" s="173"/>
      <c r="BD1143" s="173"/>
      <c r="BE1143" s="173"/>
      <c r="BF1143" s="173"/>
      <c r="BG1143" s="173"/>
      <c r="BH1143" s="173"/>
      <c r="BI1143" s="173"/>
      <c r="BJ1143" s="173"/>
      <c r="BK1143" s="173"/>
      <c r="BL1143" s="173"/>
      <c r="BM1143" s="173"/>
    </row>
    <row r="1144" ht="24.0" customHeight="1">
      <c r="A1144" s="16"/>
      <c r="B1144" s="17"/>
      <c r="C1144" s="146" t="s">
        <v>1905</v>
      </c>
      <c r="D1144" s="146" t="s">
        <v>131</v>
      </c>
      <c r="E1144" s="147" t="s">
        <v>1906</v>
      </c>
      <c r="F1144" s="148" t="s">
        <v>1907</v>
      </c>
      <c r="G1144" s="149" t="s">
        <v>209</v>
      </c>
      <c r="H1144" s="150">
        <v>4.52</v>
      </c>
      <c r="I1144" s="151"/>
      <c r="J1144" s="151">
        <f>ROUND(I1144*H1144,2)</f>
        <v>0</v>
      </c>
      <c r="K1144" s="148" t="s">
        <v>1</v>
      </c>
      <c r="L1144" s="17"/>
      <c r="M1144" s="152" t="s">
        <v>1</v>
      </c>
      <c r="N1144" s="153" t="s">
        <v>41</v>
      </c>
      <c r="O1144" s="154">
        <v>0.07</v>
      </c>
      <c r="P1144" s="154">
        <f>O1144*H1144</f>
        <v>0.3164</v>
      </c>
      <c r="Q1144" s="154">
        <v>2.0E-4</v>
      </c>
      <c r="R1144" s="154">
        <f>Q1144*H1144</f>
        <v>0.000904</v>
      </c>
      <c r="S1144" s="154">
        <v>0.0</v>
      </c>
      <c r="T1144" s="155">
        <f>S1144*H1144</f>
        <v>0</v>
      </c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56" t="s">
        <v>434</v>
      </c>
      <c r="AS1144" s="16"/>
      <c r="AT1144" s="156" t="s">
        <v>131</v>
      </c>
      <c r="AU1144" s="156" t="s">
        <v>136</v>
      </c>
      <c r="AV1144" s="16"/>
      <c r="AW1144" s="16"/>
      <c r="AX1144" s="16"/>
      <c r="AY1144" s="3" t="s">
        <v>128</v>
      </c>
      <c r="AZ1144" s="16"/>
      <c r="BA1144" s="16"/>
      <c r="BB1144" s="16"/>
      <c r="BC1144" s="16"/>
      <c r="BD1144" s="16"/>
      <c r="BE1144" s="157">
        <f>IF(N1144="základní",J1144,0)</f>
        <v>0</v>
      </c>
      <c r="BF1144" s="157">
        <f>IF(N1144="snížená",J1144,0)</f>
        <v>0</v>
      </c>
      <c r="BG1144" s="157">
        <f>IF(N1144="zákl. přenesená",J1144,0)</f>
        <v>0</v>
      </c>
      <c r="BH1144" s="157">
        <f>IF(N1144="sníž. přenesená",J1144,0)</f>
        <v>0</v>
      </c>
      <c r="BI1144" s="157">
        <f>IF(N1144="nulová",J1144,0)</f>
        <v>0</v>
      </c>
      <c r="BJ1144" s="3" t="s">
        <v>136</v>
      </c>
      <c r="BK1144" s="157">
        <f>ROUND(I1144*H1144,2)</f>
        <v>0</v>
      </c>
      <c r="BL1144" s="3" t="s">
        <v>434</v>
      </c>
      <c r="BM1144" s="156" t="s">
        <v>1908</v>
      </c>
    </row>
    <row r="1145" ht="15.75" customHeight="1">
      <c r="A1145" s="173"/>
      <c r="B1145" s="174"/>
      <c r="C1145" s="173"/>
      <c r="D1145" s="168" t="s">
        <v>338</v>
      </c>
      <c r="E1145" s="175" t="s">
        <v>1</v>
      </c>
      <c r="F1145" s="176" t="s">
        <v>1909</v>
      </c>
      <c r="G1145" s="173"/>
      <c r="H1145" s="177">
        <v>4.52</v>
      </c>
      <c r="I1145" s="173"/>
      <c r="J1145" s="173"/>
      <c r="K1145" s="173"/>
      <c r="L1145" s="174"/>
      <c r="M1145" s="178"/>
      <c r="N1145" s="173"/>
      <c r="O1145" s="173"/>
      <c r="P1145" s="173"/>
      <c r="Q1145" s="173"/>
      <c r="R1145" s="173"/>
      <c r="S1145" s="173"/>
      <c r="T1145" s="179"/>
      <c r="U1145" s="173"/>
      <c r="V1145" s="173"/>
      <c r="W1145" s="173"/>
      <c r="X1145" s="173"/>
      <c r="Y1145" s="173"/>
      <c r="Z1145" s="173"/>
      <c r="AA1145" s="173"/>
      <c r="AB1145" s="173"/>
      <c r="AC1145" s="173"/>
      <c r="AD1145" s="173"/>
      <c r="AE1145" s="173"/>
      <c r="AF1145" s="173"/>
      <c r="AG1145" s="173"/>
      <c r="AH1145" s="173"/>
      <c r="AI1145" s="173"/>
      <c r="AJ1145" s="173"/>
      <c r="AK1145" s="173"/>
      <c r="AL1145" s="173"/>
      <c r="AM1145" s="173"/>
      <c r="AN1145" s="173"/>
      <c r="AO1145" s="173"/>
      <c r="AP1145" s="173"/>
      <c r="AQ1145" s="173"/>
      <c r="AR1145" s="173"/>
      <c r="AS1145" s="173"/>
      <c r="AT1145" s="175" t="s">
        <v>338</v>
      </c>
      <c r="AU1145" s="175" t="s">
        <v>136</v>
      </c>
      <c r="AV1145" s="173" t="s">
        <v>136</v>
      </c>
      <c r="AW1145" s="173" t="s">
        <v>28</v>
      </c>
      <c r="AX1145" s="173" t="s">
        <v>75</v>
      </c>
      <c r="AY1145" s="175" t="s">
        <v>128</v>
      </c>
      <c r="AZ1145" s="173"/>
      <c r="BA1145" s="173"/>
      <c r="BB1145" s="173"/>
      <c r="BC1145" s="173"/>
      <c r="BD1145" s="173"/>
      <c r="BE1145" s="173"/>
      <c r="BF1145" s="173"/>
      <c r="BG1145" s="173"/>
      <c r="BH1145" s="173"/>
      <c r="BI1145" s="173"/>
      <c r="BJ1145" s="173"/>
      <c r="BK1145" s="173"/>
      <c r="BL1145" s="173"/>
      <c r="BM1145" s="173"/>
    </row>
    <row r="1146" ht="15.75" customHeight="1">
      <c r="A1146" s="187"/>
      <c r="B1146" s="188"/>
      <c r="C1146" s="187"/>
      <c r="D1146" s="168" t="s">
        <v>338</v>
      </c>
      <c r="E1146" s="189" t="s">
        <v>1</v>
      </c>
      <c r="F1146" s="190" t="s">
        <v>351</v>
      </c>
      <c r="G1146" s="187"/>
      <c r="H1146" s="191">
        <v>4.52</v>
      </c>
      <c r="I1146" s="187"/>
      <c r="J1146" s="187"/>
      <c r="K1146" s="187"/>
      <c r="L1146" s="188"/>
      <c r="M1146" s="192"/>
      <c r="N1146" s="187"/>
      <c r="O1146" s="187"/>
      <c r="P1146" s="187"/>
      <c r="Q1146" s="187"/>
      <c r="R1146" s="187"/>
      <c r="S1146" s="187"/>
      <c r="T1146" s="193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9" t="s">
        <v>338</v>
      </c>
      <c r="AU1146" s="189" t="s">
        <v>136</v>
      </c>
      <c r="AV1146" s="187" t="s">
        <v>153</v>
      </c>
      <c r="AW1146" s="187" t="s">
        <v>28</v>
      </c>
      <c r="AX1146" s="187" t="s">
        <v>83</v>
      </c>
      <c r="AY1146" s="189" t="s">
        <v>128</v>
      </c>
      <c r="AZ1146" s="187"/>
      <c r="BA1146" s="187"/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7"/>
      <c r="BL1146" s="187"/>
      <c r="BM1146" s="187"/>
    </row>
    <row r="1147" ht="21.75" customHeight="1">
      <c r="A1147" s="16"/>
      <c r="B1147" s="17"/>
      <c r="C1147" s="194" t="s">
        <v>1910</v>
      </c>
      <c r="D1147" s="194" t="s">
        <v>407</v>
      </c>
      <c r="E1147" s="195" t="s">
        <v>1911</v>
      </c>
      <c r="F1147" s="196" t="s">
        <v>1912</v>
      </c>
      <c r="G1147" s="197" t="s">
        <v>209</v>
      </c>
      <c r="H1147" s="198">
        <v>4.972</v>
      </c>
      <c r="I1147" s="199"/>
      <c r="J1147" s="199">
        <f>ROUND(I1147*H1147,2)</f>
        <v>0</v>
      </c>
      <c r="K1147" s="196" t="s">
        <v>1</v>
      </c>
      <c r="L1147" s="200"/>
      <c r="M1147" s="201" t="s">
        <v>1</v>
      </c>
      <c r="N1147" s="202" t="s">
        <v>41</v>
      </c>
      <c r="O1147" s="154">
        <v>0.0</v>
      </c>
      <c r="P1147" s="154">
        <f>O1147*H1147</f>
        <v>0</v>
      </c>
      <c r="Q1147" s="154">
        <v>2.6E-4</v>
      </c>
      <c r="R1147" s="154">
        <f>Q1147*H1147</f>
        <v>0.00129272</v>
      </c>
      <c r="S1147" s="154">
        <v>0.0</v>
      </c>
      <c r="T1147" s="155">
        <f>S1147*H1147</f>
        <v>0</v>
      </c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56" t="s">
        <v>556</v>
      </c>
      <c r="AS1147" s="16"/>
      <c r="AT1147" s="156" t="s">
        <v>407</v>
      </c>
      <c r="AU1147" s="156" t="s">
        <v>136</v>
      </c>
      <c r="AV1147" s="16"/>
      <c r="AW1147" s="16"/>
      <c r="AX1147" s="16"/>
      <c r="AY1147" s="3" t="s">
        <v>128</v>
      </c>
      <c r="AZ1147" s="16"/>
      <c r="BA1147" s="16"/>
      <c r="BB1147" s="16"/>
      <c r="BC1147" s="16"/>
      <c r="BD1147" s="16"/>
      <c r="BE1147" s="157">
        <f>IF(N1147="základní",J1147,0)</f>
        <v>0</v>
      </c>
      <c r="BF1147" s="157">
        <f>IF(N1147="snížená",J1147,0)</f>
        <v>0</v>
      </c>
      <c r="BG1147" s="157">
        <f>IF(N1147="zákl. přenesená",J1147,0)</f>
        <v>0</v>
      </c>
      <c r="BH1147" s="157">
        <f>IF(N1147="sníž. přenesená",J1147,0)</f>
        <v>0</v>
      </c>
      <c r="BI1147" s="157">
        <f>IF(N1147="nulová",J1147,0)</f>
        <v>0</v>
      </c>
      <c r="BJ1147" s="3" t="s">
        <v>136</v>
      </c>
      <c r="BK1147" s="157">
        <f>ROUND(I1147*H1147,2)</f>
        <v>0</v>
      </c>
      <c r="BL1147" s="3" t="s">
        <v>434</v>
      </c>
      <c r="BM1147" s="156" t="s">
        <v>1913</v>
      </c>
    </row>
    <row r="1148" ht="15.75" customHeight="1">
      <c r="A1148" s="173"/>
      <c r="B1148" s="174"/>
      <c r="C1148" s="173"/>
      <c r="D1148" s="168" t="s">
        <v>338</v>
      </c>
      <c r="E1148" s="173"/>
      <c r="F1148" s="176" t="s">
        <v>1914</v>
      </c>
      <c r="G1148" s="173"/>
      <c r="H1148" s="177">
        <v>4.972</v>
      </c>
      <c r="I1148" s="173"/>
      <c r="J1148" s="173"/>
      <c r="K1148" s="173"/>
      <c r="L1148" s="174"/>
      <c r="M1148" s="178"/>
      <c r="N1148" s="173"/>
      <c r="O1148" s="173"/>
      <c r="P1148" s="173"/>
      <c r="Q1148" s="173"/>
      <c r="R1148" s="173"/>
      <c r="S1148" s="173"/>
      <c r="T1148" s="179"/>
      <c r="U1148" s="173"/>
      <c r="V1148" s="173"/>
      <c r="W1148" s="173"/>
      <c r="X1148" s="173"/>
      <c r="Y1148" s="173"/>
      <c r="Z1148" s="173"/>
      <c r="AA1148" s="173"/>
      <c r="AB1148" s="173"/>
      <c r="AC1148" s="173"/>
      <c r="AD1148" s="173"/>
      <c r="AE1148" s="173"/>
      <c r="AF1148" s="173"/>
      <c r="AG1148" s="173"/>
      <c r="AH1148" s="173"/>
      <c r="AI1148" s="173"/>
      <c r="AJ1148" s="173"/>
      <c r="AK1148" s="173"/>
      <c r="AL1148" s="173"/>
      <c r="AM1148" s="173"/>
      <c r="AN1148" s="173"/>
      <c r="AO1148" s="173"/>
      <c r="AP1148" s="173"/>
      <c r="AQ1148" s="173"/>
      <c r="AR1148" s="173"/>
      <c r="AS1148" s="173"/>
      <c r="AT1148" s="175" t="s">
        <v>338</v>
      </c>
      <c r="AU1148" s="175" t="s">
        <v>136</v>
      </c>
      <c r="AV1148" s="173" t="s">
        <v>136</v>
      </c>
      <c r="AW1148" s="173" t="s">
        <v>4</v>
      </c>
      <c r="AX1148" s="173" t="s">
        <v>83</v>
      </c>
      <c r="AY1148" s="175" t="s">
        <v>128</v>
      </c>
      <c r="AZ1148" s="173"/>
      <c r="BA1148" s="173"/>
      <c r="BB1148" s="173"/>
      <c r="BC1148" s="173"/>
      <c r="BD1148" s="173"/>
      <c r="BE1148" s="173"/>
      <c r="BF1148" s="173"/>
      <c r="BG1148" s="173"/>
      <c r="BH1148" s="173"/>
      <c r="BI1148" s="173"/>
      <c r="BJ1148" s="173"/>
      <c r="BK1148" s="173"/>
      <c r="BL1148" s="173"/>
      <c r="BM1148" s="173"/>
    </row>
    <row r="1149" ht="33.0" customHeight="1">
      <c r="A1149" s="16"/>
      <c r="B1149" s="17"/>
      <c r="C1149" s="146" t="s">
        <v>1915</v>
      </c>
      <c r="D1149" s="146" t="s">
        <v>131</v>
      </c>
      <c r="E1149" s="147" t="s">
        <v>1916</v>
      </c>
      <c r="F1149" s="148" t="s">
        <v>1917</v>
      </c>
      <c r="G1149" s="149" t="s">
        <v>209</v>
      </c>
      <c r="H1149" s="150">
        <v>22.85</v>
      </c>
      <c r="I1149" s="151"/>
      <c r="J1149" s="151">
        <f>ROUND(I1149*H1149,2)</f>
        <v>0</v>
      </c>
      <c r="K1149" s="148" t="s">
        <v>1</v>
      </c>
      <c r="L1149" s="17"/>
      <c r="M1149" s="152" t="s">
        <v>1</v>
      </c>
      <c r="N1149" s="153" t="s">
        <v>41</v>
      </c>
      <c r="O1149" s="154">
        <v>0.19</v>
      </c>
      <c r="P1149" s="154">
        <f>O1149*H1149</f>
        <v>4.3415</v>
      </c>
      <c r="Q1149" s="154">
        <v>4.28E-4</v>
      </c>
      <c r="R1149" s="154">
        <f>Q1149*H1149</f>
        <v>0.0097798</v>
      </c>
      <c r="S1149" s="154">
        <v>0.0</v>
      </c>
      <c r="T1149" s="155">
        <f>S1149*H1149</f>
        <v>0</v>
      </c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56" t="s">
        <v>434</v>
      </c>
      <c r="AS1149" s="16"/>
      <c r="AT1149" s="156" t="s">
        <v>131</v>
      </c>
      <c r="AU1149" s="156" t="s">
        <v>136</v>
      </c>
      <c r="AV1149" s="16"/>
      <c r="AW1149" s="16"/>
      <c r="AX1149" s="16"/>
      <c r="AY1149" s="3" t="s">
        <v>128</v>
      </c>
      <c r="AZ1149" s="16"/>
      <c r="BA1149" s="16"/>
      <c r="BB1149" s="16"/>
      <c r="BC1149" s="16"/>
      <c r="BD1149" s="16"/>
      <c r="BE1149" s="157">
        <f>IF(N1149="základní",J1149,0)</f>
        <v>0</v>
      </c>
      <c r="BF1149" s="157">
        <f>IF(N1149="snížená",J1149,0)</f>
        <v>0</v>
      </c>
      <c r="BG1149" s="157">
        <f>IF(N1149="zákl. přenesená",J1149,0)</f>
        <v>0</v>
      </c>
      <c r="BH1149" s="157">
        <f>IF(N1149="sníž. přenesená",J1149,0)</f>
        <v>0</v>
      </c>
      <c r="BI1149" s="157">
        <f>IF(N1149="nulová",J1149,0)</f>
        <v>0</v>
      </c>
      <c r="BJ1149" s="3" t="s">
        <v>136</v>
      </c>
      <c r="BK1149" s="157">
        <f>ROUND(I1149*H1149,2)</f>
        <v>0</v>
      </c>
      <c r="BL1149" s="3" t="s">
        <v>434</v>
      </c>
      <c r="BM1149" s="156" t="s">
        <v>1918</v>
      </c>
    </row>
    <row r="1150" ht="15.75" customHeight="1">
      <c r="A1150" s="166"/>
      <c r="B1150" s="167"/>
      <c r="C1150" s="166"/>
      <c r="D1150" s="168" t="s">
        <v>338</v>
      </c>
      <c r="E1150" s="169" t="s">
        <v>1</v>
      </c>
      <c r="F1150" s="170" t="s">
        <v>896</v>
      </c>
      <c r="G1150" s="166"/>
      <c r="H1150" s="169" t="s">
        <v>1</v>
      </c>
      <c r="I1150" s="166"/>
      <c r="J1150" s="166"/>
      <c r="K1150" s="166"/>
      <c r="L1150" s="167"/>
      <c r="M1150" s="171"/>
      <c r="N1150" s="166"/>
      <c r="O1150" s="166"/>
      <c r="P1150" s="166"/>
      <c r="Q1150" s="166"/>
      <c r="R1150" s="166"/>
      <c r="S1150" s="166"/>
      <c r="T1150" s="172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9" t="s">
        <v>338</v>
      </c>
      <c r="AU1150" s="169" t="s">
        <v>136</v>
      </c>
      <c r="AV1150" s="166" t="s">
        <v>83</v>
      </c>
      <c r="AW1150" s="166" t="s">
        <v>28</v>
      </c>
      <c r="AX1150" s="166" t="s">
        <v>75</v>
      </c>
      <c r="AY1150" s="169" t="s">
        <v>128</v>
      </c>
      <c r="AZ1150" s="166"/>
      <c r="BA1150" s="166"/>
      <c r="BB1150" s="166"/>
      <c r="BC1150" s="166"/>
      <c r="BD1150" s="166"/>
      <c r="BE1150" s="166"/>
      <c r="BF1150" s="166"/>
      <c r="BG1150" s="166"/>
      <c r="BH1150" s="166"/>
      <c r="BI1150" s="166"/>
      <c r="BJ1150" s="166"/>
      <c r="BK1150" s="166"/>
      <c r="BL1150" s="166"/>
      <c r="BM1150" s="166"/>
    </row>
    <row r="1151" ht="15.75" customHeight="1">
      <c r="A1151" s="173"/>
      <c r="B1151" s="174"/>
      <c r="C1151" s="173"/>
      <c r="D1151" s="168" t="s">
        <v>338</v>
      </c>
      <c r="E1151" s="175" t="s">
        <v>1</v>
      </c>
      <c r="F1151" s="176" t="s">
        <v>1919</v>
      </c>
      <c r="G1151" s="173"/>
      <c r="H1151" s="177">
        <v>9.24</v>
      </c>
      <c r="I1151" s="173"/>
      <c r="J1151" s="173"/>
      <c r="K1151" s="173"/>
      <c r="L1151" s="174"/>
      <c r="M1151" s="178"/>
      <c r="N1151" s="173"/>
      <c r="O1151" s="173"/>
      <c r="P1151" s="173"/>
      <c r="Q1151" s="173"/>
      <c r="R1151" s="173"/>
      <c r="S1151" s="173"/>
      <c r="T1151" s="179"/>
      <c r="U1151" s="173"/>
      <c r="V1151" s="173"/>
      <c r="W1151" s="173"/>
      <c r="X1151" s="173"/>
      <c r="Y1151" s="173"/>
      <c r="Z1151" s="173"/>
      <c r="AA1151" s="173"/>
      <c r="AB1151" s="173"/>
      <c r="AC1151" s="173"/>
      <c r="AD1151" s="173"/>
      <c r="AE1151" s="173"/>
      <c r="AF1151" s="173"/>
      <c r="AG1151" s="173"/>
      <c r="AH1151" s="173"/>
      <c r="AI1151" s="173"/>
      <c r="AJ1151" s="173"/>
      <c r="AK1151" s="173"/>
      <c r="AL1151" s="173"/>
      <c r="AM1151" s="173"/>
      <c r="AN1151" s="173"/>
      <c r="AO1151" s="173"/>
      <c r="AP1151" s="173"/>
      <c r="AQ1151" s="173"/>
      <c r="AR1151" s="173"/>
      <c r="AS1151" s="173"/>
      <c r="AT1151" s="175" t="s">
        <v>338</v>
      </c>
      <c r="AU1151" s="175" t="s">
        <v>136</v>
      </c>
      <c r="AV1151" s="173" t="s">
        <v>136</v>
      </c>
      <c r="AW1151" s="173" t="s">
        <v>28</v>
      </c>
      <c r="AX1151" s="173" t="s">
        <v>75</v>
      </c>
      <c r="AY1151" s="175" t="s">
        <v>128</v>
      </c>
      <c r="AZ1151" s="173"/>
      <c r="BA1151" s="173"/>
      <c r="BB1151" s="173"/>
      <c r="BC1151" s="173"/>
      <c r="BD1151" s="173"/>
      <c r="BE1151" s="173"/>
      <c r="BF1151" s="173"/>
      <c r="BG1151" s="173"/>
      <c r="BH1151" s="173"/>
      <c r="BI1151" s="173"/>
      <c r="BJ1151" s="173"/>
      <c r="BK1151" s="173"/>
      <c r="BL1151" s="173"/>
      <c r="BM1151" s="173"/>
    </row>
    <row r="1152" ht="15.75" customHeight="1">
      <c r="A1152" s="166"/>
      <c r="B1152" s="167"/>
      <c r="C1152" s="166"/>
      <c r="D1152" s="168" t="s">
        <v>338</v>
      </c>
      <c r="E1152" s="169" t="s">
        <v>1</v>
      </c>
      <c r="F1152" s="170" t="s">
        <v>907</v>
      </c>
      <c r="G1152" s="166"/>
      <c r="H1152" s="169" t="s">
        <v>1</v>
      </c>
      <c r="I1152" s="166"/>
      <c r="J1152" s="166"/>
      <c r="K1152" s="166"/>
      <c r="L1152" s="167"/>
      <c r="M1152" s="171"/>
      <c r="N1152" s="166"/>
      <c r="O1152" s="166"/>
      <c r="P1152" s="166"/>
      <c r="Q1152" s="166"/>
      <c r="R1152" s="166"/>
      <c r="S1152" s="166"/>
      <c r="T1152" s="172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9" t="s">
        <v>338</v>
      </c>
      <c r="AU1152" s="169" t="s">
        <v>136</v>
      </c>
      <c r="AV1152" s="166" t="s">
        <v>83</v>
      </c>
      <c r="AW1152" s="166" t="s">
        <v>28</v>
      </c>
      <c r="AX1152" s="166" t="s">
        <v>75</v>
      </c>
      <c r="AY1152" s="169" t="s">
        <v>128</v>
      </c>
      <c r="AZ1152" s="166"/>
      <c r="BA1152" s="166"/>
      <c r="BB1152" s="166"/>
      <c r="BC1152" s="166"/>
      <c r="BD1152" s="166"/>
      <c r="BE1152" s="166"/>
      <c r="BF1152" s="166"/>
      <c r="BG1152" s="166"/>
      <c r="BH1152" s="166"/>
      <c r="BI1152" s="166"/>
      <c r="BJ1152" s="166"/>
      <c r="BK1152" s="166"/>
      <c r="BL1152" s="166"/>
      <c r="BM1152" s="166"/>
    </row>
    <row r="1153" ht="15.75" customHeight="1">
      <c r="A1153" s="173"/>
      <c r="B1153" s="174"/>
      <c r="C1153" s="173"/>
      <c r="D1153" s="168" t="s">
        <v>338</v>
      </c>
      <c r="E1153" s="175" t="s">
        <v>1</v>
      </c>
      <c r="F1153" s="176" t="s">
        <v>1920</v>
      </c>
      <c r="G1153" s="173"/>
      <c r="H1153" s="177">
        <v>6.1</v>
      </c>
      <c r="I1153" s="173"/>
      <c r="J1153" s="173"/>
      <c r="K1153" s="173"/>
      <c r="L1153" s="174"/>
      <c r="M1153" s="178"/>
      <c r="N1153" s="173"/>
      <c r="O1153" s="173"/>
      <c r="P1153" s="173"/>
      <c r="Q1153" s="173"/>
      <c r="R1153" s="173"/>
      <c r="S1153" s="173"/>
      <c r="T1153" s="179"/>
      <c r="U1153" s="173"/>
      <c r="V1153" s="173"/>
      <c r="W1153" s="173"/>
      <c r="X1153" s="173"/>
      <c r="Y1153" s="173"/>
      <c r="Z1153" s="173"/>
      <c r="AA1153" s="173"/>
      <c r="AB1153" s="173"/>
      <c r="AC1153" s="173"/>
      <c r="AD1153" s="173"/>
      <c r="AE1153" s="173"/>
      <c r="AF1153" s="173"/>
      <c r="AG1153" s="173"/>
      <c r="AH1153" s="173"/>
      <c r="AI1153" s="173"/>
      <c r="AJ1153" s="173"/>
      <c r="AK1153" s="173"/>
      <c r="AL1153" s="173"/>
      <c r="AM1153" s="173"/>
      <c r="AN1153" s="173"/>
      <c r="AO1153" s="173"/>
      <c r="AP1153" s="173"/>
      <c r="AQ1153" s="173"/>
      <c r="AR1153" s="173"/>
      <c r="AS1153" s="173"/>
      <c r="AT1153" s="175" t="s">
        <v>338</v>
      </c>
      <c r="AU1153" s="175" t="s">
        <v>136</v>
      </c>
      <c r="AV1153" s="173" t="s">
        <v>136</v>
      </c>
      <c r="AW1153" s="173" t="s">
        <v>28</v>
      </c>
      <c r="AX1153" s="173" t="s">
        <v>75</v>
      </c>
      <c r="AY1153" s="175" t="s">
        <v>128</v>
      </c>
      <c r="AZ1153" s="173"/>
      <c r="BA1153" s="173"/>
      <c r="BB1153" s="173"/>
      <c r="BC1153" s="173"/>
      <c r="BD1153" s="173"/>
      <c r="BE1153" s="173"/>
      <c r="BF1153" s="173"/>
      <c r="BG1153" s="173"/>
      <c r="BH1153" s="173"/>
      <c r="BI1153" s="173"/>
      <c r="BJ1153" s="173"/>
      <c r="BK1153" s="173"/>
      <c r="BL1153" s="173"/>
      <c r="BM1153" s="173"/>
    </row>
    <row r="1154" ht="15.75" customHeight="1">
      <c r="A1154" s="166"/>
      <c r="B1154" s="167"/>
      <c r="C1154" s="166"/>
      <c r="D1154" s="168" t="s">
        <v>338</v>
      </c>
      <c r="E1154" s="169" t="s">
        <v>1</v>
      </c>
      <c r="F1154" s="170" t="s">
        <v>910</v>
      </c>
      <c r="G1154" s="166"/>
      <c r="H1154" s="169" t="s">
        <v>1</v>
      </c>
      <c r="I1154" s="166"/>
      <c r="J1154" s="166"/>
      <c r="K1154" s="166"/>
      <c r="L1154" s="167"/>
      <c r="M1154" s="171"/>
      <c r="N1154" s="166"/>
      <c r="O1154" s="166"/>
      <c r="P1154" s="166"/>
      <c r="Q1154" s="166"/>
      <c r="R1154" s="166"/>
      <c r="S1154" s="166"/>
      <c r="T1154" s="172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9" t="s">
        <v>338</v>
      </c>
      <c r="AU1154" s="169" t="s">
        <v>136</v>
      </c>
      <c r="AV1154" s="166" t="s">
        <v>83</v>
      </c>
      <c r="AW1154" s="166" t="s">
        <v>28</v>
      </c>
      <c r="AX1154" s="166" t="s">
        <v>75</v>
      </c>
      <c r="AY1154" s="169" t="s">
        <v>128</v>
      </c>
      <c r="AZ1154" s="166"/>
      <c r="BA1154" s="166"/>
      <c r="BB1154" s="166"/>
      <c r="BC1154" s="166"/>
      <c r="BD1154" s="166"/>
      <c r="BE1154" s="166"/>
      <c r="BF1154" s="166"/>
      <c r="BG1154" s="166"/>
      <c r="BH1154" s="166"/>
      <c r="BI1154" s="166"/>
      <c r="BJ1154" s="166"/>
      <c r="BK1154" s="166"/>
      <c r="BL1154" s="166"/>
      <c r="BM1154" s="166"/>
    </row>
    <row r="1155" ht="15.75" customHeight="1">
      <c r="A1155" s="173"/>
      <c r="B1155" s="174"/>
      <c r="C1155" s="173"/>
      <c r="D1155" s="168" t="s">
        <v>338</v>
      </c>
      <c r="E1155" s="175" t="s">
        <v>1</v>
      </c>
      <c r="F1155" s="176" t="s">
        <v>1921</v>
      </c>
      <c r="G1155" s="173"/>
      <c r="H1155" s="177">
        <v>7.51</v>
      </c>
      <c r="I1155" s="173"/>
      <c r="J1155" s="173"/>
      <c r="K1155" s="173"/>
      <c r="L1155" s="174"/>
      <c r="M1155" s="178"/>
      <c r="N1155" s="173"/>
      <c r="O1155" s="173"/>
      <c r="P1155" s="173"/>
      <c r="Q1155" s="173"/>
      <c r="R1155" s="173"/>
      <c r="S1155" s="173"/>
      <c r="T1155" s="179"/>
      <c r="U1155" s="173"/>
      <c r="V1155" s="173"/>
      <c r="W1155" s="173"/>
      <c r="X1155" s="173"/>
      <c r="Y1155" s="173"/>
      <c r="Z1155" s="173"/>
      <c r="AA1155" s="173"/>
      <c r="AB1155" s="173"/>
      <c r="AC1155" s="173"/>
      <c r="AD1155" s="173"/>
      <c r="AE1155" s="173"/>
      <c r="AF1155" s="173"/>
      <c r="AG1155" s="173"/>
      <c r="AH1155" s="173"/>
      <c r="AI1155" s="173"/>
      <c r="AJ1155" s="173"/>
      <c r="AK1155" s="173"/>
      <c r="AL1155" s="173"/>
      <c r="AM1155" s="173"/>
      <c r="AN1155" s="173"/>
      <c r="AO1155" s="173"/>
      <c r="AP1155" s="173"/>
      <c r="AQ1155" s="173"/>
      <c r="AR1155" s="173"/>
      <c r="AS1155" s="173"/>
      <c r="AT1155" s="175" t="s">
        <v>338</v>
      </c>
      <c r="AU1155" s="175" t="s">
        <v>136</v>
      </c>
      <c r="AV1155" s="173" t="s">
        <v>136</v>
      </c>
      <c r="AW1155" s="173" t="s">
        <v>28</v>
      </c>
      <c r="AX1155" s="173" t="s">
        <v>75</v>
      </c>
      <c r="AY1155" s="175" t="s">
        <v>128</v>
      </c>
      <c r="AZ1155" s="173"/>
      <c r="BA1155" s="173"/>
      <c r="BB1155" s="173"/>
      <c r="BC1155" s="173"/>
      <c r="BD1155" s="173"/>
      <c r="BE1155" s="173"/>
      <c r="BF1155" s="173"/>
      <c r="BG1155" s="173"/>
      <c r="BH1155" s="173"/>
      <c r="BI1155" s="173"/>
      <c r="BJ1155" s="173"/>
      <c r="BK1155" s="173"/>
      <c r="BL1155" s="173"/>
      <c r="BM1155" s="173"/>
    </row>
    <row r="1156" ht="15.75" customHeight="1">
      <c r="A1156" s="187"/>
      <c r="B1156" s="188"/>
      <c r="C1156" s="187"/>
      <c r="D1156" s="168" t="s">
        <v>338</v>
      </c>
      <c r="E1156" s="189" t="s">
        <v>1922</v>
      </c>
      <c r="F1156" s="190" t="s">
        <v>351</v>
      </c>
      <c r="G1156" s="187"/>
      <c r="H1156" s="191">
        <v>22.85</v>
      </c>
      <c r="I1156" s="187"/>
      <c r="J1156" s="187"/>
      <c r="K1156" s="187"/>
      <c r="L1156" s="188"/>
      <c r="M1156" s="192"/>
      <c r="N1156" s="187"/>
      <c r="O1156" s="187"/>
      <c r="P1156" s="187"/>
      <c r="Q1156" s="187"/>
      <c r="R1156" s="187"/>
      <c r="S1156" s="187"/>
      <c r="T1156" s="193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9" t="s">
        <v>338</v>
      </c>
      <c r="AU1156" s="189" t="s">
        <v>136</v>
      </c>
      <c r="AV1156" s="187" t="s">
        <v>153</v>
      </c>
      <c r="AW1156" s="187" t="s">
        <v>28</v>
      </c>
      <c r="AX1156" s="187" t="s">
        <v>83</v>
      </c>
      <c r="AY1156" s="189" t="s">
        <v>128</v>
      </c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</row>
    <row r="1157" ht="24.0" customHeight="1">
      <c r="A1157" s="16"/>
      <c r="B1157" s="17"/>
      <c r="C1157" s="194" t="s">
        <v>1923</v>
      </c>
      <c r="D1157" s="194" t="s">
        <v>407</v>
      </c>
      <c r="E1157" s="195" t="s">
        <v>1924</v>
      </c>
      <c r="F1157" s="196" t="s">
        <v>1925</v>
      </c>
      <c r="G1157" s="197" t="s">
        <v>209</v>
      </c>
      <c r="H1157" s="198">
        <v>25.135</v>
      </c>
      <c r="I1157" s="199"/>
      <c r="J1157" s="199">
        <f>ROUND(I1157*H1157,2)</f>
        <v>0</v>
      </c>
      <c r="K1157" s="196" t="s">
        <v>134</v>
      </c>
      <c r="L1157" s="200"/>
      <c r="M1157" s="201" t="s">
        <v>1</v>
      </c>
      <c r="N1157" s="202" t="s">
        <v>41</v>
      </c>
      <c r="O1157" s="154">
        <v>0.0</v>
      </c>
      <c r="P1157" s="154">
        <f>O1157*H1157</f>
        <v>0</v>
      </c>
      <c r="Q1157" s="154">
        <v>0.00198</v>
      </c>
      <c r="R1157" s="154">
        <f>Q1157*H1157</f>
        <v>0.0497673</v>
      </c>
      <c r="S1157" s="154">
        <v>0.0</v>
      </c>
      <c r="T1157" s="155">
        <f>S1157*H1157</f>
        <v>0</v>
      </c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56" t="s">
        <v>556</v>
      </c>
      <c r="AS1157" s="16"/>
      <c r="AT1157" s="156" t="s">
        <v>407</v>
      </c>
      <c r="AU1157" s="156" t="s">
        <v>136</v>
      </c>
      <c r="AV1157" s="16"/>
      <c r="AW1157" s="16"/>
      <c r="AX1157" s="16"/>
      <c r="AY1157" s="3" t="s">
        <v>128</v>
      </c>
      <c r="AZ1157" s="16"/>
      <c r="BA1157" s="16"/>
      <c r="BB1157" s="16"/>
      <c r="BC1157" s="16"/>
      <c r="BD1157" s="16"/>
      <c r="BE1157" s="157">
        <f>IF(N1157="základní",J1157,0)</f>
        <v>0</v>
      </c>
      <c r="BF1157" s="157">
        <f>IF(N1157="snížená",J1157,0)</f>
        <v>0</v>
      </c>
      <c r="BG1157" s="157">
        <f>IF(N1157="zákl. přenesená",J1157,0)</f>
        <v>0</v>
      </c>
      <c r="BH1157" s="157">
        <f>IF(N1157="sníž. přenesená",J1157,0)</f>
        <v>0</v>
      </c>
      <c r="BI1157" s="157">
        <f>IF(N1157="nulová",J1157,0)</f>
        <v>0</v>
      </c>
      <c r="BJ1157" s="3" t="s">
        <v>136</v>
      </c>
      <c r="BK1157" s="157">
        <f>ROUND(I1157*H1157,2)</f>
        <v>0</v>
      </c>
      <c r="BL1157" s="3" t="s">
        <v>434</v>
      </c>
      <c r="BM1157" s="156" t="s">
        <v>1926</v>
      </c>
    </row>
    <row r="1158" ht="15.75" customHeight="1">
      <c r="A1158" s="173"/>
      <c r="B1158" s="174"/>
      <c r="C1158" s="173"/>
      <c r="D1158" s="168" t="s">
        <v>338</v>
      </c>
      <c r="E1158" s="173"/>
      <c r="F1158" s="176" t="s">
        <v>1927</v>
      </c>
      <c r="G1158" s="173"/>
      <c r="H1158" s="177">
        <v>25.135</v>
      </c>
      <c r="I1158" s="173"/>
      <c r="J1158" s="173"/>
      <c r="K1158" s="173"/>
      <c r="L1158" s="174"/>
      <c r="M1158" s="178"/>
      <c r="N1158" s="173"/>
      <c r="O1158" s="173"/>
      <c r="P1158" s="173"/>
      <c r="Q1158" s="173"/>
      <c r="R1158" s="173"/>
      <c r="S1158" s="173"/>
      <c r="T1158" s="179"/>
      <c r="U1158" s="173"/>
      <c r="V1158" s="173"/>
      <c r="W1158" s="173"/>
      <c r="X1158" s="173"/>
      <c r="Y1158" s="173"/>
      <c r="Z1158" s="173"/>
      <c r="AA1158" s="173"/>
      <c r="AB1158" s="173"/>
      <c r="AC1158" s="173"/>
      <c r="AD1158" s="173"/>
      <c r="AE1158" s="173"/>
      <c r="AF1158" s="173"/>
      <c r="AG1158" s="173"/>
      <c r="AH1158" s="173"/>
      <c r="AI1158" s="173"/>
      <c r="AJ1158" s="173"/>
      <c r="AK1158" s="173"/>
      <c r="AL1158" s="173"/>
      <c r="AM1158" s="173"/>
      <c r="AN1158" s="173"/>
      <c r="AO1158" s="173"/>
      <c r="AP1158" s="173"/>
      <c r="AQ1158" s="173"/>
      <c r="AR1158" s="173"/>
      <c r="AS1158" s="173"/>
      <c r="AT1158" s="175" t="s">
        <v>338</v>
      </c>
      <c r="AU1158" s="175" t="s">
        <v>136</v>
      </c>
      <c r="AV1158" s="173" t="s">
        <v>136</v>
      </c>
      <c r="AW1158" s="173" t="s">
        <v>4</v>
      </c>
      <c r="AX1158" s="173" t="s">
        <v>83</v>
      </c>
      <c r="AY1158" s="175" t="s">
        <v>128</v>
      </c>
      <c r="AZ1158" s="173"/>
      <c r="BA1158" s="173"/>
      <c r="BB1158" s="173"/>
      <c r="BC1158" s="173"/>
      <c r="BD1158" s="173"/>
      <c r="BE1158" s="173"/>
      <c r="BF1158" s="173"/>
      <c r="BG1158" s="173"/>
      <c r="BH1158" s="173"/>
      <c r="BI1158" s="173"/>
      <c r="BJ1158" s="173"/>
      <c r="BK1158" s="173"/>
      <c r="BL1158" s="173"/>
      <c r="BM1158" s="173"/>
    </row>
    <row r="1159" ht="33.0" customHeight="1">
      <c r="A1159" s="16"/>
      <c r="B1159" s="17"/>
      <c r="C1159" s="146" t="s">
        <v>1928</v>
      </c>
      <c r="D1159" s="146" t="s">
        <v>131</v>
      </c>
      <c r="E1159" s="147" t="s">
        <v>1929</v>
      </c>
      <c r="F1159" s="148" t="s">
        <v>1930</v>
      </c>
      <c r="G1159" s="149" t="s">
        <v>164</v>
      </c>
      <c r="H1159" s="150">
        <v>32.61</v>
      </c>
      <c r="I1159" s="151"/>
      <c r="J1159" s="151">
        <f>ROUND(I1159*H1159,2)</f>
        <v>0</v>
      </c>
      <c r="K1159" s="148" t="s">
        <v>1</v>
      </c>
      <c r="L1159" s="17"/>
      <c r="M1159" s="152" t="s">
        <v>1</v>
      </c>
      <c r="N1159" s="153" t="s">
        <v>41</v>
      </c>
      <c r="O1159" s="154">
        <v>0.88</v>
      </c>
      <c r="P1159" s="154">
        <f>O1159*H1159</f>
        <v>28.6968</v>
      </c>
      <c r="Q1159" s="154">
        <v>0.005376</v>
      </c>
      <c r="R1159" s="154">
        <f>Q1159*H1159</f>
        <v>0.17531136</v>
      </c>
      <c r="S1159" s="154">
        <v>0.0</v>
      </c>
      <c r="T1159" s="155">
        <f>S1159*H1159</f>
        <v>0</v>
      </c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56" t="s">
        <v>434</v>
      </c>
      <c r="AS1159" s="16"/>
      <c r="AT1159" s="156" t="s">
        <v>131</v>
      </c>
      <c r="AU1159" s="156" t="s">
        <v>136</v>
      </c>
      <c r="AV1159" s="16"/>
      <c r="AW1159" s="16"/>
      <c r="AX1159" s="16"/>
      <c r="AY1159" s="3" t="s">
        <v>128</v>
      </c>
      <c r="AZ1159" s="16"/>
      <c r="BA1159" s="16"/>
      <c r="BB1159" s="16"/>
      <c r="BC1159" s="16"/>
      <c r="BD1159" s="16"/>
      <c r="BE1159" s="157">
        <f>IF(N1159="základní",J1159,0)</f>
        <v>0</v>
      </c>
      <c r="BF1159" s="157">
        <f>IF(N1159="snížená",J1159,0)</f>
        <v>0</v>
      </c>
      <c r="BG1159" s="157">
        <f>IF(N1159="zákl. přenesená",J1159,0)</f>
        <v>0</v>
      </c>
      <c r="BH1159" s="157">
        <f>IF(N1159="sníž. přenesená",J1159,0)</f>
        <v>0</v>
      </c>
      <c r="BI1159" s="157">
        <f>IF(N1159="nulová",J1159,0)</f>
        <v>0</v>
      </c>
      <c r="BJ1159" s="3" t="s">
        <v>136</v>
      </c>
      <c r="BK1159" s="157">
        <f>ROUND(I1159*H1159,2)</f>
        <v>0</v>
      </c>
      <c r="BL1159" s="3" t="s">
        <v>434</v>
      </c>
      <c r="BM1159" s="156" t="s">
        <v>1931</v>
      </c>
    </row>
    <row r="1160" ht="15.75" customHeight="1">
      <c r="A1160" s="173"/>
      <c r="B1160" s="174"/>
      <c r="C1160" s="173"/>
      <c r="D1160" s="168" t="s">
        <v>338</v>
      </c>
      <c r="E1160" s="175" t="s">
        <v>1</v>
      </c>
      <c r="F1160" s="176" t="s">
        <v>1904</v>
      </c>
      <c r="G1160" s="173"/>
      <c r="H1160" s="177">
        <v>32.61</v>
      </c>
      <c r="I1160" s="173"/>
      <c r="J1160" s="173"/>
      <c r="K1160" s="173"/>
      <c r="L1160" s="174"/>
      <c r="M1160" s="178"/>
      <c r="N1160" s="173"/>
      <c r="O1160" s="173"/>
      <c r="P1160" s="173"/>
      <c r="Q1160" s="173"/>
      <c r="R1160" s="173"/>
      <c r="S1160" s="173"/>
      <c r="T1160" s="179"/>
      <c r="U1160" s="173"/>
      <c r="V1160" s="173"/>
      <c r="W1160" s="173"/>
      <c r="X1160" s="173"/>
      <c r="Y1160" s="173"/>
      <c r="Z1160" s="173"/>
      <c r="AA1160" s="173"/>
      <c r="AB1160" s="173"/>
      <c r="AC1160" s="173"/>
      <c r="AD1160" s="173"/>
      <c r="AE1160" s="173"/>
      <c r="AF1160" s="173"/>
      <c r="AG1160" s="173"/>
      <c r="AH1160" s="173"/>
      <c r="AI1160" s="173"/>
      <c r="AJ1160" s="173"/>
      <c r="AK1160" s="173"/>
      <c r="AL1160" s="173"/>
      <c r="AM1160" s="173"/>
      <c r="AN1160" s="173"/>
      <c r="AO1160" s="173"/>
      <c r="AP1160" s="173"/>
      <c r="AQ1160" s="173"/>
      <c r="AR1160" s="173"/>
      <c r="AS1160" s="173"/>
      <c r="AT1160" s="175" t="s">
        <v>338</v>
      </c>
      <c r="AU1160" s="175" t="s">
        <v>136</v>
      </c>
      <c r="AV1160" s="173" t="s">
        <v>136</v>
      </c>
      <c r="AW1160" s="173" t="s">
        <v>28</v>
      </c>
      <c r="AX1160" s="173" t="s">
        <v>75</v>
      </c>
      <c r="AY1160" s="175" t="s">
        <v>128</v>
      </c>
      <c r="AZ1160" s="173"/>
      <c r="BA1160" s="173"/>
      <c r="BB1160" s="173"/>
      <c r="BC1160" s="173"/>
      <c r="BD1160" s="173"/>
      <c r="BE1160" s="173"/>
      <c r="BF1160" s="173"/>
      <c r="BG1160" s="173"/>
      <c r="BH1160" s="173"/>
      <c r="BI1160" s="173"/>
      <c r="BJ1160" s="173"/>
      <c r="BK1160" s="173"/>
      <c r="BL1160" s="173"/>
      <c r="BM1160" s="173"/>
    </row>
    <row r="1161" ht="15.75" customHeight="1">
      <c r="A1161" s="187"/>
      <c r="B1161" s="188"/>
      <c r="C1161" s="187"/>
      <c r="D1161" s="168" t="s">
        <v>338</v>
      </c>
      <c r="E1161" s="189" t="s">
        <v>1</v>
      </c>
      <c r="F1161" s="190" t="s">
        <v>351</v>
      </c>
      <c r="G1161" s="187"/>
      <c r="H1161" s="191">
        <v>32.61</v>
      </c>
      <c r="I1161" s="187"/>
      <c r="J1161" s="187"/>
      <c r="K1161" s="187"/>
      <c r="L1161" s="188"/>
      <c r="M1161" s="192"/>
      <c r="N1161" s="187"/>
      <c r="O1161" s="187"/>
      <c r="P1161" s="187"/>
      <c r="Q1161" s="187"/>
      <c r="R1161" s="187"/>
      <c r="S1161" s="187"/>
      <c r="T1161" s="193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9" t="s">
        <v>338</v>
      </c>
      <c r="AU1161" s="189" t="s">
        <v>136</v>
      </c>
      <c r="AV1161" s="187" t="s">
        <v>153</v>
      </c>
      <c r="AW1161" s="187" t="s">
        <v>28</v>
      </c>
      <c r="AX1161" s="187" t="s">
        <v>83</v>
      </c>
      <c r="AY1161" s="189" t="s">
        <v>128</v>
      </c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</row>
    <row r="1162" ht="24.0" customHeight="1">
      <c r="A1162" s="16"/>
      <c r="B1162" s="17"/>
      <c r="C1162" s="194" t="s">
        <v>1932</v>
      </c>
      <c r="D1162" s="194" t="s">
        <v>407</v>
      </c>
      <c r="E1162" s="195" t="s">
        <v>1933</v>
      </c>
      <c r="F1162" s="196" t="s">
        <v>1934</v>
      </c>
      <c r="G1162" s="197" t="s">
        <v>164</v>
      </c>
      <c r="H1162" s="198">
        <v>35.871</v>
      </c>
      <c r="I1162" s="199"/>
      <c r="J1162" s="199">
        <f>ROUND(I1162*H1162,2)</f>
        <v>0</v>
      </c>
      <c r="K1162" s="196" t="s">
        <v>1</v>
      </c>
      <c r="L1162" s="200"/>
      <c r="M1162" s="201" t="s">
        <v>1</v>
      </c>
      <c r="N1162" s="202" t="s">
        <v>41</v>
      </c>
      <c r="O1162" s="154">
        <v>0.0</v>
      </c>
      <c r="P1162" s="154">
        <f>O1162*H1162</f>
        <v>0</v>
      </c>
      <c r="Q1162" s="154">
        <v>0.0193</v>
      </c>
      <c r="R1162" s="154">
        <f>Q1162*H1162</f>
        <v>0.6923103</v>
      </c>
      <c r="S1162" s="154">
        <v>0.0</v>
      </c>
      <c r="T1162" s="155">
        <f>S1162*H1162</f>
        <v>0</v>
      </c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56" t="s">
        <v>556</v>
      </c>
      <c r="AS1162" s="16"/>
      <c r="AT1162" s="156" t="s">
        <v>407</v>
      </c>
      <c r="AU1162" s="156" t="s">
        <v>136</v>
      </c>
      <c r="AV1162" s="16"/>
      <c r="AW1162" s="16"/>
      <c r="AX1162" s="16"/>
      <c r="AY1162" s="3" t="s">
        <v>128</v>
      </c>
      <c r="AZ1162" s="16"/>
      <c r="BA1162" s="16"/>
      <c r="BB1162" s="16"/>
      <c r="BC1162" s="16"/>
      <c r="BD1162" s="16"/>
      <c r="BE1162" s="157">
        <f>IF(N1162="základní",J1162,0)</f>
        <v>0</v>
      </c>
      <c r="BF1162" s="157">
        <f>IF(N1162="snížená",J1162,0)</f>
        <v>0</v>
      </c>
      <c r="BG1162" s="157">
        <f>IF(N1162="zákl. přenesená",J1162,0)</f>
        <v>0</v>
      </c>
      <c r="BH1162" s="157">
        <f>IF(N1162="sníž. přenesená",J1162,0)</f>
        <v>0</v>
      </c>
      <c r="BI1162" s="157">
        <f>IF(N1162="nulová",J1162,0)</f>
        <v>0</v>
      </c>
      <c r="BJ1162" s="3" t="s">
        <v>136</v>
      </c>
      <c r="BK1162" s="157">
        <f>ROUND(I1162*H1162,2)</f>
        <v>0</v>
      </c>
      <c r="BL1162" s="3" t="s">
        <v>434</v>
      </c>
      <c r="BM1162" s="156" t="s">
        <v>1935</v>
      </c>
    </row>
    <row r="1163" ht="15.75" customHeight="1">
      <c r="A1163" s="173"/>
      <c r="B1163" s="174"/>
      <c r="C1163" s="173"/>
      <c r="D1163" s="168" t="s">
        <v>338</v>
      </c>
      <c r="E1163" s="173"/>
      <c r="F1163" s="176" t="s">
        <v>1936</v>
      </c>
      <c r="G1163" s="173"/>
      <c r="H1163" s="177">
        <v>35.871</v>
      </c>
      <c r="I1163" s="173"/>
      <c r="J1163" s="173"/>
      <c r="K1163" s="173"/>
      <c r="L1163" s="174"/>
      <c r="M1163" s="178"/>
      <c r="N1163" s="173"/>
      <c r="O1163" s="173"/>
      <c r="P1163" s="173"/>
      <c r="Q1163" s="173"/>
      <c r="R1163" s="173"/>
      <c r="S1163" s="173"/>
      <c r="T1163" s="179"/>
      <c r="U1163" s="173"/>
      <c r="V1163" s="173"/>
      <c r="W1163" s="173"/>
      <c r="X1163" s="173"/>
      <c r="Y1163" s="173"/>
      <c r="Z1163" s="173"/>
      <c r="AA1163" s="173"/>
      <c r="AB1163" s="173"/>
      <c r="AC1163" s="173"/>
      <c r="AD1163" s="173"/>
      <c r="AE1163" s="173"/>
      <c r="AF1163" s="173"/>
      <c r="AG1163" s="173"/>
      <c r="AH1163" s="173"/>
      <c r="AI1163" s="173"/>
      <c r="AJ1163" s="173"/>
      <c r="AK1163" s="173"/>
      <c r="AL1163" s="173"/>
      <c r="AM1163" s="173"/>
      <c r="AN1163" s="173"/>
      <c r="AO1163" s="173"/>
      <c r="AP1163" s="173"/>
      <c r="AQ1163" s="173"/>
      <c r="AR1163" s="173"/>
      <c r="AS1163" s="173"/>
      <c r="AT1163" s="175" t="s">
        <v>338</v>
      </c>
      <c r="AU1163" s="175" t="s">
        <v>136</v>
      </c>
      <c r="AV1163" s="173" t="s">
        <v>136</v>
      </c>
      <c r="AW1163" s="173" t="s">
        <v>4</v>
      </c>
      <c r="AX1163" s="173" t="s">
        <v>83</v>
      </c>
      <c r="AY1163" s="175" t="s">
        <v>128</v>
      </c>
      <c r="AZ1163" s="173"/>
      <c r="BA1163" s="173"/>
      <c r="BB1163" s="173"/>
      <c r="BC1163" s="173"/>
      <c r="BD1163" s="173"/>
      <c r="BE1163" s="173"/>
      <c r="BF1163" s="173"/>
      <c r="BG1163" s="173"/>
      <c r="BH1163" s="173"/>
      <c r="BI1163" s="173"/>
      <c r="BJ1163" s="173"/>
      <c r="BK1163" s="173"/>
      <c r="BL1163" s="173"/>
      <c r="BM1163" s="173"/>
    </row>
    <row r="1164" ht="24.0" customHeight="1">
      <c r="A1164" s="16"/>
      <c r="B1164" s="17"/>
      <c r="C1164" s="146" t="s">
        <v>1937</v>
      </c>
      <c r="D1164" s="146" t="s">
        <v>131</v>
      </c>
      <c r="E1164" s="147" t="s">
        <v>1938</v>
      </c>
      <c r="F1164" s="148" t="s">
        <v>1939</v>
      </c>
      <c r="G1164" s="149" t="s">
        <v>164</v>
      </c>
      <c r="H1164" s="150">
        <v>32.61</v>
      </c>
      <c r="I1164" s="151"/>
      <c r="J1164" s="151">
        <f>ROUND(I1164*H1164,2)</f>
        <v>0</v>
      </c>
      <c r="K1164" s="148" t="s">
        <v>1</v>
      </c>
      <c r="L1164" s="17"/>
      <c r="M1164" s="152" t="s">
        <v>1</v>
      </c>
      <c r="N1164" s="153" t="s">
        <v>41</v>
      </c>
      <c r="O1164" s="154">
        <v>0.1</v>
      </c>
      <c r="P1164" s="154">
        <f>O1164*H1164</f>
        <v>3.261</v>
      </c>
      <c r="Q1164" s="154">
        <v>0.0</v>
      </c>
      <c r="R1164" s="154">
        <f>Q1164*H1164</f>
        <v>0</v>
      </c>
      <c r="S1164" s="154">
        <v>0.0</v>
      </c>
      <c r="T1164" s="155">
        <f>S1164*H1164</f>
        <v>0</v>
      </c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56" t="s">
        <v>434</v>
      </c>
      <c r="AS1164" s="16"/>
      <c r="AT1164" s="156" t="s">
        <v>131</v>
      </c>
      <c r="AU1164" s="156" t="s">
        <v>136</v>
      </c>
      <c r="AV1164" s="16"/>
      <c r="AW1164" s="16"/>
      <c r="AX1164" s="16"/>
      <c r="AY1164" s="3" t="s">
        <v>128</v>
      </c>
      <c r="AZ1164" s="16"/>
      <c r="BA1164" s="16"/>
      <c r="BB1164" s="16"/>
      <c r="BC1164" s="16"/>
      <c r="BD1164" s="16"/>
      <c r="BE1164" s="157">
        <f>IF(N1164="základní",J1164,0)</f>
        <v>0</v>
      </c>
      <c r="BF1164" s="157">
        <f>IF(N1164="snížená",J1164,0)</f>
        <v>0</v>
      </c>
      <c r="BG1164" s="157">
        <f>IF(N1164="zákl. přenesená",J1164,0)</f>
        <v>0</v>
      </c>
      <c r="BH1164" s="157">
        <f>IF(N1164="sníž. přenesená",J1164,0)</f>
        <v>0</v>
      </c>
      <c r="BI1164" s="157">
        <f>IF(N1164="nulová",J1164,0)</f>
        <v>0</v>
      </c>
      <c r="BJ1164" s="3" t="s">
        <v>136</v>
      </c>
      <c r="BK1164" s="157">
        <f>ROUND(I1164*H1164,2)</f>
        <v>0</v>
      </c>
      <c r="BL1164" s="3" t="s">
        <v>434</v>
      </c>
      <c r="BM1164" s="156" t="s">
        <v>1940</v>
      </c>
    </row>
    <row r="1165" ht="15.75" customHeight="1">
      <c r="A1165" s="173"/>
      <c r="B1165" s="174"/>
      <c r="C1165" s="173"/>
      <c r="D1165" s="168" t="s">
        <v>338</v>
      </c>
      <c r="E1165" s="175" t="s">
        <v>1</v>
      </c>
      <c r="F1165" s="176" t="s">
        <v>1904</v>
      </c>
      <c r="G1165" s="173"/>
      <c r="H1165" s="177">
        <v>32.61</v>
      </c>
      <c r="I1165" s="173"/>
      <c r="J1165" s="173"/>
      <c r="K1165" s="173"/>
      <c r="L1165" s="174"/>
      <c r="M1165" s="178"/>
      <c r="N1165" s="173"/>
      <c r="O1165" s="173"/>
      <c r="P1165" s="173"/>
      <c r="Q1165" s="173"/>
      <c r="R1165" s="173"/>
      <c r="S1165" s="173"/>
      <c r="T1165" s="179"/>
      <c r="U1165" s="173"/>
      <c r="V1165" s="173"/>
      <c r="W1165" s="173"/>
      <c r="X1165" s="173"/>
      <c r="Y1165" s="173"/>
      <c r="Z1165" s="173"/>
      <c r="AA1165" s="173"/>
      <c r="AB1165" s="173"/>
      <c r="AC1165" s="173"/>
      <c r="AD1165" s="173"/>
      <c r="AE1165" s="173"/>
      <c r="AF1165" s="173"/>
      <c r="AG1165" s="173"/>
      <c r="AH1165" s="173"/>
      <c r="AI1165" s="173"/>
      <c r="AJ1165" s="173"/>
      <c r="AK1165" s="173"/>
      <c r="AL1165" s="173"/>
      <c r="AM1165" s="173"/>
      <c r="AN1165" s="173"/>
      <c r="AO1165" s="173"/>
      <c r="AP1165" s="173"/>
      <c r="AQ1165" s="173"/>
      <c r="AR1165" s="173"/>
      <c r="AS1165" s="173"/>
      <c r="AT1165" s="175" t="s">
        <v>338</v>
      </c>
      <c r="AU1165" s="175" t="s">
        <v>136</v>
      </c>
      <c r="AV1165" s="173" t="s">
        <v>136</v>
      </c>
      <c r="AW1165" s="173" t="s">
        <v>28</v>
      </c>
      <c r="AX1165" s="173" t="s">
        <v>75</v>
      </c>
      <c r="AY1165" s="175" t="s">
        <v>128</v>
      </c>
      <c r="AZ1165" s="173"/>
      <c r="BA1165" s="173"/>
      <c r="BB1165" s="173"/>
      <c r="BC1165" s="173"/>
      <c r="BD1165" s="173"/>
      <c r="BE1165" s="173"/>
      <c r="BF1165" s="173"/>
      <c r="BG1165" s="173"/>
      <c r="BH1165" s="173"/>
      <c r="BI1165" s="173"/>
      <c r="BJ1165" s="173"/>
      <c r="BK1165" s="173"/>
      <c r="BL1165" s="173"/>
      <c r="BM1165" s="173"/>
    </row>
    <row r="1166" ht="15.75" customHeight="1">
      <c r="A1166" s="187"/>
      <c r="B1166" s="188"/>
      <c r="C1166" s="187"/>
      <c r="D1166" s="168" t="s">
        <v>338</v>
      </c>
      <c r="E1166" s="189" t="s">
        <v>1</v>
      </c>
      <c r="F1166" s="190" t="s">
        <v>351</v>
      </c>
      <c r="G1166" s="187"/>
      <c r="H1166" s="191">
        <v>32.61</v>
      </c>
      <c r="I1166" s="187"/>
      <c r="J1166" s="187"/>
      <c r="K1166" s="187"/>
      <c r="L1166" s="188"/>
      <c r="M1166" s="192"/>
      <c r="N1166" s="187"/>
      <c r="O1166" s="187"/>
      <c r="P1166" s="187"/>
      <c r="Q1166" s="187"/>
      <c r="R1166" s="187"/>
      <c r="S1166" s="187"/>
      <c r="T1166" s="193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9" t="s">
        <v>338</v>
      </c>
      <c r="AU1166" s="189" t="s">
        <v>136</v>
      </c>
      <c r="AV1166" s="187" t="s">
        <v>153</v>
      </c>
      <c r="AW1166" s="187" t="s">
        <v>28</v>
      </c>
      <c r="AX1166" s="187" t="s">
        <v>83</v>
      </c>
      <c r="AY1166" s="189" t="s">
        <v>128</v>
      </c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</row>
    <row r="1167" ht="24.0" customHeight="1">
      <c r="A1167" s="16"/>
      <c r="B1167" s="17"/>
      <c r="C1167" s="146" t="s">
        <v>1941</v>
      </c>
      <c r="D1167" s="146" t="s">
        <v>131</v>
      </c>
      <c r="E1167" s="147" t="s">
        <v>1942</v>
      </c>
      <c r="F1167" s="148" t="s">
        <v>1943</v>
      </c>
      <c r="G1167" s="149" t="s">
        <v>164</v>
      </c>
      <c r="H1167" s="150">
        <v>12.46</v>
      </c>
      <c r="I1167" s="151"/>
      <c r="J1167" s="151">
        <f>ROUND(I1167*H1167,2)</f>
        <v>0</v>
      </c>
      <c r="K1167" s="148" t="s">
        <v>1</v>
      </c>
      <c r="L1167" s="17"/>
      <c r="M1167" s="152" t="s">
        <v>1</v>
      </c>
      <c r="N1167" s="153" t="s">
        <v>41</v>
      </c>
      <c r="O1167" s="154">
        <v>0.278</v>
      </c>
      <c r="P1167" s="154">
        <f>O1167*H1167</f>
        <v>3.46388</v>
      </c>
      <c r="Q1167" s="154">
        <v>0.0015</v>
      </c>
      <c r="R1167" s="154">
        <f>Q1167*H1167</f>
        <v>0.01869</v>
      </c>
      <c r="S1167" s="154">
        <v>0.0</v>
      </c>
      <c r="T1167" s="155">
        <f>S1167*H1167</f>
        <v>0</v>
      </c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56" t="s">
        <v>434</v>
      </c>
      <c r="AS1167" s="16"/>
      <c r="AT1167" s="156" t="s">
        <v>131</v>
      </c>
      <c r="AU1167" s="156" t="s">
        <v>136</v>
      </c>
      <c r="AV1167" s="16"/>
      <c r="AW1167" s="16"/>
      <c r="AX1167" s="16"/>
      <c r="AY1167" s="3" t="s">
        <v>128</v>
      </c>
      <c r="AZ1167" s="16"/>
      <c r="BA1167" s="16"/>
      <c r="BB1167" s="16"/>
      <c r="BC1167" s="16"/>
      <c r="BD1167" s="16"/>
      <c r="BE1167" s="157">
        <f>IF(N1167="základní",J1167,0)</f>
        <v>0</v>
      </c>
      <c r="BF1167" s="157">
        <f>IF(N1167="snížená",J1167,0)</f>
        <v>0</v>
      </c>
      <c r="BG1167" s="157">
        <f>IF(N1167="zákl. přenesená",J1167,0)</f>
        <v>0</v>
      </c>
      <c r="BH1167" s="157">
        <f>IF(N1167="sníž. přenesená",J1167,0)</f>
        <v>0</v>
      </c>
      <c r="BI1167" s="157">
        <f>IF(N1167="nulová",J1167,0)</f>
        <v>0</v>
      </c>
      <c r="BJ1167" s="3" t="s">
        <v>136</v>
      </c>
      <c r="BK1167" s="157">
        <f>ROUND(I1167*H1167,2)</f>
        <v>0</v>
      </c>
      <c r="BL1167" s="3" t="s">
        <v>434</v>
      </c>
      <c r="BM1167" s="156" t="s">
        <v>1944</v>
      </c>
    </row>
    <row r="1168" ht="15.75" customHeight="1">
      <c r="A1168" s="173"/>
      <c r="B1168" s="174"/>
      <c r="C1168" s="173"/>
      <c r="D1168" s="168" t="s">
        <v>338</v>
      </c>
      <c r="E1168" s="175" t="s">
        <v>1</v>
      </c>
      <c r="F1168" s="176" t="s">
        <v>1945</v>
      </c>
      <c r="G1168" s="173"/>
      <c r="H1168" s="177">
        <v>12.46</v>
      </c>
      <c r="I1168" s="173"/>
      <c r="J1168" s="173"/>
      <c r="K1168" s="173"/>
      <c r="L1168" s="174"/>
      <c r="M1168" s="178"/>
      <c r="N1168" s="173"/>
      <c r="O1168" s="173"/>
      <c r="P1168" s="173"/>
      <c r="Q1168" s="173"/>
      <c r="R1168" s="173"/>
      <c r="S1168" s="173"/>
      <c r="T1168" s="179"/>
      <c r="U1168" s="173"/>
      <c r="V1168" s="173"/>
      <c r="W1168" s="173"/>
      <c r="X1168" s="173"/>
      <c r="Y1168" s="173"/>
      <c r="Z1168" s="173"/>
      <c r="AA1168" s="173"/>
      <c r="AB1168" s="173"/>
      <c r="AC1168" s="173"/>
      <c r="AD1168" s="173"/>
      <c r="AE1168" s="173"/>
      <c r="AF1168" s="173"/>
      <c r="AG1168" s="173"/>
      <c r="AH1168" s="173"/>
      <c r="AI1168" s="173"/>
      <c r="AJ1168" s="173"/>
      <c r="AK1168" s="173"/>
      <c r="AL1168" s="173"/>
      <c r="AM1168" s="173"/>
      <c r="AN1168" s="173"/>
      <c r="AO1168" s="173"/>
      <c r="AP1168" s="173"/>
      <c r="AQ1168" s="173"/>
      <c r="AR1168" s="173"/>
      <c r="AS1168" s="173"/>
      <c r="AT1168" s="175" t="s">
        <v>338</v>
      </c>
      <c r="AU1168" s="175" t="s">
        <v>136</v>
      </c>
      <c r="AV1168" s="173" t="s">
        <v>136</v>
      </c>
      <c r="AW1168" s="173" t="s">
        <v>28</v>
      </c>
      <c r="AX1168" s="173" t="s">
        <v>75</v>
      </c>
      <c r="AY1168" s="175" t="s">
        <v>128</v>
      </c>
      <c r="AZ1168" s="173"/>
      <c r="BA1168" s="173"/>
      <c r="BB1168" s="173"/>
      <c r="BC1168" s="173"/>
      <c r="BD1168" s="173"/>
      <c r="BE1168" s="173"/>
      <c r="BF1168" s="173"/>
      <c r="BG1168" s="173"/>
      <c r="BH1168" s="173"/>
      <c r="BI1168" s="173"/>
      <c r="BJ1168" s="173"/>
      <c r="BK1168" s="173"/>
      <c r="BL1168" s="173"/>
      <c r="BM1168" s="173"/>
    </row>
    <row r="1169" ht="15.75" customHeight="1">
      <c r="A1169" s="187"/>
      <c r="B1169" s="188"/>
      <c r="C1169" s="187"/>
      <c r="D1169" s="168" t="s">
        <v>338</v>
      </c>
      <c r="E1169" s="189" t="s">
        <v>1</v>
      </c>
      <c r="F1169" s="190" t="s">
        <v>351</v>
      </c>
      <c r="G1169" s="187"/>
      <c r="H1169" s="191">
        <v>12.46</v>
      </c>
      <c r="I1169" s="187"/>
      <c r="J1169" s="187"/>
      <c r="K1169" s="187"/>
      <c r="L1169" s="188"/>
      <c r="M1169" s="192"/>
      <c r="N1169" s="187"/>
      <c r="O1169" s="187"/>
      <c r="P1169" s="187"/>
      <c r="Q1169" s="187"/>
      <c r="R1169" s="187"/>
      <c r="S1169" s="187"/>
      <c r="T1169" s="193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9" t="s">
        <v>338</v>
      </c>
      <c r="AU1169" s="189" t="s">
        <v>136</v>
      </c>
      <c r="AV1169" s="187" t="s">
        <v>153</v>
      </c>
      <c r="AW1169" s="187" t="s">
        <v>28</v>
      </c>
      <c r="AX1169" s="187" t="s">
        <v>83</v>
      </c>
      <c r="AY1169" s="189" t="s">
        <v>128</v>
      </c>
      <c r="AZ1169" s="187"/>
      <c r="BA1169" s="187"/>
      <c r="BB1169" s="187"/>
      <c r="BC1169" s="187"/>
      <c r="BD1169" s="187"/>
      <c r="BE1169" s="187"/>
      <c r="BF1169" s="187"/>
      <c r="BG1169" s="187"/>
      <c r="BH1169" s="187"/>
      <c r="BI1169" s="187"/>
      <c r="BJ1169" s="187"/>
      <c r="BK1169" s="187"/>
      <c r="BL1169" s="187"/>
      <c r="BM1169" s="187"/>
    </row>
    <row r="1170" ht="16.5" customHeight="1">
      <c r="A1170" s="16"/>
      <c r="B1170" s="17"/>
      <c r="C1170" s="146" t="s">
        <v>1946</v>
      </c>
      <c r="D1170" s="146" t="s">
        <v>131</v>
      </c>
      <c r="E1170" s="147" t="s">
        <v>1947</v>
      </c>
      <c r="F1170" s="148" t="s">
        <v>1948</v>
      </c>
      <c r="G1170" s="149" t="s">
        <v>209</v>
      </c>
      <c r="H1170" s="150">
        <v>51.61</v>
      </c>
      <c r="I1170" s="151"/>
      <c r="J1170" s="151">
        <f>ROUND(I1170*H1170,2)</f>
        <v>0</v>
      </c>
      <c r="K1170" s="148" t="s">
        <v>1</v>
      </c>
      <c r="L1170" s="17"/>
      <c r="M1170" s="152" t="s">
        <v>1</v>
      </c>
      <c r="N1170" s="153" t="s">
        <v>41</v>
      </c>
      <c r="O1170" s="154">
        <v>0.05</v>
      </c>
      <c r="P1170" s="154">
        <f>O1170*H1170</f>
        <v>2.5805</v>
      </c>
      <c r="Q1170" s="154">
        <v>3.0E-5</v>
      </c>
      <c r="R1170" s="154">
        <f>Q1170*H1170</f>
        <v>0.0015483</v>
      </c>
      <c r="S1170" s="154">
        <v>0.0</v>
      </c>
      <c r="T1170" s="155">
        <f>S1170*H1170</f>
        <v>0</v>
      </c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56" t="s">
        <v>434</v>
      </c>
      <c r="AS1170" s="16"/>
      <c r="AT1170" s="156" t="s">
        <v>131</v>
      </c>
      <c r="AU1170" s="156" t="s">
        <v>136</v>
      </c>
      <c r="AV1170" s="16"/>
      <c r="AW1170" s="16"/>
      <c r="AX1170" s="16"/>
      <c r="AY1170" s="3" t="s">
        <v>128</v>
      </c>
      <c r="AZ1170" s="16"/>
      <c r="BA1170" s="16"/>
      <c r="BB1170" s="16"/>
      <c r="BC1170" s="16"/>
      <c r="BD1170" s="16"/>
      <c r="BE1170" s="157">
        <f>IF(N1170="základní",J1170,0)</f>
        <v>0</v>
      </c>
      <c r="BF1170" s="157">
        <f>IF(N1170="snížená",J1170,0)</f>
        <v>0</v>
      </c>
      <c r="BG1170" s="157">
        <f>IF(N1170="zákl. přenesená",J1170,0)</f>
        <v>0</v>
      </c>
      <c r="BH1170" s="157">
        <f>IF(N1170="sníž. přenesená",J1170,0)</f>
        <v>0</v>
      </c>
      <c r="BI1170" s="157">
        <f>IF(N1170="nulová",J1170,0)</f>
        <v>0</v>
      </c>
      <c r="BJ1170" s="3" t="s">
        <v>136</v>
      </c>
      <c r="BK1170" s="157">
        <f>ROUND(I1170*H1170,2)</f>
        <v>0</v>
      </c>
      <c r="BL1170" s="3" t="s">
        <v>434</v>
      </c>
      <c r="BM1170" s="156" t="s">
        <v>1949</v>
      </c>
    </row>
    <row r="1171" ht="15.75" customHeight="1">
      <c r="A1171" s="166"/>
      <c r="B1171" s="167"/>
      <c r="C1171" s="166"/>
      <c r="D1171" s="168" t="s">
        <v>338</v>
      </c>
      <c r="E1171" s="169" t="s">
        <v>1</v>
      </c>
      <c r="F1171" s="170" t="s">
        <v>894</v>
      </c>
      <c r="G1171" s="166"/>
      <c r="H1171" s="169" t="s">
        <v>1</v>
      </c>
      <c r="I1171" s="166"/>
      <c r="J1171" s="166"/>
      <c r="K1171" s="166"/>
      <c r="L1171" s="167"/>
      <c r="M1171" s="171"/>
      <c r="N1171" s="166"/>
      <c r="O1171" s="166"/>
      <c r="P1171" s="166"/>
      <c r="Q1171" s="166"/>
      <c r="R1171" s="166"/>
      <c r="S1171" s="166"/>
      <c r="T1171" s="172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9" t="s">
        <v>338</v>
      </c>
      <c r="AU1171" s="169" t="s">
        <v>136</v>
      </c>
      <c r="AV1171" s="166" t="s">
        <v>83</v>
      </c>
      <c r="AW1171" s="166" t="s">
        <v>28</v>
      </c>
      <c r="AX1171" s="166" t="s">
        <v>75</v>
      </c>
      <c r="AY1171" s="169" t="s">
        <v>128</v>
      </c>
      <c r="AZ1171" s="166"/>
      <c r="BA1171" s="166"/>
      <c r="BB1171" s="166"/>
      <c r="BC1171" s="166"/>
      <c r="BD1171" s="166"/>
      <c r="BE1171" s="166"/>
      <c r="BF1171" s="166"/>
      <c r="BG1171" s="166"/>
      <c r="BH1171" s="166"/>
      <c r="BI1171" s="166"/>
      <c r="BJ1171" s="166"/>
      <c r="BK1171" s="166"/>
      <c r="BL1171" s="166"/>
      <c r="BM1171" s="166"/>
    </row>
    <row r="1172" ht="15.75" customHeight="1">
      <c r="A1172" s="173"/>
      <c r="B1172" s="174"/>
      <c r="C1172" s="173"/>
      <c r="D1172" s="168" t="s">
        <v>338</v>
      </c>
      <c r="E1172" s="175" t="s">
        <v>1</v>
      </c>
      <c r="F1172" s="176" t="s">
        <v>1025</v>
      </c>
      <c r="G1172" s="173"/>
      <c r="H1172" s="177">
        <v>8.42</v>
      </c>
      <c r="I1172" s="173"/>
      <c r="J1172" s="173"/>
      <c r="K1172" s="173"/>
      <c r="L1172" s="174"/>
      <c r="M1172" s="178"/>
      <c r="N1172" s="173"/>
      <c r="O1172" s="173"/>
      <c r="P1172" s="173"/>
      <c r="Q1172" s="173"/>
      <c r="R1172" s="173"/>
      <c r="S1172" s="173"/>
      <c r="T1172" s="179"/>
      <c r="U1172" s="173"/>
      <c r="V1172" s="173"/>
      <c r="W1172" s="173"/>
      <c r="X1172" s="173"/>
      <c r="Y1172" s="173"/>
      <c r="Z1172" s="173"/>
      <c r="AA1172" s="173"/>
      <c r="AB1172" s="173"/>
      <c r="AC1172" s="173"/>
      <c r="AD1172" s="173"/>
      <c r="AE1172" s="173"/>
      <c r="AF1172" s="173"/>
      <c r="AG1172" s="173"/>
      <c r="AH1172" s="173"/>
      <c r="AI1172" s="173"/>
      <c r="AJ1172" s="173"/>
      <c r="AK1172" s="173"/>
      <c r="AL1172" s="173"/>
      <c r="AM1172" s="173"/>
      <c r="AN1172" s="173"/>
      <c r="AO1172" s="173"/>
      <c r="AP1172" s="173"/>
      <c r="AQ1172" s="173"/>
      <c r="AR1172" s="173"/>
      <c r="AS1172" s="173"/>
      <c r="AT1172" s="175" t="s">
        <v>338</v>
      </c>
      <c r="AU1172" s="175" t="s">
        <v>136</v>
      </c>
      <c r="AV1172" s="173" t="s">
        <v>136</v>
      </c>
      <c r="AW1172" s="173" t="s">
        <v>28</v>
      </c>
      <c r="AX1172" s="173" t="s">
        <v>75</v>
      </c>
      <c r="AY1172" s="175" t="s">
        <v>128</v>
      </c>
      <c r="AZ1172" s="173"/>
      <c r="BA1172" s="173"/>
      <c r="BB1172" s="173"/>
      <c r="BC1172" s="173"/>
      <c r="BD1172" s="173"/>
      <c r="BE1172" s="173"/>
      <c r="BF1172" s="173"/>
      <c r="BG1172" s="173"/>
      <c r="BH1172" s="173"/>
      <c r="BI1172" s="173"/>
      <c r="BJ1172" s="173"/>
      <c r="BK1172" s="173"/>
      <c r="BL1172" s="173"/>
      <c r="BM1172" s="173"/>
    </row>
    <row r="1173" ht="15.75" customHeight="1">
      <c r="A1173" s="166"/>
      <c r="B1173" s="167"/>
      <c r="C1173" s="166"/>
      <c r="D1173" s="168" t="s">
        <v>338</v>
      </c>
      <c r="E1173" s="169" t="s">
        <v>1</v>
      </c>
      <c r="F1173" s="170" t="s">
        <v>896</v>
      </c>
      <c r="G1173" s="166"/>
      <c r="H1173" s="169" t="s">
        <v>1</v>
      </c>
      <c r="I1173" s="166"/>
      <c r="J1173" s="166"/>
      <c r="K1173" s="166"/>
      <c r="L1173" s="167"/>
      <c r="M1173" s="171"/>
      <c r="N1173" s="166"/>
      <c r="O1173" s="166"/>
      <c r="P1173" s="166"/>
      <c r="Q1173" s="166"/>
      <c r="R1173" s="166"/>
      <c r="S1173" s="166"/>
      <c r="T1173" s="172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9" t="s">
        <v>338</v>
      </c>
      <c r="AU1173" s="169" t="s">
        <v>136</v>
      </c>
      <c r="AV1173" s="166" t="s">
        <v>83</v>
      </c>
      <c r="AW1173" s="166" t="s">
        <v>28</v>
      </c>
      <c r="AX1173" s="166" t="s">
        <v>75</v>
      </c>
      <c r="AY1173" s="169" t="s">
        <v>128</v>
      </c>
      <c r="AZ1173" s="166"/>
      <c r="BA1173" s="166"/>
      <c r="BB1173" s="166"/>
      <c r="BC1173" s="166"/>
      <c r="BD1173" s="166"/>
      <c r="BE1173" s="166"/>
      <c r="BF1173" s="166"/>
      <c r="BG1173" s="166"/>
      <c r="BH1173" s="166"/>
      <c r="BI1173" s="166"/>
      <c r="BJ1173" s="166"/>
      <c r="BK1173" s="166"/>
      <c r="BL1173" s="166"/>
      <c r="BM1173" s="166"/>
    </row>
    <row r="1174" ht="15.75" customHeight="1">
      <c r="A1174" s="173"/>
      <c r="B1174" s="174"/>
      <c r="C1174" s="173"/>
      <c r="D1174" s="168" t="s">
        <v>338</v>
      </c>
      <c r="E1174" s="175" t="s">
        <v>1</v>
      </c>
      <c r="F1174" s="176" t="s">
        <v>1026</v>
      </c>
      <c r="G1174" s="173"/>
      <c r="H1174" s="177">
        <v>16.32</v>
      </c>
      <c r="I1174" s="173"/>
      <c r="J1174" s="173"/>
      <c r="K1174" s="173"/>
      <c r="L1174" s="174"/>
      <c r="M1174" s="178"/>
      <c r="N1174" s="173"/>
      <c r="O1174" s="173"/>
      <c r="P1174" s="173"/>
      <c r="Q1174" s="173"/>
      <c r="R1174" s="173"/>
      <c r="S1174" s="173"/>
      <c r="T1174" s="179"/>
      <c r="U1174" s="173"/>
      <c r="V1174" s="173"/>
      <c r="W1174" s="173"/>
      <c r="X1174" s="173"/>
      <c r="Y1174" s="173"/>
      <c r="Z1174" s="173"/>
      <c r="AA1174" s="173"/>
      <c r="AB1174" s="173"/>
      <c r="AC1174" s="173"/>
      <c r="AD1174" s="173"/>
      <c r="AE1174" s="173"/>
      <c r="AF1174" s="173"/>
      <c r="AG1174" s="173"/>
      <c r="AH1174" s="173"/>
      <c r="AI1174" s="173"/>
      <c r="AJ1174" s="173"/>
      <c r="AK1174" s="173"/>
      <c r="AL1174" s="173"/>
      <c r="AM1174" s="173"/>
      <c r="AN1174" s="173"/>
      <c r="AO1174" s="173"/>
      <c r="AP1174" s="173"/>
      <c r="AQ1174" s="173"/>
      <c r="AR1174" s="173"/>
      <c r="AS1174" s="173"/>
      <c r="AT1174" s="175" t="s">
        <v>338</v>
      </c>
      <c r="AU1174" s="175" t="s">
        <v>136</v>
      </c>
      <c r="AV1174" s="173" t="s">
        <v>136</v>
      </c>
      <c r="AW1174" s="173" t="s">
        <v>28</v>
      </c>
      <c r="AX1174" s="173" t="s">
        <v>75</v>
      </c>
      <c r="AY1174" s="175" t="s">
        <v>128</v>
      </c>
      <c r="AZ1174" s="173"/>
      <c r="BA1174" s="173"/>
      <c r="BB1174" s="173"/>
      <c r="BC1174" s="173"/>
      <c r="BD1174" s="173"/>
      <c r="BE1174" s="173"/>
      <c r="BF1174" s="173"/>
      <c r="BG1174" s="173"/>
      <c r="BH1174" s="173"/>
      <c r="BI1174" s="173"/>
      <c r="BJ1174" s="173"/>
      <c r="BK1174" s="173"/>
      <c r="BL1174" s="173"/>
      <c r="BM1174" s="173"/>
    </row>
    <row r="1175" ht="15.75" customHeight="1">
      <c r="A1175" s="166"/>
      <c r="B1175" s="167"/>
      <c r="C1175" s="166"/>
      <c r="D1175" s="168" t="s">
        <v>338</v>
      </c>
      <c r="E1175" s="169" t="s">
        <v>1</v>
      </c>
      <c r="F1175" s="170" t="s">
        <v>907</v>
      </c>
      <c r="G1175" s="166"/>
      <c r="H1175" s="169" t="s">
        <v>1</v>
      </c>
      <c r="I1175" s="166"/>
      <c r="J1175" s="166"/>
      <c r="K1175" s="166"/>
      <c r="L1175" s="167"/>
      <c r="M1175" s="171"/>
      <c r="N1175" s="166"/>
      <c r="O1175" s="166"/>
      <c r="P1175" s="166"/>
      <c r="Q1175" s="166"/>
      <c r="R1175" s="166"/>
      <c r="S1175" s="166"/>
      <c r="T1175" s="172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9" t="s">
        <v>338</v>
      </c>
      <c r="AU1175" s="169" t="s">
        <v>136</v>
      </c>
      <c r="AV1175" s="166" t="s">
        <v>83</v>
      </c>
      <c r="AW1175" s="166" t="s">
        <v>28</v>
      </c>
      <c r="AX1175" s="166" t="s">
        <v>75</v>
      </c>
      <c r="AY1175" s="169" t="s">
        <v>128</v>
      </c>
      <c r="AZ1175" s="166"/>
      <c r="BA1175" s="166"/>
      <c r="BB1175" s="166"/>
      <c r="BC1175" s="166"/>
      <c r="BD1175" s="166"/>
      <c r="BE1175" s="166"/>
      <c r="BF1175" s="166"/>
      <c r="BG1175" s="166"/>
      <c r="BH1175" s="166"/>
      <c r="BI1175" s="166"/>
      <c r="BJ1175" s="166"/>
      <c r="BK1175" s="166"/>
      <c r="BL1175" s="166"/>
      <c r="BM1175" s="166"/>
    </row>
    <row r="1176" ht="15.75" customHeight="1">
      <c r="A1176" s="173"/>
      <c r="B1176" s="174"/>
      <c r="C1176" s="173"/>
      <c r="D1176" s="168" t="s">
        <v>338</v>
      </c>
      <c r="E1176" s="175" t="s">
        <v>1</v>
      </c>
      <c r="F1176" s="176" t="s">
        <v>1029</v>
      </c>
      <c r="G1176" s="173"/>
      <c r="H1176" s="177">
        <v>6.84</v>
      </c>
      <c r="I1176" s="173"/>
      <c r="J1176" s="173"/>
      <c r="K1176" s="173"/>
      <c r="L1176" s="174"/>
      <c r="M1176" s="178"/>
      <c r="N1176" s="173"/>
      <c r="O1176" s="173"/>
      <c r="P1176" s="173"/>
      <c r="Q1176" s="173"/>
      <c r="R1176" s="173"/>
      <c r="S1176" s="173"/>
      <c r="T1176" s="179"/>
      <c r="U1176" s="173"/>
      <c r="V1176" s="173"/>
      <c r="W1176" s="173"/>
      <c r="X1176" s="173"/>
      <c r="Y1176" s="173"/>
      <c r="Z1176" s="173"/>
      <c r="AA1176" s="173"/>
      <c r="AB1176" s="173"/>
      <c r="AC1176" s="173"/>
      <c r="AD1176" s="173"/>
      <c r="AE1176" s="173"/>
      <c r="AF1176" s="173"/>
      <c r="AG1176" s="173"/>
      <c r="AH1176" s="173"/>
      <c r="AI1176" s="173"/>
      <c r="AJ1176" s="173"/>
      <c r="AK1176" s="173"/>
      <c r="AL1176" s="173"/>
      <c r="AM1176" s="173"/>
      <c r="AN1176" s="173"/>
      <c r="AO1176" s="173"/>
      <c r="AP1176" s="173"/>
      <c r="AQ1176" s="173"/>
      <c r="AR1176" s="173"/>
      <c r="AS1176" s="173"/>
      <c r="AT1176" s="175" t="s">
        <v>338</v>
      </c>
      <c r="AU1176" s="175" t="s">
        <v>136</v>
      </c>
      <c r="AV1176" s="173" t="s">
        <v>136</v>
      </c>
      <c r="AW1176" s="173" t="s">
        <v>28</v>
      </c>
      <c r="AX1176" s="173" t="s">
        <v>75</v>
      </c>
      <c r="AY1176" s="175" t="s">
        <v>128</v>
      </c>
      <c r="AZ1176" s="173"/>
      <c r="BA1176" s="173"/>
      <c r="BB1176" s="173"/>
      <c r="BC1176" s="173"/>
      <c r="BD1176" s="173"/>
      <c r="BE1176" s="173"/>
      <c r="BF1176" s="173"/>
      <c r="BG1176" s="173"/>
      <c r="BH1176" s="173"/>
      <c r="BI1176" s="173"/>
      <c r="BJ1176" s="173"/>
      <c r="BK1176" s="173"/>
      <c r="BL1176" s="173"/>
      <c r="BM1176" s="173"/>
    </row>
    <row r="1177" ht="15.75" customHeight="1">
      <c r="A1177" s="166"/>
      <c r="B1177" s="167"/>
      <c r="C1177" s="166"/>
      <c r="D1177" s="168" t="s">
        <v>338</v>
      </c>
      <c r="E1177" s="169" t="s">
        <v>1</v>
      </c>
      <c r="F1177" s="170" t="s">
        <v>910</v>
      </c>
      <c r="G1177" s="166"/>
      <c r="H1177" s="169" t="s">
        <v>1</v>
      </c>
      <c r="I1177" s="166"/>
      <c r="J1177" s="166"/>
      <c r="K1177" s="166"/>
      <c r="L1177" s="167"/>
      <c r="M1177" s="171"/>
      <c r="N1177" s="166"/>
      <c r="O1177" s="166"/>
      <c r="P1177" s="166"/>
      <c r="Q1177" s="166"/>
      <c r="R1177" s="166"/>
      <c r="S1177" s="166"/>
      <c r="T1177" s="172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9" t="s">
        <v>338</v>
      </c>
      <c r="AU1177" s="169" t="s">
        <v>136</v>
      </c>
      <c r="AV1177" s="166" t="s">
        <v>83</v>
      </c>
      <c r="AW1177" s="166" t="s">
        <v>28</v>
      </c>
      <c r="AX1177" s="166" t="s">
        <v>75</v>
      </c>
      <c r="AY1177" s="169" t="s">
        <v>128</v>
      </c>
      <c r="AZ1177" s="166"/>
      <c r="BA1177" s="166"/>
      <c r="BB1177" s="166"/>
      <c r="BC1177" s="166"/>
      <c r="BD1177" s="166"/>
      <c r="BE1177" s="166"/>
      <c r="BF1177" s="166"/>
      <c r="BG1177" s="166"/>
      <c r="BH1177" s="166"/>
      <c r="BI1177" s="166"/>
      <c r="BJ1177" s="166"/>
      <c r="BK1177" s="166"/>
      <c r="BL1177" s="166"/>
      <c r="BM1177" s="166"/>
    </row>
    <row r="1178" ht="15.75" customHeight="1">
      <c r="A1178" s="173"/>
      <c r="B1178" s="174"/>
      <c r="C1178" s="173"/>
      <c r="D1178" s="168" t="s">
        <v>338</v>
      </c>
      <c r="E1178" s="175" t="s">
        <v>1</v>
      </c>
      <c r="F1178" s="176" t="s">
        <v>1030</v>
      </c>
      <c r="G1178" s="173"/>
      <c r="H1178" s="177">
        <v>8.31</v>
      </c>
      <c r="I1178" s="173"/>
      <c r="J1178" s="173"/>
      <c r="K1178" s="173"/>
      <c r="L1178" s="174"/>
      <c r="M1178" s="178"/>
      <c r="N1178" s="173"/>
      <c r="O1178" s="173"/>
      <c r="P1178" s="173"/>
      <c r="Q1178" s="173"/>
      <c r="R1178" s="173"/>
      <c r="S1178" s="173"/>
      <c r="T1178" s="179"/>
      <c r="U1178" s="173"/>
      <c r="V1178" s="173"/>
      <c r="W1178" s="173"/>
      <c r="X1178" s="173"/>
      <c r="Y1178" s="173"/>
      <c r="Z1178" s="173"/>
      <c r="AA1178" s="173"/>
      <c r="AB1178" s="173"/>
      <c r="AC1178" s="173"/>
      <c r="AD1178" s="173"/>
      <c r="AE1178" s="173"/>
      <c r="AF1178" s="173"/>
      <c r="AG1178" s="173"/>
      <c r="AH1178" s="173"/>
      <c r="AI1178" s="173"/>
      <c r="AJ1178" s="173"/>
      <c r="AK1178" s="173"/>
      <c r="AL1178" s="173"/>
      <c r="AM1178" s="173"/>
      <c r="AN1178" s="173"/>
      <c r="AO1178" s="173"/>
      <c r="AP1178" s="173"/>
      <c r="AQ1178" s="173"/>
      <c r="AR1178" s="173"/>
      <c r="AS1178" s="173"/>
      <c r="AT1178" s="175" t="s">
        <v>338</v>
      </c>
      <c r="AU1178" s="175" t="s">
        <v>136</v>
      </c>
      <c r="AV1178" s="173" t="s">
        <v>136</v>
      </c>
      <c r="AW1178" s="173" t="s">
        <v>28</v>
      </c>
      <c r="AX1178" s="173" t="s">
        <v>75</v>
      </c>
      <c r="AY1178" s="175" t="s">
        <v>128</v>
      </c>
      <c r="AZ1178" s="173"/>
      <c r="BA1178" s="173"/>
      <c r="BB1178" s="173"/>
      <c r="BC1178" s="173"/>
      <c r="BD1178" s="173"/>
      <c r="BE1178" s="173"/>
      <c r="BF1178" s="173"/>
      <c r="BG1178" s="173"/>
      <c r="BH1178" s="173"/>
      <c r="BI1178" s="173"/>
      <c r="BJ1178" s="173"/>
      <c r="BK1178" s="173"/>
      <c r="BL1178" s="173"/>
      <c r="BM1178" s="173"/>
    </row>
    <row r="1179" ht="15.75" customHeight="1">
      <c r="A1179" s="166"/>
      <c r="B1179" s="167"/>
      <c r="C1179" s="166"/>
      <c r="D1179" s="168" t="s">
        <v>338</v>
      </c>
      <c r="E1179" s="169" t="s">
        <v>1</v>
      </c>
      <c r="F1179" s="170" t="s">
        <v>912</v>
      </c>
      <c r="G1179" s="166"/>
      <c r="H1179" s="169" t="s">
        <v>1</v>
      </c>
      <c r="I1179" s="166"/>
      <c r="J1179" s="166"/>
      <c r="K1179" s="166"/>
      <c r="L1179" s="167"/>
      <c r="M1179" s="171"/>
      <c r="N1179" s="166"/>
      <c r="O1179" s="166"/>
      <c r="P1179" s="166"/>
      <c r="Q1179" s="166"/>
      <c r="R1179" s="166"/>
      <c r="S1179" s="166"/>
      <c r="T1179" s="172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9" t="s">
        <v>338</v>
      </c>
      <c r="AU1179" s="169" t="s">
        <v>136</v>
      </c>
      <c r="AV1179" s="166" t="s">
        <v>83</v>
      </c>
      <c r="AW1179" s="166" t="s">
        <v>28</v>
      </c>
      <c r="AX1179" s="166" t="s">
        <v>75</v>
      </c>
      <c r="AY1179" s="169" t="s">
        <v>128</v>
      </c>
      <c r="AZ1179" s="166"/>
      <c r="BA1179" s="166"/>
      <c r="BB1179" s="166"/>
      <c r="BC1179" s="166"/>
      <c r="BD1179" s="166"/>
      <c r="BE1179" s="166"/>
      <c r="BF1179" s="166"/>
      <c r="BG1179" s="166"/>
      <c r="BH1179" s="166"/>
      <c r="BI1179" s="166"/>
      <c r="BJ1179" s="166"/>
      <c r="BK1179" s="166"/>
      <c r="BL1179" s="166"/>
      <c r="BM1179" s="166"/>
    </row>
    <row r="1180" ht="15.75" customHeight="1">
      <c r="A1180" s="173"/>
      <c r="B1180" s="174"/>
      <c r="C1180" s="173"/>
      <c r="D1180" s="168" t="s">
        <v>338</v>
      </c>
      <c r="E1180" s="175" t="s">
        <v>1</v>
      </c>
      <c r="F1180" s="176" t="s">
        <v>1031</v>
      </c>
      <c r="G1180" s="173"/>
      <c r="H1180" s="177">
        <v>11.72</v>
      </c>
      <c r="I1180" s="173"/>
      <c r="J1180" s="173"/>
      <c r="K1180" s="173"/>
      <c r="L1180" s="174"/>
      <c r="M1180" s="178"/>
      <c r="N1180" s="173"/>
      <c r="O1180" s="173"/>
      <c r="P1180" s="173"/>
      <c r="Q1180" s="173"/>
      <c r="R1180" s="173"/>
      <c r="S1180" s="173"/>
      <c r="T1180" s="179"/>
      <c r="U1180" s="173"/>
      <c r="V1180" s="173"/>
      <c r="W1180" s="173"/>
      <c r="X1180" s="173"/>
      <c r="Y1180" s="173"/>
      <c r="Z1180" s="173"/>
      <c r="AA1180" s="173"/>
      <c r="AB1180" s="173"/>
      <c r="AC1180" s="173"/>
      <c r="AD1180" s="173"/>
      <c r="AE1180" s="173"/>
      <c r="AF1180" s="173"/>
      <c r="AG1180" s="173"/>
      <c r="AH1180" s="173"/>
      <c r="AI1180" s="173"/>
      <c r="AJ1180" s="173"/>
      <c r="AK1180" s="173"/>
      <c r="AL1180" s="173"/>
      <c r="AM1180" s="173"/>
      <c r="AN1180" s="173"/>
      <c r="AO1180" s="173"/>
      <c r="AP1180" s="173"/>
      <c r="AQ1180" s="173"/>
      <c r="AR1180" s="173"/>
      <c r="AS1180" s="173"/>
      <c r="AT1180" s="175" t="s">
        <v>338</v>
      </c>
      <c r="AU1180" s="175" t="s">
        <v>136</v>
      </c>
      <c r="AV1180" s="173" t="s">
        <v>136</v>
      </c>
      <c r="AW1180" s="173" t="s">
        <v>28</v>
      </c>
      <c r="AX1180" s="173" t="s">
        <v>75</v>
      </c>
      <c r="AY1180" s="175" t="s">
        <v>128</v>
      </c>
      <c r="AZ1180" s="173"/>
      <c r="BA1180" s="173"/>
      <c r="BB1180" s="173"/>
      <c r="BC1180" s="173"/>
      <c r="BD1180" s="173"/>
      <c r="BE1180" s="173"/>
      <c r="BF1180" s="173"/>
      <c r="BG1180" s="173"/>
      <c r="BH1180" s="173"/>
      <c r="BI1180" s="173"/>
      <c r="BJ1180" s="173"/>
      <c r="BK1180" s="173"/>
      <c r="BL1180" s="173"/>
      <c r="BM1180" s="173"/>
    </row>
    <row r="1181" ht="15.75" customHeight="1">
      <c r="A1181" s="187"/>
      <c r="B1181" s="188"/>
      <c r="C1181" s="187"/>
      <c r="D1181" s="168" t="s">
        <v>338</v>
      </c>
      <c r="E1181" s="189" t="s">
        <v>273</v>
      </c>
      <c r="F1181" s="190" t="s">
        <v>351</v>
      </c>
      <c r="G1181" s="187"/>
      <c r="H1181" s="191">
        <v>51.61</v>
      </c>
      <c r="I1181" s="187"/>
      <c r="J1181" s="187"/>
      <c r="K1181" s="187"/>
      <c r="L1181" s="188"/>
      <c r="M1181" s="192"/>
      <c r="N1181" s="187"/>
      <c r="O1181" s="187"/>
      <c r="P1181" s="187"/>
      <c r="Q1181" s="187"/>
      <c r="R1181" s="187"/>
      <c r="S1181" s="187"/>
      <c r="T1181" s="193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9" t="s">
        <v>338</v>
      </c>
      <c r="AU1181" s="189" t="s">
        <v>136</v>
      </c>
      <c r="AV1181" s="187" t="s">
        <v>153</v>
      </c>
      <c r="AW1181" s="187" t="s">
        <v>28</v>
      </c>
      <c r="AX1181" s="187" t="s">
        <v>83</v>
      </c>
      <c r="AY1181" s="189" t="s">
        <v>128</v>
      </c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</row>
    <row r="1182" ht="16.5" customHeight="1">
      <c r="A1182" s="16"/>
      <c r="B1182" s="17"/>
      <c r="C1182" s="146" t="s">
        <v>1950</v>
      </c>
      <c r="D1182" s="146" t="s">
        <v>131</v>
      </c>
      <c r="E1182" s="147" t="s">
        <v>1951</v>
      </c>
      <c r="F1182" s="148" t="s">
        <v>1952</v>
      </c>
      <c r="G1182" s="149" t="s">
        <v>486</v>
      </c>
      <c r="H1182" s="150">
        <v>21.0</v>
      </c>
      <c r="I1182" s="151"/>
      <c r="J1182" s="151">
        <f>ROUND(I1182*H1182,2)</f>
        <v>0</v>
      </c>
      <c r="K1182" s="148" t="s">
        <v>1</v>
      </c>
      <c r="L1182" s="17"/>
      <c r="M1182" s="152" t="s">
        <v>1</v>
      </c>
      <c r="N1182" s="153" t="s">
        <v>41</v>
      </c>
      <c r="O1182" s="154">
        <v>0.035</v>
      </c>
      <c r="P1182" s="154">
        <f>O1182*H1182</f>
        <v>0.735</v>
      </c>
      <c r="Q1182" s="154">
        <v>2.1E-4</v>
      </c>
      <c r="R1182" s="154">
        <f>Q1182*H1182</f>
        <v>0.00441</v>
      </c>
      <c r="S1182" s="154">
        <v>0.0</v>
      </c>
      <c r="T1182" s="155">
        <f>S1182*H1182</f>
        <v>0</v>
      </c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56" t="s">
        <v>434</v>
      </c>
      <c r="AS1182" s="16"/>
      <c r="AT1182" s="156" t="s">
        <v>131</v>
      </c>
      <c r="AU1182" s="156" t="s">
        <v>136</v>
      </c>
      <c r="AV1182" s="16"/>
      <c r="AW1182" s="16"/>
      <c r="AX1182" s="16"/>
      <c r="AY1182" s="3" t="s">
        <v>128</v>
      </c>
      <c r="AZ1182" s="16"/>
      <c r="BA1182" s="16"/>
      <c r="BB1182" s="16"/>
      <c r="BC1182" s="16"/>
      <c r="BD1182" s="16"/>
      <c r="BE1182" s="157">
        <f>IF(N1182="základní",J1182,0)</f>
        <v>0</v>
      </c>
      <c r="BF1182" s="157">
        <f>IF(N1182="snížená",J1182,0)</f>
        <v>0</v>
      </c>
      <c r="BG1182" s="157">
        <f>IF(N1182="zákl. přenesená",J1182,0)</f>
        <v>0</v>
      </c>
      <c r="BH1182" s="157">
        <f>IF(N1182="sníž. přenesená",J1182,0)</f>
        <v>0</v>
      </c>
      <c r="BI1182" s="157">
        <f>IF(N1182="nulová",J1182,0)</f>
        <v>0</v>
      </c>
      <c r="BJ1182" s="3" t="s">
        <v>136</v>
      </c>
      <c r="BK1182" s="157">
        <f>ROUND(I1182*H1182,2)</f>
        <v>0</v>
      </c>
      <c r="BL1182" s="3" t="s">
        <v>434</v>
      </c>
      <c r="BM1182" s="156" t="s">
        <v>1953</v>
      </c>
    </row>
    <row r="1183" ht="15.75" customHeight="1">
      <c r="A1183" s="173"/>
      <c r="B1183" s="174"/>
      <c r="C1183" s="173"/>
      <c r="D1183" s="168" t="s">
        <v>338</v>
      </c>
      <c r="E1183" s="175" t="s">
        <v>1</v>
      </c>
      <c r="F1183" s="176" t="s">
        <v>1954</v>
      </c>
      <c r="G1183" s="173"/>
      <c r="H1183" s="177">
        <v>21.0</v>
      </c>
      <c r="I1183" s="173"/>
      <c r="J1183" s="173"/>
      <c r="K1183" s="173"/>
      <c r="L1183" s="174"/>
      <c r="M1183" s="178"/>
      <c r="N1183" s="173"/>
      <c r="O1183" s="173"/>
      <c r="P1183" s="173"/>
      <c r="Q1183" s="173"/>
      <c r="R1183" s="173"/>
      <c r="S1183" s="173"/>
      <c r="T1183" s="179"/>
      <c r="U1183" s="173"/>
      <c r="V1183" s="173"/>
      <c r="W1183" s="173"/>
      <c r="X1183" s="173"/>
      <c r="Y1183" s="173"/>
      <c r="Z1183" s="173"/>
      <c r="AA1183" s="173"/>
      <c r="AB1183" s="173"/>
      <c r="AC1183" s="173"/>
      <c r="AD1183" s="173"/>
      <c r="AE1183" s="173"/>
      <c r="AF1183" s="173"/>
      <c r="AG1183" s="173"/>
      <c r="AH1183" s="173"/>
      <c r="AI1183" s="173"/>
      <c r="AJ1183" s="173"/>
      <c r="AK1183" s="173"/>
      <c r="AL1183" s="173"/>
      <c r="AM1183" s="173"/>
      <c r="AN1183" s="173"/>
      <c r="AO1183" s="173"/>
      <c r="AP1183" s="173"/>
      <c r="AQ1183" s="173"/>
      <c r="AR1183" s="173"/>
      <c r="AS1183" s="173"/>
      <c r="AT1183" s="175" t="s">
        <v>338</v>
      </c>
      <c r="AU1183" s="175" t="s">
        <v>136</v>
      </c>
      <c r="AV1183" s="173" t="s">
        <v>136</v>
      </c>
      <c r="AW1183" s="173" t="s">
        <v>28</v>
      </c>
      <c r="AX1183" s="173" t="s">
        <v>83</v>
      </c>
      <c r="AY1183" s="175" t="s">
        <v>128</v>
      </c>
      <c r="AZ1183" s="173"/>
      <c r="BA1183" s="173"/>
      <c r="BB1183" s="173"/>
      <c r="BC1183" s="173"/>
      <c r="BD1183" s="173"/>
      <c r="BE1183" s="173"/>
      <c r="BF1183" s="173"/>
      <c r="BG1183" s="173"/>
      <c r="BH1183" s="173"/>
      <c r="BI1183" s="173"/>
      <c r="BJ1183" s="173"/>
      <c r="BK1183" s="173"/>
      <c r="BL1183" s="173"/>
      <c r="BM1183" s="173"/>
    </row>
    <row r="1184" ht="16.5" customHeight="1">
      <c r="A1184" s="16"/>
      <c r="B1184" s="17"/>
      <c r="C1184" s="146" t="s">
        <v>1955</v>
      </c>
      <c r="D1184" s="146" t="s">
        <v>131</v>
      </c>
      <c r="E1184" s="147" t="s">
        <v>1956</v>
      </c>
      <c r="F1184" s="148" t="s">
        <v>1957</v>
      </c>
      <c r="G1184" s="149" t="s">
        <v>209</v>
      </c>
      <c r="H1184" s="150">
        <v>51.61</v>
      </c>
      <c r="I1184" s="151"/>
      <c r="J1184" s="151">
        <f>ROUND(I1184*H1184,2)</f>
        <v>0</v>
      </c>
      <c r="K1184" s="148" t="s">
        <v>1</v>
      </c>
      <c r="L1184" s="17"/>
      <c r="M1184" s="152" t="s">
        <v>1</v>
      </c>
      <c r="N1184" s="153" t="s">
        <v>41</v>
      </c>
      <c r="O1184" s="154">
        <v>0.06</v>
      </c>
      <c r="P1184" s="154">
        <f>O1184*H1184</f>
        <v>3.0966</v>
      </c>
      <c r="Q1184" s="154">
        <v>3.22E-4</v>
      </c>
      <c r="R1184" s="154">
        <f>Q1184*H1184</f>
        <v>0.01661842</v>
      </c>
      <c r="S1184" s="154">
        <v>0.0</v>
      </c>
      <c r="T1184" s="155">
        <f>S1184*H1184</f>
        <v>0</v>
      </c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56" t="s">
        <v>434</v>
      </c>
      <c r="AS1184" s="16"/>
      <c r="AT1184" s="156" t="s">
        <v>131</v>
      </c>
      <c r="AU1184" s="156" t="s">
        <v>136</v>
      </c>
      <c r="AV1184" s="16"/>
      <c r="AW1184" s="16"/>
      <c r="AX1184" s="16"/>
      <c r="AY1184" s="3" t="s">
        <v>128</v>
      </c>
      <c r="AZ1184" s="16"/>
      <c r="BA1184" s="16"/>
      <c r="BB1184" s="16"/>
      <c r="BC1184" s="16"/>
      <c r="BD1184" s="16"/>
      <c r="BE1184" s="157">
        <f>IF(N1184="základní",J1184,0)</f>
        <v>0</v>
      </c>
      <c r="BF1184" s="157">
        <f>IF(N1184="snížená",J1184,0)</f>
        <v>0</v>
      </c>
      <c r="BG1184" s="157">
        <f>IF(N1184="zákl. přenesená",J1184,0)</f>
        <v>0</v>
      </c>
      <c r="BH1184" s="157">
        <f>IF(N1184="sníž. přenesená",J1184,0)</f>
        <v>0</v>
      </c>
      <c r="BI1184" s="157">
        <f>IF(N1184="nulová",J1184,0)</f>
        <v>0</v>
      </c>
      <c r="BJ1184" s="3" t="s">
        <v>136</v>
      </c>
      <c r="BK1184" s="157">
        <f>ROUND(I1184*H1184,2)</f>
        <v>0</v>
      </c>
      <c r="BL1184" s="3" t="s">
        <v>434</v>
      </c>
      <c r="BM1184" s="156" t="s">
        <v>1958</v>
      </c>
    </row>
    <row r="1185" ht="15.75" customHeight="1">
      <c r="A1185" s="173"/>
      <c r="B1185" s="174"/>
      <c r="C1185" s="173"/>
      <c r="D1185" s="168" t="s">
        <v>338</v>
      </c>
      <c r="E1185" s="175" t="s">
        <v>1</v>
      </c>
      <c r="F1185" s="176" t="s">
        <v>273</v>
      </c>
      <c r="G1185" s="173"/>
      <c r="H1185" s="177">
        <v>51.61</v>
      </c>
      <c r="I1185" s="173"/>
      <c r="J1185" s="173"/>
      <c r="K1185" s="173"/>
      <c r="L1185" s="174"/>
      <c r="M1185" s="178"/>
      <c r="N1185" s="173"/>
      <c r="O1185" s="173"/>
      <c r="P1185" s="173"/>
      <c r="Q1185" s="173"/>
      <c r="R1185" s="173"/>
      <c r="S1185" s="173"/>
      <c r="T1185" s="179"/>
      <c r="U1185" s="173"/>
      <c r="V1185" s="173"/>
      <c r="W1185" s="173"/>
      <c r="X1185" s="173"/>
      <c r="Y1185" s="173"/>
      <c r="Z1185" s="173"/>
      <c r="AA1185" s="173"/>
      <c r="AB1185" s="173"/>
      <c r="AC1185" s="173"/>
      <c r="AD1185" s="173"/>
      <c r="AE1185" s="173"/>
      <c r="AF1185" s="173"/>
      <c r="AG1185" s="173"/>
      <c r="AH1185" s="173"/>
      <c r="AI1185" s="173"/>
      <c r="AJ1185" s="173"/>
      <c r="AK1185" s="173"/>
      <c r="AL1185" s="173"/>
      <c r="AM1185" s="173"/>
      <c r="AN1185" s="173"/>
      <c r="AO1185" s="173"/>
      <c r="AP1185" s="173"/>
      <c r="AQ1185" s="173"/>
      <c r="AR1185" s="173"/>
      <c r="AS1185" s="173"/>
      <c r="AT1185" s="175" t="s">
        <v>338</v>
      </c>
      <c r="AU1185" s="175" t="s">
        <v>136</v>
      </c>
      <c r="AV1185" s="173" t="s">
        <v>136</v>
      </c>
      <c r="AW1185" s="173" t="s">
        <v>28</v>
      </c>
      <c r="AX1185" s="173" t="s">
        <v>83</v>
      </c>
      <c r="AY1185" s="175" t="s">
        <v>128</v>
      </c>
      <c r="AZ1185" s="173"/>
      <c r="BA1185" s="173"/>
      <c r="BB1185" s="173"/>
      <c r="BC1185" s="173"/>
      <c r="BD1185" s="173"/>
      <c r="BE1185" s="173"/>
      <c r="BF1185" s="173"/>
      <c r="BG1185" s="173"/>
      <c r="BH1185" s="173"/>
      <c r="BI1185" s="173"/>
      <c r="BJ1185" s="173"/>
      <c r="BK1185" s="173"/>
      <c r="BL1185" s="173"/>
      <c r="BM1185" s="173"/>
    </row>
    <row r="1186" ht="24.0" customHeight="1">
      <c r="A1186" s="16"/>
      <c r="B1186" s="17"/>
      <c r="C1186" s="146" t="s">
        <v>1959</v>
      </c>
      <c r="D1186" s="146" t="s">
        <v>131</v>
      </c>
      <c r="E1186" s="147" t="s">
        <v>1960</v>
      </c>
      <c r="F1186" s="148" t="s">
        <v>1961</v>
      </c>
      <c r="G1186" s="149" t="s">
        <v>410</v>
      </c>
      <c r="H1186" s="150">
        <v>0.98</v>
      </c>
      <c r="I1186" s="151"/>
      <c r="J1186" s="151">
        <f>ROUND(I1186*H1186,2)</f>
        <v>0</v>
      </c>
      <c r="K1186" s="148" t="s">
        <v>134</v>
      </c>
      <c r="L1186" s="17"/>
      <c r="M1186" s="152" t="s">
        <v>1</v>
      </c>
      <c r="N1186" s="153" t="s">
        <v>41</v>
      </c>
      <c r="O1186" s="154">
        <v>1.265</v>
      </c>
      <c r="P1186" s="154">
        <f>O1186*H1186</f>
        <v>1.2397</v>
      </c>
      <c r="Q1186" s="154">
        <v>0.0</v>
      </c>
      <c r="R1186" s="154">
        <f>Q1186*H1186</f>
        <v>0</v>
      </c>
      <c r="S1186" s="154">
        <v>0.0</v>
      </c>
      <c r="T1186" s="155">
        <f>S1186*H1186</f>
        <v>0</v>
      </c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56" t="s">
        <v>434</v>
      </c>
      <c r="AS1186" s="16"/>
      <c r="AT1186" s="156" t="s">
        <v>131</v>
      </c>
      <c r="AU1186" s="156" t="s">
        <v>136</v>
      </c>
      <c r="AV1186" s="16"/>
      <c r="AW1186" s="16"/>
      <c r="AX1186" s="16"/>
      <c r="AY1186" s="3" t="s">
        <v>128</v>
      </c>
      <c r="AZ1186" s="16"/>
      <c r="BA1186" s="16"/>
      <c r="BB1186" s="16"/>
      <c r="BC1186" s="16"/>
      <c r="BD1186" s="16"/>
      <c r="BE1186" s="157">
        <f>IF(N1186="základní",J1186,0)</f>
        <v>0</v>
      </c>
      <c r="BF1186" s="157">
        <f>IF(N1186="snížená",J1186,0)</f>
        <v>0</v>
      </c>
      <c r="BG1186" s="157">
        <f>IF(N1186="zákl. přenesená",J1186,0)</f>
        <v>0</v>
      </c>
      <c r="BH1186" s="157">
        <f>IF(N1186="sníž. přenesená",J1186,0)</f>
        <v>0</v>
      </c>
      <c r="BI1186" s="157">
        <f>IF(N1186="nulová",J1186,0)</f>
        <v>0</v>
      </c>
      <c r="BJ1186" s="3" t="s">
        <v>136</v>
      </c>
      <c r="BK1186" s="157">
        <f>ROUND(I1186*H1186,2)</f>
        <v>0</v>
      </c>
      <c r="BL1186" s="3" t="s">
        <v>434</v>
      </c>
      <c r="BM1186" s="156" t="s">
        <v>1962</v>
      </c>
    </row>
    <row r="1187" ht="15.75" customHeight="1">
      <c r="A1187" s="16"/>
      <c r="B1187" s="17"/>
      <c r="C1187" s="16"/>
      <c r="D1187" s="158" t="s">
        <v>138</v>
      </c>
      <c r="E1187" s="16"/>
      <c r="F1187" s="159" t="s">
        <v>1963</v>
      </c>
      <c r="G1187" s="16"/>
      <c r="H1187" s="16"/>
      <c r="I1187" s="16"/>
      <c r="J1187" s="16"/>
      <c r="K1187" s="16"/>
      <c r="L1187" s="17"/>
      <c r="M1187" s="160"/>
      <c r="N1187" s="16"/>
      <c r="O1187" s="16"/>
      <c r="P1187" s="16"/>
      <c r="Q1187" s="16"/>
      <c r="R1187" s="16"/>
      <c r="S1187" s="16"/>
      <c r="T1187" s="5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3" t="s">
        <v>138</v>
      </c>
      <c r="AU1187" s="3" t="s">
        <v>136</v>
      </c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6"/>
      <c r="BG1187" s="16"/>
      <c r="BH1187" s="16"/>
      <c r="BI1187" s="16"/>
      <c r="BJ1187" s="16"/>
      <c r="BK1187" s="16"/>
      <c r="BL1187" s="16"/>
      <c r="BM1187" s="16"/>
    </row>
    <row r="1188" ht="22.5" customHeight="1">
      <c r="A1188" s="134"/>
      <c r="B1188" s="135"/>
      <c r="C1188" s="134"/>
      <c r="D1188" s="136" t="s">
        <v>74</v>
      </c>
      <c r="E1188" s="144" t="s">
        <v>1964</v>
      </c>
      <c r="F1188" s="144" t="s">
        <v>1965</v>
      </c>
      <c r="G1188" s="134"/>
      <c r="H1188" s="134"/>
      <c r="I1188" s="134"/>
      <c r="J1188" s="145">
        <f>BK1188</f>
        <v>0</v>
      </c>
      <c r="K1188" s="134"/>
      <c r="L1188" s="135"/>
      <c r="M1188" s="139"/>
      <c r="N1188" s="134"/>
      <c r="O1188" s="134"/>
      <c r="P1188" s="140">
        <f>SUM(P1189:P1216)</f>
        <v>94.57884</v>
      </c>
      <c r="Q1188" s="134"/>
      <c r="R1188" s="140">
        <f>SUM(R1189:R1216)</f>
        <v>0.90213017</v>
      </c>
      <c r="S1188" s="134"/>
      <c r="T1188" s="141">
        <f>SUM(T1189:T1216)</f>
        <v>0</v>
      </c>
      <c r="U1188" s="134"/>
      <c r="V1188" s="134"/>
      <c r="W1188" s="134"/>
      <c r="X1188" s="134"/>
      <c r="Y1188" s="134"/>
      <c r="Z1188" s="134"/>
      <c r="AA1188" s="134"/>
      <c r="AB1188" s="134"/>
      <c r="AC1188" s="134"/>
      <c r="AD1188" s="134"/>
      <c r="AE1188" s="134"/>
      <c r="AF1188" s="134"/>
      <c r="AG1188" s="134"/>
      <c r="AH1188" s="134"/>
      <c r="AI1188" s="134"/>
      <c r="AJ1188" s="134"/>
      <c r="AK1188" s="134"/>
      <c r="AL1188" s="134"/>
      <c r="AM1188" s="134"/>
      <c r="AN1188" s="134"/>
      <c r="AO1188" s="134"/>
      <c r="AP1188" s="134"/>
      <c r="AQ1188" s="134"/>
      <c r="AR1188" s="136" t="s">
        <v>136</v>
      </c>
      <c r="AS1188" s="134"/>
      <c r="AT1188" s="142" t="s">
        <v>74</v>
      </c>
      <c r="AU1188" s="142" t="s">
        <v>83</v>
      </c>
      <c r="AV1188" s="134"/>
      <c r="AW1188" s="134"/>
      <c r="AX1188" s="134"/>
      <c r="AY1188" s="136" t="s">
        <v>128</v>
      </c>
      <c r="AZ1188" s="134"/>
      <c r="BA1188" s="134"/>
      <c r="BB1188" s="134"/>
      <c r="BC1188" s="134"/>
      <c r="BD1188" s="134"/>
      <c r="BE1188" s="134"/>
      <c r="BF1188" s="134"/>
      <c r="BG1188" s="134"/>
      <c r="BH1188" s="134"/>
      <c r="BI1188" s="134"/>
      <c r="BJ1188" s="134"/>
      <c r="BK1188" s="143">
        <f>SUM(BK1189:BK1216)</f>
        <v>0</v>
      </c>
      <c r="BL1188" s="134"/>
      <c r="BM1188" s="134"/>
    </row>
    <row r="1189" ht="24.0" customHeight="1">
      <c r="A1189" s="16"/>
      <c r="B1189" s="17"/>
      <c r="C1189" s="146" t="s">
        <v>1966</v>
      </c>
      <c r="D1189" s="146" t="s">
        <v>131</v>
      </c>
      <c r="E1189" s="147" t="s">
        <v>1967</v>
      </c>
      <c r="F1189" s="148" t="s">
        <v>1968</v>
      </c>
      <c r="G1189" s="149" t="s">
        <v>209</v>
      </c>
      <c r="H1189" s="150">
        <v>92.74</v>
      </c>
      <c r="I1189" s="151"/>
      <c r="J1189" s="151">
        <f>ROUND(I1189*H1189,2)</f>
        <v>0</v>
      </c>
      <c r="K1189" s="148" t="s">
        <v>1</v>
      </c>
      <c r="L1189" s="17"/>
      <c r="M1189" s="152" t="s">
        <v>1</v>
      </c>
      <c r="N1189" s="153" t="s">
        <v>41</v>
      </c>
      <c r="O1189" s="154">
        <v>0.1</v>
      </c>
      <c r="P1189" s="154">
        <f>O1189*H1189</f>
        <v>9.274</v>
      </c>
      <c r="Q1189" s="154">
        <v>4.05E-5</v>
      </c>
      <c r="R1189" s="154">
        <f>Q1189*H1189</f>
        <v>0.00375597</v>
      </c>
      <c r="S1189" s="154">
        <v>0.0</v>
      </c>
      <c r="T1189" s="155">
        <f>S1189*H1189</f>
        <v>0</v>
      </c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56" t="s">
        <v>434</v>
      </c>
      <c r="AS1189" s="16"/>
      <c r="AT1189" s="156" t="s">
        <v>131</v>
      </c>
      <c r="AU1189" s="156" t="s">
        <v>136</v>
      </c>
      <c r="AV1189" s="16"/>
      <c r="AW1189" s="16"/>
      <c r="AX1189" s="16"/>
      <c r="AY1189" s="3" t="s">
        <v>128</v>
      </c>
      <c r="AZ1189" s="16"/>
      <c r="BA1189" s="16"/>
      <c r="BB1189" s="16"/>
      <c r="BC1189" s="16"/>
      <c r="BD1189" s="16"/>
      <c r="BE1189" s="157">
        <f>IF(N1189="základní",J1189,0)</f>
        <v>0</v>
      </c>
      <c r="BF1189" s="157">
        <f>IF(N1189="snížená",J1189,0)</f>
        <v>0</v>
      </c>
      <c r="BG1189" s="157">
        <f>IF(N1189="zákl. přenesená",J1189,0)</f>
        <v>0</v>
      </c>
      <c r="BH1189" s="157">
        <f>IF(N1189="sníž. přenesená",J1189,0)</f>
        <v>0</v>
      </c>
      <c r="BI1189" s="157">
        <f>IF(N1189="nulová",J1189,0)</f>
        <v>0</v>
      </c>
      <c r="BJ1189" s="3" t="s">
        <v>136</v>
      </c>
      <c r="BK1189" s="157">
        <f>ROUND(I1189*H1189,2)</f>
        <v>0</v>
      </c>
      <c r="BL1189" s="3" t="s">
        <v>434</v>
      </c>
      <c r="BM1189" s="156" t="s">
        <v>1969</v>
      </c>
    </row>
    <row r="1190" ht="15.75" customHeight="1">
      <c r="A1190" s="166"/>
      <c r="B1190" s="167"/>
      <c r="C1190" s="166"/>
      <c r="D1190" s="168" t="s">
        <v>338</v>
      </c>
      <c r="E1190" s="169" t="s">
        <v>1</v>
      </c>
      <c r="F1190" s="170" t="s">
        <v>900</v>
      </c>
      <c r="G1190" s="166"/>
      <c r="H1190" s="169" t="s">
        <v>1</v>
      </c>
      <c r="I1190" s="166"/>
      <c r="J1190" s="166"/>
      <c r="K1190" s="166"/>
      <c r="L1190" s="167"/>
      <c r="M1190" s="171"/>
      <c r="N1190" s="166"/>
      <c r="O1190" s="166"/>
      <c r="P1190" s="166"/>
      <c r="Q1190" s="166"/>
      <c r="R1190" s="166"/>
      <c r="S1190" s="166"/>
      <c r="T1190" s="172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9" t="s">
        <v>338</v>
      </c>
      <c r="AU1190" s="169" t="s">
        <v>136</v>
      </c>
      <c r="AV1190" s="166" t="s">
        <v>83</v>
      </c>
      <c r="AW1190" s="166" t="s">
        <v>28</v>
      </c>
      <c r="AX1190" s="166" t="s">
        <v>75</v>
      </c>
      <c r="AY1190" s="169" t="s">
        <v>128</v>
      </c>
      <c r="AZ1190" s="166"/>
      <c r="BA1190" s="166"/>
      <c r="BB1190" s="166"/>
      <c r="BC1190" s="166"/>
      <c r="BD1190" s="166"/>
      <c r="BE1190" s="166"/>
      <c r="BF1190" s="166"/>
      <c r="BG1190" s="166"/>
      <c r="BH1190" s="166"/>
      <c r="BI1190" s="166"/>
      <c r="BJ1190" s="166"/>
      <c r="BK1190" s="166"/>
      <c r="BL1190" s="166"/>
      <c r="BM1190" s="166"/>
    </row>
    <row r="1191" ht="15.75" customHeight="1">
      <c r="A1191" s="173"/>
      <c r="B1191" s="174"/>
      <c r="C1191" s="173"/>
      <c r="D1191" s="168" t="s">
        <v>338</v>
      </c>
      <c r="E1191" s="175" t="s">
        <v>1</v>
      </c>
      <c r="F1191" s="176" t="s">
        <v>1970</v>
      </c>
      <c r="G1191" s="173"/>
      <c r="H1191" s="177">
        <v>14.55</v>
      </c>
      <c r="I1191" s="173"/>
      <c r="J1191" s="173"/>
      <c r="K1191" s="173"/>
      <c r="L1191" s="174"/>
      <c r="M1191" s="178"/>
      <c r="N1191" s="173"/>
      <c r="O1191" s="173"/>
      <c r="P1191" s="173"/>
      <c r="Q1191" s="173"/>
      <c r="R1191" s="173"/>
      <c r="S1191" s="173"/>
      <c r="T1191" s="179"/>
      <c r="U1191" s="173"/>
      <c r="V1191" s="173"/>
      <c r="W1191" s="173"/>
      <c r="X1191" s="173"/>
      <c r="Y1191" s="173"/>
      <c r="Z1191" s="173"/>
      <c r="AA1191" s="173"/>
      <c r="AB1191" s="173"/>
      <c r="AC1191" s="173"/>
      <c r="AD1191" s="173"/>
      <c r="AE1191" s="173"/>
      <c r="AF1191" s="173"/>
      <c r="AG1191" s="173"/>
      <c r="AH1191" s="173"/>
      <c r="AI1191" s="173"/>
      <c r="AJ1191" s="173"/>
      <c r="AK1191" s="173"/>
      <c r="AL1191" s="173"/>
      <c r="AM1191" s="173"/>
      <c r="AN1191" s="173"/>
      <c r="AO1191" s="173"/>
      <c r="AP1191" s="173"/>
      <c r="AQ1191" s="173"/>
      <c r="AR1191" s="173"/>
      <c r="AS1191" s="173"/>
      <c r="AT1191" s="175" t="s">
        <v>338</v>
      </c>
      <c r="AU1191" s="175" t="s">
        <v>136</v>
      </c>
      <c r="AV1191" s="173" t="s">
        <v>136</v>
      </c>
      <c r="AW1191" s="173" t="s">
        <v>28</v>
      </c>
      <c r="AX1191" s="173" t="s">
        <v>75</v>
      </c>
      <c r="AY1191" s="175" t="s">
        <v>128</v>
      </c>
      <c r="AZ1191" s="173"/>
      <c r="BA1191" s="173"/>
      <c r="BB1191" s="173"/>
      <c r="BC1191" s="173"/>
      <c r="BD1191" s="173"/>
      <c r="BE1191" s="173"/>
      <c r="BF1191" s="173"/>
      <c r="BG1191" s="173"/>
      <c r="BH1191" s="173"/>
      <c r="BI1191" s="173"/>
      <c r="BJ1191" s="173"/>
      <c r="BK1191" s="173"/>
      <c r="BL1191" s="173"/>
      <c r="BM1191" s="173"/>
    </row>
    <row r="1192" ht="15.75" customHeight="1">
      <c r="A1192" s="166"/>
      <c r="B1192" s="167"/>
      <c r="C1192" s="166"/>
      <c r="D1192" s="168" t="s">
        <v>338</v>
      </c>
      <c r="E1192" s="169" t="s">
        <v>1</v>
      </c>
      <c r="F1192" s="170" t="s">
        <v>903</v>
      </c>
      <c r="G1192" s="166"/>
      <c r="H1192" s="169" t="s">
        <v>1</v>
      </c>
      <c r="I1192" s="166"/>
      <c r="J1192" s="166"/>
      <c r="K1192" s="166"/>
      <c r="L1192" s="167"/>
      <c r="M1192" s="171"/>
      <c r="N1192" s="166"/>
      <c r="O1192" s="166"/>
      <c r="P1192" s="166"/>
      <c r="Q1192" s="166"/>
      <c r="R1192" s="166"/>
      <c r="S1192" s="166"/>
      <c r="T1192" s="172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9" t="s">
        <v>338</v>
      </c>
      <c r="AU1192" s="169" t="s">
        <v>136</v>
      </c>
      <c r="AV1192" s="166" t="s">
        <v>83</v>
      </c>
      <c r="AW1192" s="166" t="s">
        <v>28</v>
      </c>
      <c r="AX1192" s="166" t="s">
        <v>75</v>
      </c>
      <c r="AY1192" s="169" t="s">
        <v>128</v>
      </c>
      <c r="AZ1192" s="166"/>
      <c r="BA1192" s="166"/>
      <c r="BB1192" s="166"/>
      <c r="BC1192" s="166"/>
      <c r="BD1192" s="166"/>
      <c r="BE1192" s="166"/>
      <c r="BF1192" s="166"/>
      <c r="BG1192" s="166"/>
      <c r="BH1192" s="166"/>
      <c r="BI1192" s="166"/>
      <c r="BJ1192" s="166"/>
      <c r="BK1192" s="166"/>
      <c r="BL1192" s="166"/>
      <c r="BM1192" s="166"/>
    </row>
    <row r="1193" ht="15.75" customHeight="1">
      <c r="A1193" s="173"/>
      <c r="B1193" s="174"/>
      <c r="C1193" s="173"/>
      <c r="D1193" s="168" t="s">
        <v>338</v>
      </c>
      <c r="E1193" s="175" t="s">
        <v>1</v>
      </c>
      <c r="F1193" s="176" t="s">
        <v>1971</v>
      </c>
      <c r="G1193" s="173"/>
      <c r="H1193" s="177">
        <v>23.61</v>
      </c>
      <c r="I1193" s="173"/>
      <c r="J1193" s="173"/>
      <c r="K1193" s="173"/>
      <c r="L1193" s="174"/>
      <c r="M1193" s="178"/>
      <c r="N1193" s="173"/>
      <c r="O1193" s="173"/>
      <c r="P1193" s="173"/>
      <c r="Q1193" s="173"/>
      <c r="R1193" s="173"/>
      <c r="S1193" s="173"/>
      <c r="T1193" s="179"/>
      <c r="U1193" s="173"/>
      <c r="V1193" s="173"/>
      <c r="W1193" s="173"/>
      <c r="X1193" s="173"/>
      <c r="Y1193" s="173"/>
      <c r="Z1193" s="173"/>
      <c r="AA1193" s="173"/>
      <c r="AB1193" s="173"/>
      <c r="AC1193" s="173"/>
      <c r="AD1193" s="173"/>
      <c r="AE1193" s="173"/>
      <c r="AF1193" s="173"/>
      <c r="AG1193" s="173"/>
      <c r="AH1193" s="173"/>
      <c r="AI1193" s="173"/>
      <c r="AJ1193" s="173"/>
      <c r="AK1193" s="173"/>
      <c r="AL1193" s="173"/>
      <c r="AM1193" s="173"/>
      <c r="AN1193" s="173"/>
      <c r="AO1193" s="173"/>
      <c r="AP1193" s="173"/>
      <c r="AQ1193" s="173"/>
      <c r="AR1193" s="173"/>
      <c r="AS1193" s="173"/>
      <c r="AT1193" s="175" t="s">
        <v>338</v>
      </c>
      <c r="AU1193" s="175" t="s">
        <v>136</v>
      </c>
      <c r="AV1193" s="173" t="s">
        <v>136</v>
      </c>
      <c r="AW1193" s="173" t="s">
        <v>28</v>
      </c>
      <c r="AX1193" s="173" t="s">
        <v>75</v>
      </c>
      <c r="AY1193" s="175" t="s">
        <v>128</v>
      </c>
      <c r="AZ1193" s="173"/>
      <c r="BA1193" s="173"/>
      <c r="BB1193" s="173"/>
      <c r="BC1193" s="173"/>
      <c r="BD1193" s="173"/>
      <c r="BE1193" s="173"/>
      <c r="BF1193" s="173"/>
      <c r="BG1193" s="173"/>
      <c r="BH1193" s="173"/>
      <c r="BI1193" s="173"/>
      <c r="BJ1193" s="173"/>
      <c r="BK1193" s="173"/>
      <c r="BL1193" s="173"/>
      <c r="BM1193" s="173"/>
    </row>
    <row r="1194" ht="15.75" customHeight="1">
      <c r="A1194" s="166"/>
      <c r="B1194" s="167"/>
      <c r="C1194" s="166"/>
      <c r="D1194" s="168" t="s">
        <v>338</v>
      </c>
      <c r="E1194" s="169" t="s">
        <v>1</v>
      </c>
      <c r="F1194" s="170" t="s">
        <v>914</v>
      </c>
      <c r="G1194" s="166"/>
      <c r="H1194" s="169" t="s">
        <v>1</v>
      </c>
      <c r="I1194" s="166"/>
      <c r="J1194" s="166"/>
      <c r="K1194" s="166"/>
      <c r="L1194" s="167"/>
      <c r="M1194" s="171"/>
      <c r="N1194" s="166"/>
      <c r="O1194" s="166"/>
      <c r="P1194" s="166"/>
      <c r="Q1194" s="166"/>
      <c r="R1194" s="166"/>
      <c r="S1194" s="166"/>
      <c r="T1194" s="172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9" t="s">
        <v>338</v>
      </c>
      <c r="AU1194" s="169" t="s">
        <v>136</v>
      </c>
      <c r="AV1194" s="166" t="s">
        <v>83</v>
      </c>
      <c r="AW1194" s="166" t="s">
        <v>28</v>
      </c>
      <c r="AX1194" s="166" t="s">
        <v>75</v>
      </c>
      <c r="AY1194" s="169" t="s">
        <v>128</v>
      </c>
      <c r="AZ1194" s="166"/>
      <c r="BA1194" s="166"/>
      <c r="BB1194" s="166"/>
      <c r="BC1194" s="166"/>
      <c r="BD1194" s="166"/>
      <c r="BE1194" s="166"/>
      <c r="BF1194" s="166"/>
      <c r="BG1194" s="166"/>
      <c r="BH1194" s="166"/>
      <c r="BI1194" s="166"/>
      <c r="BJ1194" s="166"/>
      <c r="BK1194" s="166"/>
      <c r="BL1194" s="166"/>
      <c r="BM1194" s="166"/>
    </row>
    <row r="1195" ht="15.75" customHeight="1">
      <c r="A1195" s="173"/>
      <c r="B1195" s="174"/>
      <c r="C1195" s="173"/>
      <c r="D1195" s="168" t="s">
        <v>338</v>
      </c>
      <c r="E1195" s="175" t="s">
        <v>1</v>
      </c>
      <c r="F1195" s="176" t="s">
        <v>1972</v>
      </c>
      <c r="G1195" s="173"/>
      <c r="H1195" s="177">
        <v>7.72</v>
      </c>
      <c r="I1195" s="173"/>
      <c r="J1195" s="173"/>
      <c r="K1195" s="173"/>
      <c r="L1195" s="174"/>
      <c r="M1195" s="178"/>
      <c r="N1195" s="173"/>
      <c r="O1195" s="173"/>
      <c r="P1195" s="173"/>
      <c r="Q1195" s="173"/>
      <c r="R1195" s="173"/>
      <c r="S1195" s="173"/>
      <c r="T1195" s="179"/>
      <c r="U1195" s="173"/>
      <c r="V1195" s="173"/>
      <c r="W1195" s="173"/>
      <c r="X1195" s="173"/>
      <c r="Y1195" s="173"/>
      <c r="Z1195" s="173"/>
      <c r="AA1195" s="173"/>
      <c r="AB1195" s="173"/>
      <c r="AC1195" s="173"/>
      <c r="AD1195" s="173"/>
      <c r="AE1195" s="173"/>
      <c r="AF1195" s="173"/>
      <c r="AG1195" s="173"/>
      <c r="AH1195" s="173"/>
      <c r="AI1195" s="173"/>
      <c r="AJ1195" s="173"/>
      <c r="AK1195" s="173"/>
      <c r="AL1195" s="173"/>
      <c r="AM1195" s="173"/>
      <c r="AN1195" s="173"/>
      <c r="AO1195" s="173"/>
      <c r="AP1195" s="173"/>
      <c r="AQ1195" s="173"/>
      <c r="AR1195" s="173"/>
      <c r="AS1195" s="173"/>
      <c r="AT1195" s="175" t="s">
        <v>338</v>
      </c>
      <c r="AU1195" s="175" t="s">
        <v>136</v>
      </c>
      <c r="AV1195" s="173" t="s">
        <v>136</v>
      </c>
      <c r="AW1195" s="173" t="s">
        <v>28</v>
      </c>
      <c r="AX1195" s="173" t="s">
        <v>75</v>
      </c>
      <c r="AY1195" s="175" t="s">
        <v>128</v>
      </c>
      <c r="AZ1195" s="173"/>
      <c r="BA1195" s="173"/>
      <c r="BB1195" s="173"/>
      <c r="BC1195" s="173"/>
      <c r="BD1195" s="173"/>
      <c r="BE1195" s="173"/>
      <c r="BF1195" s="173"/>
      <c r="BG1195" s="173"/>
      <c r="BH1195" s="173"/>
      <c r="BI1195" s="173"/>
      <c r="BJ1195" s="173"/>
      <c r="BK1195" s="173"/>
      <c r="BL1195" s="173"/>
      <c r="BM1195" s="173"/>
    </row>
    <row r="1196" ht="15.75" customHeight="1">
      <c r="A1196" s="166"/>
      <c r="B1196" s="167"/>
      <c r="C1196" s="166"/>
      <c r="D1196" s="168" t="s">
        <v>338</v>
      </c>
      <c r="E1196" s="169" t="s">
        <v>1</v>
      </c>
      <c r="F1196" s="170" t="s">
        <v>916</v>
      </c>
      <c r="G1196" s="166"/>
      <c r="H1196" s="169" t="s">
        <v>1</v>
      </c>
      <c r="I1196" s="166"/>
      <c r="J1196" s="166"/>
      <c r="K1196" s="166"/>
      <c r="L1196" s="167"/>
      <c r="M1196" s="171"/>
      <c r="N1196" s="166"/>
      <c r="O1196" s="166"/>
      <c r="P1196" s="166"/>
      <c r="Q1196" s="166"/>
      <c r="R1196" s="166"/>
      <c r="S1196" s="166"/>
      <c r="T1196" s="172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9" t="s">
        <v>338</v>
      </c>
      <c r="AU1196" s="169" t="s">
        <v>136</v>
      </c>
      <c r="AV1196" s="166" t="s">
        <v>83</v>
      </c>
      <c r="AW1196" s="166" t="s">
        <v>28</v>
      </c>
      <c r="AX1196" s="166" t="s">
        <v>75</v>
      </c>
      <c r="AY1196" s="169" t="s">
        <v>128</v>
      </c>
      <c r="AZ1196" s="166"/>
      <c r="BA1196" s="166"/>
      <c r="BB1196" s="166"/>
      <c r="BC1196" s="166"/>
      <c r="BD1196" s="166"/>
      <c r="BE1196" s="166"/>
      <c r="BF1196" s="166"/>
      <c r="BG1196" s="166"/>
      <c r="BH1196" s="166"/>
      <c r="BI1196" s="166"/>
      <c r="BJ1196" s="166"/>
      <c r="BK1196" s="166"/>
      <c r="BL1196" s="166"/>
      <c r="BM1196" s="166"/>
    </row>
    <row r="1197" ht="15.75" customHeight="1">
      <c r="A1197" s="173"/>
      <c r="B1197" s="174"/>
      <c r="C1197" s="173"/>
      <c r="D1197" s="168" t="s">
        <v>338</v>
      </c>
      <c r="E1197" s="175" t="s">
        <v>1</v>
      </c>
      <c r="F1197" s="176" t="s">
        <v>1973</v>
      </c>
      <c r="G1197" s="173"/>
      <c r="H1197" s="177">
        <v>12.6</v>
      </c>
      <c r="I1197" s="173"/>
      <c r="J1197" s="173"/>
      <c r="K1197" s="173"/>
      <c r="L1197" s="174"/>
      <c r="M1197" s="178"/>
      <c r="N1197" s="173"/>
      <c r="O1197" s="173"/>
      <c r="P1197" s="173"/>
      <c r="Q1197" s="173"/>
      <c r="R1197" s="173"/>
      <c r="S1197" s="173"/>
      <c r="T1197" s="179"/>
      <c r="U1197" s="173"/>
      <c r="V1197" s="173"/>
      <c r="W1197" s="173"/>
      <c r="X1197" s="173"/>
      <c r="Y1197" s="173"/>
      <c r="Z1197" s="173"/>
      <c r="AA1197" s="173"/>
      <c r="AB1197" s="173"/>
      <c r="AC1197" s="173"/>
      <c r="AD1197" s="173"/>
      <c r="AE1197" s="173"/>
      <c r="AF1197" s="173"/>
      <c r="AG1197" s="173"/>
      <c r="AH1197" s="173"/>
      <c r="AI1197" s="173"/>
      <c r="AJ1197" s="173"/>
      <c r="AK1197" s="173"/>
      <c r="AL1197" s="173"/>
      <c r="AM1197" s="173"/>
      <c r="AN1197" s="173"/>
      <c r="AO1197" s="173"/>
      <c r="AP1197" s="173"/>
      <c r="AQ1197" s="173"/>
      <c r="AR1197" s="173"/>
      <c r="AS1197" s="173"/>
      <c r="AT1197" s="175" t="s">
        <v>338</v>
      </c>
      <c r="AU1197" s="175" t="s">
        <v>136</v>
      </c>
      <c r="AV1197" s="173" t="s">
        <v>136</v>
      </c>
      <c r="AW1197" s="173" t="s">
        <v>28</v>
      </c>
      <c r="AX1197" s="173" t="s">
        <v>75</v>
      </c>
      <c r="AY1197" s="175" t="s">
        <v>128</v>
      </c>
      <c r="AZ1197" s="173"/>
      <c r="BA1197" s="173"/>
      <c r="BB1197" s="173"/>
      <c r="BC1197" s="173"/>
      <c r="BD1197" s="173"/>
      <c r="BE1197" s="173"/>
      <c r="BF1197" s="173"/>
      <c r="BG1197" s="173"/>
      <c r="BH1197" s="173"/>
      <c r="BI1197" s="173"/>
      <c r="BJ1197" s="173"/>
      <c r="BK1197" s="173"/>
      <c r="BL1197" s="173"/>
      <c r="BM1197" s="173"/>
    </row>
    <row r="1198" ht="15.75" customHeight="1">
      <c r="A1198" s="166"/>
      <c r="B1198" s="167"/>
      <c r="C1198" s="166"/>
      <c r="D1198" s="168" t="s">
        <v>338</v>
      </c>
      <c r="E1198" s="169" t="s">
        <v>1</v>
      </c>
      <c r="F1198" s="170" t="s">
        <v>920</v>
      </c>
      <c r="G1198" s="166"/>
      <c r="H1198" s="169" t="s">
        <v>1</v>
      </c>
      <c r="I1198" s="166"/>
      <c r="J1198" s="166"/>
      <c r="K1198" s="166"/>
      <c r="L1198" s="167"/>
      <c r="M1198" s="171"/>
      <c r="N1198" s="166"/>
      <c r="O1198" s="166"/>
      <c r="P1198" s="166"/>
      <c r="Q1198" s="166"/>
      <c r="R1198" s="166"/>
      <c r="S1198" s="166"/>
      <c r="T1198" s="172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9" t="s">
        <v>338</v>
      </c>
      <c r="AU1198" s="169" t="s">
        <v>136</v>
      </c>
      <c r="AV1198" s="166" t="s">
        <v>83</v>
      </c>
      <c r="AW1198" s="166" t="s">
        <v>28</v>
      </c>
      <c r="AX1198" s="166" t="s">
        <v>75</v>
      </c>
      <c r="AY1198" s="169" t="s">
        <v>128</v>
      </c>
      <c r="AZ1198" s="166"/>
      <c r="BA1198" s="166"/>
      <c r="BB1198" s="166"/>
      <c r="BC1198" s="166"/>
      <c r="BD1198" s="166"/>
      <c r="BE1198" s="166"/>
      <c r="BF1198" s="166"/>
      <c r="BG1198" s="166"/>
      <c r="BH1198" s="166"/>
      <c r="BI1198" s="166"/>
      <c r="BJ1198" s="166"/>
      <c r="BK1198" s="166"/>
      <c r="BL1198" s="166"/>
      <c r="BM1198" s="166"/>
    </row>
    <row r="1199" ht="15.75" customHeight="1">
      <c r="A1199" s="173"/>
      <c r="B1199" s="174"/>
      <c r="C1199" s="173"/>
      <c r="D1199" s="168" t="s">
        <v>338</v>
      </c>
      <c r="E1199" s="175" t="s">
        <v>1</v>
      </c>
      <c r="F1199" s="176" t="s">
        <v>1974</v>
      </c>
      <c r="G1199" s="173"/>
      <c r="H1199" s="177">
        <v>14.68</v>
      </c>
      <c r="I1199" s="173"/>
      <c r="J1199" s="173"/>
      <c r="K1199" s="173"/>
      <c r="L1199" s="174"/>
      <c r="M1199" s="178"/>
      <c r="N1199" s="173"/>
      <c r="O1199" s="173"/>
      <c r="P1199" s="173"/>
      <c r="Q1199" s="173"/>
      <c r="R1199" s="173"/>
      <c r="S1199" s="173"/>
      <c r="T1199" s="179"/>
      <c r="U1199" s="173"/>
      <c r="V1199" s="173"/>
      <c r="W1199" s="173"/>
      <c r="X1199" s="173"/>
      <c r="Y1199" s="173"/>
      <c r="Z1199" s="173"/>
      <c r="AA1199" s="173"/>
      <c r="AB1199" s="173"/>
      <c r="AC1199" s="173"/>
      <c r="AD1199" s="173"/>
      <c r="AE1199" s="173"/>
      <c r="AF1199" s="173"/>
      <c r="AG1199" s="173"/>
      <c r="AH1199" s="173"/>
      <c r="AI1199" s="173"/>
      <c r="AJ1199" s="173"/>
      <c r="AK1199" s="173"/>
      <c r="AL1199" s="173"/>
      <c r="AM1199" s="173"/>
      <c r="AN1199" s="173"/>
      <c r="AO1199" s="173"/>
      <c r="AP1199" s="173"/>
      <c r="AQ1199" s="173"/>
      <c r="AR1199" s="173"/>
      <c r="AS1199" s="173"/>
      <c r="AT1199" s="175" t="s">
        <v>338</v>
      </c>
      <c r="AU1199" s="175" t="s">
        <v>136</v>
      </c>
      <c r="AV1199" s="173" t="s">
        <v>136</v>
      </c>
      <c r="AW1199" s="173" t="s">
        <v>28</v>
      </c>
      <c r="AX1199" s="173" t="s">
        <v>75</v>
      </c>
      <c r="AY1199" s="175" t="s">
        <v>128</v>
      </c>
      <c r="AZ1199" s="173"/>
      <c r="BA1199" s="173"/>
      <c r="BB1199" s="173"/>
      <c r="BC1199" s="173"/>
      <c r="BD1199" s="173"/>
      <c r="BE1199" s="173"/>
      <c r="BF1199" s="173"/>
      <c r="BG1199" s="173"/>
      <c r="BH1199" s="173"/>
      <c r="BI1199" s="173"/>
      <c r="BJ1199" s="173"/>
      <c r="BK1199" s="173"/>
      <c r="BL1199" s="173"/>
      <c r="BM1199" s="173"/>
    </row>
    <row r="1200" ht="15.75" customHeight="1">
      <c r="A1200" s="166"/>
      <c r="B1200" s="167"/>
      <c r="C1200" s="166"/>
      <c r="D1200" s="168" t="s">
        <v>338</v>
      </c>
      <c r="E1200" s="169" t="s">
        <v>1</v>
      </c>
      <c r="F1200" s="170" t="s">
        <v>923</v>
      </c>
      <c r="G1200" s="166"/>
      <c r="H1200" s="169" t="s">
        <v>1</v>
      </c>
      <c r="I1200" s="166"/>
      <c r="J1200" s="166"/>
      <c r="K1200" s="166"/>
      <c r="L1200" s="167"/>
      <c r="M1200" s="171"/>
      <c r="N1200" s="166"/>
      <c r="O1200" s="166"/>
      <c r="P1200" s="166"/>
      <c r="Q1200" s="166"/>
      <c r="R1200" s="166"/>
      <c r="S1200" s="166"/>
      <c r="T1200" s="172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9" t="s">
        <v>338</v>
      </c>
      <c r="AU1200" s="169" t="s">
        <v>136</v>
      </c>
      <c r="AV1200" s="166" t="s">
        <v>83</v>
      </c>
      <c r="AW1200" s="166" t="s">
        <v>28</v>
      </c>
      <c r="AX1200" s="166" t="s">
        <v>75</v>
      </c>
      <c r="AY1200" s="169" t="s">
        <v>128</v>
      </c>
      <c r="AZ1200" s="166"/>
      <c r="BA1200" s="166"/>
      <c r="BB1200" s="166"/>
      <c r="BC1200" s="166"/>
      <c r="BD1200" s="166"/>
      <c r="BE1200" s="166"/>
      <c r="BF1200" s="166"/>
      <c r="BG1200" s="166"/>
      <c r="BH1200" s="166"/>
      <c r="BI1200" s="166"/>
      <c r="BJ1200" s="166"/>
      <c r="BK1200" s="166"/>
      <c r="BL1200" s="166"/>
      <c r="BM1200" s="166"/>
    </row>
    <row r="1201" ht="15.75" customHeight="1">
      <c r="A1201" s="173"/>
      <c r="B1201" s="174"/>
      <c r="C1201" s="173"/>
      <c r="D1201" s="168" t="s">
        <v>338</v>
      </c>
      <c r="E1201" s="175" t="s">
        <v>1</v>
      </c>
      <c r="F1201" s="176" t="s">
        <v>1975</v>
      </c>
      <c r="G1201" s="173"/>
      <c r="H1201" s="177">
        <v>13.51</v>
      </c>
      <c r="I1201" s="173"/>
      <c r="J1201" s="173"/>
      <c r="K1201" s="173"/>
      <c r="L1201" s="174"/>
      <c r="M1201" s="178"/>
      <c r="N1201" s="173"/>
      <c r="O1201" s="173"/>
      <c r="P1201" s="173"/>
      <c r="Q1201" s="173"/>
      <c r="R1201" s="173"/>
      <c r="S1201" s="173"/>
      <c r="T1201" s="179"/>
      <c r="U1201" s="173"/>
      <c r="V1201" s="173"/>
      <c r="W1201" s="173"/>
      <c r="X1201" s="173"/>
      <c r="Y1201" s="173"/>
      <c r="Z1201" s="173"/>
      <c r="AA1201" s="173"/>
      <c r="AB1201" s="173"/>
      <c r="AC1201" s="173"/>
      <c r="AD1201" s="173"/>
      <c r="AE1201" s="173"/>
      <c r="AF1201" s="173"/>
      <c r="AG1201" s="173"/>
      <c r="AH1201" s="173"/>
      <c r="AI1201" s="173"/>
      <c r="AJ1201" s="173"/>
      <c r="AK1201" s="173"/>
      <c r="AL1201" s="173"/>
      <c r="AM1201" s="173"/>
      <c r="AN1201" s="173"/>
      <c r="AO1201" s="173"/>
      <c r="AP1201" s="173"/>
      <c r="AQ1201" s="173"/>
      <c r="AR1201" s="173"/>
      <c r="AS1201" s="173"/>
      <c r="AT1201" s="175" t="s">
        <v>338</v>
      </c>
      <c r="AU1201" s="175" t="s">
        <v>136</v>
      </c>
      <c r="AV1201" s="173" t="s">
        <v>136</v>
      </c>
      <c r="AW1201" s="173" t="s">
        <v>28</v>
      </c>
      <c r="AX1201" s="173" t="s">
        <v>75</v>
      </c>
      <c r="AY1201" s="175" t="s">
        <v>128</v>
      </c>
      <c r="AZ1201" s="173"/>
      <c r="BA1201" s="173"/>
      <c r="BB1201" s="173"/>
      <c r="BC1201" s="173"/>
      <c r="BD1201" s="173"/>
      <c r="BE1201" s="173"/>
      <c r="BF1201" s="173"/>
      <c r="BG1201" s="173"/>
      <c r="BH1201" s="173"/>
      <c r="BI1201" s="173"/>
      <c r="BJ1201" s="173"/>
      <c r="BK1201" s="173"/>
      <c r="BL1201" s="173"/>
      <c r="BM1201" s="173"/>
    </row>
    <row r="1202" ht="15.75" customHeight="1">
      <c r="A1202" s="166"/>
      <c r="B1202" s="167"/>
      <c r="C1202" s="166"/>
      <c r="D1202" s="168" t="s">
        <v>338</v>
      </c>
      <c r="E1202" s="169" t="s">
        <v>1</v>
      </c>
      <c r="F1202" s="170" t="s">
        <v>926</v>
      </c>
      <c r="G1202" s="166"/>
      <c r="H1202" s="169" t="s">
        <v>1</v>
      </c>
      <c r="I1202" s="166"/>
      <c r="J1202" s="166"/>
      <c r="K1202" s="166"/>
      <c r="L1202" s="167"/>
      <c r="M1202" s="171"/>
      <c r="N1202" s="166"/>
      <c r="O1202" s="166"/>
      <c r="P1202" s="166"/>
      <c r="Q1202" s="166"/>
      <c r="R1202" s="166"/>
      <c r="S1202" s="166"/>
      <c r="T1202" s="172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9" t="s">
        <v>338</v>
      </c>
      <c r="AU1202" s="169" t="s">
        <v>136</v>
      </c>
      <c r="AV1202" s="166" t="s">
        <v>83</v>
      </c>
      <c r="AW1202" s="166" t="s">
        <v>28</v>
      </c>
      <c r="AX1202" s="166" t="s">
        <v>75</v>
      </c>
      <c r="AY1202" s="169" t="s">
        <v>128</v>
      </c>
      <c r="AZ1202" s="166"/>
      <c r="BA1202" s="166"/>
      <c r="BB1202" s="166"/>
      <c r="BC1202" s="166"/>
      <c r="BD1202" s="166"/>
      <c r="BE1202" s="166"/>
      <c r="BF1202" s="166"/>
      <c r="BG1202" s="166"/>
      <c r="BH1202" s="166"/>
      <c r="BI1202" s="166"/>
      <c r="BJ1202" s="166"/>
      <c r="BK1202" s="166"/>
      <c r="BL1202" s="166"/>
      <c r="BM1202" s="166"/>
    </row>
    <row r="1203" ht="15.75" customHeight="1">
      <c r="A1203" s="173"/>
      <c r="B1203" s="174"/>
      <c r="C1203" s="173"/>
      <c r="D1203" s="168" t="s">
        <v>338</v>
      </c>
      <c r="E1203" s="175" t="s">
        <v>1</v>
      </c>
      <c r="F1203" s="176" t="s">
        <v>1976</v>
      </c>
      <c r="G1203" s="173"/>
      <c r="H1203" s="177">
        <v>6.07</v>
      </c>
      <c r="I1203" s="173"/>
      <c r="J1203" s="173"/>
      <c r="K1203" s="173"/>
      <c r="L1203" s="174"/>
      <c r="M1203" s="178"/>
      <c r="N1203" s="173"/>
      <c r="O1203" s="173"/>
      <c r="P1203" s="173"/>
      <c r="Q1203" s="173"/>
      <c r="R1203" s="173"/>
      <c r="S1203" s="173"/>
      <c r="T1203" s="179"/>
      <c r="U1203" s="173"/>
      <c r="V1203" s="173"/>
      <c r="W1203" s="173"/>
      <c r="X1203" s="173"/>
      <c r="Y1203" s="173"/>
      <c r="Z1203" s="173"/>
      <c r="AA1203" s="173"/>
      <c r="AB1203" s="173"/>
      <c r="AC1203" s="173"/>
      <c r="AD1203" s="173"/>
      <c r="AE1203" s="173"/>
      <c r="AF1203" s="173"/>
      <c r="AG1203" s="173"/>
      <c r="AH1203" s="173"/>
      <c r="AI1203" s="173"/>
      <c r="AJ1203" s="173"/>
      <c r="AK1203" s="173"/>
      <c r="AL1203" s="173"/>
      <c r="AM1203" s="173"/>
      <c r="AN1203" s="173"/>
      <c r="AO1203" s="173"/>
      <c r="AP1203" s="173"/>
      <c r="AQ1203" s="173"/>
      <c r="AR1203" s="173"/>
      <c r="AS1203" s="173"/>
      <c r="AT1203" s="175" t="s">
        <v>338</v>
      </c>
      <c r="AU1203" s="175" t="s">
        <v>136</v>
      </c>
      <c r="AV1203" s="173" t="s">
        <v>136</v>
      </c>
      <c r="AW1203" s="173" t="s">
        <v>28</v>
      </c>
      <c r="AX1203" s="173" t="s">
        <v>75</v>
      </c>
      <c r="AY1203" s="175" t="s">
        <v>128</v>
      </c>
      <c r="AZ1203" s="173"/>
      <c r="BA1203" s="173"/>
      <c r="BB1203" s="173"/>
      <c r="BC1203" s="173"/>
      <c r="BD1203" s="173"/>
      <c r="BE1203" s="173"/>
      <c r="BF1203" s="173"/>
      <c r="BG1203" s="173"/>
      <c r="BH1203" s="173"/>
      <c r="BI1203" s="173"/>
      <c r="BJ1203" s="173"/>
      <c r="BK1203" s="173"/>
      <c r="BL1203" s="173"/>
      <c r="BM1203" s="173"/>
    </row>
    <row r="1204" ht="15.75" customHeight="1">
      <c r="A1204" s="187"/>
      <c r="B1204" s="188"/>
      <c r="C1204" s="187"/>
      <c r="D1204" s="168" t="s">
        <v>338</v>
      </c>
      <c r="E1204" s="189" t="s">
        <v>1</v>
      </c>
      <c r="F1204" s="190" t="s">
        <v>351</v>
      </c>
      <c r="G1204" s="187"/>
      <c r="H1204" s="191">
        <v>92.74</v>
      </c>
      <c r="I1204" s="187"/>
      <c r="J1204" s="187"/>
      <c r="K1204" s="187"/>
      <c r="L1204" s="188"/>
      <c r="M1204" s="192"/>
      <c r="N1204" s="187"/>
      <c r="O1204" s="187"/>
      <c r="P1204" s="187"/>
      <c r="Q1204" s="187"/>
      <c r="R1204" s="187"/>
      <c r="S1204" s="187"/>
      <c r="T1204" s="193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9" t="s">
        <v>338</v>
      </c>
      <c r="AU1204" s="189" t="s">
        <v>136</v>
      </c>
      <c r="AV1204" s="187" t="s">
        <v>153</v>
      </c>
      <c r="AW1204" s="187" t="s">
        <v>28</v>
      </c>
      <c r="AX1204" s="187" t="s">
        <v>83</v>
      </c>
      <c r="AY1204" s="189" t="s">
        <v>128</v>
      </c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</row>
    <row r="1205" ht="16.5" customHeight="1">
      <c r="A1205" s="16"/>
      <c r="B1205" s="17"/>
      <c r="C1205" s="194" t="s">
        <v>1977</v>
      </c>
      <c r="D1205" s="194" t="s">
        <v>407</v>
      </c>
      <c r="E1205" s="195" t="s">
        <v>1978</v>
      </c>
      <c r="F1205" s="196" t="s">
        <v>1979</v>
      </c>
      <c r="G1205" s="197" t="s">
        <v>209</v>
      </c>
      <c r="H1205" s="198">
        <v>100.159</v>
      </c>
      <c r="I1205" s="199"/>
      <c r="J1205" s="199">
        <f>ROUND(I1205*H1205,2)</f>
        <v>0</v>
      </c>
      <c r="K1205" s="196" t="s">
        <v>1</v>
      </c>
      <c r="L1205" s="200"/>
      <c r="M1205" s="201" t="s">
        <v>1</v>
      </c>
      <c r="N1205" s="202" t="s">
        <v>41</v>
      </c>
      <c r="O1205" s="154">
        <v>0.0</v>
      </c>
      <c r="P1205" s="154">
        <f>O1205*H1205</f>
        <v>0</v>
      </c>
      <c r="Q1205" s="154">
        <v>2.0E-4</v>
      </c>
      <c r="R1205" s="154">
        <f>Q1205*H1205</f>
        <v>0.0200318</v>
      </c>
      <c r="S1205" s="154">
        <v>0.0</v>
      </c>
      <c r="T1205" s="155">
        <f>S1205*H1205</f>
        <v>0</v>
      </c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56" t="s">
        <v>556</v>
      </c>
      <c r="AS1205" s="16"/>
      <c r="AT1205" s="156" t="s">
        <v>407</v>
      </c>
      <c r="AU1205" s="156" t="s">
        <v>136</v>
      </c>
      <c r="AV1205" s="16"/>
      <c r="AW1205" s="16"/>
      <c r="AX1205" s="16"/>
      <c r="AY1205" s="3" t="s">
        <v>128</v>
      </c>
      <c r="AZ1205" s="16"/>
      <c r="BA1205" s="16"/>
      <c r="BB1205" s="16"/>
      <c r="BC1205" s="16"/>
      <c r="BD1205" s="16"/>
      <c r="BE1205" s="157">
        <f>IF(N1205="základní",J1205,0)</f>
        <v>0</v>
      </c>
      <c r="BF1205" s="157">
        <f>IF(N1205="snížená",J1205,0)</f>
        <v>0</v>
      </c>
      <c r="BG1205" s="157">
        <f>IF(N1205="zákl. přenesená",J1205,0)</f>
        <v>0</v>
      </c>
      <c r="BH1205" s="157">
        <f>IF(N1205="sníž. přenesená",J1205,0)</f>
        <v>0</v>
      </c>
      <c r="BI1205" s="157">
        <f>IF(N1205="nulová",J1205,0)</f>
        <v>0</v>
      </c>
      <c r="BJ1205" s="3" t="s">
        <v>136</v>
      </c>
      <c r="BK1205" s="157">
        <f>ROUND(I1205*H1205,2)</f>
        <v>0</v>
      </c>
      <c r="BL1205" s="3" t="s">
        <v>434</v>
      </c>
      <c r="BM1205" s="156" t="s">
        <v>1980</v>
      </c>
    </row>
    <row r="1206" ht="15.75" customHeight="1">
      <c r="A1206" s="173"/>
      <c r="B1206" s="174"/>
      <c r="C1206" s="173"/>
      <c r="D1206" s="168" t="s">
        <v>338</v>
      </c>
      <c r="E1206" s="173"/>
      <c r="F1206" s="176" t="s">
        <v>1981</v>
      </c>
      <c r="G1206" s="173"/>
      <c r="H1206" s="177">
        <v>100.159</v>
      </c>
      <c r="I1206" s="173"/>
      <c r="J1206" s="173"/>
      <c r="K1206" s="173"/>
      <c r="L1206" s="174"/>
      <c r="M1206" s="178"/>
      <c r="N1206" s="173"/>
      <c r="O1206" s="173"/>
      <c r="P1206" s="173"/>
      <c r="Q1206" s="173"/>
      <c r="R1206" s="173"/>
      <c r="S1206" s="173"/>
      <c r="T1206" s="179"/>
      <c r="U1206" s="173"/>
      <c r="V1206" s="173"/>
      <c r="W1206" s="173"/>
      <c r="X1206" s="173"/>
      <c r="Y1206" s="173"/>
      <c r="Z1206" s="173"/>
      <c r="AA1206" s="173"/>
      <c r="AB1206" s="173"/>
      <c r="AC1206" s="173"/>
      <c r="AD1206" s="173"/>
      <c r="AE1206" s="173"/>
      <c r="AF1206" s="173"/>
      <c r="AG1206" s="173"/>
      <c r="AH1206" s="173"/>
      <c r="AI1206" s="173"/>
      <c r="AJ1206" s="173"/>
      <c r="AK1206" s="173"/>
      <c r="AL1206" s="173"/>
      <c r="AM1206" s="173"/>
      <c r="AN1206" s="173"/>
      <c r="AO1206" s="173"/>
      <c r="AP1206" s="173"/>
      <c r="AQ1206" s="173"/>
      <c r="AR1206" s="173"/>
      <c r="AS1206" s="173"/>
      <c r="AT1206" s="175" t="s">
        <v>338</v>
      </c>
      <c r="AU1206" s="175" t="s">
        <v>136</v>
      </c>
      <c r="AV1206" s="173" t="s">
        <v>136</v>
      </c>
      <c r="AW1206" s="173" t="s">
        <v>4</v>
      </c>
      <c r="AX1206" s="173" t="s">
        <v>83</v>
      </c>
      <c r="AY1206" s="175" t="s">
        <v>128</v>
      </c>
      <c r="AZ1206" s="173"/>
      <c r="BA1206" s="173"/>
      <c r="BB1206" s="173"/>
      <c r="BC1206" s="173"/>
      <c r="BD1206" s="173"/>
      <c r="BE1206" s="173"/>
      <c r="BF1206" s="173"/>
      <c r="BG1206" s="173"/>
      <c r="BH1206" s="173"/>
      <c r="BI1206" s="173"/>
      <c r="BJ1206" s="173"/>
      <c r="BK1206" s="173"/>
      <c r="BL1206" s="173"/>
      <c r="BM1206" s="173"/>
    </row>
    <row r="1207" ht="16.5" customHeight="1">
      <c r="A1207" s="16"/>
      <c r="B1207" s="17"/>
      <c r="C1207" s="146" t="s">
        <v>1982</v>
      </c>
      <c r="D1207" s="146" t="s">
        <v>131</v>
      </c>
      <c r="E1207" s="147" t="s">
        <v>1983</v>
      </c>
      <c r="F1207" s="148" t="s">
        <v>1984</v>
      </c>
      <c r="G1207" s="149" t="s">
        <v>164</v>
      </c>
      <c r="H1207" s="150">
        <v>119.6</v>
      </c>
      <c r="I1207" s="151"/>
      <c r="J1207" s="151">
        <f>ROUND(I1207*H1207,2)</f>
        <v>0</v>
      </c>
      <c r="K1207" s="148" t="s">
        <v>1</v>
      </c>
      <c r="L1207" s="17"/>
      <c r="M1207" s="152" t="s">
        <v>1</v>
      </c>
      <c r="N1207" s="153" t="s">
        <v>41</v>
      </c>
      <c r="O1207" s="154">
        <v>0.65</v>
      </c>
      <c r="P1207" s="154">
        <f>O1207*H1207</f>
        <v>77.74</v>
      </c>
      <c r="Q1207" s="154">
        <v>0.0</v>
      </c>
      <c r="R1207" s="154">
        <f>Q1207*H1207</f>
        <v>0</v>
      </c>
      <c r="S1207" s="154">
        <v>0.0</v>
      </c>
      <c r="T1207" s="155">
        <f>S1207*H1207</f>
        <v>0</v>
      </c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56" t="s">
        <v>434</v>
      </c>
      <c r="AS1207" s="16"/>
      <c r="AT1207" s="156" t="s">
        <v>131</v>
      </c>
      <c r="AU1207" s="156" t="s">
        <v>136</v>
      </c>
      <c r="AV1207" s="16"/>
      <c r="AW1207" s="16"/>
      <c r="AX1207" s="16"/>
      <c r="AY1207" s="3" t="s">
        <v>128</v>
      </c>
      <c r="AZ1207" s="16"/>
      <c r="BA1207" s="16"/>
      <c r="BB1207" s="16"/>
      <c r="BC1207" s="16"/>
      <c r="BD1207" s="16"/>
      <c r="BE1207" s="157">
        <f>IF(N1207="základní",J1207,0)</f>
        <v>0</v>
      </c>
      <c r="BF1207" s="157">
        <f>IF(N1207="snížená",J1207,0)</f>
        <v>0</v>
      </c>
      <c r="BG1207" s="157">
        <f>IF(N1207="zákl. přenesená",J1207,0)</f>
        <v>0</v>
      </c>
      <c r="BH1207" s="157">
        <f>IF(N1207="sníž. přenesená",J1207,0)</f>
        <v>0</v>
      </c>
      <c r="BI1207" s="157">
        <f>IF(N1207="nulová",J1207,0)</f>
        <v>0</v>
      </c>
      <c r="BJ1207" s="3" t="s">
        <v>136</v>
      </c>
      <c r="BK1207" s="157">
        <f>ROUND(I1207*H1207,2)</f>
        <v>0</v>
      </c>
      <c r="BL1207" s="3" t="s">
        <v>434</v>
      </c>
      <c r="BM1207" s="156" t="s">
        <v>1985</v>
      </c>
    </row>
    <row r="1208" ht="15.75" customHeight="1">
      <c r="A1208" s="173"/>
      <c r="B1208" s="174"/>
      <c r="C1208" s="173"/>
      <c r="D1208" s="168" t="s">
        <v>338</v>
      </c>
      <c r="E1208" s="175" t="s">
        <v>1</v>
      </c>
      <c r="F1208" s="176" t="s">
        <v>1986</v>
      </c>
      <c r="G1208" s="173"/>
      <c r="H1208" s="177">
        <v>119.6</v>
      </c>
      <c r="I1208" s="173"/>
      <c r="J1208" s="173"/>
      <c r="K1208" s="173"/>
      <c r="L1208" s="174"/>
      <c r="M1208" s="178"/>
      <c r="N1208" s="173"/>
      <c r="O1208" s="173"/>
      <c r="P1208" s="173"/>
      <c r="Q1208" s="173"/>
      <c r="R1208" s="173"/>
      <c r="S1208" s="173"/>
      <c r="T1208" s="179"/>
      <c r="U1208" s="173"/>
      <c r="V1208" s="173"/>
      <c r="W1208" s="173"/>
      <c r="X1208" s="173"/>
      <c r="Y1208" s="173"/>
      <c r="Z1208" s="173"/>
      <c r="AA1208" s="173"/>
      <c r="AB1208" s="173"/>
      <c r="AC1208" s="173"/>
      <c r="AD1208" s="173"/>
      <c r="AE1208" s="173"/>
      <c r="AF1208" s="173"/>
      <c r="AG1208" s="173"/>
      <c r="AH1208" s="173"/>
      <c r="AI1208" s="173"/>
      <c r="AJ1208" s="173"/>
      <c r="AK1208" s="173"/>
      <c r="AL1208" s="173"/>
      <c r="AM1208" s="173"/>
      <c r="AN1208" s="173"/>
      <c r="AO1208" s="173"/>
      <c r="AP1208" s="173"/>
      <c r="AQ1208" s="173"/>
      <c r="AR1208" s="173"/>
      <c r="AS1208" s="173"/>
      <c r="AT1208" s="175" t="s">
        <v>338</v>
      </c>
      <c r="AU1208" s="175" t="s">
        <v>136</v>
      </c>
      <c r="AV1208" s="173" t="s">
        <v>136</v>
      </c>
      <c r="AW1208" s="173" t="s">
        <v>28</v>
      </c>
      <c r="AX1208" s="173" t="s">
        <v>83</v>
      </c>
      <c r="AY1208" s="175" t="s">
        <v>128</v>
      </c>
      <c r="AZ1208" s="173"/>
      <c r="BA1208" s="173"/>
      <c r="BB1208" s="173"/>
      <c r="BC1208" s="173"/>
      <c r="BD1208" s="173"/>
      <c r="BE1208" s="173"/>
      <c r="BF1208" s="173"/>
      <c r="BG1208" s="173"/>
      <c r="BH1208" s="173"/>
      <c r="BI1208" s="173"/>
      <c r="BJ1208" s="173"/>
      <c r="BK1208" s="173"/>
      <c r="BL1208" s="173"/>
      <c r="BM1208" s="173"/>
    </row>
    <row r="1209" ht="24.0" customHeight="1">
      <c r="A1209" s="16"/>
      <c r="B1209" s="17"/>
      <c r="C1209" s="194" t="s">
        <v>1987</v>
      </c>
      <c r="D1209" s="194" t="s">
        <v>407</v>
      </c>
      <c r="E1209" s="195" t="s">
        <v>1988</v>
      </c>
      <c r="F1209" s="196" t="s">
        <v>1989</v>
      </c>
      <c r="G1209" s="197" t="s">
        <v>164</v>
      </c>
      <c r="H1209" s="198">
        <v>129.168</v>
      </c>
      <c r="I1209" s="199"/>
      <c r="J1209" s="199">
        <f>ROUND(I1209*H1209,2)</f>
        <v>0</v>
      </c>
      <c r="K1209" s="196" t="s">
        <v>1</v>
      </c>
      <c r="L1209" s="200"/>
      <c r="M1209" s="201" t="s">
        <v>1</v>
      </c>
      <c r="N1209" s="202" t="s">
        <v>41</v>
      </c>
      <c r="O1209" s="154">
        <v>0.0</v>
      </c>
      <c r="P1209" s="154">
        <f>O1209*H1209</f>
        <v>0</v>
      </c>
      <c r="Q1209" s="154">
        <v>0.0064</v>
      </c>
      <c r="R1209" s="154">
        <f>Q1209*H1209</f>
        <v>0.8266752</v>
      </c>
      <c r="S1209" s="154">
        <v>0.0</v>
      </c>
      <c r="T1209" s="155">
        <f>S1209*H1209</f>
        <v>0</v>
      </c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56" t="s">
        <v>556</v>
      </c>
      <c r="AS1209" s="16"/>
      <c r="AT1209" s="156" t="s">
        <v>407</v>
      </c>
      <c r="AU1209" s="156" t="s">
        <v>136</v>
      </c>
      <c r="AV1209" s="16"/>
      <c r="AW1209" s="16"/>
      <c r="AX1209" s="16"/>
      <c r="AY1209" s="3" t="s">
        <v>128</v>
      </c>
      <c r="AZ1209" s="16"/>
      <c r="BA1209" s="16"/>
      <c r="BB1209" s="16"/>
      <c r="BC1209" s="16"/>
      <c r="BD1209" s="16"/>
      <c r="BE1209" s="157">
        <f>IF(N1209="základní",J1209,0)</f>
        <v>0</v>
      </c>
      <c r="BF1209" s="157">
        <f>IF(N1209="snížená",J1209,0)</f>
        <v>0</v>
      </c>
      <c r="BG1209" s="157">
        <f>IF(N1209="zákl. přenesená",J1209,0)</f>
        <v>0</v>
      </c>
      <c r="BH1209" s="157">
        <f>IF(N1209="sníž. přenesená",J1209,0)</f>
        <v>0</v>
      </c>
      <c r="BI1209" s="157">
        <f>IF(N1209="nulová",J1209,0)</f>
        <v>0</v>
      </c>
      <c r="BJ1209" s="3" t="s">
        <v>136</v>
      </c>
      <c r="BK1209" s="157">
        <f>ROUND(I1209*H1209,2)</f>
        <v>0</v>
      </c>
      <c r="BL1209" s="3" t="s">
        <v>434</v>
      </c>
      <c r="BM1209" s="156" t="s">
        <v>1990</v>
      </c>
    </row>
    <row r="1210" ht="15.75" customHeight="1">
      <c r="A1210" s="173"/>
      <c r="B1210" s="174"/>
      <c r="C1210" s="173"/>
      <c r="D1210" s="168" t="s">
        <v>338</v>
      </c>
      <c r="E1210" s="173"/>
      <c r="F1210" s="176" t="s">
        <v>1991</v>
      </c>
      <c r="G1210" s="173"/>
      <c r="H1210" s="177">
        <v>129.168</v>
      </c>
      <c r="I1210" s="173"/>
      <c r="J1210" s="173"/>
      <c r="K1210" s="173"/>
      <c r="L1210" s="174"/>
      <c r="M1210" s="178"/>
      <c r="N1210" s="173"/>
      <c r="O1210" s="173"/>
      <c r="P1210" s="173"/>
      <c r="Q1210" s="173"/>
      <c r="R1210" s="173"/>
      <c r="S1210" s="173"/>
      <c r="T1210" s="179"/>
      <c r="U1210" s="173"/>
      <c r="V1210" s="173"/>
      <c r="W1210" s="173"/>
      <c r="X1210" s="173"/>
      <c r="Y1210" s="173"/>
      <c r="Z1210" s="173"/>
      <c r="AA1210" s="173"/>
      <c r="AB1210" s="173"/>
      <c r="AC1210" s="173"/>
      <c r="AD1210" s="173"/>
      <c r="AE1210" s="173"/>
      <c r="AF1210" s="173"/>
      <c r="AG1210" s="173"/>
      <c r="AH1210" s="173"/>
      <c r="AI1210" s="173"/>
      <c r="AJ1210" s="173"/>
      <c r="AK1210" s="173"/>
      <c r="AL1210" s="173"/>
      <c r="AM1210" s="173"/>
      <c r="AN1210" s="173"/>
      <c r="AO1210" s="173"/>
      <c r="AP1210" s="173"/>
      <c r="AQ1210" s="173"/>
      <c r="AR1210" s="173"/>
      <c r="AS1210" s="173"/>
      <c r="AT1210" s="175" t="s">
        <v>338</v>
      </c>
      <c r="AU1210" s="175" t="s">
        <v>136</v>
      </c>
      <c r="AV1210" s="173" t="s">
        <v>136</v>
      </c>
      <c r="AW1210" s="173" t="s">
        <v>4</v>
      </c>
      <c r="AX1210" s="173" t="s">
        <v>83</v>
      </c>
      <c r="AY1210" s="175" t="s">
        <v>128</v>
      </c>
      <c r="AZ1210" s="173"/>
      <c r="BA1210" s="173"/>
      <c r="BB1210" s="173"/>
      <c r="BC1210" s="173"/>
      <c r="BD1210" s="173"/>
      <c r="BE1210" s="173"/>
      <c r="BF1210" s="173"/>
      <c r="BG1210" s="173"/>
      <c r="BH1210" s="173"/>
      <c r="BI1210" s="173"/>
      <c r="BJ1210" s="173"/>
      <c r="BK1210" s="173"/>
      <c r="BL1210" s="173"/>
      <c r="BM1210" s="173"/>
    </row>
    <row r="1211" ht="24.0" customHeight="1">
      <c r="A1211" s="16"/>
      <c r="B1211" s="17"/>
      <c r="C1211" s="146" t="s">
        <v>1992</v>
      </c>
      <c r="D1211" s="146" t="s">
        <v>131</v>
      </c>
      <c r="E1211" s="147" t="s">
        <v>1993</v>
      </c>
      <c r="F1211" s="148" t="s">
        <v>1994</v>
      </c>
      <c r="G1211" s="149" t="s">
        <v>164</v>
      </c>
      <c r="H1211" s="150">
        <v>119.6</v>
      </c>
      <c r="I1211" s="151"/>
      <c r="J1211" s="151">
        <f>ROUND(I1211*H1211,2)</f>
        <v>0</v>
      </c>
      <c r="K1211" s="148" t="s">
        <v>1</v>
      </c>
      <c r="L1211" s="17"/>
      <c r="M1211" s="152" t="s">
        <v>1</v>
      </c>
      <c r="N1211" s="153" t="s">
        <v>41</v>
      </c>
      <c r="O1211" s="154">
        <v>0.045</v>
      </c>
      <c r="P1211" s="154">
        <f>O1211*H1211</f>
        <v>5.382</v>
      </c>
      <c r="Q1211" s="154">
        <v>0.0</v>
      </c>
      <c r="R1211" s="154">
        <f>Q1211*H1211</f>
        <v>0</v>
      </c>
      <c r="S1211" s="154">
        <v>0.0</v>
      </c>
      <c r="T1211" s="155">
        <f>S1211*H1211</f>
        <v>0</v>
      </c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56" t="s">
        <v>434</v>
      </c>
      <c r="AS1211" s="16"/>
      <c r="AT1211" s="156" t="s">
        <v>131</v>
      </c>
      <c r="AU1211" s="156" t="s">
        <v>136</v>
      </c>
      <c r="AV1211" s="16"/>
      <c r="AW1211" s="16"/>
      <c r="AX1211" s="16"/>
      <c r="AY1211" s="3" t="s">
        <v>128</v>
      </c>
      <c r="AZ1211" s="16"/>
      <c r="BA1211" s="16"/>
      <c r="BB1211" s="16"/>
      <c r="BC1211" s="16"/>
      <c r="BD1211" s="16"/>
      <c r="BE1211" s="157">
        <f>IF(N1211="základní",J1211,0)</f>
        <v>0</v>
      </c>
      <c r="BF1211" s="157">
        <f>IF(N1211="snížená",J1211,0)</f>
        <v>0</v>
      </c>
      <c r="BG1211" s="157">
        <f>IF(N1211="zákl. přenesená",J1211,0)</f>
        <v>0</v>
      </c>
      <c r="BH1211" s="157">
        <f>IF(N1211="sníž. přenesená",J1211,0)</f>
        <v>0</v>
      </c>
      <c r="BI1211" s="157">
        <f>IF(N1211="nulová",J1211,0)</f>
        <v>0</v>
      </c>
      <c r="BJ1211" s="3" t="s">
        <v>136</v>
      </c>
      <c r="BK1211" s="157">
        <f>ROUND(I1211*H1211,2)</f>
        <v>0</v>
      </c>
      <c r="BL1211" s="3" t="s">
        <v>434</v>
      </c>
      <c r="BM1211" s="156" t="s">
        <v>1995</v>
      </c>
    </row>
    <row r="1212" ht="15.75" customHeight="1">
      <c r="A1212" s="173"/>
      <c r="B1212" s="174"/>
      <c r="C1212" s="173"/>
      <c r="D1212" s="168" t="s">
        <v>338</v>
      </c>
      <c r="E1212" s="175" t="s">
        <v>1</v>
      </c>
      <c r="F1212" s="176" t="s">
        <v>1986</v>
      </c>
      <c r="G1212" s="173"/>
      <c r="H1212" s="177">
        <v>119.6</v>
      </c>
      <c r="I1212" s="173"/>
      <c r="J1212" s="173"/>
      <c r="K1212" s="173"/>
      <c r="L1212" s="174"/>
      <c r="M1212" s="178"/>
      <c r="N1212" s="173"/>
      <c r="O1212" s="173"/>
      <c r="P1212" s="173"/>
      <c r="Q1212" s="173"/>
      <c r="R1212" s="173"/>
      <c r="S1212" s="173"/>
      <c r="T1212" s="179"/>
      <c r="U1212" s="173"/>
      <c r="V1212" s="173"/>
      <c r="W1212" s="173"/>
      <c r="X1212" s="173"/>
      <c r="Y1212" s="173"/>
      <c r="Z1212" s="173"/>
      <c r="AA1212" s="173"/>
      <c r="AB1212" s="173"/>
      <c r="AC1212" s="173"/>
      <c r="AD1212" s="173"/>
      <c r="AE1212" s="173"/>
      <c r="AF1212" s="173"/>
      <c r="AG1212" s="173"/>
      <c r="AH1212" s="173"/>
      <c r="AI1212" s="173"/>
      <c r="AJ1212" s="173"/>
      <c r="AK1212" s="173"/>
      <c r="AL1212" s="173"/>
      <c r="AM1212" s="173"/>
      <c r="AN1212" s="173"/>
      <c r="AO1212" s="173"/>
      <c r="AP1212" s="173"/>
      <c r="AQ1212" s="173"/>
      <c r="AR1212" s="173"/>
      <c r="AS1212" s="173"/>
      <c r="AT1212" s="175" t="s">
        <v>338</v>
      </c>
      <c r="AU1212" s="175" t="s">
        <v>136</v>
      </c>
      <c r="AV1212" s="173" t="s">
        <v>136</v>
      </c>
      <c r="AW1212" s="173" t="s">
        <v>28</v>
      </c>
      <c r="AX1212" s="173" t="s">
        <v>83</v>
      </c>
      <c r="AY1212" s="175" t="s">
        <v>128</v>
      </c>
      <c r="AZ1212" s="173"/>
      <c r="BA1212" s="173"/>
      <c r="BB1212" s="173"/>
      <c r="BC1212" s="173"/>
      <c r="BD1212" s="173"/>
      <c r="BE1212" s="173"/>
      <c r="BF1212" s="173"/>
      <c r="BG1212" s="173"/>
      <c r="BH1212" s="173"/>
      <c r="BI1212" s="173"/>
      <c r="BJ1212" s="173"/>
      <c r="BK1212" s="173"/>
      <c r="BL1212" s="173"/>
      <c r="BM1212" s="173"/>
    </row>
    <row r="1213" ht="16.5" customHeight="1">
      <c r="A1213" s="16"/>
      <c r="B1213" s="17"/>
      <c r="C1213" s="194" t="s">
        <v>1996</v>
      </c>
      <c r="D1213" s="194" t="s">
        <v>407</v>
      </c>
      <c r="E1213" s="195" t="s">
        <v>1997</v>
      </c>
      <c r="F1213" s="196" t="s">
        <v>1691</v>
      </c>
      <c r="G1213" s="197" t="s">
        <v>164</v>
      </c>
      <c r="H1213" s="198">
        <v>129.168</v>
      </c>
      <c r="I1213" s="199"/>
      <c r="J1213" s="199">
        <f>ROUND(I1213*H1213,2)</f>
        <v>0</v>
      </c>
      <c r="K1213" s="196" t="s">
        <v>1</v>
      </c>
      <c r="L1213" s="200"/>
      <c r="M1213" s="201" t="s">
        <v>1</v>
      </c>
      <c r="N1213" s="202" t="s">
        <v>41</v>
      </c>
      <c r="O1213" s="154">
        <v>0.0</v>
      </c>
      <c r="P1213" s="154">
        <f>O1213*H1213</f>
        <v>0</v>
      </c>
      <c r="Q1213" s="154">
        <v>4.0E-4</v>
      </c>
      <c r="R1213" s="154">
        <f>Q1213*H1213</f>
        <v>0.0516672</v>
      </c>
      <c r="S1213" s="154">
        <v>0.0</v>
      </c>
      <c r="T1213" s="155">
        <f>S1213*H1213</f>
        <v>0</v>
      </c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56" t="s">
        <v>556</v>
      </c>
      <c r="AS1213" s="16"/>
      <c r="AT1213" s="156" t="s">
        <v>407</v>
      </c>
      <c r="AU1213" s="156" t="s">
        <v>136</v>
      </c>
      <c r="AV1213" s="16"/>
      <c r="AW1213" s="16"/>
      <c r="AX1213" s="16"/>
      <c r="AY1213" s="3" t="s">
        <v>128</v>
      </c>
      <c r="AZ1213" s="16"/>
      <c r="BA1213" s="16"/>
      <c r="BB1213" s="16"/>
      <c r="BC1213" s="16"/>
      <c r="BD1213" s="16"/>
      <c r="BE1213" s="157">
        <f>IF(N1213="základní",J1213,0)</f>
        <v>0</v>
      </c>
      <c r="BF1213" s="157">
        <f>IF(N1213="snížená",J1213,0)</f>
        <v>0</v>
      </c>
      <c r="BG1213" s="157">
        <f>IF(N1213="zákl. přenesená",J1213,0)</f>
        <v>0</v>
      </c>
      <c r="BH1213" s="157">
        <f>IF(N1213="sníž. přenesená",J1213,0)</f>
        <v>0</v>
      </c>
      <c r="BI1213" s="157">
        <f>IF(N1213="nulová",J1213,0)</f>
        <v>0</v>
      </c>
      <c r="BJ1213" s="3" t="s">
        <v>136</v>
      </c>
      <c r="BK1213" s="157">
        <f>ROUND(I1213*H1213,2)</f>
        <v>0</v>
      </c>
      <c r="BL1213" s="3" t="s">
        <v>434</v>
      </c>
      <c r="BM1213" s="156" t="s">
        <v>1998</v>
      </c>
    </row>
    <row r="1214" ht="15.75" customHeight="1">
      <c r="A1214" s="173"/>
      <c r="B1214" s="174"/>
      <c r="C1214" s="173"/>
      <c r="D1214" s="168" t="s">
        <v>338</v>
      </c>
      <c r="E1214" s="173"/>
      <c r="F1214" s="176" t="s">
        <v>1991</v>
      </c>
      <c r="G1214" s="173"/>
      <c r="H1214" s="177">
        <v>129.168</v>
      </c>
      <c r="I1214" s="173"/>
      <c r="J1214" s="173"/>
      <c r="K1214" s="173"/>
      <c r="L1214" s="174"/>
      <c r="M1214" s="178"/>
      <c r="N1214" s="173"/>
      <c r="O1214" s="173"/>
      <c r="P1214" s="173"/>
      <c r="Q1214" s="173"/>
      <c r="R1214" s="173"/>
      <c r="S1214" s="173"/>
      <c r="T1214" s="179"/>
      <c r="U1214" s="173"/>
      <c r="V1214" s="173"/>
      <c r="W1214" s="173"/>
      <c r="X1214" s="173"/>
      <c r="Y1214" s="173"/>
      <c r="Z1214" s="173"/>
      <c r="AA1214" s="173"/>
      <c r="AB1214" s="173"/>
      <c r="AC1214" s="173"/>
      <c r="AD1214" s="173"/>
      <c r="AE1214" s="173"/>
      <c r="AF1214" s="173"/>
      <c r="AG1214" s="173"/>
      <c r="AH1214" s="173"/>
      <c r="AI1214" s="173"/>
      <c r="AJ1214" s="173"/>
      <c r="AK1214" s="173"/>
      <c r="AL1214" s="173"/>
      <c r="AM1214" s="173"/>
      <c r="AN1214" s="173"/>
      <c r="AO1214" s="173"/>
      <c r="AP1214" s="173"/>
      <c r="AQ1214" s="173"/>
      <c r="AR1214" s="173"/>
      <c r="AS1214" s="173"/>
      <c r="AT1214" s="175" t="s">
        <v>338</v>
      </c>
      <c r="AU1214" s="175" t="s">
        <v>136</v>
      </c>
      <c r="AV1214" s="173" t="s">
        <v>136</v>
      </c>
      <c r="AW1214" s="173" t="s">
        <v>4</v>
      </c>
      <c r="AX1214" s="173" t="s">
        <v>83</v>
      </c>
      <c r="AY1214" s="175" t="s">
        <v>128</v>
      </c>
      <c r="AZ1214" s="173"/>
      <c r="BA1214" s="173"/>
      <c r="BB1214" s="173"/>
      <c r="BC1214" s="173"/>
      <c r="BD1214" s="173"/>
      <c r="BE1214" s="173"/>
      <c r="BF1214" s="173"/>
      <c r="BG1214" s="173"/>
      <c r="BH1214" s="173"/>
      <c r="BI1214" s="173"/>
      <c r="BJ1214" s="173"/>
      <c r="BK1214" s="173"/>
      <c r="BL1214" s="173"/>
      <c r="BM1214" s="173"/>
    </row>
    <row r="1215" ht="24.0" customHeight="1">
      <c r="A1215" s="16"/>
      <c r="B1215" s="17"/>
      <c r="C1215" s="146" t="s">
        <v>1999</v>
      </c>
      <c r="D1215" s="146" t="s">
        <v>131</v>
      </c>
      <c r="E1215" s="147" t="s">
        <v>2000</v>
      </c>
      <c r="F1215" s="148" t="s">
        <v>2001</v>
      </c>
      <c r="G1215" s="149" t="s">
        <v>410</v>
      </c>
      <c r="H1215" s="150">
        <v>0.902</v>
      </c>
      <c r="I1215" s="151"/>
      <c r="J1215" s="151">
        <f>ROUND(I1215*H1215,2)</f>
        <v>0</v>
      </c>
      <c r="K1215" s="148" t="s">
        <v>134</v>
      </c>
      <c r="L1215" s="17"/>
      <c r="M1215" s="152" t="s">
        <v>1</v>
      </c>
      <c r="N1215" s="153" t="s">
        <v>41</v>
      </c>
      <c r="O1215" s="154">
        <v>2.42</v>
      </c>
      <c r="P1215" s="154">
        <f>O1215*H1215</f>
        <v>2.18284</v>
      </c>
      <c r="Q1215" s="154">
        <v>0.0</v>
      </c>
      <c r="R1215" s="154">
        <f>Q1215*H1215</f>
        <v>0</v>
      </c>
      <c r="S1215" s="154">
        <v>0.0</v>
      </c>
      <c r="T1215" s="155">
        <f>S1215*H1215</f>
        <v>0</v>
      </c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56" t="s">
        <v>434</v>
      </c>
      <c r="AS1215" s="16"/>
      <c r="AT1215" s="156" t="s">
        <v>131</v>
      </c>
      <c r="AU1215" s="156" t="s">
        <v>136</v>
      </c>
      <c r="AV1215" s="16"/>
      <c r="AW1215" s="16"/>
      <c r="AX1215" s="16"/>
      <c r="AY1215" s="3" t="s">
        <v>128</v>
      </c>
      <c r="AZ1215" s="16"/>
      <c r="BA1215" s="16"/>
      <c r="BB1215" s="16"/>
      <c r="BC1215" s="16"/>
      <c r="BD1215" s="16"/>
      <c r="BE1215" s="157">
        <f>IF(N1215="základní",J1215,0)</f>
        <v>0</v>
      </c>
      <c r="BF1215" s="157">
        <f>IF(N1215="snížená",J1215,0)</f>
        <v>0</v>
      </c>
      <c r="BG1215" s="157">
        <f>IF(N1215="zákl. přenesená",J1215,0)</f>
        <v>0</v>
      </c>
      <c r="BH1215" s="157">
        <f>IF(N1215="sníž. přenesená",J1215,0)</f>
        <v>0</v>
      </c>
      <c r="BI1215" s="157">
        <f>IF(N1215="nulová",J1215,0)</f>
        <v>0</v>
      </c>
      <c r="BJ1215" s="3" t="s">
        <v>136</v>
      </c>
      <c r="BK1215" s="157">
        <f>ROUND(I1215*H1215,2)</f>
        <v>0</v>
      </c>
      <c r="BL1215" s="3" t="s">
        <v>434</v>
      </c>
      <c r="BM1215" s="156" t="s">
        <v>2002</v>
      </c>
    </row>
    <row r="1216" ht="15.75" customHeight="1">
      <c r="A1216" s="16"/>
      <c r="B1216" s="17"/>
      <c r="C1216" s="16"/>
      <c r="D1216" s="158" t="s">
        <v>138</v>
      </c>
      <c r="E1216" s="16"/>
      <c r="F1216" s="159" t="s">
        <v>2003</v>
      </c>
      <c r="G1216" s="16"/>
      <c r="H1216" s="16"/>
      <c r="I1216" s="16"/>
      <c r="J1216" s="16"/>
      <c r="K1216" s="16"/>
      <c r="L1216" s="17"/>
      <c r="M1216" s="160"/>
      <c r="N1216" s="16"/>
      <c r="O1216" s="16"/>
      <c r="P1216" s="16"/>
      <c r="Q1216" s="16"/>
      <c r="R1216" s="16"/>
      <c r="S1216" s="16"/>
      <c r="T1216" s="5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3" t="s">
        <v>138</v>
      </c>
      <c r="AU1216" s="3" t="s">
        <v>136</v>
      </c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6"/>
      <c r="BG1216" s="16"/>
      <c r="BH1216" s="16"/>
      <c r="BI1216" s="16"/>
      <c r="BJ1216" s="16"/>
      <c r="BK1216" s="16"/>
      <c r="BL1216" s="16"/>
      <c r="BM1216" s="16"/>
    </row>
    <row r="1217" ht="22.5" customHeight="1">
      <c r="A1217" s="134"/>
      <c r="B1217" s="135"/>
      <c r="C1217" s="134"/>
      <c r="D1217" s="136" t="s">
        <v>74</v>
      </c>
      <c r="E1217" s="144" t="s">
        <v>2004</v>
      </c>
      <c r="F1217" s="144" t="s">
        <v>2005</v>
      </c>
      <c r="G1217" s="134"/>
      <c r="H1217" s="134"/>
      <c r="I1217" s="134"/>
      <c r="J1217" s="145">
        <f>BK1217</f>
        <v>0</v>
      </c>
      <c r="K1217" s="134"/>
      <c r="L1217" s="135"/>
      <c r="M1217" s="139"/>
      <c r="N1217" s="134"/>
      <c r="O1217" s="134"/>
      <c r="P1217" s="140">
        <f>SUM(P1218:P1276)</f>
        <v>54.98271</v>
      </c>
      <c r="Q1217" s="134"/>
      <c r="R1217" s="140">
        <f>SUM(R1218:R1276)</f>
        <v>0.7646869</v>
      </c>
      <c r="S1217" s="134"/>
      <c r="T1217" s="141">
        <f>SUM(T1218:T1276)</f>
        <v>0</v>
      </c>
      <c r="U1217" s="134"/>
      <c r="V1217" s="134"/>
      <c r="W1217" s="134"/>
      <c r="X1217" s="134"/>
      <c r="Y1217" s="134"/>
      <c r="Z1217" s="134"/>
      <c r="AA1217" s="134"/>
      <c r="AB1217" s="134"/>
      <c r="AC1217" s="134"/>
      <c r="AD1217" s="134"/>
      <c r="AE1217" s="134"/>
      <c r="AF1217" s="134"/>
      <c r="AG1217" s="134"/>
      <c r="AH1217" s="134"/>
      <c r="AI1217" s="134"/>
      <c r="AJ1217" s="134"/>
      <c r="AK1217" s="134"/>
      <c r="AL1217" s="134"/>
      <c r="AM1217" s="134"/>
      <c r="AN1217" s="134"/>
      <c r="AO1217" s="134"/>
      <c r="AP1217" s="134"/>
      <c r="AQ1217" s="134"/>
      <c r="AR1217" s="136" t="s">
        <v>136</v>
      </c>
      <c r="AS1217" s="134"/>
      <c r="AT1217" s="142" t="s">
        <v>74</v>
      </c>
      <c r="AU1217" s="142" t="s">
        <v>83</v>
      </c>
      <c r="AV1217" s="134"/>
      <c r="AW1217" s="134"/>
      <c r="AX1217" s="134"/>
      <c r="AY1217" s="136" t="s">
        <v>128</v>
      </c>
      <c r="AZ1217" s="134"/>
      <c r="BA1217" s="134"/>
      <c r="BB1217" s="134"/>
      <c r="BC1217" s="134"/>
      <c r="BD1217" s="134"/>
      <c r="BE1217" s="134"/>
      <c r="BF1217" s="134"/>
      <c r="BG1217" s="134"/>
      <c r="BH1217" s="134"/>
      <c r="BI1217" s="134"/>
      <c r="BJ1217" s="134"/>
      <c r="BK1217" s="143">
        <f>SUM(BK1218:BK1276)</f>
        <v>0</v>
      </c>
      <c r="BL1217" s="134"/>
      <c r="BM1217" s="134"/>
    </row>
    <row r="1218" ht="16.5" customHeight="1">
      <c r="A1218" s="16"/>
      <c r="B1218" s="17"/>
      <c r="C1218" s="146" t="s">
        <v>2006</v>
      </c>
      <c r="D1218" s="146" t="s">
        <v>131</v>
      </c>
      <c r="E1218" s="147" t="s">
        <v>2007</v>
      </c>
      <c r="F1218" s="148" t="s">
        <v>2008</v>
      </c>
      <c r="G1218" s="149" t="s">
        <v>164</v>
      </c>
      <c r="H1218" s="150">
        <v>35.849</v>
      </c>
      <c r="I1218" s="151"/>
      <c r="J1218" s="151">
        <f>ROUND(I1218*H1218,2)</f>
        <v>0</v>
      </c>
      <c r="K1218" s="148" t="s">
        <v>1</v>
      </c>
      <c r="L1218" s="17"/>
      <c r="M1218" s="152" t="s">
        <v>1</v>
      </c>
      <c r="N1218" s="153" t="s">
        <v>41</v>
      </c>
      <c r="O1218" s="154">
        <v>0.044</v>
      </c>
      <c r="P1218" s="154">
        <f>O1218*H1218</f>
        <v>1.577356</v>
      </c>
      <c r="Q1218" s="154">
        <v>3.0E-4</v>
      </c>
      <c r="R1218" s="154">
        <f>Q1218*H1218</f>
        <v>0.0107547</v>
      </c>
      <c r="S1218" s="154">
        <v>0.0</v>
      </c>
      <c r="T1218" s="155">
        <f>S1218*H1218</f>
        <v>0</v>
      </c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56" t="s">
        <v>434</v>
      </c>
      <c r="AS1218" s="16"/>
      <c r="AT1218" s="156" t="s">
        <v>131</v>
      </c>
      <c r="AU1218" s="156" t="s">
        <v>136</v>
      </c>
      <c r="AV1218" s="16"/>
      <c r="AW1218" s="16"/>
      <c r="AX1218" s="16"/>
      <c r="AY1218" s="3" t="s">
        <v>128</v>
      </c>
      <c r="AZ1218" s="16"/>
      <c r="BA1218" s="16"/>
      <c r="BB1218" s="16"/>
      <c r="BC1218" s="16"/>
      <c r="BD1218" s="16"/>
      <c r="BE1218" s="157">
        <f>IF(N1218="základní",J1218,0)</f>
        <v>0</v>
      </c>
      <c r="BF1218" s="157">
        <f>IF(N1218="snížená",J1218,0)</f>
        <v>0</v>
      </c>
      <c r="BG1218" s="157">
        <f>IF(N1218="zákl. přenesená",J1218,0)</f>
        <v>0</v>
      </c>
      <c r="BH1218" s="157">
        <f>IF(N1218="sníž. přenesená",J1218,0)</f>
        <v>0</v>
      </c>
      <c r="BI1218" s="157">
        <f>IF(N1218="nulová",J1218,0)</f>
        <v>0</v>
      </c>
      <c r="BJ1218" s="3" t="s">
        <v>136</v>
      </c>
      <c r="BK1218" s="157">
        <f>ROUND(I1218*H1218,2)</f>
        <v>0</v>
      </c>
      <c r="BL1218" s="3" t="s">
        <v>434</v>
      </c>
      <c r="BM1218" s="156" t="s">
        <v>2009</v>
      </c>
    </row>
    <row r="1219" ht="15.75" customHeight="1">
      <c r="A1219" s="166"/>
      <c r="B1219" s="167"/>
      <c r="C1219" s="166"/>
      <c r="D1219" s="168" t="s">
        <v>338</v>
      </c>
      <c r="E1219" s="169" t="s">
        <v>1</v>
      </c>
      <c r="F1219" s="170" t="s">
        <v>894</v>
      </c>
      <c r="G1219" s="166"/>
      <c r="H1219" s="169" t="s">
        <v>1</v>
      </c>
      <c r="I1219" s="166"/>
      <c r="J1219" s="166"/>
      <c r="K1219" s="166"/>
      <c r="L1219" s="167"/>
      <c r="M1219" s="171"/>
      <c r="N1219" s="166"/>
      <c r="O1219" s="166"/>
      <c r="P1219" s="166"/>
      <c r="Q1219" s="166"/>
      <c r="R1219" s="166"/>
      <c r="S1219" s="166"/>
      <c r="T1219" s="172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9" t="s">
        <v>338</v>
      </c>
      <c r="AU1219" s="169" t="s">
        <v>136</v>
      </c>
      <c r="AV1219" s="166" t="s">
        <v>83</v>
      </c>
      <c r="AW1219" s="166" t="s">
        <v>28</v>
      </c>
      <c r="AX1219" s="166" t="s">
        <v>75</v>
      </c>
      <c r="AY1219" s="169" t="s">
        <v>128</v>
      </c>
      <c r="AZ1219" s="166"/>
      <c r="BA1219" s="166"/>
      <c r="BB1219" s="166"/>
      <c r="BC1219" s="166"/>
      <c r="BD1219" s="166"/>
      <c r="BE1219" s="166"/>
      <c r="BF1219" s="166"/>
      <c r="BG1219" s="166"/>
      <c r="BH1219" s="166"/>
      <c r="BI1219" s="166"/>
      <c r="BJ1219" s="166"/>
      <c r="BK1219" s="166"/>
      <c r="BL1219" s="166"/>
      <c r="BM1219" s="166"/>
    </row>
    <row r="1220" ht="15.75" customHeight="1">
      <c r="A1220" s="173"/>
      <c r="B1220" s="174"/>
      <c r="C1220" s="173"/>
      <c r="D1220" s="168" t="s">
        <v>338</v>
      </c>
      <c r="E1220" s="175" t="s">
        <v>1</v>
      </c>
      <c r="F1220" s="176" t="s">
        <v>2010</v>
      </c>
      <c r="G1220" s="173"/>
      <c r="H1220" s="177">
        <v>14.96</v>
      </c>
      <c r="I1220" s="173"/>
      <c r="J1220" s="173"/>
      <c r="K1220" s="173"/>
      <c r="L1220" s="174"/>
      <c r="M1220" s="178"/>
      <c r="N1220" s="173"/>
      <c r="O1220" s="173"/>
      <c r="P1220" s="173"/>
      <c r="Q1220" s="173"/>
      <c r="R1220" s="173"/>
      <c r="S1220" s="173"/>
      <c r="T1220" s="179"/>
      <c r="U1220" s="173"/>
      <c r="V1220" s="173"/>
      <c r="W1220" s="173"/>
      <c r="X1220" s="173"/>
      <c r="Y1220" s="173"/>
      <c r="Z1220" s="173"/>
      <c r="AA1220" s="173"/>
      <c r="AB1220" s="173"/>
      <c r="AC1220" s="173"/>
      <c r="AD1220" s="173"/>
      <c r="AE1220" s="173"/>
      <c r="AF1220" s="173"/>
      <c r="AG1220" s="173"/>
      <c r="AH1220" s="173"/>
      <c r="AI1220" s="173"/>
      <c r="AJ1220" s="173"/>
      <c r="AK1220" s="173"/>
      <c r="AL1220" s="173"/>
      <c r="AM1220" s="173"/>
      <c r="AN1220" s="173"/>
      <c r="AO1220" s="173"/>
      <c r="AP1220" s="173"/>
      <c r="AQ1220" s="173"/>
      <c r="AR1220" s="173"/>
      <c r="AS1220" s="173"/>
      <c r="AT1220" s="175" t="s">
        <v>338</v>
      </c>
      <c r="AU1220" s="175" t="s">
        <v>136</v>
      </c>
      <c r="AV1220" s="173" t="s">
        <v>136</v>
      </c>
      <c r="AW1220" s="173" t="s">
        <v>28</v>
      </c>
      <c r="AX1220" s="173" t="s">
        <v>75</v>
      </c>
      <c r="AY1220" s="175" t="s">
        <v>128</v>
      </c>
      <c r="AZ1220" s="173"/>
      <c r="BA1220" s="173"/>
      <c r="BB1220" s="173"/>
      <c r="BC1220" s="173"/>
      <c r="BD1220" s="173"/>
      <c r="BE1220" s="173"/>
      <c r="BF1220" s="173"/>
      <c r="BG1220" s="173"/>
      <c r="BH1220" s="173"/>
      <c r="BI1220" s="173"/>
      <c r="BJ1220" s="173"/>
      <c r="BK1220" s="173"/>
      <c r="BL1220" s="173"/>
      <c r="BM1220" s="173"/>
    </row>
    <row r="1221" ht="15.75" customHeight="1">
      <c r="A1221" s="166"/>
      <c r="B1221" s="167"/>
      <c r="C1221" s="166"/>
      <c r="D1221" s="168" t="s">
        <v>338</v>
      </c>
      <c r="E1221" s="169" t="s">
        <v>1</v>
      </c>
      <c r="F1221" s="170" t="s">
        <v>2011</v>
      </c>
      <c r="G1221" s="166"/>
      <c r="H1221" s="169" t="s">
        <v>1</v>
      </c>
      <c r="I1221" s="166"/>
      <c r="J1221" s="166"/>
      <c r="K1221" s="166"/>
      <c r="L1221" s="167"/>
      <c r="M1221" s="171"/>
      <c r="N1221" s="166"/>
      <c r="O1221" s="166"/>
      <c r="P1221" s="166"/>
      <c r="Q1221" s="166"/>
      <c r="R1221" s="166"/>
      <c r="S1221" s="166"/>
      <c r="T1221" s="172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9" t="s">
        <v>338</v>
      </c>
      <c r="AU1221" s="169" t="s">
        <v>136</v>
      </c>
      <c r="AV1221" s="166" t="s">
        <v>83</v>
      </c>
      <c r="AW1221" s="166" t="s">
        <v>28</v>
      </c>
      <c r="AX1221" s="166" t="s">
        <v>75</v>
      </c>
      <c r="AY1221" s="169" t="s">
        <v>128</v>
      </c>
      <c r="AZ1221" s="166"/>
      <c r="BA1221" s="166"/>
      <c r="BB1221" s="166"/>
      <c r="BC1221" s="166"/>
      <c r="BD1221" s="166"/>
      <c r="BE1221" s="166"/>
      <c r="BF1221" s="166"/>
      <c r="BG1221" s="166"/>
      <c r="BH1221" s="166"/>
      <c r="BI1221" s="166"/>
      <c r="BJ1221" s="166"/>
      <c r="BK1221" s="166"/>
      <c r="BL1221" s="166"/>
      <c r="BM1221" s="166"/>
    </row>
    <row r="1222" ht="15.75" customHeight="1">
      <c r="A1222" s="173"/>
      <c r="B1222" s="174"/>
      <c r="C1222" s="173"/>
      <c r="D1222" s="168" t="s">
        <v>338</v>
      </c>
      <c r="E1222" s="175" t="s">
        <v>1</v>
      </c>
      <c r="F1222" s="176" t="s">
        <v>2012</v>
      </c>
      <c r="G1222" s="173"/>
      <c r="H1222" s="177">
        <v>2.95</v>
      </c>
      <c r="I1222" s="173"/>
      <c r="J1222" s="173"/>
      <c r="K1222" s="173"/>
      <c r="L1222" s="174"/>
      <c r="M1222" s="178"/>
      <c r="N1222" s="173"/>
      <c r="O1222" s="173"/>
      <c r="P1222" s="173"/>
      <c r="Q1222" s="173"/>
      <c r="R1222" s="173"/>
      <c r="S1222" s="173"/>
      <c r="T1222" s="179"/>
      <c r="U1222" s="173"/>
      <c r="V1222" s="173"/>
      <c r="W1222" s="173"/>
      <c r="X1222" s="173"/>
      <c r="Y1222" s="173"/>
      <c r="Z1222" s="173"/>
      <c r="AA1222" s="173"/>
      <c r="AB1222" s="173"/>
      <c r="AC1222" s="173"/>
      <c r="AD1222" s="173"/>
      <c r="AE1222" s="173"/>
      <c r="AF1222" s="173"/>
      <c r="AG1222" s="173"/>
      <c r="AH1222" s="173"/>
      <c r="AI1222" s="173"/>
      <c r="AJ1222" s="173"/>
      <c r="AK1222" s="173"/>
      <c r="AL1222" s="173"/>
      <c r="AM1222" s="173"/>
      <c r="AN1222" s="173"/>
      <c r="AO1222" s="173"/>
      <c r="AP1222" s="173"/>
      <c r="AQ1222" s="173"/>
      <c r="AR1222" s="173"/>
      <c r="AS1222" s="173"/>
      <c r="AT1222" s="175" t="s">
        <v>338</v>
      </c>
      <c r="AU1222" s="175" t="s">
        <v>136</v>
      </c>
      <c r="AV1222" s="173" t="s">
        <v>136</v>
      </c>
      <c r="AW1222" s="173" t="s">
        <v>28</v>
      </c>
      <c r="AX1222" s="173" t="s">
        <v>75</v>
      </c>
      <c r="AY1222" s="175" t="s">
        <v>128</v>
      </c>
      <c r="AZ1222" s="173"/>
      <c r="BA1222" s="173"/>
      <c r="BB1222" s="173"/>
      <c r="BC1222" s="173"/>
      <c r="BD1222" s="173"/>
      <c r="BE1222" s="173"/>
      <c r="BF1222" s="173"/>
      <c r="BG1222" s="173"/>
      <c r="BH1222" s="173"/>
      <c r="BI1222" s="173"/>
      <c r="BJ1222" s="173"/>
      <c r="BK1222" s="173"/>
      <c r="BL1222" s="173"/>
      <c r="BM1222" s="173"/>
    </row>
    <row r="1223" ht="15.75" customHeight="1">
      <c r="A1223" s="166"/>
      <c r="B1223" s="167"/>
      <c r="C1223" s="166"/>
      <c r="D1223" s="168" t="s">
        <v>338</v>
      </c>
      <c r="E1223" s="169" t="s">
        <v>1</v>
      </c>
      <c r="F1223" s="170" t="s">
        <v>912</v>
      </c>
      <c r="G1223" s="166"/>
      <c r="H1223" s="169" t="s">
        <v>1</v>
      </c>
      <c r="I1223" s="166"/>
      <c r="J1223" s="166"/>
      <c r="K1223" s="166"/>
      <c r="L1223" s="167"/>
      <c r="M1223" s="171"/>
      <c r="N1223" s="166"/>
      <c r="O1223" s="166"/>
      <c r="P1223" s="166"/>
      <c r="Q1223" s="166"/>
      <c r="R1223" s="166"/>
      <c r="S1223" s="166"/>
      <c r="T1223" s="172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9" t="s">
        <v>338</v>
      </c>
      <c r="AU1223" s="169" t="s">
        <v>136</v>
      </c>
      <c r="AV1223" s="166" t="s">
        <v>83</v>
      </c>
      <c r="AW1223" s="166" t="s">
        <v>28</v>
      </c>
      <c r="AX1223" s="166" t="s">
        <v>75</v>
      </c>
      <c r="AY1223" s="169" t="s">
        <v>128</v>
      </c>
      <c r="AZ1223" s="166"/>
      <c r="BA1223" s="166"/>
      <c r="BB1223" s="166"/>
      <c r="BC1223" s="166"/>
      <c r="BD1223" s="166"/>
      <c r="BE1223" s="166"/>
      <c r="BF1223" s="166"/>
      <c r="BG1223" s="166"/>
      <c r="BH1223" s="166"/>
      <c r="BI1223" s="166"/>
      <c r="BJ1223" s="166"/>
      <c r="BK1223" s="166"/>
      <c r="BL1223" s="166"/>
      <c r="BM1223" s="166"/>
    </row>
    <row r="1224" ht="15.75" customHeight="1">
      <c r="A1224" s="173"/>
      <c r="B1224" s="174"/>
      <c r="C1224" s="173"/>
      <c r="D1224" s="168" t="s">
        <v>338</v>
      </c>
      <c r="E1224" s="175" t="s">
        <v>1</v>
      </c>
      <c r="F1224" s="176" t="s">
        <v>2013</v>
      </c>
      <c r="G1224" s="173"/>
      <c r="H1224" s="177">
        <v>17.939</v>
      </c>
      <c r="I1224" s="173"/>
      <c r="J1224" s="173"/>
      <c r="K1224" s="173"/>
      <c r="L1224" s="174"/>
      <c r="M1224" s="178"/>
      <c r="N1224" s="173"/>
      <c r="O1224" s="173"/>
      <c r="P1224" s="173"/>
      <c r="Q1224" s="173"/>
      <c r="R1224" s="173"/>
      <c r="S1224" s="173"/>
      <c r="T1224" s="179"/>
      <c r="U1224" s="173"/>
      <c r="V1224" s="173"/>
      <c r="W1224" s="173"/>
      <c r="X1224" s="173"/>
      <c r="Y1224" s="173"/>
      <c r="Z1224" s="173"/>
      <c r="AA1224" s="173"/>
      <c r="AB1224" s="173"/>
      <c r="AC1224" s="173"/>
      <c r="AD1224" s="173"/>
      <c r="AE1224" s="173"/>
      <c r="AF1224" s="173"/>
      <c r="AG1224" s="173"/>
      <c r="AH1224" s="173"/>
      <c r="AI1224" s="173"/>
      <c r="AJ1224" s="173"/>
      <c r="AK1224" s="173"/>
      <c r="AL1224" s="173"/>
      <c r="AM1224" s="173"/>
      <c r="AN1224" s="173"/>
      <c r="AO1224" s="173"/>
      <c r="AP1224" s="173"/>
      <c r="AQ1224" s="173"/>
      <c r="AR1224" s="173"/>
      <c r="AS1224" s="173"/>
      <c r="AT1224" s="175" t="s">
        <v>338</v>
      </c>
      <c r="AU1224" s="175" t="s">
        <v>136</v>
      </c>
      <c r="AV1224" s="173" t="s">
        <v>136</v>
      </c>
      <c r="AW1224" s="173" t="s">
        <v>28</v>
      </c>
      <c r="AX1224" s="173" t="s">
        <v>75</v>
      </c>
      <c r="AY1224" s="175" t="s">
        <v>128</v>
      </c>
      <c r="AZ1224" s="173"/>
      <c r="BA1224" s="173"/>
      <c r="BB1224" s="173"/>
      <c r="BC1224" s="173"/>
      <c r="BD1224" s="173"/>
      <c r="BE1224" s="173"/>
      <c r="BF1224" s="173"/>
      <c r="BG1224" s="173"/>
      <c r="BH1224" s="173"/>
      <c r="BI1224" s="173"/>
      <c r="BJ1224" s="173"/>
      <c r="BK1224" s="173"/>
      <c r="BL1224" s="173"/>
      <c r="BM1224" s="173"/>
    </row>
    <row r="1225" ht="15.75" customHeight="1">
      <c r="A1225" s="187"/>
      <c r="B1225" s="188"/>
      <c r="C1225" s="187"/>
      <c r="D1225" s="168" t="s">
        <v>338</v>
      </c>
      <c r="E1225" s="189" t="s">
        <v>276</v>
      </c>
      <c r="F1225" s="190" t="s">
        <v>351</v>
      </c>
      <c r="G1225" s="187"/>
      <c r="H1225" s="191">
        <v>35.849</v>
      </c>
      <c r="I1225" s="187"/>
      <c r="J1225" s="187"/>
      <c r="K1225" s="187"/>
      <c r="L1225" s="188"/>
      <c r="M1225" s="192"/>
      <c r="N1225" s="187"/>
      <c r="O1225" s="187"/>
      <c r="P1225" s="187"/>
      <c r="Q1225" s="187"/>
      <c r="R1225" s="187"/>
      <c r="S1225" s="187"/>
      <c r="T1225" s="193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9" t="s">
        <v>338</v>
      </c>
      <c r="AU1225" s="189" t="s">
        <v>136</v>
      </c>
      <c r="AV1225" s="187" t="s">
        <v>153</v>
      </c>
      <c r="AW1225" s="187" t="s">
        <v>28</v>
      </c>
      <c r="AX1225" s="187" t="s">
        <v>83</v>
      </c>
      <c r="AY1225" s="189" t="s">
        <v>128</v>
      </c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</row>
    <row r="1226" ht="24.0" customHeight="1">
      <c r="A1226" s="16"/>
      <c r="B1226" s="17"/>
      <c r="C1226" s="146" t="s">
        <v>2014</v>
      </c>
      <c r="D1226" s="146" t="s">
        <v>131</v>
      </c>
      <c r="E1226" s="147" t="s">
        <v>2015</v>
      </c>
      <c r="F1226" s="148" t="s">
        <v>2016</v>
      </c>
      <c r="G1226" s="149" t="s">
        <v>164</v>
      </c>
      <c r="H1226" s="150">
        <v>35.849</v>
      </c>
      <c r="I1226" s="151"/>
      <c r="J1226" s="151">
        <f>ROUND(I1226*H1226,2)</f>
        <v>0</v>
      </c>
      <c r="K1226" s="148" t="s">
        <v>1</v>
      </c>
      <c r="L1226" s="17"/>
      <c r="M1226" s="152" t="s">
        <v>1</v>
      </c>
      <c r="N1226" s="153" t="s">
        <v>41</v>
      </c>
      <c r="O1226" s="154">
        <v>0.375</v>
      </c>
      <c r="P1226" s="154">
        <f>O1226*H1226</f>
        <v>13.443375</v>
      </c>
      <c r="Q1226" s="154">
        <v>0.0015</v>
      </c>
      <c r="R1226" s="154">
        <f>Q1226*H1226</f>
        <v>0.0537735</v>
      </c>
      <c r="S1226" s="154">
        <v>0.0</v>
      </c>
      <c r="T1226" s="155">
        <f>S1226*H1226</f>
        <v>0</v>
      </c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56" t="s">
        <v>434</v>
      </c>
      <c r="AS1226" s="16"/>
      <c r="AT1226" s="156" t="s">
        <v>131</v>
      </c>
      <c r="AU1226" s="156" t="s">
        <v>136</v>
      </c>
      <c r="AV1226" s="16"/>
      <c r="AW1226" s="16"/>
      <c r="AX1226" s="16"/>
      <c r="AY1226" s="3" t="s">
        <v>128</v>
      </c>
      <c r="AZ1226" s="16"/>
      <c r="BA1226" s="16"/>
      <c r="BB1226" s="16"/>
      <c r="BC1226" s="16"/>
      <c r="BD1226" s="16"/>
      <c r="BE1226" s="157">
        <f>IF(N1226="základní",J1226,0)</f>
        <v>0</v>
      </c>
      <c r="BF1226" s="157">
        <f>IF(N1226="snížená",J1226,0)</f>
        <v>0</v>
      </c>
      <c r="BG1226" s="157">
        <f>IF(N1226="zákl. přenesená",J1226,0)</f>
        <v>0</v>
      </c>
      <c r="BH1226" s="157">
        <f>IF(N1226="sníž. přenesená",J1226,0)</f>
        <v>0</v>
      </c>
      <c r="BI1226" s="157">
        <f>IF(N1226="nulová",J1226,0)</f>
        <v>0</v>
      </c>
      <c r="BJ1226" s="3" t="s">
        <v>136</v>
      </c>
      <c r="BK1226" s="157">
        <f>ROUND(I1226*H1226,2)</f>
        <v>0</v>
      </c>
      <c r="BL1226" s="3" t="s">
        <v>434</v>
      </c>
      <c r="BM1226" s="156" t="s">
        <v>2017</v>
      </c>
    </row>
    <row r="1227" ht="15.75" customHeight="1">
      <c r="A1227" s="173"/>
      <c r="B1227" s="174"/>
      <c r="C1227" s="173"/>
      <c r="D1227" s="168" t="s">
        <v>338</v>
      </c>
      <c r="E1227" s="175" t="s">
        <v>1</v>
      </c>
      <c r="F1227" s="176" t="s">
        <v>276</v>
      </c>
      <c r="G1227" s="173"/>
      <c r="H1227" s="177">
        <v>35.849</v>
      </c>
      <c r="I1227" s="173"/>
      <c r="J1227" s="173"/>
      <c r="K1227" s="173"/>
      <c r="L1227" s="174"/>
      <c r="M1227" s="178"/>
      <c r="N1227" s="173"/>
      <c r="O1227" s="173"/>
      <c r="P1227" s="173"/>
      <c r="Q1227" s="173"/>
      <c r="R1227" s="173"/>
      <c r="S1227" s="173"/>
      <c r="T1227" s="179"/>
      <c r="U1227" s="173"/>
      <c r="V1227" s="173"/>
      <c r="W1227" s="173"/>
      <c r="X1227" s="173"/>
      <c r="Y1227" s="173"/>
      <c r="Z1227" s="173"/>
      <c r="AA1227" s="173"/>
      <c r="AB1227" s="173"/>
      <c r="AC1227" s="173"/>
      <c r="AD1227" s="173"/>
      <c r="AE1227" s="173"/>
      <c r="AF1227" s="173"/>
      <c r="AG1227" s="173"/>
      <c r="AH1227" s="173"/>
      <c r="AI1227" s="173"/>
      <c r="AJ1227" s="173"/>
      <c r="AK1227" s="173"/>
      <c r="AL1227" s="173"/>
      <c r="AM1227" s="173"/>
      <c r="AN1227" s="173"/>
      <c r="AO1227" s="173"/>
      <c r="AP1227" s="173"/>
      <c r="AQ1227" s="173"/>
      <c r="AR1227" s="173"/>
      <c r="AS1227" s="173"/>
      <c r="AT1227" s="175" t="s">
        <v>338</v>
      </c>
      <c r="AU1227" s="175" t="s">
        <v>136</v>
      </c>
      <c r="AV1227" s="173" t="s">
        <v>136</v>
      </c>
      <c r="AW1227" s="173" t="s">
        <v>28</v>
      </c>
      <c r="AX1227" s="173" t="s">
        <v>75</v>
      </c>
      <c r="AY1227" s="175" t="s">
        <v>128</v>
      </c>
      <c r="AZ1227" s="173"/>
      <c r="BA1227" s="173"/>
      <c r="BB1227" s="173"/>
      <c r="BC1227" s="173"/>
      <c r="BD1227" s="173"/>
      <c r="BE1227" s="173"/>
      <c r="BF1227" s="173"/>
      <c r="BG1227" s="173"/>
      <c r="BH1227" s="173"/>
      <c r="BI1227" s="173"/>
      <c r="BJ1227" s="173"/>
      <c r="BK1227" s="173"/>
      <c r="BL1227" s="173"/>
      <c r="BM1227" s="173"/>
    </row>
    <row r="1228" ht="15.75" customHeight="1">
      <c r="A1228" s="187"/>
      <c r="B1228" s="188"/>
      <c r="C1228" s="187"/>
      <c r="D1228" s="168" t="s">
        <v>338</v>
      </c>
      <c r="E1228" s="189" t="s">
        <v>1</v>
      </c>
      <c r="F1228" s="190" t="s">
        <v>351</v>
      </c>
      <c r="G1228" s="187"/>
      <c r="H1228" s="191">
        <v>35.849</v>
      </c>
      <c r="I1228" s="187"/>
      <c r="J1228" s="187"/>
      <c r="K1228" s="187"/>
      <c r="L1228" s="188"/>
      <c r="M1228" s="192"/>
      <c r="N1228" s="187"/>
      <c r="O1228" s="187"/>
      <c r="P1228" s="187"/>
      <c r="Q1228" s="187"/>
      <c r="R1228" s="187"/>
      <c r="S1228" s="187"/>
      <c r="T1228" s="193"/>
      <c r="U1228" s="187"/>
      <c r="V1228" s="187"/>
      <c r="W1228" s="187"/>
      <c r="X1228" s="187"/>
      <c r="Y1228" s="187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9" t="s">
        <v>338</v>
      </c>
      <c r="AU1228" s="189" t="s">
        <v>136</v>
      </c>
      <c r="AV1228" s="187" t="s">
        <v>153</v>
      </c>
      <c r="AW1228" s="187" t="s">
        <v>28</v>
      </c>
      <c r="AX1228" s="187" t="s">
        <v>83</v>
      </c>
      <c r="AY1228" s="189" t="s">
        <v>128</v>
      </c>
      <c r="AZ1228" s="187"/>
      <c r="BA1228" s="187"/>
      <c r="BB1228" s="187"/>
      <c r="BC1228" s="187"/>
      <c r="BD1228" s="187"/>
      <c r="BE1228" s="187"/>
      <c r="BF1228" s="187"/>
      <c r="BG1228" s="187"/>
      <c r="BH1228" s="187"/>
      <c r="BI1228" s="187"/>
      <c r="BJ1228" s="187"/>
      <c r="BK1228" s="187"/>
      <c r="BL1228" s="187"/>
      <c r="BM1228" s="187"/>
    </row>
    <row r="1229" ht="24.0" customHeight="1">
      <c r="A1229" s="16"/>
      <c r="B1229" s="17"/>
      <c r="C1229" s="146" t="s">
        <v>2018</v>
      </c>
      <c r="D1229" s="146" t="s">
        <v>131</v>
      </c>
      <c r="E1229" s="147" t="s">
        <v>2019</v>
      </c>
      <c r="F1229" s="148" t="s">
        <v>2020</v>
      </c>
      <c r="G1229" s="149" t="s">
        <v>209</v>
      </c>
      <c r="H1229" s="150">
        <v>16.6</v>
      </c>
      <c r="I1229" s="151"/>
      <c r="J1229" s="151">
        <f>ROUND(I1229*H1229,2)</f>
        <v>0</v>
      </c>
      <c r="K1229" s="148" t="s">
        <v>1</v>
      </c>
      <c r="L1229" s="17"/>
      <c r="M1229" s="152" t="s">
        <v>1</v>
      </c>
      <c r="N1229" s="153" t="s">
        <v>41</v>
      </c>
      <c r="O1229" s="154">
        <v>0.049</v>
      </c>
      <c r="P1229" s="154">
        <f>O1229*H1229</f>
        <v>0.8134</v>
      </c>
      <c r="Q1229" s="154">
        <v>2.75E-4</v>
      </c>
      <c r="R1229" s="154">
        <f>Q1229*H1229</f>
        <v>0.004565</v>
      </c>
      <c r="S1229" s="154">
        <v>0.0</v>
      </c>
      <c r="T1229" s="155">
        <f>S1229*H1229</f>
        <v>0</v>
      </c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56" t="s">
        <v>434</v>
      </c>
      <c r="AS1229" s="16"/>
      <c r="AT1229" s="156" t="s">
        <v>131</v>
      </c>
      <c r="AU1229" s="156" t="s">
        <v>136</v>
      </c>
      <c r="AV1229" s="16"/>
      <c r="AW1229" s="16"/>
      <c r="AX1229" s="16"/>
      <c r="AY1229" s="3" t="s">
        <v>128</v>
      </c>
      <c r="AZ1229" s="16"/>
      <c r="BA1229" s="16"/>
      <c r="BB1229" s="16"/>
      <c r="BC1229" s="16"/>
      <c r="BD1229" s="16"/>
      <c r="BE1229" s="157">
        <f>IF(N1229="základní",J1229,0)</f>
        <v>0</v>
      </c>
      <c r="BF1229" s="157">
        <f>IF(N1229="snížená",J1229,0)</f>
        <v>0</v>
      </c>
      <c r="BG1229" s="157">
        <f>IF(N1229="zákl. přenesená",J1229,0)</f>
        <v>0</v>
      </c>
      <c r="BH1229" s="157">
        <f>IF(N1229="sníž. přenesená",J1229,0)</f>
        <v>0</v>
      </c>
      <c r="BI1229" s="157">
        <f>IF(N1229="nulová",J1229,0)</f>
        <v>0</v>
      </c>
      <c r="BJ1229" s="3" t="s">
        <v>136</v>
      </c>
      <c r="BK1229" s="157">
        <f>ROUND(I1229*H1229,2)</f>
        <v>0</v>
      </c>
      <c r="BL1229" s="3" t="s">
        <v>434</v>
      </c>
      <c r="BM1229" s="156" t="s">
        <v>2021</v>
      </c>
    </row>
    <row r="1230" ht="15.75" customHeight="1">
      <c r="A1230" s="173"/>
      <c r="B1230" s="174"/>
      <c r="C1230" s="173"/>
      <c r="D1230" s="168" t="s">
        <v>338</v>
      </c>
      <c r="E1230" s="175" t="s">
        <v>1</v>
      </c>
      <c r="F1230" s="176" t="s">
        <v>2022</v>
      </c>
      <c r="G1230" s="173"/>
      <c r="H1230" s="177">
        <v>8.0</v>
      </c>
      <c r="I1230" s="173"/>
      <c r="J1230" s="173"/>
      <c r="K1230" s="173"/>
      <c r="L1230" s="174"/>
      <c r="M1230" s="178"/>
      <c r="N1230" s="173"/>
      <c r="O1230" s="173"/>
      <c r="P1230" s="173"/>
      <c r="Q1230" s="173"/>
      <c r="R1230" s="173"/>
      <c r="S1230" s="173"/>
      <c r="T1230" s="179"/>
      <c r="U1230" s="173"/>
      <c r="V1230" s="173"/>
      <c r="W1230" s="173"/>
      <c r="X1230" s="173"/>
      <c r="Y1230" s="173"/>
      <c r="Z1230" s="173"/>
      <c r="AA1230" s="173"/>
      <c r="AB1230" s="173"/>
      <c r="AC1230" s="173"/>
      <c r="AD1230" s="173"/>
      <c r="AE1230" s="173"/>
      <c r="AF1230" s="173"/>
      <c r="AG1230" s="173"/>
      <c r="AH1230" s="173"/>
      <c r="AI1230" s="173"/>
      <c r="AJ1230" s="173"/>
      <c r="AK1230" s="173"/>
      <c r="AL1230" s="173"/>
      <c r="AM1230" s="173"/>
      <c r="AN1230" s="173"/>
      <c r="AO1230" s="173"/>
      <c r="AP1230" s="173"/>
      <c r="AQ1230" s="173"/>
      <c r="AR1230" s="173"/>
      <c r="AS1230" s="173"/>
      <c r="AT1230" s="175" t="s">
        <v>338</v>
      </c>
      <c r="AU1230" s="175" t="s">
        <v>136</v>
      </c>
      <c r="AV1230" s="173" t="s">
        <v>136</v>
      </c>
      <c r="AW1230" s="173" t="s">
        <v>28</v>
      </c>
      <c r="AX1230" s="173" t="s">
        <v>75</v>
      </c>
      <c r="AY1230" s="175" t="s">
        <v>128</v>
      </c>
      <c r="AZ1230" s="173"/>
      <c r="BA1230" s="173"/>
      <c r="BB1230" s="173"/>
      <c r="BC1230" s="173"/>
      <c r="BD1230" s="173"/>
      <c r="BE1230" s="173"/>
      <c r="BF1230" s="173"/>
      <c r="BG1230" s="173"/>
      <c r="BH1230" s="173"/>
      <c r="BI1230" s="173"/>
      <c r="BJ1230" s="173"/>
      <c r="BK1230" s="173"/>
      <c r="BL1230" s="173"/>
      <c r="BM1230" s="173"/>
    </row>
    <row r="1231" ht="15.75" customHeight="1">
      <c r="A1231" s="173"/>
      <c r="B1231" s="174"/>
      <c r="C1231" s="173"/>
      <c r="D1231" s="168" t="s">
        <v>338</v>
      </c>
      <c r="E1231" s="175" t="s">
        <v>1</v>
      </c>
      <c r="F1231" s="176" t="s">
        <v>2023</v>
      </c>
      <c r="G1231" s="173"/>
      <c r="H1231" s="177">
        <v>0.6</v>
      </c>
      <c r="I1231" s="173"/>
      <c r="J1231" s="173"/>
      <c r="K1231" s="173"/>
      <c r="L1231" s="174"/>
      <c r="M1231" s="178"/>
      <c r="N1231" s="173"/>
      <c r="O1231" s="173"/>
      <c r="P1231" s="173"/>
      <c r="Q1231" s="173"/>
      <c r="R1231" s="173"/>
      <c r="S1231" s="173"/>
      <c r="T1231" s="179"/>
      <c r="U1231" s="173"/>
      <c r="V1231" s="173"/>
      <c r="W1231" s="173"/>
      <c r="X1231" s="173"/>
      <c r="Y1231" s="173"/>
      <c r="Z1231" s="173"/>
      <c r="AA1231" s="173"/>
      <c r="AB1231" s="173"/>
      <c r="AC1231" s="173"/>
      <c r="AD1231" s="173"/>
      <c r="AE1231" s="173"/>
      <c r="AF1231" s="173"/>
      <c r="AG1231" s="173"/>
      <c r="AH1231" s="173"/>
      <c r="AI1231" s="173"/>
      <c r="AJ1231" s="173"/>
      <c r="AK1231" s="173"/>
      <c r="AL1231" s="173"/>
      <c r="AM1231" s="173"/>
      <c r="AN1231" s="173"/>
      <c r="AO1231" s="173"/>
      <c r="AP1231" s="173"/>
      <c r="AQ1231" s="173"/>
      <c r="AR1231" s="173"/>
      <c r="AS1231" s="173"/>
      <c r="AT1231" s="175" t="s">
        <v>338</v>
      </c>
      <c r="AU1231" s="175" t="s">
        <v>136</v>
      </c>
      <c r="AV1231" s="173" t="s">
        <v>136</v>
      </c>
      <c r="AW1231" s="173" t="s">
        <v>28</v>
      </c>
      <c r="AX1231" s="173" t="s">
        <v>75</v>
      </c>
      <c r="AY1231" s="175" t="s">
        <v>128</v>
      </c>
      <c r="AZ1231" s="173"/>
      <c r="BA1231" s="173"/>
      <c r="BB1231" s="173"/>
      <c r="BC1231" s="173"/>
      <c r="BD1231" s="173"/>
      <c r="BE1231" s="173"/>
      <c r="BF1231" s="173"/>
      <c r="BG1231" s="173"/>
      <c r="BH1231" s="173"/>
      <c r="BI1231" s="173"/>
      <c r="BJ1231" s="173"/>
      <c r="BK1231" s="173"/>
      <c r="BL1231" s="173"/>
      <c r="BM1231" s="173"/>
    </row>
    <row r="1232" ht="15.75" customHeight="1">
      <c r="A1232" s="173"/>
      <c r="B1232" s="174"/>
      <c r="C1232" s="173"/>
      <c r="D1232" s="168" t="s">
        <v>338</v>
      </c>
      <c r="E1232" s="175" t="s">
        <v>1</v>
      </c>
      <c r="F1232" s="176" t="s">
        <v>2024</v>
      </c>
      <c r="G1232" s="173"/>
      <c r="H1232" s="177">
        <v>8.0</v>
      </c>
      <c r="I1232" s="173"/>
      <c r="J1232" s="173"/>
      <c r="K1232" s="173"/>
      <c r="L1232" s="174"/>
      <c r="M1232" s="178"/>
      <c r="N1232" s="173"/>
      <c r="O1232" s="173"/>
      <c r="P1232" s="173"/>
      <c r="Q1232" s="173"/>
      <c r="R1232" s="173"/>
      <c r="S1232" s="173"/>
      <c r="T1232" s="179"/>
      <c r="U1232" s="173"/>
      <c r="V1232" s="173"/>
      <c r="W1232" s="173"/>
      <c r="X1232" s="173"/>
      <c r="Y1232" s="173"/>
      <c r="Z1232" s="173"/>
      <c r="AA1232" s="173"/>
      <c r="AB1232" s="173"/>
      <c r="AC1232" s="173"/>
      <c r="AD1232" s="173"/>
      <c r="AE1232" s="173"/>
      <c r="AF1232" s="173"/>
      <c r="AG1232" s="173"/>
      <c r="AH1232" s="173"/>
      <c r="AI1232" s="173"/>
      <c r="AJ1232" s="173"/>
      <c r="AK1232" s="173"/>
      <c r="AL1232" s="173"/>
      <c r="AM1232" s="173"/>
      <c r="AN1232" s="173"/>
      <c r="AO1232" s="173"/>
      <c r="AP1232" s="173"/>
      <c r="AQ1232" s="173"/>
      <c r="AR1232" s="173"/>
      <c r="AS1232" s="173"/>
      <c r="AT1232" s="175" t="s">
        <v>338</v>
      </c>
      <c r="AU1232" s="175" t="s">
        <v>136</v>
      </c>
      <c r="AV1232" s="173" t="s">
        <v>136</v>
      </c>
      <c r="AW1232" s="173" t="s">
        <v>28</v>
      </c>
      <c r="AX1232" s="173" t="s">
        <v>75</v>
      </c>
      <c r="AY1232" s="175" t="s">
        <v>128</v>
      </c>
      <c r="AZ1232" s="173"/>
      <c r="BA1232" s="173"/>
      <c r="BB1232" s="173"/>
      <c r="BC1232" s="173"/>
      <c r="BD1232" s="173"/>
      <c r="BE1232" s="173"/>
      <c r="BF1232" s="173"/>
      <c r="BG1232" s="173"/>
      <c r="BH1232" s="173"/>
      <c r="BI1232" s="173"/>
      <c r="BJ1232" s="173"/>
      <c r="BK1232" s="173"/>
      <c r="BL1232" s="173"/>
      <c r="BM1232" s="173"/>
    </row>
    <row r="1233" ht="15.75" customHeight="1">
      <c r="A1233" s="187"/>
      <c r="B1233" s="188"/>
      <c r="C1233" s="187"/>
      <c r="D1233" s="168" t="s">
        <v>338</v>
      </c>
      <c r="E1233" s="189" t="s">
        <v>279</v>
      </c>
      <c r="F1233" s="190" t="s">
        <v>351</v>
      </c>
      <c r="G1233" s="187"/>
      <c r="H1233" s="191">
        <v>16.6</v>
      </c>
      <c r="I1233" s="187"/>
      <c r="J1233" s="187"/>
      <c r="K1233" s="187"/>
      <c r="L1233" s="188"/>
      <c r="M1233" s="192"/>
      <c r="N1233" s="187"/>
      <c r="O1233" s="187"/>
      <c r="P1233" s="187"/>
      <c r="Q1233" s="187"/>
      <c r="R1233" s="187"/>
      <c r="S1233" s="187"/>
      <c r="T1233" s="193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9" t="s">
        <v>338</v>
      </c>
      <c r="AU1233" s="189" t="s">
        <v>136</v>
      </c>
      <c r="AV1233" s="187" t="s">
        <v>153</v>
      </c>
      <c r="AW1233" s="187" t="s">
        <v>28</v>
      </c>
      <c r="AX1233" s="187" t="s">
        <v>83</v>
      </c>
      <c r="AY1233" s="189" t="s">
        <v>128</v>
      </c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</row>
    <row r="1234" ht="33.0" customHeight="1">
      <c r="A1234" s="16"/>
      <c r="B1234" s="17"/>
      <c r="C1234" s="146" t="s">
        <v>2025</v>
      </c>
      <c r="D1234" s="146" t="s">
        <v>131</v>
      </c>
      <c r="E1234" s="147" t="s">
        <v>2026</v>
      </c>
      <c r="F1234" s="148" t="s">
        <v>2027</v>
      </c>
      <c r="G1234" s="149" t="s">
        <v>164</v>
      </c>
      <c r="H1234" s="150">
        <v>35.849</v>
      </c>
      <c r="I1234" s="151"/>
      <c r="J1234" s="151">
        <f>ROUND(I1234*H1234,2)</f>
        <v>0</v>
      </c>
      <c r="K1234" s="148" t="s">
        <v>1</v>
      </c>
      <c r="L1234" s="17"/>
      <c r="M1234" s="152" t="s">
        <v>1</v>
      </c>
      <c r="N1234" s="153" t="s">
        <v>41</v>
      </c>
      <c r="O1234" s="154">
        <v>0.746</v>
      </c>
      <c r="P1234" s="154">
        <f>O1234*H1234</f>
        <v>26.743354</v>
      </c>
      <c r="Q1234" s="154">
        <v>0.0052</v>
      </c>
      <c r="R1234" s="154">
        <f>Q1234*H1234</f>
        <v>0.1864148</v>
      </c>
      <c r="S1234" s="154">
        <v>0.0</v>
      </c>
      <c r="T1234" s="155">
        <f>S1234*H1234</f>
        <v>0</v>
      </c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56" t="s">
        <v>434</v>
      </c>
      <c r="AS1234" s="16"/>
      <c r="AT1234" s="156" t="s">
        <v>131</v>
      </c>
      <c r="AU1234" s="156" t="s">
        <v>136</v>
      </c>
      <c r="AV1234" s="16"/>
      <c r="AW1234" s="16"/>
      <c r="AX1234" s="16"/>
      <c r="AY1234" s="3" t="s">
        <v>128</v>
      </c>
      <c r="AZ1234" s="16"/>
      <c r="BA1234" s="16"/>
      <c r="BB1234" s="16"/>
      <c r="BC1234" s="16"/>
      <c r="BD1234" s="16"/>
      <c r="BE1234" s="157">
        <f>IF(N1234="základní",J1234,0)</f>
        <v>0</v>
      </c>
      <c r="BF1234" s="157">
        <f>IF(N1234="snížená",J1234,0)</f>
        <v>0</v>
      </c>
      <c r="BG1234" s="157">
        <f>IF(N1234="zákl. přenesená",J1234,0)</f>
        <v>0</v>
      </c>
      <c r="BH1234" s="157">
        <f>IF(N1234="sníž. přenesená",J1234,0)</f>
        <v>0</v>
      </c>
      <c r="BI1234" s="157">
        <f>IF(N1234="nulová",J1234,0)</f>
        <v>0</v>
      </c>
      <c r="BJ1234" s="3" t="s">
        <v>136</v>
      </c>
      <c r="BK1234" s="157">
        <f>ROUND(I1234*H1234,2)</f>
        <v>0</v>
      </c>
      <c r="BL1234" s="3" t="s">
        <v>434</v>
      </c>
      <c r="BM1234" s="156" t="s">
        <v>2028</v>
      </c>
    </row>
    <row r="1235" ht="15.75" customHeight="1">
      <c r="A1235" s="173"/>
      <c r="B1235" s="174"/>
      <c r="C1235" s="173"/>
      <c r="D1235" s="168" t="s">
        <v>338</v>
      </c>
      <c r="E1235" s="175" t="s">
        <v>1</v>
      </c>
      <c r="F1235" s="176" t="s">
        <v>276</v>
      </c>
      <c r="G1235" s="173"/>
      <c r="H1235" s="177">
        <v>35.849</v>
      </c>
      <c r="I1235" s="173"/>
      <c r="J1235" s="173"/>
      <c r="K1235" s="173"/>
      <c r="L1235" s="174"/>
      <c r="M1235" s="178"/>
      <c r="N1235" s="173"/>
      <c r="O1235" s="173"/>
      <c r="P1235" s="173"/>
      <c r="Q1235" s="173"/>
      <c r="R1235" s="173"/>
      <c r="S1235" s="173"/>
      <c r="T1235" s="179"/>
      <c r="U1235" s="173"/>
      <c r="V1235" s="173"/>
      <c r="W1235" s="173"/>
      <c r="X1235" s="173"/>
      <c r="Y1235" s="173"/>
      <c r="Z1235" s="173"/>
      <c r="AA1235" s="173"/>
      <c r="AB1235" s="173"/>
      <c r="AC1235" s="173"/>
      <c r="AD1235" s="173"/>
      <c r="AE1235" s="173"/>
      <c r="AF1235" s="173"/>
      <c r="AG1235" s="173"/>
      <c r="AH1235" s="173"/>
      <c r="AI1235" s="173"/>
      <c r="AJ1235" s="173"/>
      <c r="AK1235" s="173"/>
      <c r="AL1235" s="173"/>
      <c r="AM1235" s="173"/>
      <c r="AN1235" s="173"/>
      <c r="AO1235" s="173"/>
      <c r="AP1235" s="173"/>
      <c r="AQ1235" s="173"/>
      <c r="AR1235" s="173"/>
      <c r="AS1235" s="173"/>
      <c r="AT1235" s="175" t="s">
        <v>338</v>
      </c>
      <c r="AU1235" s="175" t="s">
        <v>136</v>
      </c>
      <c r="AV1235" s="173" t="s">
        <v>136</v>
      </c>
      <c r="AW1235" s="173" t="s">
        <v>28</v>
      </c>
      <c r="AX1235" s="173" t="s">
        <v>83</v>
      </c>
      <c r="AY1235" s="175" t="s">
        <v>128</v>
      </c>
      <c r="AZ1235" s="173"/>
      <c r="BA1235" s="173"/>
      <c r="BB1235" s="173"/>
      <c r="BC1235" s="173"/>
      <c r="BD1235" s="173"/>
      <c r="BE1235" s="173"/>
      <c r="BF1235" s="173"/>
      <c r="BG1235" s="173"/>
      <c r="BH1235" s="173"/>
      <c r="BI1235" s="173"/>
      <c r="BJ1235" s="173"/>
      <c r="BK1235" s="173"/>
      <c r="BL1235" s="173"/>
      <c r="BM1235" s="173"/>
    </row>
    <row r="1236" ht="16.5" customHeight="1">
      <c r="A1236" s="16"/>
      <c r="B1236" s="17"/>
      <c r="C1236" s="194" t="s">
        <v>2029</v>
      </c>
      <c r="D1236" s="194" t="s">
        <v>407</v>
      </c>
      <c r="E1236" s="195" t="s">
        <v>2030</v>
      </c>
      <c r="F1236" s="196" t="s">
        <v>2031</v>
      </c>
      <c r="G1236" s="197" t="s">
        <v>164</v>
      </c>
      <c r="H1236" s="198">
        <v>39.434</v>
      </c>
      <c r="I1236" s="199"/>
      <c r="J1236" s="199">
        <f>ROUND(I1236*H1236,2)</f>
        <v>0</v>
      </c>
      <c r="K1236" s="196" t="s">
        <v>1</v>
      </c>
      <c r="L1236" s="200"/>
      <c r="M1236" s="201" t="s">
        <v>1</v>
      </c>
      <c r="N1236" s="202" t="s">
        <v>41</v>
      </c>
      <c r="O1236" s="154">
        <v>0.0</v>
      </c>
      <c r="P1236" s="154">
        <f>O1236*H1236</f>
        <v>0</v>
      </c>
      <c r="Q1236" s="154">
        <v>0.0126</v>
      </c>
      <c r="R1236" s="154">
        <f>Q1236*H1236</f>
        <v>0.4968684</v>
      </c>
      <c r="S1236" s="154">
        <v>0.0</v>
      </c>
      <c r="T1236" s="155">
        <f>S1236*H1236</f>
        <v>0</v>
      </c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56" t="s">
        <v>556</v>
      </c>
      <c r="AS1236" s="16"/>
      <c r="AT1236" s="156" t="s">
        <v>407</v>
      </c>
      <c r="AU1236" s="156" t="s">
        <v>136</v>
      </c>
      <c r="AV1236" s="16"/>
      <c r="AW1236" s="16"/>
      <c r="AX1236" s="16"/>
      <c r="AY1236" s="3" t="s">
        <v>128</v>
      </c>
      <c r="AZ1236" s="16"/>
      <c r="BA1236" s="16"/>
      <c r="BB1236" s="16"/>
      <c r="BC1236" s="16"/>
      <c r="BD1236" s="16"/>
      <c r="BE1236" s="157">
        <f>IF(N1236="základní",J1236,0)</f>
        <v>0</v>
      </c>
      <c r="BF1236" s="157">
        <f>IF(N1236="snížená",J1236,0)</f>
        <v>0</v>
      </c>
      <c r="BG1236" s="157">
        <f>IF(N1236="zákl. přenesená",J1236,0)</f>
        <v>0</v>
      </c>
      <c r="BH1236" s="157">
        <f>IF(N1236="sníž. přenesená",J1236,0)</f>
        <v>0</v>
      </c>
      <c r="BI1236" s="157">
        <f>IF(N1236="nulová",J1236,0)</f>
        <v>0</v>
      </c>
      <c r="BJ1236" s="3" t="s">
        <v>136</v>
      </c>
      <c r="BK1236" s="157">
        <f>ROUND(I1236*H1236,2)</f>
        <v>0</v>
      </c>
      <c r="BL1236" s="3" t="s">
        <v>434</v>
      </c>
      <c r="BM1236" s="156" t="s">
        <v>2032</v>
      </c>
    </row>
    <row r="1237" ht="15.75" customHeight="1">
      <c r="A1237" s="173"/>
      <c r="B1237" s="174"/>
      <c r="C1237" s="173"/>
      <c r="D1237" s="168" t="s">
        <v>338</v>
      </c>
      <c r="E1237" s="173"/>
      <c r="F1237" s="176" t="s">
        <v>2033</v>
      </c>
      <c r="G1237" s="173"/>
      <c r="H1237" s="177">
        <v>39.434</v>
      </c>
      <c r="I1237" s="173"/>
      <c r="J1237" s="173"/>
      <c r="K1237" s="173"/>
      <c r="L1237" s="174"/>
      <c r="M1237" s="178"/>
      <c r="N1237" s="173"/>
      <c r="O1237" s="173"/>
      <c r="P1237" s="173"/>
      <c r="Q1237" s="173"/>
      <c r="R1237" s="173"/>
      <c r="S1237" s="173"/>
      <c r="T1237" s="179"/>
      <c r="U1237" s="173"/>
      <c r="V1237" s="173"/>
      <c r="W1237" s="173"/>
      <c r="X1237" s="173"/>
      <c r="Y1237" s="173"/>
      <c r="Z1237" s="173"/>
      <c r="AA1237" s="173"/>
      <c r="AB1237" s="173"/>
      <c r="AC1237" s="173"/>
      <c r="AD1237" s="173"/>
      <c r="AE1237" s="173"/>
      <c r="AF1237" s="173"/>
      <c r="AG1237" s="173"/>
      <c r="AH1237" s="173"/>
      <c r="AI1237" s="173"/>
      <c r="AJ1237" s="173"/>
      <c r="AK1237" s="173"/>
      <c r="AL1237" s="173"/>
      <c r="AM1237" s="173"/>
      <c r="AN1237" s="173"/>
      <c r="AO1237" s="173"/>
      <c r="AP1237" s="173"/>
      <c r="AQ1237" s="173"/>
      <c r="AR1237" s="173"/>
      <c r="AS1237" s="173"/>
      <c r="AT1237" s="175" t="s">
        <v>338</v>
      </c>
      <c r="AU1237" s="175" t="s">
        <v>136</v>
      </c>
      <c r="AV1237" s="173" t="s">
        <v>136</v>
      </c>
      <c r="AW1237" s="173" t="s">
        <v>4</v>
      </c>
      <c r="AX1237" s="173" t="s">
        <v>83</v>
      </c>
      <c r="AY1237" s="175" t="s">
        <v>128</v>
      </c>
      <c r="AZ1237" s="173"/>
      <c r="BA1237" s="173"/>
      <c r="BB1237" s="173"/>
      <c r="BC1237" s="173"/>
      <c r="BD1237" s="173"/>
      <c r="BE1237" s="173"/>
      <c r="BF1237" s="173"/>
      <c r="BG1237" s="173"/>
      <c r="BH1237" s="173"/>
      <c r="BI1237" s="173"/>
      <c r="BJ1237" s="173"/>
      <c r="BK1237" s="173"/>
      <c r="BL1237" s="173"/>
      <c r="BM1237" s="173"/>
    </row>
    <row r="1238" ht="24.0" customHeight="1">
      <c r="A1238" s="16"/>
      <c r="B1238" s="17"/>
      <c r="C1238" s="146" t="s">
        <v>2034</v>
      </c>
      <c r="D1238" s="146" t="s">
        <v>131</v>
      </c>
      <c r="E1238" s="147" t="s">
        <v>2035</v>
      </c>
      <c r="F1238" s="148" t="s">
        <v>2036</v>
      </c>
      <c r="G1238" s="149" t="s">
        <v>164</v>
      </c>
      <c r="H1238" s="150">
        <v>35.849</v>
      </c>
      <c r="I1238" s="151"/>
      <c r="J1238" s="151">
        <f>ROUND(I1238*H1238,2)</f>
        <v>0</v>
      </c>
      <c r="K1238" s="148" t="s">
        <v>1</v>
      </c>
      <c r="L1238" s="17"/>
      <c r="M1238" s="152" t="s">
        <v>1</v>
      </c>
      <c r="N1238" s="153" t="s">
        <v>41</v>
      </c>
      <c r="O1238" s="154">
        <v>0.1</v>
      </c>
      <c r="P1238" s="154">
        <f>O1238*H1238</f>
        <v>3.5849</v>
      </c>
      <c r="Q1238" s="154">
        <v>0.0</v>
      </c>
      <c r="R1238" s="154">
        <f>Q1238*H1238</f>
        <v>0</v>
      </c>
      <c r="S1238" s="154">
        <v>0.0</v>
      </c>
      <c r="T1238" s="155">
        <f>S1238*H1238</f>
        <v>0</v>
      </c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56" t="s">
        <v>434</v>
      </c>
      <c r="AS1238" s="16"/>
      <c r="AT1238" s="156" t="s">
        <v>131</v>
      </c>
      <c r="AU1238" s="156" t="s">
        <v>136</v>
      </c>
      <c r="AV1238" s="16"/>
      <c r="AW1238" s="16"/>
      <c r="AX1238" s="16"/>
      <c r="AY1238" s="3" t="s">
        <v>128</v>
      </c>
      <c r="AZ1238" s="16"/>
      <c r="BA1238" s="16"/>
      <c r="BB1238" s="16"/>
      <c r="BC1238" s="16"/>
      <c r="BD1238" s="16"/>
      <c r="BE1238" s="157">
        <f>IF(N1238="základní",J1238,0)</f>
        <v>0</v>
      </c>
      <c r="BF1238" s="157">
        <f>IF(N1238="snížená",J1238,0)</f>
        <v>0</v>
      </c>
      <c r="BG1238" s="157">
        <f>IF(N1238="zákl. přenesená",J1238,0)</f>
        <v>0</v>
      </c>
      <c r="BH1238" s="157">
        <f>IF(N1238="sníž. přenesená",J1238,0)</f>
        <v>0</v>
      </c>
      <c r="BI1238" s="157">
        <f>IF(N1238="nulová",J1238,0)</f>
        <v>0</v>
      </c>
      <c r="BJ1238" s="3" t="s">
        <v>136</v>
      </c>
      <c r="BK1238" s="157">
        <f>ROUND(I1238*H1238,2)</f>
        <v>0</v>
      </c>
      <c r="BL1238" s="3" t="s">
        <v>434</v>
      </c>
      <c r="BM1238" s="156" t="s">
        <v>2037</v>
      </c>
    </row>
    <row r="1239" ht="15.75" customHeight="1">
      <c r="A1239" s="173"/>
      <c r="B1239" s="174"/>
      <c r="C1239" s="173"/>
      <c r="D1239" s="168" t="s">
        <v>338</v>
      </c>
      <c r="E1239" s="175" t="s">
        <v>1</v>
      </c>
      <c r="F1239" s="176" t="s">
        <v>276</v>
      </c>
      <c r="G1239" s="173"/>
      <c r="H1239" s="177">
        <v>35.849</v>
      </c>
      <c r="I1239" s="173"/>
      <c r="J1239" s="173"/>
      <c r="K1239" s="173"/>
      <c r="L1239" s="174"/>
      <c r="M1239" s="178"/>
      <c r="N1239" s="173"/>
      <c r="O1239" s="173"/>
      <c r="P1239" s="173"/>
      <c r="Q1239" s="173"/>
      <c r="R1239" s="173"/>
      <c r="S1239" s="173"/>
      <c r="T1239" s="179"/>
      <c r="U1239" s="173"/>
      <c r="V1239" s="173"/>
      <c r="W1239" s="173"/>
      <c r="X1239" s="173"/>
      <c r="Y1239" s="173"/>
      <c r="Z1239" s="173"/>
      <c r="AA1239" s="173"/>
      <c r="AB1239" s="173"/>
      <c r="AC1239" s="173"/>
      <c r="AD1239" s="173"/>
      <c r="AE1239" s="173"/>
      <c r="AF1239" s="173"/>
      <c r="AG1239" s="173"/>
      <c r="AH1239" s="173"/>
      <c r="AI1239" s="173"/>
      <c r="AJ1239" s="173"/>
      <c r="AK1239" s="173"/>
      <c r="AL1239" s="173"/>
      <c r="AM1239" s="173"/>
      <c r="AN1239" s="173"/>
      <c r="AO1239" s="173"/>
      <c r="AP1239" s="173"/>
      <c r="AQ1239" s="173"/>
      <c r="AR1239" s="173"/>
      <c r="AS1239" s="173"/>
      <c r="AT1239" s="175" t="s">
        <v>338</v>
      </c>
      <c r="AU1239" s="175" t="s">
        <v>136</v>
      </c>
      <c r="AV1239" s="173" t="s">
        <v>136</v>
      </c>
      <c r="AW1239" s="173" t="s">
        <v>28</v>
      </c>
      <c r="AX1239" s="173" t="s">
        <v>83</v>
      </c>
      <c r="AY1239" s="175" t="s">
        <v>128</v>
      </c>
      <c r="AZ1239" s="173"/>
      <c r="BA1239" s="173"/>
      <c r="BB1239" s="173"/>
      <c r="BC1239" s="173"/>
      <c r="BD1239" s="173"/>
      <c r="BE1239" s="173"/>
      <c r="BF1239" s="173"/>
      <c r="BG1239" s="173"/>
      <c r="BH1239" s="173"/>
      <c r="BI1239" s="173"/>
      <c r="BJ1239" s="173"/>
      <c r="BK1239" s="173"/>
      <c r="BL1239" s="173"/>
      <c r="BM1239" s="173"/>
    </row>
    <row r="1240" ht="21.75" customHeight="1">
      <c r="A1240" s="16"/>
      <c r="B1240" s="17"/>
      <c r="C1240" s="146" t="s">
        <v>2038</v>
      </c>
      <c r="D1240" s="146" t="s">
        <v>131</v>
      </c>
      <c r="E1240" s="147" t="s">
        <v>2039</v>
      </c>
      <c r="F1240" s="148" t="s">
        <v>2040</v>
      </c>
      <c r="G1240" s="149" t="s">
        <v>209</v>
      </c>
      <c r="H1240" s="150">
        <v>8.05</v>
      </c>
      <c r="I1240" s="151"/>
      <c r="J1240" s="151">
        <f>ROUND(I1240*H1240,2)</f>
        <v>0</v>
      </c>
      <c r="K1240" s="148" t="s">
        <v>1</v>
      </c>
      <c r="L1240" s="17"/>
      <c r="M1240" s="152" t="s">
        <v>1</v>
      </c>
      <c r="N1240" s="153" t="s">
        <v>41</v>
      </c>
      <c r="O1240" s="154">
        <v>0.248</v>
      </c>
      <c r="P1240" s="154">
        <f>O1240*H1240</f>
        <v>1.9964</v>
      </c>
      <c r="Q1240" s="154">
        <v>5.5E-4</v>
      </c>
      <c r="R1240" s="154">
        <f>Q1240*H1240</f>
        <v>0.0044275</v>
      </c>
      <c r="S1240" s="154">
        <v>0.0</v>
      </c>
      <c r="T1240" s="155">
        <f>S1240*H1240</f>
        <v>0</v>
      </c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56" t="s">
        <v>434</v>
      </c>
      <c r="AS1240" s="16"/>
      <c r="AT1240" s="156" t="s">
        <v>131</v>
      </c>
      <c r="AU1240" s="156" t="s">
        <v>136</v>
      </c>
      <c r="AV1240" s="16"/>
      <c r="AW1240" s="16"/>
      <c r="AX1240" s="16"/>
      <c r="AY1240" s="3" t="s">
        <v>128</v>
      </c>
      <c r="AZ1240" s="16"/>
      <c r="BA1240" s="16"/>
      <c r="BB1240" s="16"/>
      <c r="BC1240" s="16"/>
      <c r="BD1240" s="16"/>
      <c r="BE1240" s="157">
        <f>IF(N1240="základní",J1240,0)</f>
        <v>0</v>
      </c>
      <c r="BF1240" s="157">
        <f>IF(N1240="snížená",J1240,0)</f>
        <v>0</v>
      </c>
      <c r="BG1240" s="157">
        <f>IF(N1240="zákl. přenesená",J1240,0)</f>
        <v>0</v>
      </c>
      <c r="BH1240" s="157">
        <f>IF(N1240="sníž. přenesená",J1240,0)</f>
        <v>0</v>
      </c>
      <c r="BI1240" s="157">
        <f>IF(N1240="nulová",J1240,0)</f>
        <v>0</v>
      </c>
      <c r="BJ1240" s="3" t="s">
        <v>136</v>
      </c>
      <c r="BK1240" s="157">
        <f>ROUND(I1240*H1240,2)</f>
        <v>0</v>
      </c>
      <c r="BL1240" s="3" t="s">
        <v>434</v>
      </c>
      <c r="BM1240" s="156" t="s">
        <v>2041</v>
      </c>
    </row>
    <row r="1241" ht="15.75" customHeight="1">
      <c r="A1241" s="173"/>
      <c r="B1241" s="174"/>
      <c r="C1241" s="173"/>
      <c r="D1241" s="168" t="s">
        <v>338</v>
      </c>
      <c r="E1241" s="175" t="s">
        <v>1</v>
      </c>
      <c r="F1241" s="176" t="s">
        <v>2042</v>
      </c>
      <c r="G1241" s="173"/>
      <c r="H1241" s="177">
        <v>8.05</v>
      </c>
      <c r="I1241" s="173"/>
      <c r="J1241" s="173"/>
      <c r="K1241" s="173"/>
      <c r="L1241" s="174"/>
      <c r="M1241" s="178"/>
      <c r="N1241" s="173"/>
      <c r="O1241" s="173"/>
      <c r="P1241" s="173"/>
      <c r="Q1241" s="173"/>
      <c r="R1241" s="173"/>
      <c r="S1241" s="173"/>
      <c r="T1241" s="179"/>
      <c r="U1241" s="173"/>
      <c r="V1241" s="173"/>
      <c r="W1241" s="173"/>
      <c r="X1241" s="173"/>
      <c r="Y1241" s="173"/>
      <c r="Z1241" s="173"/>
      <c r="AA1241" s="173"/>
      <c r="AB1241" s="173"/>
      <c r="AC1241" s="173"/>
      <c r="AD1241" s="173"/>
      <c r="AE1241" s="173"/>
      <c r="AF1241" s="173"/>
      <c r="AG1241" s="173"/>
      <c r="AH1241" s="173"/>
      <c r="AI1241" s="173"/>
      <c r="AJ1241" s="173"/>
      <c r="AK1241" s="173"/>
      <c r="AL1241" s="173"/>
      <c r="AM1241" s="173"/>
      <c r="AN1241" s="173"/>
      <c r="AO1241" s="173"/>
      <c r="AP1241" s="173"/>
      <c r="AQ1241" s="173"/>
      <c r="AR1241" s="173"/>
      <c r="AS1241" s="173"/>
      <c r="AT1241" s="175" t="s">
        <v>338</v>
      </c>
      <c r="AU1241" s="175" t="s">
        <v>136</v>
      </c>
      <c r="AV1241" s="173" t="s">
        <v>136</v>
      </c>
      <c r="AW1241" s="173" t="s">
        <v>28</v>
      </c>
      <c r="AX1241" s="173" t="s">
        <v>75</v>
      </c>
      <c r="AY1241" s="175" t="s">
        <v>128</v>
      </c>
      <c r="AZ1241" s="173"/>
      <c r="BA1241" s="173"/>
      <c r="BB1241" s="173"/>
      <c r="BC1241" s="173"/>
      <c r="BD1241" s="173"/>
      <c r="BE1241" s="173"/>
      <c r="BF1241" s="173"/>
      <c r="BG1241" s="173"/>
      <c r="BH1241" s="173"/>
      <c r="BI1241" s="173"/>
      <c r="BJ1241" s="173"/>
      <c r="BK1241" s="173"/>
      <c r="BL1241" s="173"/>
      <c r="BM1241" s="173"/>
    </row>
    <row r="1242" ht="15.75" customHeight="1">
      <c r="A1242" s="187"/>
      <c r="B1242" s="188"/>
      <c r="C1242" s="187"/>
      <c r="D1242" s="168" t="s">
        <v>338</v>
      </c>
      <c r="E1242" s="189" t="s">
        <v>1</v>
      </c>
      <c r="F1242" s="190" t="s">
        <v>351</v>
      </c>
      <c r="G1242" s="187"/>
      <c r="H1242" s="191">
        <v>8.05</v>
      </c>
      <c r="I1242" s="187"/>
      <c r="J1242" s="187"/>
      <c r="K1242" s="187"/>
      <c r="L1242" s="188"/>
      <c r="M1242" s="192"/>
      <c r="N1242" s="187"/>
      <c r="O1242" s="187"/>
      <c r="P1242" s="187"/>
      <c r="Q1242" s="187"/>
      <c r="R1242" s="187"/>
      <c r="S1242" s="187"/>
      <c r="T1242" s="193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9" t="s">
        <v>338</v>
      </c>
      <c r="AU1242" s="189" t="s">
        <v>136</v>
      </c>
      <c r="AV1242" s="187" t="s">
        <v>153</v>
      </c>
      <c r="AW1242" s="187" t="s">
        <v>28</v>
      </c>
      <c r="AX1242" s="187" t="s">
        <v>83</v>
      </c>
      <c r="AY1242" s="189" t="s">
        <v>128</v>
      </c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</row>
    <row r="1243" ht="21.75" customHeight="1">
      <c r="A1243" s="16"/>
      <c r="B1243" s="17"/>
      <c r="C1243" s="146" t="s">
        <v>2043</v>
      </c>
      <c r="D1243" s="146" t="s">
        <v>131</v>
      </c>
      <c r="E1243" s="147" t="s">
        <v>2044</v>
      </c>
      <c r="F1243" s="148" t="s">
        <v>2045</v>
      </c>
      <c r="G1243" s="149" t="s">
        <v>209</v>
      </c>
      <c r="H1243" s="150">
        <v>14.77</v>
      </c>
      <c r="I1243" s="151"/>
      <c r="J1243" s="151">
        <f>ROUND(I1243*H1243,2)</f>
        <v>0</v>
      </c>
      <c r="K1243" s="148" t="s">
        <v>1</v>
      </c>
      <c r="L1243" s="17"/>
      <c r="M1243" s="152" t="s">
        <v>1</v>
      </c>
      <c r="N1243" s="153" t="s">
        <v>41</v>
      </c>
      <c r="O1243" s="154">
        <v>0.16</v>
      </c>
      <c r="P1243" s="154">
        <f>O1243*H1243</f>
        <v>2.3632</v>
      </c>
      <c r="Q1243" s="154">
        <v>5.0E-4</v>
      </c>
      <c r="R1243" s="154">
        <f>Q1243*H1243</f>
        <v>0.007385</v>
      </c>
      <c r="S1243" s="154">
        <v>0.0</v>
      </c>
      <c r="T1243" s="155">
        <f>S1243*H1243</f>
        <v>0</v>
      </c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56" t="s">
        <v>434</v>
      </c>
      <c r="AS1243" s="16"/>
      <c r="AT1243" s="156" t="s">
        <v>131</v>
      </c>
      <c r="AU1243" s="156" t="s">
        <v>136</v>
      </c>
      <c r="AV1243" s="16"/>
      <c r="AW1243" s="16"/>
      <c r="AX1243" s="16"/>
      <c r="AY1243" s="3" t="s">
        <v>128</v>
      </c>
      <c r="AZ1243" s="16"/>
      <c r="BA1243" s="16"/>
      <c r="BB1243" s="16"/>
      <c r="BC1243" s="16"/>
      <c r="BD1243" s="16"/>
      <c r="BE1243" s="157">
        <f>IF(N1243="základní",J1243,0)</f>
        <v>0</v>
      </c>
      <c r="BF1243" s="157">
        <f>IF(N1243="snížená",J1243,0)</f>
        <v>0</v>
      </c>
      <c r="BG1243" s="157">
        <f>IF(N1243="zákl. přenesená",J1243,0)</f>
        <v>0</v>
      </c>
      <c r="BH1243" s="157">
        <f>IF(N1243="sníž. přenesená",J1243,0)</f>
        <v>0</v>
      </c>
      <c r="BI1243" s="157">
        <f>IF(N1243="nulová",J1243,0)</f>
        <v>0</v>
      </c>
      <c r="BJ1243" s="3" t="s">
        <v>136</v>
      </c>
      <c r="BK1243" s="157">
        <f>ROUND(I1243*H1243,2)</f>
        <v>0</v>
      </c>
      <c r="BL1243" s="3" t="s">
        <v>434</v>
      </c>
      <c r="BM1243" s="156" t="s">
        <v>2046</v>
      </c>
    </row>
    <row r="1244" ht="15.75" customHeight="1">
      <c r="A1244" s="166"/>
      <c r="B1244" s="167"/>
      <c r="C1244" s="166"/>
      <c r="D1244" s="168" t="s">
        <v>338</v>
      </c>
      <c r="E1244" s="169" t="s">
        <v>1</v>
      </c>
      <c r="F1244" s="170" t="s">
        <v>894</v>
      </c>
      <c r="G1244" s="166"/>
      <c r="H1244" s="169" t="s">
        <v>1</v>
      </c>
      <c r="I1244" s="166"/>
      <c r="J1244" s="166"/>
      <c r="K1244" s="166"/>
      <c r="L1244" s="167"/>
      <c r="M1244" s="171"/>
      <c r="N1244" s="166"/>
      <c r="O1244" s="166"/>
      <c r="P1244" s="166"/>
      <c r="Q1244" s="166"/>
      <c r="R1244" s="166"/>
      <c r="S1244" s="166"/>
      <c r="T1244" s="172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9" t="s">
        <v>338</v>
      </c>
      <c r="AU1244" s="169" t="s">
        <v>136</v>
      </c>
      <c r="AV1244" s="166" t="s">
        <v>83</v>
      </c>
      <c r="AW1244" s="166" t="s">
        <v>28</v>
      </c>
      <c r="AX1244" s="166" t="s">
        <v>75</v>
      </c>
      <c r="AY1244" s="169" t="s">
        <v>128</v>
      </c>
      <c r="AZ1244" s="166"/>
      <c r="BA1244" s="166"/>
      <c r="BB1244" s="166"/>
      <c r="BC1244" s="166"/>
      <c r="BD1244" s="166"/>
      <c r="BE1244" s="166"/>
      <c r="BF1244" s="166"/>
      <c r="BG1244" s="166"/>
      <c r="BH1244" s="166"/>
      <c r="BI1244" s="166"/>
      <c r="BJ1244" s="166"/>
      <c r="BK1244" s="166"/>
      <c r="BL1244" s="166"/>
      <c r="BM1244" s="166"/>
    </row>
    <row r="1245" ht="15.75" customHeight="1">
      <c r="A1245" s="173"/>
      <c r="B1245" s="174"/>
      <c r="C1245" s="173"/>
      <c r="D1245" s="168" t="s">
        <v>338</v>
      </c>
      <c r="E1245" s="175" t="s">
        <v>1</v>
      </c>
      <c r="F1245" s="176" t="s">
        <v>2047</v>
      </c>
      <c r="G1245" s="173"/>
      <c r="H1245" s="177">
        <v>6.58</v>
      </c>
      <c r="I1245" s="173"/>
      <c r="J1245" s="173"/>
      <c r="K1245" s="173"/>
      <c r="L1245" s="174"/>
      <c r="M1245" s="178"/>
      <c r="N1245" s="173"/>
      <c r="O1245" s="173"/>
      <c r="P1245" s="173"/>
      <c r="Q1245" s="173"/>
      <c r="R1245" s="173"/>
      <c r="S1245" s="173"/>
      <c r="T1245" s="179"/>
      <c r="U1245" s="173"/>
      <c r="V1245" s="173"/>
      <c r="W1245" s="173"/>
      <c r="X1245" s="173"/>
      <c r="Y1245" s="173"/>
      <c r="Z1245" s="173"/>
      <c r="AA1245" s="173"/>
      <c r="AB1245" s="173"/>
      <c r="AC1245" s="173"/>
      <c r="AD1245" s="173"/>
      <c r="AE1245" s="173"/>
      <c r="AF1245" s="173"/>
      <c r="AG1245" s="173"/>
      <c r="AH1245" s="173"/>
      <c r="AI1245" s="173"/>
      <c r="AJ1245" s="173"/>
      <c r="AK1245" s="173"/>
      <c r="AL1245" s="173"/>
      <c r="AM1245" s="173"/>
      <c r="AN1245" s="173"/>
      <c r="AO1245" s="173"/>
      <c r="AP1245" s="173"/>
      <c r="AQ1245" s="173"/>
      <c r="AR1245" s="173"/>
      <c r="AS1245" s="173"/>
      <c r="AT1245" s="175" t="s">
        <v>338</v>
      </c>
      <c r="AU1245" s="175" t="s">
        <v>136</v>
      </c>
      <c r="AV1245" s="173" t="s">
        <v>136</v>
      </c>
      <c r="AW1245" s="173" t="s">
        <v>28</v>
      </c>
      <c r="AX1245" s="173" t="s">
        <v>75</v>
      </c>
      <c r="AY1245" s="175" t="s">
        <v>128</v>
      </c>
      <c r="AZ1245" s="173"/>
      <c r="BA1245" s="173"/>
      <c r="BB1245" s="173"/>
      <c r="BC1245" s="173"/>
      <c r="BD1245" s="173"/>
      <c r="BE1245" s="173"/>
      <c r="BF1245" s="173"/>
      <c r="BG1245" s="173"/>
      <c r="BH1245" s="173"/>
      <c r="BI1245" s="173"/>
      <c r="BJ1245" s="173"/>
      <c r="BK1245" s="173"/>
      <c r="BL1245" s="173"/>
      <c r="BM1245" s="173"/>
    </row>
    <row r="1246" ht="15.75" customHeight="1">
      <c r="A1246" s="166"/>
      <c r="B1246" s="167"/>
      <c r="C1246" s="166"/>
      <c r="D1246" s="168" t="s">
        <v>338</v>
      </c>
      <c r="E1246" s="169" t="s">
        <v>1</v>
      </c>
      <c r="F1246" s="170" t="s">
        <v>2011</v>
      </c>
      <c r="G1246" s="166"/>
      <c r="H1246" s="169" t="s">
        <v>1</v>
      </c>
      <c r="I1246" s="166"/>
      <c r="J1246" s="166"/>
      <c r="K1246" s="166"/>
      <c r="L1246" s="167"/>
      <c r="M1246" s="171"/>
      <c r="N1246" s="166"/>
      <c r="O1246" s="166"/>
      <c r="P1246" s="166"/>
      <c r="Q1246" s="166"/>
      <c r="R1246" s="166"/>
      <c r="S1246" s="166"/>
      <c r="T1246" s="172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9" t="s">
        <v>338</v>
      </c>
      <c r="AU1246" s="169" t="s">
        <v>136</v>
      </c>
      <c r="AV1246" s="166" t="s">
        <v>83</v>
      </c>
      <c r="AW1246" s="166" t="s">
        <v>28</v>
      </c>
      <c r="AX1246" s="166" t="s">
        <v>75</v>
      </c>
      <c r="AY1246" s="169" t="s">
        <v>128</v>
      </c>
      <c r="AZ1246" s="166"/>
      <c r="BA1246" s="166"/>
      <c r="BB1246" s="166"/>
      <c r="BC1246" s="166"/>
      <c r="BD1246" s="166"/>
      <c r="BE1246" s="166"/>
      <c r="BF1246" s="166"/>
      <c r="BG1246" s="166"/>
      <c r="BH1246" s="166"/>
      <c r="BI1246" s="166"/>
      <c r="BJ1246" s="166"/>
      <c r="BK1246" s="166"/>
      <c r="BL1246" s="166"/>
      <c r="BM1246" s="166"/>
    </row>
    <row r="1247" ht="15.75" customHeight="1">
      <c r="A1247" s="173"/>
      <c r="B1247" s="174"/>
      <c r="C1247" s="173"/>
      <c r="D1247" s="168" t="s">
        <v>338</v>
      </c>
      <c r="E1247" s="175" t="s">
        <v>1</v>
      </c>
      <c r="F1247" s="176" t="s">
        <v>2048</v>
      </c>
      <c r="G1247" s="173"/>
      <c r="H1247" s="177">
        <v>4.5</v>
      </c>
      <c r="I1247" s="173"/>
      <c r="J1247" s="173"/>
      <c r="K1247" s="173"/>
      <c r="L1247" s="174"/>
      <c r="M1247" s="178"/>
      <c r="N1247" s="173"/>
      <c r="O1247" s="173"/>
      <c r="P1247" s="173"/>
      <c r="Q1247" s="173"/>
      <c r="R1247" s="173"/>
      <c r="S1247" s="173"/>
      <c r="T1247" s="179"/>
      <c r="U1247" s="173"/>
      <c r="V1247" s="173"/>
      <c r="W1247" s="173"/>
      <c r="X1247" s="173"/>
      <c r="Y1247" s="173"/>
      <c r="Z1247" s="173"/>
      <c r="AA1247" s="173"/>
      <c r="AB1247" s="173"/>
      <c r="AC1247" s="173"/>
      <c r="AD1247" s="173"/>
      <c r="AE1247" s="173"/>
      <c r="AF1247" s="173"/>
      <c r="AG1247" s="173"/>
      <c r="AH1247" s="173"/>
      <c r="AI1247" s="173"/>
      <c r="AJ1247" s="173"/>
      <c r="AK1247" s="173"/>
      <c r="AL1247" s="173"/>
      <c r="AM1247" s="173"/>
      <c r="AN1247" s="173"/>
      <c r="AO1247" s="173"/>
      <c r="AP1247" s="173"/>
      <c r="AQ1247" s="173"/>
      <c r="AR1247" s="173"/>
      <c r="AS1247" s="173"/>
      <c r="AT1247" s="175" t="s">
        <v>338</v>
      </c>
      <c r="AU1247" s="175" t="s">
        <v>136</v>
      </c>
      <c r="AV1247" s="173" t="s">
        <v>136</v>
      </c>
      <c r="AW1247" s="173" t="s">
        <v>28</v>
      </c>
      <c r="AX1247" s="173" t="s">
        <v>75</v>
      </c>
      <c r="AY1247" s="175" t="s">
        <v>128</v>
      </c>
      <c r="AZ1247" s="173"/>
      <c r="BA1247" s="173"/>
      <c r="BB1247" s="173"/>
      <c r="BC1247" s="173"/>
      <c r="BD1247" s="173"/>
      <c r="BE1247" s="173"/>
      <c r="BF1247" s="173"/>
      <c r="BG1247" s="173"/>
      <c r="BH1247" s="173"/>
      <c r="BI1247" s="173"/>
      <c r="BJ1247" s="173"/>
      <c r="BK1247" s="173"/>
      <c r="BL1247" s="173"/>
      <c r="BM1247" s="173"/>
    </row>
    <row r="1248" ht="15.75" customHeight="1">
      <c r="A1248" s="166"/>
      <c r="B1248" s="167"/>
      <c r="C1248" s="166"/>
      <c r="D1248" s="168" t="s">
        <v>338</v>
      </c>
      <c r="E1248" s="169" t="s">
        <v>1</v>
      </c>
      <c r="F1248" s="170" t="s">
        <v>912</v>
      </c>
      <c r="G1248" s="166"/>
      <c r="H1248" s="169" t="s">
        <v>1</v>
      </c>
      <c r="I1248" s="166"/>
      <c r="J1248" s="166"/>
      <c r="K1248" s="166"/>
      <c r="L1248" s="167"/>
      <c r="M1248" s="171"/>
      <c r="N1248" s="166"/>
      <c r="O1248" s="166"/>
      <c r="P1248" s="166"/>
      <c r="Q1248" s="166"/>
      <c r="R1248" s="166"/>
      <c r="S1248" s="166"/>
      <c r="T1248" s="172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9" t="s">
        <v>338</v>
      </c>
      <c r="AU1248" s="169" t="s">
        <v>136</v>
      </c>
      <c r="AV1248" s="166" t="s">
        <v>83</v>
      </c>
      <c r="AW1248" s="166" t="s">
        <v>28</v>
      </c>
      <c r="AX1248" s="166" t="s">
        <v>75</v>
      </c>
      <c r="AY1248" s="169" t="s">
        <v>128</v>
      </c>
      <c r="AZ1248" s="166"/>
      <c r="BA1248" s="166"/>
      <c r="BB1248" s="166"/>
      <c r="BC1248" s="166"/>
      <c r="BD1248" s="166"/>
      <c r="BE1248" s="166"/>
      <c r="BF1248" s="166"/>
      <c r="BG1248" s="166"/>
      <c r="BH1248" s="166"/>
      <c r="BI1248" s="166"/>
      <c r="BJ1248" s="166"/>
      <c r="BK1248" s="166"/>
      <c r="BL1248" s="166"/>
      <c r="BM1248" s="166"/>
    </row>
    <row r="1249" ht="15.75" customHeight="1">
      <c r="A1249" s="173"/>
      <c r="B1249" s="174"/>
      <c r="C1249" s="173"/>
      <c r="D1249" s="168" t="s">
        <v>338</v>
      </c>
      <c r="E1249" s="175" t="s">
        <v>1</v>
      </c>
      <c r="F1249" s="176" t="s">
        <v>2049</v>
      </c>
      <c r="G1249" s="173"/>
      <c r="H1249" s="177">
        <v>3.69</v>
      </c>
      <c r="I1249" s="173"/>
      <c r="J1249" s="173"/>
      <c r="K1249" s="173"/>
      <c r="L1249" s="174"/>
      <c r="M1249" s="178"/>
      <c r="N1249" s="173"/>
      <c r="O1249" s="173"/>
      <c r="P1249" s="173"/>
      <c r="Q1249" s="173"/>
      <c r="R1249" s="173"/>
      <c r="S1249" s="173"/>
      <c r="T1249" s="179"/>
      <c r="U1249" s="173"/>
      <c r="V1249" s="173"/>
      <c r="W1249" s="173"/>
      <c r="X1249" s="173"/>
      <c r="Y1249" s="173"/>
      <c r="Z1249" s="173"/>
      <c r="AA1249" s="173"/>
      <c r="AB1249" s="173"/>
      <c r="AC1249" s="173"/>
      <c r="AD1249" s="173"/>
      <c r="AE1249" s="173"/>
      <c r="AF1249" s="173"/>
      <c r="AG1249" s="173"/>
      <c r="AH1249" s="173"/>
      <c r="AI1249" s="173"/>
      <c r="AJ1249" s="173"/>
      <c r="AK1249" s="173"/>
      <c r="AL1249" s="173"/>
      <c r="AM1249" s="173"/>
      <c r="AN1249" s="173"/>
      <c r="AO1249" s="173"/>
      <c r="AP1249" s="173"/>
      <c r="AQ1249" s="173"/>
      <c r="AR1249" s="173"/>
      <c r="AS1249" s="173"/>
      <c r="AT1249" s="175" t="s">
        <v>338</v>
      </c>
      <c r="AU1249" s="175" t="s">
        <v>136</v>
      </c>
      <c r="AV1249" s="173" t="s">
        <v>136</v>
      </c>
      <c r="AW1249" s="173" t="s">
        <v>28</v>
      </c>
      <c r="AX1249" s="173" t="s">
        <v>75</v>
      </c>
      <c r="AY1249" s="175" t="s">
        <v>128</v>
      </c>
      <c r="AZ1249" s="173"/>
      <c r="BA1249" s="173"/>
      <c r="BB1249" s="173"/>
      <c r="BC1249" s="173"/>
      <c r="BD1249" s="173"/>
      <c r="BE1249" s="173"/>
      <c r="BF1249" s="173"/>
      <c r="BG1249" s="173"/>
      <c r="BH1249" s="173"/>
      <c r="BI1249" s="173"/>
      <c r="BJ1249" s="173"/>
      <c r="BK1249" s="173"/>
      <c r="BL1249" s="173"/>
      <c r="BM1249" s="173"/>
    </row>
    <row r="1250" ht="15.75" customHeight="1">
      <c r="A1250" s="187"/>
      <c r="B1250" s="188"/>
      <c r="C1250" s="187"/>
      <c r="D1250" s="168" t="s">
        <v>338</v>
      </c>
      <c r="E1250" s="189" t="s">
        <v>1</v>
      </c>
      <c r="F1250" s="190" t="s">
        <v>351</v>
      </c>
      <c r="G1250" s="187"/>
      <c r="H1250" s="191">
        <v>14.77</v>
      </c>
      <c r="I1250" s="187"/>
      <c r="J1250" s="187"/>
      <c r="K1250" s="187"/>
      <c r="L1250" s="188"/>
      <c r="M1250" s="192"/>
      <c r="N1250" s="187"/>
      <c r="O1250" s="187"/>
      <c r="P1250" s="187"/>
      <c r="Q1250" s="187"/>
      <c r="R1250" s="187"/>
      <c r="S1250" s="187"/>
      <c r="T1250" s="193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9" t="s">
        <v>338</v>
      </c>
      <c r="AU1250" s="189" t="s">
        <v>136</v>
      </c>
      <c r="AV1250" s="187" t="s">
        <v>153</v>
      </c>
      <c r="AW1250" s="187" t="s">
        <v>28</v>
      </c>
      <c r="AX1250" s="187" t="s">
        <v>83</v>
      </c>
      <c r="AY1250" s="189" t="s">
        <v>128</v>
      </c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</row>
    <row r="1251" ht="16.5" customHeight="1">
      <c r="A1251" s="16"/>
      <c r="B1251" s="17"/>
      <c r="C1251" s="146" t="s">
        <v>2050</v>
      </c>
      <c r="D1251" s="146" t="s">
        <v>131</v>
      </c>
      <c r="E1251" s="147" t="s">
        <v>2051</v>
      </c>
      <c r="F1251" s="148" t="s">
        <v>2052</v>
      </c>
      <c r="G1251" s="149" t="s">
        <v>209</v>
      </c>
      <c r="H1251" s="150">
        <v>16.6</v>
      </c>
      <c r="I1251" s="151"/>
      <c r="J1251" s="151">
        <f>ROUND(I1251*H1251,2)</f>
        <v>0</v>
      </c>
      <c r="K1251" s="148" t="s">
        <v>1</v>
      </c>
      <c r="L1251" s="17"/>
      <c r="M1251" s="152" t="s">
        <v>1</v>
      </c>
      <c r="N1251" s="153" t="s">
        <v>41</v>
      </c>
      <c r="O1251" s="154">
        <v>0.055</v>
      </c>
      <c r="P1251" s="154">
        <f>O1251*H1251</f>
        <v>0.913</v>
      </c>
      <c r="Q1251" s="154">
        <v>3.0E-5</v>
      </c>
      <c r="R1251" s="154">
        <f>Q1251*H1251</f>
        <v>0.000498</v>
      </c>
      <c r="S1251" s="154">
        <v>0.0</v>
      </c>
      <c r="T1251" s="155">
        <f>S1251*H1251</f>
        <v>0</v>
      </c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56" t="s">
        <v>434</v>
      </c>
      <c r="AS1251" s="16"/>
      <c r="AT1251" s="156" t="s">
        <v>131</v>
      </c>
      <c r="AU1251" s="156" t="s">
        <v>136</v>
      </c>
      <c r="AV1251" s="16"/>
      <c r="AW1251" s="16"/>
      <c r="AX1251" s="16"/>
      <c r="AY1251" s="3" t="s">
        <v>128</v>
      </c>
      <c r="AZ1251" s="16"/>
      <c r="BA1251" s="16"/>
      <c r="BB1251" s="16"/>
      <c r="BC1251" s="16"/>
      <c r="BD1251" s="16"/>
      <c r="BE1251" s="157">
        <f>IF(N1251="základní",J1251,0)</f>
        <v>0</v>
      </c>
      <c r="BF1251" s="157">
        <f>IF(N1251="snížená",J1251,0)</f>
        <v>0</v>
      </c>
      <c r="BG1251" s="157">
        <f>IF(N1251="zákl. přenesená",J1251,0)</f>
        <v>0</v>
      </c>
      <c r="BH1251" s="157">
        <f>IF(N1251="sníž. přenesená",J1251,0)</f>
        <v>0</v>
      </c>
      <c r="BI1251" s="157">
        <f>IF(N1251="nulová",J1251,0)</f>
        <v>0</v>
      </c>
      <c r="BJ1251" s="3" t="s">
        <v>136</v>
      </c>
      <c r="BK1251" s="157">
        <f>ROUND(I1251*H1251,2)</f>
        <v>0</v>
      </c>
      <c r="BL1251" s="3" t="s">
        <v>434</v>
      </c>
      <c r="BM1251" s="156" t="s">
        <v>2053</v>
      </c>
    </row>
    <row r="1252" ht="15.75" customHeight="1">
      <c r="A1252" s="173"/>
      <c r="B1252" s="174"/>
      <c r="C1252" s="173"/>
      <c r="D1252" s="168" t="s">
        <v>338</v>
      </c>
      <c r="E1252" s="175" t="s">
        <v>1</v>
      </c>
      <c r="F1252" s="176" t="s">
        <v>279</v>
      </c>
      <c r="G1252" s="173"/>
      <c r="H1252" s="177">
        <v>16.6</v>
      </c>
      <c r="I1252" s="173"/>
      <c r="J1252" s="173"/>
      <c r="K1252" s="173"/>
      <c r="L1252" s="174"/>
      <c r="M1252" s="178"/>
      <c r="N1252" s="173"/>
      <c r="O1252" s="173"/>
      <c r="P1252" s="173"/>
      <c r="Q1252" s="173"/>
      <c r="R1252" s="173"/>
      <c r="S1252" s="173"/>
      <c r="T1252" s="179"/>
      <c r="U1252" s="173"/>
      <c r="V1252" s="173"/>
      <c r="W1252" s="173"/>
      <c r="X1252" s="173"/>
      <c r="Y1252" s="173"/>
      <c r="Z1252" s="173"/>
      <c r="AA1252" s="173"/>
      <c r="AB1252" s="173"/>
      <c r="AC1252" s="173"/>
      <c r="AD1252" s="173"/>
      <c r="AE1252" s="173"/>
      <c r="AF1252" s="173"/>
      <c r="AG1252" s="173"/>
      <c r="AH1252" s="173"/>
      <c r="AI1252" s="173"/>
      <c r="AJ1252" s="173"/>
      <c r="AK1252" s="173"/>
      <c r="AL1252" s="173"/>
      <c r="AM1252" s="173"/>
      <c r="AN1252" s="173"/>
      <c r="AO1252" s="173"/>
      <c r="AP1252" s="173"/>
      <c r="AQ1252" s="173"/>
      <c r="AR1252" s="173"/>
      <c r="AS1252" s="173"/>
      <c r="AT1252" s="175" t="s">
        <v>338</v>
      </c>
      <c r="AU1252" s="175" t="s">
        <v>136</v>
      </c>
      <c r="AV1252" s="173" t="s">
        <v>136</v>
      </c>
      <c r="AW1252" s="173" t="s">
        <v>28</v>
      </c>
      <c r="AX1252" s="173" t="s">
        <v>75</v>
      </c>
      <c r="AY1252" s="175" t="s">
        <v>128</v>
      </c>
      <c r="AZ1252" s="173"/>
      <c r="BA1252" s="173"/>
      <c r="BB1252" s="173"/>
      <c r="BC1252" s="173"/>
      <c r="BD1252" s="173"/>
      <c r="BE1252" s="173"/>
      <c r="BF1252" s="173"/>
      <c r="BG1252" s="173"/>
      <c r="BH1252" s="173"/>
      <c r="BI1252" s="173"/>
      <c r="BJ1252" s="173"/>
      <c r="BK1252" s="173"/>
      <c r="BL1252" s="173"/>
      <c r="BM1252" s="173"/>
    </row>
    <row r="1253" ht="15.75" customHeight="1">
      <c r="A1253" s="187"/>
      <c r="B1253" s="188"/>
      <c r="C1253" s="187"/>
      <c r="D1253" s="168" t="s">
        <v>338</v>
      </c>
      <c r="E1253" s="189" t="s">
        <v>1</v>
      </c>
      <c r="F1253" s="190" t="s">
        <v>351</v>
      </c>
      <c r="G1253" s="187"/>
      <c r="H1253" s="191">
        <v>16.6</v>
      </c>
      <c r="I1253" s="187"/>
      <c r="J1253" s="187"/>
      <c r="K1253" s="187"/>
      <c r="L1253" s="188"/>
      <c r="M1253" s="192"/>
      <c r="N1253" s="187"/>
      <c r="O1253" s="187"/>
      <c r="P1253" s="187"/>
      <c r="Q1253" s="187"/>
      <c r="R1253" s="187"/>
      <c r="S1253" s="187"/>
      <c r="T1253" s="193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9" t="s">
        <v>338</v>
      </c>
      <c r="AU1253" s="189" t="s">
        <v>136</v>
      </c>
      <c r="AV1253" s="187" t="s">
        <v>153</v>
      </c>
      <c r="AW1253" s="187" t="s">
        <v>28</v>
      </c>
      <c r="AX1253" s="187" t="s">
        <v>83</v>
      </c>
      <c r="AY1253" s="189" t="s">
        <v>128</v>
      </c>
      <c r="AZ1253" s="187"/>
      <c r="BA1253" s="187"/>
      <c r="BB1253" s="187"/>
      <c r="BC1253" s="187"/>
      <c r="BD1253" s="187"/>
      <c r="BE1253" s="187"/>
      <c r="BF1253" s="187"/>
      <c r="BG1253" s="187"/>
      <c r="BH1253" s="187"/>
      <c r="BI1253" s="187"/>
      <c r="BJ1253" s="187"/>
      <c r="BK1253" s="187"/>
      <c r="BL1253" s="187"/>
      <c r="BM1253" s="187"/>
    </row>
    <row r="1254" ht="16.5" customHeight="1">
      <c r="A1254" s="16"/>
      <c r="B1254" s="17"/>
      <c r="C1254" s="146" t="s">
        <v>2054</v>
      </c>
      <c r="D1254" s="146" t="s">
        <v>131</v>
      </c>
      <c r="E1254" s="147" t="s">
        <v>2055</v>
      </c>
      <c r="F1254" s="148" t="s">
        <v>2056</v>
      </c>
      <c r="G1254" s="149" t="s">
        <v>486</v>
      </c>
      <c r="H1254" s="150">
        <v>17.0</v>
      </c>
      <c r="I1254" s="151"/>
      <c r="J1254" s="151">
        <f>ROUND(I1254*H1254,2)</f>
        <v>0</v>
      </c>
      <c r="K1254" s="148" t="s">
        <v>1</v>
      </c>
      <c r="L1254" s="17"/>
      <c r="M1254" s="152" t="s">
        <v>1</v>
      </c>
      <c r="N1254" s="153" t="s">
        <v>41</v>
      </c>
      <c r="O1254" s="154">
        <v>0.1</v>
      </c>
      <c r="P1254" s="154">
        <f>O1254*H1254</f>
        <v>1.7</v>
      </c>
      <c r="Q1254" s="154">
        <v>0.0</v>
      </c>
      <c r="R1254" s="154">
        <f>Q1254*H1254</f>
        <v>0</v>
      </c>
      <c r="S1254" s="154">
        <v>0.0</v>
      </c>
      <c r="T1254" s="155">
        <f>S1254*H1254</f>
        <v>0</v>
      </c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56" t="s">
        <v>434</v>
      </c>
      <c r="AS1254" s="16"/>
      <c r="AT1254" s="156" t="s">
        <v>131</v>
      </c>
      <c r="AU1254" s="156" t="s">
        <v>136</v>
      </c>
      <c r="AV1254" s="16"/>
      <c r="AW1254" s="16"/>
      <c r="AX1254" s="16"/>
      <c r="AY1254" s="3" t="s">
        <v>128</v>
      </c>
      <c r="AZ1254" s="16"/>
      <c r="BA1254" s="16"/>
      <c r="BB1254" s="16"/>
      <c r="BC1254" s="16"/>
      <c r="BD1254" s="16"/>
      <c r="BE1254" s="157">
        <f>IF(N1254="základní",J1254,0)</f>
        <v>0</v>
      </c>
      <c r="BF1254" s="157">
        <f>IF(N1254="snížená",J1254,0)</f>
        <v>0</v>
      </c>
      <c r="BG1254" s="157">
        <f>IF(N1254="zákl. přenesená",J1254,0)</f>
        <v>0</v>
      </c>
      <c r="BH1254" s="157">
        <f>IF(N1254="sníž. přenesená",J1254,0)</f>
        <v>0</v>
      </c>
      <c r="BI1254" s="157">
        <f>IF(N1254="nulová",J1254,0)</f>
        <v>0</v>
      </c>
      <c r="BJ1254" s="3" t="s">
        <v>136</v>
      </c>
      <c r="BK1254" s="157">
        <f>ROUND(I1254*H1254,2)</f>
        <v>0</v>
      </c>
      <c r="BL1254" s="3" t="s">
        <v>434</v>
      </c>
      <c r="BM1254" s="156" t="s">
        <v>2057</v>
      </c>
    </row>
    <row r="1255" ht="15.75" customHeight="1">
      <c r="A1255" s="166"/>
      <c r="B1255" s="167"/>
      <c r="C1255" s="166"/>
      <c r="D1255" s="168" t="s">
        <v>338</v>
      </c>
      <c r="E1255" s="169" t="s">
        <v>1</v>
      </c>
      <c r="F1255" s="170" t="s">
        <v>894</v>
      </c>
      <c r="G1255" s="166"/>
      <c r="H1255" s="169" t="s">
        <v>1</v>
      </c>
      <c r="I1255" s="166"/>
      <c r="J1255" s="166"/>
      <c r="K1255" s="166"/>
      <c r="L1255" s="167"/>
      <c r="M1255" s="171"/>
      <c r="N1255" s="166"/>
      <c r="O1255" s="166"/>
      <c r="P1255" s="166"/>
      <c r="Q1255" s="166"/>
      <c r="R1255" s="166"/>
      <c r="S1255" s="166"/>
      <c r="T1255" s="172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9" t="s">
        <v>338</v>
      </c>
      <c r="AU1255" s="169" t="s">
        <v>136</v>
      </c>
      <c r="AV1255" s="166" t="s">
        <v>83</v>
      </c>
      <c r="AW1255" s="166" t="s">
        <v>28</v>
      </c>
      <c r="AX1255" s="166" t="s">
        <v>75</v>
      </c>
      <c r="AY1255" s="169" t="s">
        <v>128</v>
      </c>
      <c r="AZ1255" s="166"/>
      <c r="BA1255" s="166"/>
      <c r="BB1255" s="166"/>
      <c r="BC1255" s="166"/>
      <c r="BD1255" s="166"/>
      <c r="BE1255" s="166"/>
      <c r="BF1255" s="166"/>
      <c r="BG1255" s="166"/>
      <c r="BH1255" s="166"/>
      <c r="BI1255" s="166"/>
      <c r="BJ1255" s="166"/>
      <c r="BK1255" s="166"/>
      <c r="BL1255" s="166"/>
      <c r="BM1255" s="166"/>
    </row>
    <row r="1256" ht="15.75" customHeight="1">
      <c r="A1256" s="173"/>
      <c r="B1256" s="174"/>
      <c r="C1256" s="173"/>
      <c r="D1256" s="168" t="s">
        <v>338</v>
      </c>
      <c r="E1256" s="175" t="s">
        <v>1</v>
      </c>
      <c r="F1256" s="176" t="s">
        <v>2058</v>
      </c>
      <c r="G1256" s="173"/>
      <c r="H1256" s="177">
        <v>6.0</v>
      </c>
      <c r="I1256" s="173"/>
      <c r="J1256" s="173"/>
      <c r="K1256" s="173"/>
      <c r="L1256" s="174"/>
      <c r="M1256" s="178"/>
      <c r="N1256" s="173"/>
      <c r="O1256" s="173"/>
      <c r="P1256" s="173"/>
      <c r="Q1256" s="173"/>
      <c r="R1256" s="173"/>
      <c r="S1256" s="173"/>
      <c r="T1256" s="179"/>
      <c r="U1256" s="173"/>
      <c r="V1256" s="173"/>
      <c r="W1256" s="173"/>
      <c r="X1256" s="173"/>
      <c r="Y1256" s="173"/>
      <c r="Z1256" s="173"/>
      <c r="AA1256" s="173"/>
      <c r="AB1256" s="173"/>
      <c r="AC1256" s="173"/>
      <c r="AD1256" s="173"/>
      <c r="AE1256" s="173"/>
      <c r="AF1256" s="173"/>
      <c r="AG1256" s="173"/>
      <c r="AH1256" s="173"/>
      <c r="AI1256" s="173"/>
      <c r="AJ1256" s="173"/>
      <c r="AK1256" s="173"/>
      <c r="AL1256" s="173"/>
      <c r="AM1256" s="173"/>
      <c r="AN1256" s="173"/>
      <c r="AO1256" s="173"/>
      <c r="AP1256" s="173"/>
      <c r="AQ1256" s="173"/>
      <c r="AR1256" s="173"/>
      <c r="AS1256" s="173"/>
      <c r="AT1256" s="175" t="s">
        <v>338</v>
      </c>
      <c r="AU1256" s="175" t="s">
        <v>136</v>
      </c>
      <c r="AV1256" s="173" t="s">
        <v>136</v>
      </c>
      <c r="AW1256" s="173" t="s">
        <v>28</v>
      </c>
      <c r="AX1256" s="173" t="s">
        <v>75</v>
      </c>
      <c r="AY1256" s="175" t="s">
        <v>128</v>
      </c>
      <c r="AZ1256" s="173"/>
      <c r="BA1256" s="173"/>
      <c r="BB1256" s="173"/>
      <c r="BC1256" s="173"/>
      <c r="BD1256" s="173"/>
      <c r="BE1256" s="173"/>
      <c r="BF1256" s="173"/>
      <c r="BG1256" s="173"/>
      <c r="BH1256" s="173"/>
      <c r="BI1256" s="173"/>
      <c r="BJ1256" s="173"/>
      <c r="BK1256" s="173"/>
      <c r="BL1256" s="173"/>
      <c r="BM1256" s="173"/>
    </row>
    <row r="1257" ht="15.75" customHeight="1">
      <c r="A1257" s="166"/>
      <c r="B1257" s="167"/>
      <c r="C1257" s="166"/>
      <c r="D1257" s="168" t="s">
        <v>338</v>
      </c>
      <c r="E1257" s="169" t="s">
        <v>1</v>
      </c>
      <c r="F1257" s="170" t="s">
        <v>2011</v>
      </c>
      <c r="G1257" s="166"/>
      <c r="H1257" s="169" t="s">
        <v>1</v>
      </c>
      <c r="I1257" s="166"/>
      <c r="J1257" s="166"/>
      <c r="K1257" s="166"/>
      <c r="L1257" s="167"/>
      <c r="M1257" s="171"/>
      <c r="N1257" s="166"/>
      <c r="O1257" s="166"/>
      <c r="P1257" s="166"/>
      <c r="Q1257" s="166"/>
      <c r="R1257" s="166"/>
      <c r="S1257" s="166"/>
      <c r="T1257" s="172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9" t="s">
        <v>338</v>
      </c>
      <c r="AU1257" s="169" t="s">
        <v>136</v>
      </c>
      <c r="AV1257" s="166" t="s">
        <v>83</v>
      </c>
      <c r="AW1257" s="166" t="s">
        <v>28</v>
      </c>
      <c r="AX1257" s="166" t="s">
        <v>75</v>
      </c>
      <c r="AY1257" s="169" t="s">
        <v>128</v>
      </c>
      <c r="AZ1257" s="166"/>
      <c r="BA1257" s="166"/>
      <c r="BB1257" s="166"/>
      <c r="BC1257" s="166"/>
      <c r="BD1257" s="166"/>
      <c r="BE1257" s="166"/>
      <c r="BF1257" s="166"/>
      <c r="BG1257" s="166"/>
      <c r="BH1257" s="166"/>
      <c r="BI1257" s="166"/>
      <c r="BJ1257" s="166"/>
      <c r="BK1257" s="166"/>
      <c r="BL1257" s="166"/>
      <c r="BM1257" s="166"/>
    </row>
    <row r="1258" ht="15.75" customHeight="1">
      <c r="A1258" s="173"/>
      <c r="B1258" s="174"/>
      <c r="C1258" s="173"/>
      <c r="D1258" s="168" t="s">
        <v>338</v>
      </c>
      <c r="E1258" s="175" t="s">
        <v>1</v>
      </c>
      <c r="F1258" s="176" t="s">
        <v>136</v>
      </c>
      <c r="G1258" s="173"/>
      <c r="H1258" s="177">
        <v>2.0</v>
      </c>
      <c r="I1258" s="173"/>
      <c r="J1258" s="173"/>
      <c r="K1258" s="173"/>
      <c r="L1258" s="174"/>
      <c r="M1258" s="178"/>
      <c r="N1258" s="173"/>
      <c r="O1258" s="173"/>
      <c r="P1258" s="173"/>
      <c r="Q1258" s="173"/>
      <c r="R1258" s="173"/>
      <c r="S1258" s="173"/>
      <c r="T1258" s="179"/>
      <c r="U1258" s="173"/>
      <c r="V1258" s="173"/>
      <c r="W1258" s="173"/>
      <c r="X1258" s="173"/>
      <c r="Y1258" s="173"/>
      <c r="Z1258" s="173"/>
      <c r="AA1258" s="173"/>
      <c r="AB1258" s="173"/>
      <c r="AC1258" s="173"/>
      <c r="AD1258" s="173"/>
      <c r="AE1258" s="173"/>
      <c r="AF1258" s="173"/>
      <c r="AG1258" s="173"/>
      <c r="AH1258" s="173"/>
      <c r="AI1258" s="173"/>
      <c r="AJ1258" s="173"/>
      <c r="AK1258" s="173"/>
      <c r="AL1258" s="173"/>
      <c r="AM1258" s="173"/>
      <c r="AN1258" s="173"/>
      <c r="AO1258" s="173"/>
      <c r="AP1258" s="173"/>
      <c r="AQ1258" s="173"/>
      <c r="AR1258" s="173"/>
      <c r="AS1258" s="173"/>
      <c r="AT1258" s="175" t="s">
        <v>338</v>
      </c>
      <c r="AU1258" s="175" t="s">
        <v>136</v>
      </c>
      <c r="AV1258" s="173" t="s">
        <v>136</v>
      </c>
      <c r="AW1258" s="173" t="s">
        <v>28</v>
      </c>
      <c r="AX1258" s="173" t="s">
        <v>75</v>
      </c>
      <c r="AY1258" s="175" t="s">
        <v>128</v>
      </c>
      <c r="AZ1258" s="173"/>
      <c r="BA1258" s="173"/>
      <c r="BB1258" s="173"/>
      <c r="BC1258" s="173"/>
      <c r="BD1258" s="173"/>
      <c r="BE1258" s="173"/>
      <c r="BF1258" s="173"/>
      <c r="BG1258" s="173"/>
      <c r="BH1258" s="173"/>
      <c r="BI1258" s="173"/>
      <c r="BJ1258" s="173"/>
      <c r="BK1258" s="173"/>
      <c r="BL1258" s="173"/>
      <c r="BM1258" s="173"/>
    </row>
    <row r="1259" ht="15.75" customHeight="1">
      <c r="A1259" s="166"/>
      <c r="B1259" s="167"/>
      <c r="C1259" s="166"/>
      <c r="D1259" s="168" t="s">
        <v>338</v>
      </c>
      <c r="E1259" s="169" t="s">
        <v>1</v>
      </c>
      <c r="F1259" s="170" t="s">
        <v>912</v>
      </c>
      <c r="G1259" s="166"/>
      <c r="H1259" s="169" t="s">
        <v>1</v>
      </c>
      <c r="I1259" s="166"/>
      <c r="J1259" s="166"/>
      <c r="K1259" s="166"/>
      <c r="L1259" s="167"/>
      <c r="M1259" s="171"/>
      <c r="N1259" s="166"/>
      <c r="O1259" s="166"/>
      <c r="P1259" s="166"/>
      <c r="Q1259" s="166"/>
      <c r="R1259" s="166"/>
      <c r="S1259" s="166"/>
      <c r="T1259" s="172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9" t="s">
        <v>338</v>
      </c>
      <c r="AU1259" s="169" t="s">
        <v>136</v>
      </c>
      <c r="AV1259" s="166" t="s">
        <v>83</v>
      </c>
      <c r="AW1259" s="166" t="s">
        <v>28</v>
      </c>
      <c r="AX1259" s="166" t="s">
        <v>75</v>
      </c>
      <c r="AY1259" s="169" t="s">
        <v>128</v>
      </c>
      <c r="AZ1259" s="166"/>
      <c r="BA1259" s="166"/>
      <c r="BB1259" s="166"/>
      <c r="BC1259" s="166"/>
      <c r="BD1259" s="166"/>
      <c r="BE1259" s="166"/>
      <c r="BF1259" s="166"/>
      <c r="BG1259" s="166"/>
      <c r="BH1259" s="166"/>
      <c r="BI1259" s="166"/>
      <c r="BJ1259" s="166"/>
      <c r="BK1259" s="166"/>
      <c r="BL1259" s="166"/>
      <c r="BM1259" s="166"/>
    </row>
    <row r="1260" ht="15.75" customHeight="1">
      <c r="A1260" s="173"/>
      <c r="B1260" s="174"/>
      <c r="C1260" s="173"/>
      <c r="D1260" s="168" t="s">
        <v>338</v>
      </c>
      <c r="E1260" s="175" t="s">
        <v>1</v>
      </c>
      <c r="F1260" s="176" t="s">
        <v>2059</v>
      </c>
      <c r="G1260" s="173"/>
      <c r="H1260" s="177">
        <v>9.0</v>
      </c>
      <c r="I1260" s="173"/>
      <c r="J1260" s="173"/>
      <c r="K1260" s="173"/>
      <c r="L1260" s="174"/>
      <c r="M1260" s="178"/>
      <c r="N1260" s="173"/>
      <c r="O1260" s="173"/>
      <c r="P1260" s="173"/>
      <c r="Q1260" s="173"/>
      <c r="R1260" s="173"/>
      <c r="S1260" s="173"/>
      <c r="T1260" s="179"/>
      <c r="U1260" s="173"/>
      <c r="V1260" s="173"/>
      <c r="W1260" s="173"/>
      <c r="X1260" s="173"/>
      <c r="Y1260" s="173"/>
      <c r="Z1260" s="173"/>
      <c r="AA1260" s="173"/>
      <c r="AB1260" s="173"/>
      <c r="AC1260" s="173"/>
      <c r="AD1260" s="173"/>
      <c r="AE1260" s="173"/>
      <c r="AF1260" s="173"/>
      <c r="AG1260" s="173"/>
      <c r="AH1260" s="173"/>
      <c r="AI1260" s="173"/>
      <c r="AJ1260" s="173"/>
      <c r="AK1260" s="173"/>
      <c r="AL1260" s="173"/>
      <c r="AM1260" s="173"/>
      <c r="AN1260" s="173"/>
      <c r="AO1260" s="173"/>
      <c r="AP1260" s="173"/>
      <c r="AQ1260" s="173"/>
      <c r="AR1260" s="173"/>
      <c r="AS1260" s="173"/>
      <c r="AT1260" s="175" t="s">
        <v>338</v>
      </c>
      <c r="AU1260" s="175" t="s">
        <v>136</v>
      </c>
      <c r="AV1260" s="173" t="s">
        <v>136</v>
      </c>
      <c r="AW1260" s="173" t="s">
        <v>28</v>
      </c>
      <c r="AX1260" s="173" t="s">
        <v>75</v>
      </c>
      <c r="AY1260" s="175" t="s">
        <v>128</v>
      </c>
      <c r="AZ1260" s="173"/>
      <c r="BA1260" s="173"/>
      <c r="BB1260" s="173"/>
      <c r="BC1260" s="173"/>
      <c r="BD1260" s="173"/>
      <c r="BE1260" s="173"/>
      <c r="BF1260" s="173"/>
      <c r="BG1260" s="173"/>
      <c r="BH1260" s="173"/>
      <c r="BI1260" s="173"/>
      <c r="BJ1260" s="173"/>
      <c r="BK1260" s="173"/>
      <c r="BL1260" s="173"/>
      <c r="BM1260" s="173"/>
    </row>
    <row r="1261" ht="15.75" customHeight="1">
      <c r="A1261" s="187"/>
      <c r="B1261" s="188"/>
      <c r="C1261" s="187"/>
      <c r="D1261" s="168" t="s">
        <v>338</v>
      </c>
      <c r="E1261" s="189" t="s">
        <v>1</v>
      </c>
      <c r="F1261" s="190" t="s">
        <v>351</v>
      </c>
      <c r="G1261" s="187"/>
      <c r="H1261" s="191">
        <v>17.0</v>
      </c>
      <c r="I1261" s="187"/>
      <c r="J1261" s="187"/>
      <c r="K1261" s="187"/>
      <c r="L1261" s="188"/>
      <c r="M1261" s="192"/>
      <c r="N1261" s="187"/>
      <c r="O1261" s="187"/>
      <c r="P1261" s="187"/>
      <c r="Q1261" s="187"/>
      <c r="R1261" s="187"/>
      <c r="S1261" s="187"/>
      <c r="T1261" s="193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9" t="s">
        <v>338</v>
      </c>
      <c r="AU1261" s="189" t="s">
        <v>136</v>
      </c>
      <c r="AV1261" s="187" t="s">
        <v>153</v>
      </c>
      <c r="AW1261" s="187" t="s">
        <v>28</v>
      </c>
      <c r="AX1261" s="187" t="s">
        <v>83</v>
      </c>
      <c r="AY1261" s="189" t="s">
        <v>128</v>
      </c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</row>
    <row r="1262" ht="21.75" customHeight="1">
      <c r="A1262" s="16"/>
      <c r="B1262" s="17"/>
      <c r="C1262" s="146" t="s">
        <v>2060</v>
      </c>
      <c r="D1262" s="146" t="s">
        <v>131</v>
      </c>
      <c r="E1262" s="147" t="s">
        <v>2061</v>
      </c>
      <c r="F1262" s="148" t="s">
        <v>2062</v>
      </c>
      <c r="G1262" s="149" t="s">
        <v>486</v>
      </c>
      <c r="H1262" s="150">
        <v>5.0</v>
      </c>
      <c r="I1262" s="151"/>
      <c r="J1262" s="151">
        <f>ROUND(I1262*H1262,2)</f>
        <v>0</v>
      </c>
      <c r="K1262" s="148" t="s">
        <v>134</v>
      </c>
      <c r="L1262" s="17"/>
      <c r="M1262" s="152" t="s">
        <v>1</v>
      </c>
      <c r="N1262" s="153" t="s">
        <v>41</v>
      </c>
      <c r="O1262" s="154">
        <v>0.12</v>
      </c>
      <c r="P1262" s="154">
        <f>O1262*H1262</f>
        <v>0.6</v>
      </c>
      <c r="Q1262" s="154">
        <v>0.0</v>
      </c>
      <c r="R1262" s="154">
        <f>Q1262*H1262</f>
        <v>0</v>
      </c>
      <c r="S1262" s="154">
        <v>0.0</v>
      </c>
      <c r="T1262" s="155">
        <f>S1262*H1262</f>
        <v>0</v>
      </c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56" t="s">
        <v>434</v>
      </c>
      <c r="AS1262" s="16"/>
      <c r="AT1262" s="156" t="s">
        <v>131</v>
      </c>
      <c r="AU1262" s="156" t="s">
        <v>136</v>
      </c>
      <c r="AV1262" s="16"/>
      <c r="AW1262" s="16"/>
      <c r="AX1262" s="16"/>
      <c r="AY1262" s="3" t="s">
        <v>128</v>
      </c>
      <c r="AZ1262" s="16"/>
      <c r="BA1262" s="16"/>
      <c r="BB1262" s="16"/>
      <c r="BC1262" s="16"/>
      <c r="BD1262" s="16"/>
      <c r="BE1262" s="157">
        <f>IF(N1262="základní",J1262,0)</f>
        <v>0</v>
      </c>
      <c r="BF1262" s="157">
        <f>IF(N1262="snížená",J1262,0)</f>
        <v>0</v>
      </c>
      <c r="BG1262" s="157">
        <f>IF(N1262="zákl. přenesená",J1262,0)</f>
        <v>0</v>
      </c>
      <c r="BH1262" s="157">
        <f>IF(N1262="sníž. přenesená",J1262,0)</f>
        <v>0</v>
      </c>
      <c r="BI1262" s="157">
        <f>IF(N1262="nulová",J1262,0)</f>
        <v>0</v>
      </c>
      <c r="BJ1262" s="3" t="s">
        <v>136</v>
      </c>
      <c r="BK1262" s="157">
        <f>ROUND(I1262*H1262,2)</f>
        <v>0</v>
      </c>
      <c r="BL1262" s="3" t="s">
        <v>434</v>
      </c>
      <c r="BM1262" s="156" t="s">
        <v>2063</v>
      </c>
    </row>
    <row r="1263" ht="15.75" customHeight="1">
      <c r="A1263" s="16"/>
      <c r="B1263" s="17"/>
      <c r="C1263" s="16"/>
      <c r="D1263" s="158" t="s">
        <v>138</v>
      </c>
      <c r="E1263" s="16"/>
      <c r="F1263" s="159" t="s">
        <v>2064</v>
      </c>
      <c r="G1263" s="16"/>
      <c r="H1263" s="16"/>
      <c r="I1263" s="16"/>
      <c r="J1263" s="16"/>
      <c r="K1263" s="16"/>
      <c r="L1263" s="17"/>
      <c r="M1263" s="160"/>
      <c r="N1263" s="16"/>
      <c r="O1263" s="16"/>
      <c r="P1263" s="16"/>
      <c r="Q1263" s="16"/>
      <c r="R1263" s="16"/>
      <c r="S1263" s="16"/>
      <c r="T1263" s="5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3" t="s">
        <v>138</v>
      </c>
      <c r="AU1263" s="3" t="s">
        <v>136</v>
      </c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6"/>
      <c r="BG1263" s="16"/>
      <c r="BH1263" s="16"/>
      <c r="BI1263" s="16"/>
      <c r="BJ1263" s="16"/>
      <c r="BK1263" s="16"/>
      <c r="BL1263" s="16"/>
      <c r="BM1263" s="16"/>
    </row>
    <row r="1264" ht="15.75" customHeight="1">
      <c r="A1264" s="166"/>
      <c r="B1264" s="167"/>
      <c r="C1264" s="166"/>
      <c r="D1264" s="168" t="s">
        <v>338</v>
      </c>
      <c r="E1264" s="169" t="s">
        <v>1</v>
      </c>
      <c r="F1264" s="170" t="s">
        <v>894</v>
      </c>
      <c r="G1264" s="166"/>
      <c r="H1264" s="169" t="s">
        <v>1</v>
      </c>
      <c r="I1264" s="166"/>
      <c r="J1264" s="166"/>
      <c r="K1264" s="166"/>
      <c r="L1264" s="167"/>
      <c r="M1264" s="171"/>
      <c r="N1264" s="166"/>
      <c r="O1264" s="166"/>
      <c r="P1264" s="166"/>
      <c r="Q1264" s="166"/>
      <c r="R1264" s="166"/>
      <c r="S1264" s="166"/>
      <c r="T1264" s="172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9" t="s">
        <v>338</v>
      </c>
      <c r="AU1264" s="169" t="s">
        <v>136</v>
      </c>
      <c r="AV1264" s="166" t="s">
        <v>83</v>
      </c>
      <c r="AW1264" s="166" t="s">
        <v>28</v>
      </c>
      <c r="AX1264" s="166" t="s">
        <v>75</v>
      </c>
      <c r="AY1264" s="169" t="s">
        <v>128</v>
      </c>
      <c r="AZ1264" s="166"/>
      <c r="BA1264" s="166"/>
      <c r="BB1264" s="166"/>
      <c r="BC1264" s="166"/>
      <c r="BD1264" s="166"/>
      <c r="BE1264" s="166"/>
      <c r="BF1264" s="166"/>
      <c r="BG1264" s="166"/>
      <c r="BH1264" s="166"/>
      <c r="BI1264" s="166"/>
      <c r="BJ1264" s="166"/>
      <c r="BK1264" s="166"/>
      <c r="BL1264" s="166"/>
      <c r="BM1264" s="166"/>
    </row>
    <row r="1265" ht="15.75" customHeight="1">
      <c r="A1265" s="173"/>
      <c r="B1265" s="174"/>
      <c r="C1265" s="173"/>
      <c r="D1265" s="168" t="s">
        <v>338</v>
      </c>
      <c r="E1265" s="175" t="s">
        <v>1</v>
      </c>
      <c r="F1265" s="176" t="s">
        <v>2065</v>
      </c>
      <c r="G1265" s="173"/>
      <c r="H1265" s="177">
        <v>2.0</v>
      </c>
      <c r="I1265" s="173"/>
      <c r="J1265" s="173"/>
      <c r="K1265" s="173"/>
      <c r="L1265" s="174"/>
      <c r="M1265" s="178"/>
      <c r="N1265" s="173"/>
      <c r="O1265" s="173"/>
      <c r="P1265" s="173"/>
      <c r="Q1265" s="173"/>
      <c r="R1265" s="173"/>
      <c r="S1265" s="173"/>
      <c r="T1265" s="179"/>
      <c r="U1265" s="173"/>
      <c r="V1265" s="173"/>
      <c r="W1265" s="173"/>
      <c r="X1265" s="173"/>
      <c r="Y1265" s="173"/>
      <c r="Z1265" s="173"/>
      <c r="AA1265" s="173"/>
      <c r="AB1265" s="173"/>
      <c r="AC1265" s="173"/>
      <c r="AD1265" s="173"/>
      <c r="AE1265" s="173"/>
      <c r="AF1265" s="173"/>
      <c r="AG1265" s="173"/>
      <c r="AH1265" s="173"/>
      <c r="AI1265" s="173"/>
      <c r="AJ1265" s="173"/>
      <c r="AK1265" s="173"/>
      <c r="AL1265" s="173"/>
      <c r="AM1265" s="173"/>
      <c r="AN1265" s="173"/>
      <c r="AO1265" s="173"/>
      <c r="AP1265" s="173"/>
      <c r="AQ1265" s="173"/>
      <c r="AR1265" s="173"/>
      <c r="AS1265" s="173"/>
      <c r="AT1265" s="175" t="s">
        <v>338</v>
      </c>
      <c r="AU1265" s="175" t="s">
        <v>136</v>
      </c>
      <c r="AV1265" s="173" t="s">
        <v>136</v>
      </c>
      <c r="AW1265" s="173" t="s">
        <v>28</v>
      </c>
      <c r="AX1265" s="173" t="s">
        <v>75</v>
      </c>
      <c r="AY1265" s="175" t="s">
        <v>128</v>
      </c>
      <c r="AZ1265" s="173"/>
      <c r="BA1265" s="173"/>
      <c r="BB1265" s="173"/>
      <c r="BC1265" s="173"/>
      <c r="BD1265" s="173"/>
      <c r="BE1265" s="173"/>
      <c r="BF1265" s="173"/>
      <c r="BG1265" s="173"/>
      <c r="BH1265" s="173"/>
      <c r="BI1265" s="173"/>
      <c r="BJ1265" s="173"/>
      <c r="BK1265" s="173"/>
      <c r="BL1265" s="173"/>
      <c r="BM1265" s="173"/>
    </row>
    <row r="1266" ht="15.75" customHeight="1">
      <c r="A1266" s="166"/>
      <c r="B1266" s="167"/>
      <c r="C1266" s="166"/>
      <c r="D1266" s="168" t="s">
        <v>338</v>
      </c>
      <c r="E1266" s="169" t="s">
        <v>1</v>
      </c>
      <c r="F1266" s="170" t="s">
        <v>912</v>
      </c>
      <c r="G1266" s="166"/>
      <c r="H1266" s="169" t="s">
        <v>1</v>
      </c>
      <c r="I1266" s="166"/>
      <c r="J1266" s="166"/>
      <c r="K1266" s="166"/>
      <c r="L1266" s="167"/>
      <c r="M1266" s="171"/>
      <c r="N1266" s="166"/>
      <c r="O1266" s="166"/>
      <c r="P1266" s="166"/>
      <c r="Q1266" s="166"/>
      <c r="R1266" s="166"/>
      <c r="S1266" s="166"/>
      <c r="T1266" s="172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9" t="s">
        <v>338</v>
      </c>
      <c r="AU1266" s="169" t="s">
        <v>136</v>
      </c>
      <c r="AV1266" s="166" t="s">
        <v>83</v>
      </c>
      <c r="AW1266" s="166" t="s">
        <v>28</v>
      </c>
      <c r="AX1266" s="166" t="s">
        <v>75</v>
      </c>
      <c r="AY1266" s="169" t="s">
        <v>128</v>
      </c>
      <c r="AZ1266" s="166"/>
      <c r="BA1266" s="166"/>
      <c r="BB1266" s="166"/>
      <c r="BC1266" s="166"/>
      <c r="BD1266" s="166"/>
      <c r="BE1266" s="166"/>
      <c r="BF1266" s="166"/>
      <c r="BG1266" s="166"/>
      <c r="BH1266" s="166"/>
      <c r="BI1266" s="166"/>
      <c r="BJ1266" s="166"/>
      <c r="BK1266" s="166"/>
      <c r="BL1266" s="166"/>
      <c r="BM1266" s="166"/>
    </row>
    <row r="1267" ht="15.75" customHeight="1">
      <c r="A1267" s="173"/>
      <c r="B1267" s="174"/>
      <c r="C1267" s="173"/>
      <c r="D1267" s="168" t="s">
        <v>338</v>
      </c>
      <c r="E1267" s="175" t="s">
        <v>1</v>
      </c>
      <c r="F1267" s="176" t="s">
        <v>2066</v>
      </c>
      <c r="G1267" s="173"/>
      <c r="H1267" s="177">
        <v>3.0</v>
      </c>
      <c r="I1267" s="173"/>
      <c r="J1267" s="173"/>
      <c r="K1267" s="173"/>
      <c r="L1267" s="174"/>
      <c r="M1267" s="178"/>
      <c r="N1267" s="173"/>
      <c r="O1267" s="173"/>
      <c r="P1267" s="173"/>
      <c r="Q1267" s="173"/>
      <c r="R1267" s="173"/>
      <c r="S1267" s="173"/>
      <c r="T1267" s="179"/>
      <c r="U1267" s="173"/>
      <c r="V1267" s="173"/>
      <c r="W1267" s="173"/>
      <c r="X1267" s="173"/>
      <c r="Y1267" s="173"/>
      <c r="Z1267" s="173"/>
      <c r="AA1267" s="173"/>
      <c r="AB1267" s="173"/>
      <c r="AC1267" s="173"/>
      <c r="AD1267" s="173"/>
      <c r="AE1267" s="173"/>
      <c r="AF1267" s="173"/>
      <c r="AG1267" s="173"/>
      <c r="AH1267" s="173"/>
      <c r="AI1267" s="173"/>
      <c r="AJ1267" s="173"/>
      <c r="AK1267" s="173"/>
      <c r="AL1267" s="173"/>
      <c r="AM1267" s="173"/>
      <c r="AN1267" s="173"/>
      <c r="AO1267" s="173"/>
      <c r="AP1267" s="173"/>
      <c r="AQ1267" s="173"/>
      <c r="AR1267" s="173"/>
      <c r="AS1267" s="173"/>
      <c r="AT1267" s="175" t="s">
        <v>338</v>
      </c>
      <c r="AU1267" s="175" t="s">
        <v>136</v>
      </c>
      <c r="AV1267" s="173" t="s">
        <v>136</v>
      </c>
      <c r="AW1267" s="173" t="s">
        <v>28</v>
      </c>
      <c r="AX1267" s="173" t="s">
        <v>75</v>
      </c>
      <c r="AY1267" s="175" t="s">
        <v>128</v>
      </c>
      <c r="AZ1267" s="173"/>
      <c r="BA1267" s="173"/>
      <c r="BB1267" s="173"/>
      <c r="BC1267" s="173"/>
      <c r="BD1267" s="173"/>
      <c r="BE1267" s="173"/>
      <c r="BF1267" s="173"/>
      <c r="BG1267" s="173"/>
      <c r="BH1267" s="173"/>
      <c r="BI1267" s="173"/>
      <c r="BJ1267" s="173"/>
      <c r="BK1267" s="173"/>
      <c r="BL1267" s="173"/>
      <c r="BM1267" s="173"/>
    </row>
    <row r="1268" ht="15.75" customHeight="1">
      <c r="A1268" s="187"/>
      <c r="B1268" s="188"/>
      <c r="C1268" s="187"/>
      <c r="D1268" s="168" t="s">
        <v>338</v>
      </c>
      <c r="E1268" s="189" t="s">
        <v>1</v>
      </c>
      <c r="F1268" s="190" t="s">
        <v>351</v>
      </c>
      <c r="G1268" s="187"/>
      <c r="H1268" s="191">
        <v>5.0</v>
      </c>
      <c r="I1268" s="187"/>
      <c r="J1268" s="187"/>
      <c r="K1268" s="187"/>
      <c r="L1268" s="188"/>
      <c r="M1268" s="192"/>
      <c r="N1268" s="187"/>
      <c r="O1268" s="187"/>
      <c r="P1268" s="187"/>
      <c r="Q1268" s="187"/>
      <c r="R1268" s="187"/>
      <c r="S1268" s="187"/>
      <c r="T1268" s="193"/>
      <c r="U1268" s="187"/>
      <c r="V1268" s="187"/>
      <c r="W1268" s="187"/>
      <c r="X1268" s="187"/>
      <c r="Y1268" s="187"/>
      <c r="Z1268" s="187"/>
      <c r="AA1268" s="187"/>
      <c r="AB1268" s="187"/>
      <c r="AC1268" s="187"/>
      <c r="AD1268" s="187"/>
      <c r="AE1268" s="187"/>
      <c r="AF1268" s="187"/>
      <c r="AG1268" s="187"/>
      <c r="AH1268" s="187"/>
      <c r="AI1268" s="187"/>
      <c r="AJ1268" s="187"/>
      <c r="AK1268" s="187"/>
      <c r="AL1268" s="187"/>
      <c r="AM1268" s="187"/>
      <c r="AN1268" s="187"/>
      <c r="AO1268" s="187"/>
      <c r="AP1268" s="187"/>
      <c r="AQ1268" s="187"/>
      <c r="AR1268" s="187"/>
      <c r="AS1268" s="187"/>
      <c r="AT1268" s="189" t="s">
        <v>338</v>
      </c>
      <c r="AU1268" s="189" t="s">
        <v>136</v>
      </c>
      <c r="AV1268" s="187" t="s">
        <v>153</v>
      </c>
      <c r="AW1268" s="187" t="s">
        <v>28</v>
      </c>
      <c r="AX1268" s="187" t="s">
        <v>83</v>
      </c>
      <c r="AY1268" s="189" t="s">
        <v>128</v>
      </c>
      <c r="AZ1268" s="187"/>
      <c r="BA1268" s="187"/>
      <c r="BB1268" s="187"/>
      <c r="BC1268" s="187"/>
      <c r="BD1268" s="187"/>
      <c r="BE1268" s="187"/>
      <c r="BF1268" s="187"/>
      <c r="BG1268" s="187"/>
      <c r="BH1268" s="187"/>
      <c r="BI1268" s="187"/>
      <c r="BJ1268" s="187"/>
      <c r="BK1268" s="187"/>
      <c r="BL1268" s="187"/>
      <c r="BM1268" s="187"/>
    </row>
    <row r="1269" ht="16.5" customHeight="1">
      <c r="A1269" s="16"/>
      <c r="B1269" s="17"/>
      <c r="C1269" s="146" t="s">
        <v>2067</v>
      </c>
      <c r="D1269" s="146" t="s">
        <v>131</v>
      </c>
      <c r="E1269" s="147" t="s">
        <v>2068</v>
      </c>
      <c r="F1269" s="148" t="s">
        <v>2069</v>
      </c>
      <c r="G1269" s="149" t="s">
        <v>486</v>
      </c>
      <c r="H1269" s="150">
        <v>2.0</v>
      </c>
      <c r="I1269" s="151"/>
      <c r="J1269" s="151">
        <f>ROUND(I1269*H1269,2)</f>
        <v>0</v>
      </c>
      <c r="K1269" s="148" t="s">
        <v>1</v>
      </c>
      <c r="L1269" s="17"/>
      <c r="M1269" s="152" t="s">
        <v>1</v>
      </c>
      <c r="N1269" s="153" t="s">
        <v>41</v>
      </c>
      <c r="O1269" s="154">
        <v>0.14</v>
      </c>
      <c r="P1269" s="154">
        <f>O1269*H1269</f>
        <v>0.28</v>
      </c>
      <c r="Q1269" s="154">
        <v>0.0</v>
      </c>
      <c r="R1269" s="154">
        <f>Q1269*H1269</f>
        <v>0</v>
      </c>
      <c r="S1269" s="154">
        <v>0.0</v>
      </c>
      <c r="T1269" s="155">
        <f>S1269*H1269</f>
        <v>0</v>
      </c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56" t="s">
        <v>434</v>
      </c>
      <c r="AS1269" s="16"/>
      <c r="AT1269" s="156" t="s">
        <v>131</v>
      </c>
      <c r="AU1269" s="156" t="s">
        <v>136</v>
      </c>
      <c r="AV1269" s="16"/>
      <c r="AW1269" s="16"/>
      <c r="AX1269" s="16"/>
      <c r="AY1269" s="3" t="s">
        <v>128</v>
      </c>
      <c r="AZ1269" s="16"/>
      <c r="BA1269" s="16"/>
      <c r="BB1269" s="16"/>
      <c r="BC1269" s="16"/>
      <c r="BD1269" s="16"/>
      <c r="BE1269" s="157">
        <f>IF(N1269="základní",J1269,0)</f>
        <v>0</v>
      </c>
      <c r="BF1269" s="157">
        <f>IF(N1269="snížená",J1269,0)</f>
        <v>0</v>
      </c>
      <c r="BG1269" s="157">
        <f>IF(N1269="zákl. přenesená",J1269,0)</f>
        <v>0</v>
      </c>
      <c r="BH1269" s="157">
        <f>IF(N1269="sníž. přenesená",J1269,0)</f>
        <v>0</v>
      </c>
      <c r="BI1269" s="157">
        <f>IF(N1269="nulová",J1269,0)</f>
        <v>0</v>
      </c>
      <c r="BJ1269" s="3" t="s">
        <v>136</v>
      </c>
      <c r="BK1269" s="157">
        <f>ROUND(I1269*H1269,2)</f>
        <v>0</v>
      </c>
      <c r="BL1269" s="3" t="s">
        <v>434</v>
      </c>
      <c r="BM1269" s="156" t="s">
        <v>2070</v>
      </c>
    </row>
    <row r="1270" ht="15.75" customHeight="1">
      <c r="A1270" s="166"/>
      <c r="B1270" s="167"/>
      <c r="C1270" s="166"/>
      <c r="D1270" s="168" t="s">
        <v>338</v>
      </c>
      <c r="E1270" s="169" t="s">
        <v>1</v>
      </c>
      <c r="F1270" s="170" t="s">
        <v>894</v>
      </c>
      <c r="G1270" s="166"/>
      <c r="H1270" s="169" t="s">
        <v>1</v>
      </c>
      <c r="I1270" s="166"/>
      <c r="J1270" s="166"/>
      <c r="K1270" s="166"/>
      <c r="L1270" s="167"/>
      <c r="M1270" s="171"/>
      <c r="N1270" s="166"/>
      <c r="O1270" s="166"/>
      <c r="P1270" s="166"/>
      <c r="Q1270" s="166"/>
      <c r="R1270" s="166"/>
      <c r="S1270" s="166"/>
      <c r="T1270" s="172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9" t="s">
        <v>338</v>
      </c>
      <c r="AU1270" s="169" t="s">
        <v>136</v>
      </c>
      <c r="AV1270" s="166" t="s">
        <v>83</v>
      </c>
      <c r="AW1270" s="166" t="s">
        <v>28</v>
      </c>
      <c r="AX1270" s="166" t="s">
        <v>75</v>
      </c>
      <c r="AY1270" s="169" t="s">
        <v>128</v>
      </c>
      <c r="AZ1270" s="166"/>
      <c r="BA1270" s="166"/>
      <c r="BB1270" s="166"/>
      <c r="BC1270" s="166"/>
      <c r="BD1270" s="166"/>
      <c r="BE1270" s="166"/>
      <c r="BF1270" s="166"/>
      <c r="BG1270" s="166"/>
      <c r="BH1270" s="166"/>
      <c r="BI1270" s="166"/>
      <c r="BJ1270" s="166"/>
      <c r="BK1270" s="166"/>
      <c r="BL1270" s="166"/>
      <c r="BM1270" s="166"/>
    </row>
    <row r="1271" ht="15.75" customHeight="1">
      <c r="A1271" s="173"/>
      <c r="B1271" s="174"/>
      <c r="C1271" s="173"/>
      <c r="D1271" s="168" t="s">
        <v>338</v>
      </c>
      <c r="E1271" s="175" t="s">
        <v>1</v>
      </c>
      <c r="F1271" s="176" t="s">
        <v>83</v>
      </c>
      <c r="G1271" s="173"/>
      <c r="H1271" s="177">
        <v>1.0</v>
      </c>
      <c r="I1271" s="173"/>
      <c r="J1271" s="173"/>
      <c r="K1271" s="173"/>
      <c r="L1271" s="174"/>
      <c r="M1271" s="178"/>
      <c r="N1271" s="173"/>
      <c r="O1271" s="173"/>
      <c r="P1271" s="173"/>
      <c r="Q1271" s="173"/>
      <c r="R1271" s="173"/>
      <c r="S1271" s="173"/>
      <c r="T1271" s="179"/>
      <c r="U1271" s="173"/>
      <c r="V1271" s="173"/>
      <c r="W1271" s="173"/>
      <c r="X1271" s="173"/>
      <c r="Y1271" s="173"/>
      <c r="Z1271" s="173"/>
      <c r="AA1271" s="173"/>
      <c r="AB1271" s="173"/>
      <c r="AC1271" s="173"/>
      <c r="AD1271" s="173"/>
      <c r="AE1271" s="173"/>
      <c r="AF1271" s="173"/>
      <c r="AG1271" s="173"/>
      <c r="AH1271" s="173"/>
      <c r="AI1271" s="173"/>
      <c r="AJ1271" s="173"/>
      <c r="AK1271" s="173"/>
      <c r="AL1271" s="173"/>
      <c r="AM1271" s="173"/>
      <c r="AN1271" s="173"/>
      <c r="AO1271" s="173"/>
      <c r="AP1271" s="173"/>
      <c r="AQ1271" s="173"/>
      <c r="AR1271" s="173"/>
      <c r="AS1271" s="173"/>
      <c r="AT1271" s="175" t="s">
        <v>338</v>
      </c>
      <c r="AU1271" s="175" t="s">
        <v>136</v>
      </c>
      <c r="AV1271" s="173" t="s">
        <v>136</v>
      </c>
      <c r="AW1271" s="173" t="s">
        <v>28</v>
      </c>
      <c r="AX1271" s="173" t="s">
        <v>75</v>
      </c>
      <c r="AY1271" s="175" t="s">
        <v>128</v>
      </c>
      <c r="AZ1271" s="173"/>
      <c r="BA1271" s="173"/>
      <c r="BB1271" s="173"/>
      <c r="BC1271" s="173"/>
      <c r="BD1271" s="173"/>
      <c r="BE1271" s="173"/>
      <c r="BF1271" s="173"/>
      <c r="BG1271" s="173"/>
      <c r="BH1271" s="173"/>
      <c r="BI1271" s="173"/>
      <c r="BJ1271" s="173"/>
      <c r="BK1271" s="173"/>
      <c r="BL1271" s="173"/>
      <c r="BM1271" s="173"/>
    </row>
    <row r="1272" ht="15.75" customHeight="1">
      <c r="A1272" s="166"/>
      <c r="B1272" s="167"/>
      <c r="C1272" s="166"/>
      <c r="D1272" s="168" t="s">
        <v>338</v>
      </c>
      <c r="E1272" s="169" t="s">
        <v>1</v>
      </c>
      <c r="F1272" s="170" t="s">
        <v>912</v>
      </c>
      <c r="G1272" s="166"/>
      <c r="H1272" s="169" t="s">
        <v>1</v>
      </c>
      <c r="I1272" s="166"/>
      <c r="J1272" s="166"/>
      <c r="K1272" s="166"/>
      <c r="L1272" s="167"/>
      <c r="M1272" s="171"/>
      <c r="N1272" s="166"/>
      <c r="O1272" s="166"/>
      <c r="P1272" s="166"/>
      <c r="Q1272" s="166"/>
      <c r="R1272" s="166"/>
      <c r="S1272" s="166"/>
      <c r="T1272" s="172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9" t="s">
        <v>338</v>
      </c>
      <c r="AU1272" s="169" t="s">
        <v>136</v>
      </c>
      <c r="AV1272" s="166" t="s">
        <v>83</v>
      </c>
      <c r="AW1272" s="166" t="s">
        <v>28</v>
      </c>
      <c r="AX1272" s="166" t="s">
        <v>75</v>
      </c>
      <c r="AY1272" s="169" t="s">
        <v>128</v>
      </c>
      <c r="AZ1272" s="166"/>
      <c r="BA1272" s="166"/>
      <c r="BB1272" s="166"/>
      <c r="BC1272" s="166"/>
      <c r="BD1272" s="166"/>
      <c r="BE1272" s="166"/>
      <c r="BF1272" s="166"/>
      <c r="BG1272" s="166"/>
      <c r="BH1272" s="166"/>
      <c r="BI1272" s="166"/>
      <c r="BJ1272" s="166"/>
      <c r="BK1272" s="166"/>
      <c r="BL1272" s="166"/>
      <c r="BM1272" s="166"/>
    </row>
    <row r="1273" ht="15.75" customHeight="1">
      <c r="A1273" s="173"/>
      <c r="B1273" s="174"/>
      <c r="C1273" s="173"/>
      <c r="D1273" s="168" t="s">
        <v>338</v>
      </c>
      <c r="E1273" s="175" t="s">
        <v>1</v>
      </c>
      <c r="F1273" s="176" t="s">
        <v>83</v>
      </c>
      <c r="G1273" s="173"/>
      <c r="H1273" s="177">
        <v>1.0</v>
      </c>
      <c r="I1273" s="173"/>
      <c r="J1273" s="173"/>
      <c r="K1273" s="173"/>
      <c r="L1273" s="174"/>
      <c r="M1273" s="178"/>
      <c r="N1273" s="173"/>
      <c r="O1273" s="173"/>
      <c r="P1273" s="173"/>
      <c r="Q1273" s="173"/>
      <c r="R1273" s="173"/>
      <c r="S1273" s="173"/>
      <c r="T1273" s="179"/>
      <c r="U1273" s="173"/>
      <c r="V1273" s="173"/>
      <c r="W1273" s="173"/>
      <c r="X1273" s="173"/>
      <c r="Y1273" s="173"/>
      <c r="Z1273" s="173"/>
      <c r="AA1273" s="173"/>
      <c r="AB1273" s="173"/>
      <c r="AC1273" s="173"/>
      <c r="AD1273" s="173"/>
      <c r="AE1273" s="173"/>
      <c r="AF1273" s="173"/>
      <c r="AG1273" s="173"/>
      <c r="AH1273" s="173"/>
      <c r="AI1273" s="173"/>
      <c r="AJ1273" s="173"/>
      <c r="AK1273" s="173"/>
      <c r="AL1273" s="173"/>
      <c r="AM1273" s="173"/>
      <c r="AN1273" s="173"/>
      <c r="AO1273" s="173"/>
      <c r="AP1273" s="173"/>
      <c r="AQ1273" s="173"/>
      <c r="AR1273" s="173"/>
      <c r="AS1273" s="173"/>
      <c r="AT1273" s="175" t="s">
        <v>338</v>
      </c>
      <c r="AU1273" s="175" t="s">
        <v>136</v>
      </c>
      <c r="AV1273" s="173" t="s">
        <v>136</v>
      </c>
      <c r="AW1273" s="173" t="s">
        <v>28</v>
      </c>
      <c r="AX1273" s="173" t="s">
        <v>75</v>
      </c>
      <c r="AY1273" s="175" t="s">
        <v>128</v>
      </c>
      <c r="AZ1273" s="173"/>
      <c r="BA1273" s="173"/>
      <c r="BB1273" s="173"/>
      <c r="BC1273" s="173"/>
      <c r="BD1273" s="173"/>
      <c r="BE1273" s="173"/>
      <c r="BF1273" s="173"/>
      <c r="BG1273" s="173"/>
      <c r="BH1273" s="173"/>
      <c r="BI1273" s="173"/>
      <c r="BJ1273" s="173"/>
      <c r="BK1273" s="173"/>
      <c r="BL1273" s="173"/>
      <c r="BM1273" s="173"/>
    </row>
    <row r="1274" ht="15.75" customHeight="1">
      <c r="A1274" s="187"/>
      <c r="B1274" s="188"/>
      <c r="C1274" s="187"/>
      <c r="D1274" s="168" t="s">
        <v>338</v>
      </c>
      <c r="E1274" s="189" t="s">
        <v>1</v>
      </c>
      <c r="F1274" s="190" t="s">
        <v>351</v>
      </c>
      <c r="G1274" s="187"/>
      <c r="H1274" s="191">
        <v>2.0</v>
      </c>
      <c r="I1274" s="187"/>
      <c r="J1274" s="187"/>
      <c r="K1274" s="187"/>
      <c r="L1274" s="188"/>
      <c r="M1274" s="192"/>
      <c r="N1274" s="187"/>
      <c r="O1274" s="187"/>
      <c r="P1274" s="187"/>
      <c r="Q1274" s="187"/>
      <c r="R1274" s="187"/>
      <c r="S1274" s="187"/>
      <c r="T1274" s="193"/>
      <c r="U1274" s="187"/>
      <c r="V1274" s="187"/>
      <c r="W1274" s="187"/>
      <c r="X1274" s="187"/>
      <c r="Y1274" s="187"/>
      <c r="Z1274" s="187"/>
      <c r="AA1274" s="187"/>
      <c r="AB1274" s="187"/>
      <c r="AC1274" s="187"/>
      <c r="AD1274" s="187"/>
      <c r="AE1274" s="187"/>
      <c r="AF1274" s="187"/>
      <c r="AG1274" s="187"/>
      <c r="AH1274" s="187"/>
      <c r="AI1274" s="187"/>
      <c r="AJ1274" s="187"/>
      <c r="AK1274" s="187"/>
      <c r="AL1274" s="187"/>
      <c r="AM1274" s="187"/>
      <c r="AN1274" s="187"/>
      <c r="AO1274" s="187"/>
      <c r="AP1274" s="187"/>
      <c r="AQ1274" s="187"/>
      <c r="AR1274" s="187"/>
      <c r="AS1274" s="187"/>
      <c r="AT1274" s="189" t="s">
        <v>338</v>
      </c>
      <c r="AU1274" s="189" t="s">
        <v>136</v>
      </c>
      <c r="AV1274" s="187" t="s">
        <v>153</v>
      </c>
      <c r="AW1274" s="187" t="s">
        <v>28</v>
      </c>
      <c r="AX1274" s="187" t="s">
        <v>83</v>
      </c>
      <c r="AY1274" s="189" t="s">
        <v>128</v>
      </c>
      <c r="AZ1274" s="187"/>
      <c r="BA1274" s="187"/>
      <c r="BB1274" s="187"/>
      <c r="BC1274" s="187"/>
      <c r="BD1274" s="187"/>
      <c r="BE1274" s="187"/>
      <c r="BF1274" s="187"/>
      <c r="BG1274" s="187"/>
      <c r="BH1274" s="187"/>
      <c r="BI1274" s="187"/>
      <c r="BJ1274" s="187"/>
      <c r="BK1274" s="187"/>
      <c r="BL1274" s="187"/>
      <c r="BM1274" s="187"/>
    </row>
    <row r="1275" ht="24.0" customHeight="1">
      <c r="A1275" s="16"/>
      <c r="B1275" s="17"/>
      <c r="C1275" s="146" t="s">
        <v>2071</v>
      </c>
      <c r="D1275" s="146" t="s">
        <v>131</v>
      </c>
      <c r="E1275" s="147" t="s">
        <v>2072</v>
      </c>
      <c r="F1275" s="148" t="s">
        <v>2073</v>
      </c>
      <c r="G1275" s="149" t="s">
        <v>410</v>
      </c>
      <c r="H1275" s="150">
        <v>0.765</v>
      </c>
      <c r="I1275" s="151"/>
      <c r="J1275" s="151">
        <f>ROUND(I1275*H1275,2)</f>
        <v>0</v>
      </c>
      <c r="K1275" s="148" t="s">
        <v>134</v>
      </c>
      <c r="L1275" s="17"/>
      <c r="M1275" s="152" t="s">
        <v>1</v>
      </c>
      <c r="N1275" s="153" t="s">
        <v>41</v>
      </c>
      <c r="O1275" s="154">
        <v>1.265</v>
      </c>
      <c r="P1275" s="154">
        <f>O1275*H1275</f>
        <v>0.967725</v>
      </c>
      <c r="Q1275" s="154">
        <v>0.0</v>
      </c>
      <c r="R1275" s="154">
        <f>Q1275*H1275</f>
        <v>0</v>
      </c>
      <c r="S1275" s="154">
        <v>0.0</v>
      </c>
      <c r="T1275" s="155">
        <f>S1275*H1275</f>
        <v>0</v>
      </c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56" t="s">
        <v>434</v>
      </c>
      <c r="AS1275" s="16"/>
      <c r="AT1275" s="156" t="s">
        <v>131</v>
      </c>
      <c r="AU1275" s="156" t="s">
        <v>136</v>
      </c>
      <c r="AV1275" s="16"/>
      <c r="AW1275" s="16"/>
      <c r="AX1275" s="16"/>
      <c r="AY1275" s="3" t="s">
        <v>128</v>
      </c>
      <c r="AZ1275" s="16"/>
      <c r="BA1275" s="16"/>
      <c r="BB1275" s="16"/>
      <c r="BC1275" s="16"/>
      <c r="BD1275" s="16"/>
      <c r="BE1275" s="157">
        <f>IF(N1275="základní",J1275,0)</f>
        <v>0</v>
      </c>
      <c r="BF1275" s="157">
        <f>IF(N1275="snížená",J1275,0)</f>
        <v>0</v>
      </c>
      <c r="BG1275" s="157">
        <f>IF(N1275="zákl. přenesená",J1275,0)</f>
        <v>0</v>
      </c>
      <c r="BH1275" s="157">
        <f>IF(N1275="sníž. přenesená",J1275,0)</f>
        <v>0</v>
      </c>
      <c r="BI1275" s="157">
        <f>IF(N1275="nulová",J1275,0)</f>
        <v>0</v>
      </c>
      <c r="BJ1275" s="3" t="s">
        <v>136</v>
      </c>
      <c r="BK1275" s="157">
        <f>ROUND(I1275*H1275,2)</f>
        <v>0</v>
      </c>
      <c r="BL1275" s="3" t="s">
        <v>434</v>
      </c>
      <c r="BM1275" s="156" t="s">
        <v>2074</v>
      </c>
    </row>
    <row r="1276" ht="15.75" customHeight="1">
      <c r="A1276" s="16"/>
      <c r="B1276" s="17"/>
      <c r="C1276" s="16"/>
      <c r="D1276" s="158" t="s">
        <v>138</v>
      </c>
      <c r="E1276" s="16"/>
      <c r="F1276" s="159" t="s">
        <v>2075</v>
      </c>
      <c r="G1276" s="16"/>
      <c r="H1276" s="16"/>
      <c r="I1276" s="16"/>
      <c r="J1276" s="16"/>
      <c r="K1276" s="16"/>
      <c r="L1276" s="17"/>
      <c r="M1276" s="160"/>
      <c r="N1276" s="16"/>
      <c r="O1276" s="16"/>
      <c r="P1276" s="16"/>
      <c r="Q1276" s="16"/>
      <c r="R1276" s="16"/>
      <c r="S1276" s="16"/>
      <c r="T1276" s="5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3" t="s">
        <v>138</v>
      </c>
      <c r="AU1276" s="3" t="s">
        <v>136</v>
      </c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6"/>
      <c r="BG1276" s="16"/>
      <c r="BH1276" s="16"/>
      <c r="BI1276" s="16"/>
      <c r="BJ1276" s="16"/>
      <c r="BK1276" s="16"/>
      <c r="BL1276" s="16"/>
      <c r="BM1276" s="16"/>
    </row>
    <row r="1277" ht="22.5" customHeight="1">
      <c r="A1277" s="134"/>
      <c r="B1277" s="135"/>
      <c r="C1277" s="134"/>
      <c r="D1277" s="136" t="s">
        <v>74</v>
      </c>
      <c r="E1277" s="144" t="s">
        <v>2076</v>
      </c>
      <c r="F1277" s="144" t="s">
        <v>2077</v>
      </c>
      <c r="G1277" s="134"/>
      <c r="H1277" s="134"/>
      <c r="I1277" s="134"/>
      <c r="J1277" s="145">
        <f>BK1277</f>
        <v>0</v>
      </c>
      <c r="K1277" s="134"/>
      <c r="L1277" s="135"/>
      <c r="M1277" s="139"/>
      <c r="N1277" s="134"/>
      <c r="O1277" s="134"/>
      <c r="P1277" s="140">
        <f>SUM(P1278:P1285)</f>
        <v>59.840733</v>
      </c>
      <c r="Q1277" s="134"/>
      <c r="R1277" s="140">
        <f>SUM(R1278:R1285)</f>
        <v>0.2264498397</v>
      </c>
      <c r="S1277" s="134"/>
      <c r="T1277" s="141">
        <f>SUM(T1278:T1285)</f>
        <v>0.06351315</v>
      </c>
      <c r="U1277" s="134"/>
      <c r="V1277" s="134"/>
      <c r="W1277" s="134"/>
      <c r="X1277" s="134"/>
      <c r="Y1277" s="134"/>
      <c r="Z1277" s="134"/>
      <c r="AA1277" s="134"/>
      <c r="AB1277" s="134"/>
      <c r="AC1277" s="134"/>
      <c r="AD1277" s="134"/>
      <c r="AE1277" s="134"/>
      <c r="AF1277" s="134"/>
      <c r="AG1277" s="134"/>
      <c r="AH1277" s="134"/>
      <c r="AI1277" s="134"/>
      <c r="AJ1277" s="134"/>
      <c r="AK1277" s="134"/>
      <c r="AL1277" s="134"/>
      <c r="AM1277" s="134"/>
      <c r="AN1277" s="134"/>
      <c r="AO1277" s="134"/>
      <c r="AP1277" s="134"/>
      <c r="AQ1277" s="134"/>
      <c r="AR1277" s="136" t="s">
        <v>136</v>
      </c>
      <c r="AS1277" s="134"/>
      <c r="AT1277" s="142" t="s">
        <v>74</v>
      </c>
      <c r="AU1277" s="142" t="s">
        <v>83</v>
      </c>
      <c r="AV1277" s="134"/>
      <c r="AW1277" s="134"/>
      <c r="AX1277" s="134"/>
      <c r="AY1277" s="136" t="s">
        <v>128</v>
      </c>
      <c r="AZ1277" s="134"/>
      <c r="BA1277" s="134"/>
      <c r="BB1277" s="134"/>
      <c r="BC1277" s="134"/>
      <c r="BD1277" s="134"/>
      <c r="BE1277" s="134"/>
      <c r="BF1277" s="134"/>
      <c r="BG1277" s="134"/>
      <c r="BH1277" s="134"/>
      <c r="BI1277" s="134"/>
      <c r="BJ1277" s="134"/>
      <c r="BK1277" s="143">
        <f>SUM(BK1278:BK1285)</f>
        <v>0</v>
      </c>
      <c r="BL1277" s="134"/>
      <c r="BM1277" s="134"/>
    </row>
    <row r="1278" ht="24.0" customHeight="1">
      <c r="A1278" s="16"/>
      <c r="B1278" s="17"/>
      <c r="C1278" s="146" t="s">
        <v>2078</v>
      </c>
      <c r="D1278" s="146" t="s">
        <v>131</v>
      </c>
      <c r="E1278" s="147" t="s">
        <v>2079</v>
      </c>
      <c r="F1278" s="148" t="s">
        <v>2080</v>
      </c>
      <c r="G1278" s="149" t="s">
        <v>164</v>
      </c>
      <c r="H1278" s="150">
        <v>423.421</v>
      </c>
      <c r="I1278" s="151"/>
      <c r="J1278" s="151">
        <f>ROUND(I1278*H1278,2)</f>
        <v>0</v>
      </c>
      <c r="K1278" s="148" t="s">
        <v>1</v>
      </c>
      <c r="L1278" s="17"/>
      <c r="M1278" s="152" t="s">
        <v>1</v>
      </c>
      <c r="N1278" s="153" t="s">
        <v>41</v>
      </c>
      <c r="O1278" s="154">
        <v>0.035</v>
      </c>
      <c r="P1278" s="154">
        <f>O1278*H1278</f>
        <v>14.819735</v>
      </c>
      <c r="Q1278" s="154">
        <v>2.08E-6</v>
      </c>
      <c r="R1278" s="154">
        <f>Q1278*H1278</f>
        <v>0.00088071568</v>
      </c>
      <c r="S1278" s="154">
        <v>1.5E-4</v>
      </c>
      <c r="T1278" s="155">
        <f>S1278*H1278</f>
        <v>0.06351315</v>
      </c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56" t="s">
        <v>434</v>
      </c>
      <c r="AS1278" s="16"/>
      <c r="AT1278" s="156" t="s">
        <v>131</v>
      </c>
      <c r="AU1278" s="156" t="s">
        <v>136</v>
      </c>
      <c r="AV1278" s="16"/>
      <c r="AW1278" s="16"/>
      <c r="AX1278" s="16"/>
      <c r="AY1278" s="3" t="s">
        <v>128</v>
      </c>
      <c r="AZ1278" s="16"/>
      <c r="BA1278" s="16"/>
      <c r="BB1278" s="16"/>
      <c r="BC1278" s="16"/>
      <c r="BD1278" s="16"/>
      <c r="BE1278" s="157">
        <f>IF(N1278="základní",J1278,0)</f>
        <v>0</v>
      </c>
      <c r="BF1278" s="157">
        <f>IF(N1278="snížená",J1278,0)</f>
        <v>0</v>
      </c>
      <c r="BG1278" s="157">
        <f>IF(N1278="zákl. přenesená",J1278,0)</f>
        <v>0</v>
      </c>
      <c r="BH1278" s="157">
        <f>IF(N1278="sníž. přenesená",J1278,0)</f>
        <v>0</v>
      </c>
      <c r="BI1278" s="157">
        <f>IF(N1278="nulová",J1278,0)</f>
        <v>0</v>
      </c>
      <c r="BJ1278" s="3" t="s">
        <v>136</v>
      </c>
      <c r="BK1278" s="157">
        <f>ROUND(I1278*H1278,2)</f>
        <v>0</v>
      </c>
      <c r="BL1278" s="3" t="s">
        <v>434</v>
      </c>
      <c r="BM1278" s="156" t="s">
        <v>2081</v>
      </c>
    </row>
    <row r="1279" ht="15.75" customHeight="1">
      <c r="A1279" s="173"/>
      <c r="B1279" s="174"/>
      <c r="C1279" s="173"/>
      <c r="D1279" s="168" t="s">
        <v>338</v>
      </c>
      <c r="E1279" s="175" t="s">
        <v>1</v>
      </c>
      <c r="F1279" s="176" t="s">
        <v>2082</v>
      </c>
      <c r="G1279" s="173"/>
      <c r="H1279" s="177">
        <v>423.421</v>
      </c>
      <c r="I1279" s="173"/>
      <c r="J1279" s="173"/>
      <c r="K1279" s="173"/>
      <c r="L1279" s="174"/>
      <c r="M1279" s="178"/>
      <c r="N1279" s="173"/>
      <c r="O1279" s="173"/>
      <c r="P1279" s="173"/>
      <c r="Q1279" s="173"/>
      <c r="R1279" s="173"/>
      <c r="S1279" s="173"/>
      <c r="T1279" s="179"/>
      <c r="U1279" s="173"/>
      <c r="V1279" s="173"/>
      <c r="W1279" s="173"/>
      <c r="X1279" s="173"/>
      <c r="Y1279" s="173"/>
      <c r="Z1279" s="173"/>
      <c r="AA1279" s="173"/>
      <c r="AB1279" s="173"/>
      <c r="AC1279" s="173"/>
      <c r="AD1279" s="173"/>
      <c r="AE1279" s="173"/>
      <c r="AF1279" s="173"/>
      <c r="AG1279" s="173"/>
      <c r="AH1279" s="173"/>
      <c r="AI1279" s="173"/>
      <c r="AJ1279" s="173"/>
      <c r="AK1279" s="173"/>
      <c r="AL1279" s="173"/>
      <c r="AM1279" s="173"/>
      <c r="AN1279" s="173"/>
      <c r="AO1279" s="173"/>
      <c r="AP1279" s="173"/>
      <c r="AQ1279" s="173"/>
      <c r="AR1279" s="173"/>
      <c r="AS1279" s="173"/>
      <c r="AT1279" s="175" t="s">
        <v>338</v>
      </c>
      <c r="AU1279" s="175" t="s">
        <v>136</v>
      </c>
      <c r="AV1279" s="173" t="s">
        <v>136</v>
      </c>
      <c r="AW1279" s="173" t="s">
        <v>28</v>
      </c>
      <c r="AX1279" s="173" t="s">
        <v>75</v>
      </c>
      <c r="AY1279" s="175" t="s">
        <v>128</v>
      </c>
      <c r="AZ1279" s="173"/>
      <c r="BA1279" s="173"/>
      <c r="BB1279" s="173"/>
      <c r="BC1279" s="173"/>
      <c r="BD1279" s="173"/>
      <c r="BE1279" s="173"/>
      <c r="BF1279" s="173"/>
      <c r="BG1279" s="173"/>
      <c r="BH1279" s="173"/>
      <c r="BI1279" s="173"/>
      <c r="BJ1279" s="173"/>
      <c r="BK1279" s="173"/>
      <c r="BL1279" s="173"/>
      <c r="BM1279" s="173"/>
    </row>
    <row r="1280" ht="15.75" customHeight="1">
      <c r="A1280" s="187"/>
      <c r="B1280" s="188"/>
      <c r="C1280" s="187"/>
      <c r="D1280" s="168" t="s">
        <v>338</v>
      </c>
      <c r="E1280" s="189" t="s">
        <v>1</v>
      </c>
      <c r="F1280" s="190" t="s">
        <v>351</v>
      </c>
      <c r="G1280" s="187"/>
      <c r="H1280" s="191">
        <v>423.421</v>
      </c>
      <c r="I1280" s="187"/>
      <c r="J1280" s="187"/>
      <c r="K1280" s="187"/>
      <c r="L1280" s="188"/>
      <c r="M1280" s="192"/>
      <c r="N1280" s="187"/>
      <c r="O1280" s="187"/>
      <c r="P1280" s="187"/>
      <c r="Q1280" s="187"/>
      <c r="R1280" s="187"/>
      <c r="S1280" s="187"/>
      <c r="T1280" s="193"/>
      <c r="U1280" s="187"/>
      <c r="V1280" s="187"/>
      <c r="W1280" s="187"/>
      <c r="X1280" s="187"/>
      <c r="Y1280" s="187"/>
      <c r="Z1280" s="187"/>
      <c r="AA1280" s="187"/>
      <c r="AB1280" s="187"/>
      <c r="AC1280" s="187"/>
      <c r="AD1280" s="187"/>
      <c r="AE1280" s="187"/>
      <c r="AF1280" s="187"/>
      <c r="AG1280" s="187"/>
      <c r="AH1280" s="187"/>
      <c r="AI1280" s="187"/>
      <c r="AJ1280" s="187"/>
      <c r="AK1280" s="187"/>
      <c r="AL1280" s="187"/>
      <c r="AM1280" s="187"/>
      <c r="AN1280" s="187"/>
      <c r="AO1280" s="187"/>
      <c r="AP1280" s="187"/>
      <c r="AQ1280" s="187"/>
      <c r="AR1280" s="187"/>
      <c r="AS1280" s="187"/>
      <c r="AT1280" s="189" t="s">
        <v>338</v>
      </c>
      <c r="AU1280" s="189" t="s">
        <v>136</v>
      </c>
      <c r="AV1280" s="187" t="s">
        <v>153</v>
      </c>
      <c r="AW1280" s="187" t="s">
        <v>28</v>
      </c>
      <c r="AX1280" s="187" t="s">
        <v>83</v>
      </c>
      <c r="AY1280" s="189" t="s">
        <v>128</v>
      </c>
      <c r="AZ1280" s="187"/>
      <c r="BA1280" s="187"/>
      <c r="BB1280" s="187"/>
      <c r="BC1280" s="187"/>
      <c r="BD1280" s="187"/>
      <c r="BE1280" s="187"/>
      <c r="BF1280" s="187"/>
      <c r="BG1280" s="187"/>
      <c r="BH1280" s="187"/>
      <c r="BI1280" s="187"/>
      <c r="BJ1280" s="187"/>
      <c r="BK1280" s="187"/>
      <c r="BL1280" s="187"/>
      <c r="BM1280" s="187"/>
    </row>
    <row r="1281" ht="24.0" customHeight="1">
      <c r="A1281" s="16"/>
      <c r="B1281" s="17"/>
      <c r="C1281" s="146" t="s">
        <v>2083</v>
      </c>
      <c r="D1281" s="146" t="s">
        <v>131</v>
      </c>
      <c r="E1281" s="147" t="s">
        <v>2084</v>
      </c>
      <c r="F1281" s="148" t="s">
        <v>2085</v>
      </c>
      <c r="G1281" s="149" t="s">
        <v>164</v>
      </c>
      <c r="H1281" s="150">
        <v>464.134</v>
      </c>
      <c r="I1281" s="151"/>
      <c r="J1281" s="151">
        <f>ROUND(I1281*H1281,2)</f>
        <v>0</v>
      </c>
      <c r="K1281" s="148" t="s">
        <v>1</v>
      </c>
      <c r="L1281" s="17"/>
      <c r="M1281" s="152" t="s">
        <v>1</v>
      </c>
      <c r="N1281" s="153" t="s">
        <v>41</v>
      </c>
      <c r="O1281" s="154">
        <v>0.033</v>
      </c>
      <c r="P1281" s="154">
        <f>O1281*H1281</f>
        <v>15.316422</v>
      </c>
      <c r="Q1281" s="154">
        <v>2.0E-4</v>
      </c>
      <c r="R1281" s="154">
        <f>Q1281*H1281</f>
        <v>0.0928268</v>
      </c>
      <c r="S1281" s="154">
        <v>0.0</v>
      </c>
      <c r="T1281" s="155">
        <f>S1281*H1281</f>
        <v>0</v>
      </c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56" t="s">
        <v>434</v>
      </c>
      <c r="AS1281" s="16"/>
      <c r="AT1281" s="156" t="s">
        <v>131</v>
      </c>
      <c r="AU1281" s="156" t="s">
        <v>136</v>
      </c>
      <c r="AV1281" s="16"/>
      <c r="AW1281" s="16"/>
      <c r="AX1281" s="16"/>
      <c r="AY1281" s="3" t="s">
        <v>128</v>
      </c>
      <c r="AZ1281" s="16"/>
      <c r="BA1281" s="16"/>
      <c r="BB1281" s="16"/>
      <c r="BC1281" s="16"/>
      <c r="BD1281" s="16"/>
      <c r="BE1281" s="157">
        <f>IF(N1281="základní",J1281,0)</f>
        <v>0</v>
      </c>
      <c r="BF1281" s="157">
        <f>IF(N1281="snížená",J1281,0)</f>
        <v>0</v>
      </c>
      <c r="BG1281" s="157">
        <f>IF(N1281="zákl. přenesená",J1281,0)</f>
        <v>0</v>
      </c>
      <c r="BH1281" s="157">
        <f>IF(N1281="sníž. přenesená",J1281,0)</f>
        <v>0</v>
      </c>
      <c r="BI1281" s="157">
        <f>IF(N1281="nulová",J1281,0)</f>
        <v>0</v>
      </c>
      <c r="BJ1281" s="3" t="s">
        <v>136</v>
      </c>
      <c r="BK1281" s="157">
        <f>ROUND(I1281*H1281,2)</f>
        <v>0</v>
      </c>
      <c r="BL1281" s="3" t="s">
        <v>434</v>
      </c>
      <c r="BM1281" s="156" t="s">
        <v>2086</v>
      </c>
    </row>
    <row r="1282" ht="15.75" customHeight="1">
      <c r="A1282" s="173"/>
      <c r="B1282" s="174"/>
      <c r="C1282" s="173"/>
      <c r="D1282" s="168" t="s">
        <v>338</v>
      </c>
      <c r="E1282" s="175" t="s">
        <v>1</v>
      </c>
      <c r="F1282" s="176" t="s">
        <v>2087</v>
      </c>
      <c r="G1282" s="173"/>
      <c r="H1282" s="177">
        <v>464.134</v>
      </c>
      <c r="I1282" s="173"/>
      <c r="J1282" s="173"/>
      <c r="K1282" s="173"/>
      <c r="L1282" s="174"/>
      <c r="M1282" s="178"/>
      <c r="N1282" s="173"/>
      <c r="O1282" s="173"/>
      <c r="P1282" s="173"/>
      <c r="Q1282" s="173"/>
      <c r="R1282" s="173"/>
      <c r="S1282" s="173"/>
      <c r="T1282" s="179"/>
      <c r="U1282" s="173"/>
      <c r="V1282" s="173"/>
      <c r="W1282" s="173"/>
      <c r="X1282" s="173"/>
      <c r="Y1282" s="173"/>
      <c r="Z1282" s="173"/>
      <c r="AA1282" s="173"/>
      <c r="AB1282" s="173"/>
      <c r="AC1282" s="173"/>
      <c r="AD1282" s="173"/>
      <c r="AE1282" s="173"/>
      <c r="AF1282" s="173"/>
      <c r="AG1282" s="173"/>
      <c r="AH1282" s="173"/>
      <c r="AI1282" s="173"/>
      <c r="AJ1282" s="173"/>
      <c r="AK1282" s="173"/>
      <c r="AL1282" s="173"/>
      <c r="AM1282" s="173"/>
      <c r="AN1282" s="173"/>
      <c r="AO1282" s="173"/>
      <c r="AP1282" s="173"/>
      <c r="AQ1282" s="173"/>
      <c r="AR1282" s="173"/>
      <c r="AS1282" s="173"/>
      <c r="AT1282" s="175" t="s">
        <v>338</v>
      </c>
      <c r="AU1282" s="175" t="s">
        <v>136</v>
      </c>
      <c r="AV1282" s="173" t="s">
        <v>136</v>
      </c>
      <c r="AW1282" s="173" t="s">
        <v>28</v>
      </c>
      <c r="AX1282" s="173" t="s">
        <v>75</v>
      </c>
      <c r="AY1282" s="175" t="s">
        <v>128</v>
      </c>
      <c r="AZ1282" s="173"/>
      <c r="BA1282" s="173"/>
      <c r="BB1282" s="173"/>
      <c r="BC1282" s="173"/>
      <c r="BD1282" s="173"/>
      <c r="BE1282" s="173"/>
      <c r="BF1282" s="173"/>
      <c r="BG1282" s="173"/>
      <c r="BH1282" s="173"/>
      <c r="BI1282" s="173"/>
      <c r="BJ1282" s="173"/>
      <c r="BK1282" s="173"/>
      <c r="BL1282" s="173"/>
      <c r="BM1282" s="173"/>
    </row>
    <row r="1283" ht="15.75" customHeight="1">
      <c r="A1283" s="187"/>
      <c r="B1283" s="188"/>
      <c r="C1283" s="187"/>
      <c r="D1283" s="168" t="s">
        <v>338</v>
      </c>
      <c r="E1283" s="189" t="s">
        <v>282</v>
      </c>
      <c r="F1283" s="190" t="s">
        <v>351</v>
      </c>
      <c r="G1283" s="187"/>
      <c r="H1283" s="191">
        <v>464.134</v>
      </c>
      <c r="I1283" s="187"/>
      <c r="J1283" s="187"/>
      <c r="K1283" s="187"/>
      <c r="L1283" s="188"/>
      <c r="M1283" s="192"/>
      <c r="N1283" s="187"/>
      <c r="O1283" s="187"/>
      <c r="P1283" s="187"/>
      <c r="Q1283" s="187"/>
      <c r="R1283" s="187"/>
      <c r="S1283" s="187"/>
      <c r="T1283" s="193"/>
      <c r="U1283" s="187"/>
      <c r="V1283" s="187"/>
      <c r="W1283" s="187"/>
      <c r="X1283" s="187"/>
      <c r="Y1283" s="187"/>
      <c r="Z1283" s="187"/>
      <c r="AA1283" s="187"/>
      <c r="AB1283" s="187"/>
      <c r="AC1283" s="187"/>
      <c r="AD1283" s="187"/>
      <c r="AE1283" s="187"/>
      <c r="AF1283" s="187"/>
      <c r="AG1283" s="187"/>
      <c r="AH1283" s="187"/>
      <c r="AI1283" s="187"/>
      <c r="AJ1283" s="187"/>
      <c r="AK1283" s="187"/>
      <c r="AL1283" s="187"/>
      <c r="AM1283" s="187"/>
      <c r="AN1283" s="187"/>
      <c r="AO1283" s="187"/>
      <c r="AP1283" s="187"/>
      <c r="AQ1283" s="187"/>
      <c r="AR1283" s="187"/>
      <c r="AS1283" s="187"/>
      <c r="AT1283" s="189" t="s">
        <v>338</v>
      </c>
      <c r="AU1283" s="189" t="s">
        <v>136</v>
      </c>
      <c r="AV1283" s="187" t="s">
        <v>153</v>
      </c>
      <c r="AW1283" s="187" t="s">
        <v>28</v>
      </c>
      <c r="AX1283" s="187" t="s">
        <v>83</v>
      </c>
      <c r="AY1283" s="189" t="s">
        <v>128</v>
      </c>
      <c r="AZ1283" s="187"/>
      <c r="BA1283" s="187"/>
      <c r="BB1283" s="187"/>
      <c r="BC1283" s="187"/>
      <c r="BD1283" s="187"/>
      <c r="BE1283" s="187"/>
      <c r="BF1283" s="187"/>
      <c r="BG1283" s="187"/>
      <c r="BH1283" s="187"/>
      <c r="BI1283" s="187"/>
      <c r="BJ1283" s="187"/>
      <c r="BK1283" s="187"/>
      <c r="BL1283" s="187"/>
      <c r="BM1283" s="187"/>
    </row>
    <row r="1284" ht="24.0" customHeight="1">
      <c r="A1284" s="16"/>
      <c r="B1284" s="17"/>
      <c r="C1284" s="146" t="s">
        <v>2088</v>
      </c>
      <c r="D1284" s="146" t="s">
        <v>131</v>
      </c>
      <c r="E1284" s="147" t="s">
        <v>2089</v>
      </c>
      <c r="F1284" s="148" t="s">
        <v>2090</v>
      </c>
      <c r="G1284" s="149" t="s">
        <v>164</v>
      </c>
      <c r="H1284" s="150">
        <v>464.134</v>
      </c>
      <c r="I1284" s="151"/>
      <c r="J1284" s="151">
        <f>ROUND(I1284*H1284,2)</f>
        <v>0</v>
      </c>
      <c r="K1284" s="148" t="s">
        <v>1</v>
      </c>
      <c r="L1284" s="17"/>
      <c r="M1284" s="152" t="s">
        <v>1</v>
      </c>
      <c r="N1284" s="153" t="s">
        <v>41</v>
      </c>
      <c r="O1284" s="154">
        <v>0.064</v>
      </c>
      <c r="P1284" s="154">
        <f>O1284*H1284</f>
        <v>29.704576</v>
      </c>
      <c r="Q1284" s="154">
        <v>2.86E-4</v>
      </c>
      <c r="R1284" s="154">
        <f>Q1284*H1284</f>
        <v>0.132742324</v>
      </c>
      <c r="S1284" s="154">
        <v>0.0</v>
      </c>
      <c r="T1284" s="155">
        <f>S1284*H1284</f>
        <v>0</v>
      </c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56" t="s">
        <v>434</v>
      </c>
      <c r="AS1284" s="16"/>
      <c r="AT1284" s="156" t="s">
        <v>131</v>
      </c>
      <c r="AU1284" s="156" t="s">
        <v>136</v>
      </c>
      <c r="AV1284" s="16"/>
      <c r="AW1284" s="16"/>
      <c r="AX1284" s="16"/>
      <c r="AY1284" s="3" t="s">
        <v>128</v>
      </c>
      <c r="AZ1284" s="16"/>
      <c r="BA1284" s="16"/>
      <c r="BB1284" s="16"/>
      <c r="BC1284" s="16"/>
      <c r="BD1284" s="16"/>
      <c r="BE1284" s="157">
        <f>IF(N1284="základní",J1284,0)</f>
        <v>0</v>
      </c>
      <c r="BF1284" s="157">
        <f>IF(N1284="snížená",J1284,0)</f>
        <v>0</v>
      </c>
      <c r="BG1284" s="157">
        <f>IF(N1284="zákl. přenesená",J1284,0)</f>
        <v>0</v>
      </c>
      <c r="BH1284" s="157">
        <f>IF(N1284="sníž. přenesená",J1284,0)</f>
        <v>0</v>
      </c>
      <c r="BI1284" s="157">
        <f>IF(N1284="nulová",J1284,0)</f>
        <v>0</v>
      </c>
      <c r="BJ1284" s="3" t="s">
        <v>136</v>
      </c>
      <c r="BK1284" s="157">
        <f>ROUND(I1284*H1284,2)</f>
        <v>0</v>
      </c>
      <c r="BL1284" s="3" t="s">
        <v>434</v>
      </c>
      <c r="BM1284" s="156" t="s">
        <v>2091</v>
      </c>
    </row>
    <row r="1285" ht="15.75" customHeight="1">
      <c r="A1285" s="173"/>
      <c r="B1285" s="174"/>
      <c r="C1285" s="173"/>
      <c r="D1285" s="168" t="s">
        <v>338</v>
      </c>
      <c r="E1285" s="175" t="s">
        <v>1</v>
      </c>
      <c r="F1285" s="176" t="s">
        <v>282</v>
      </c>
      <c r="G1285" s="173"/>
      <c r="H1285" s="177">
        <v>464.134</v>
      </c>
      <c r="I1285" s="173"/>
      <c r="J1285" s="173"/>
      <c r="K1285" s="173"/>
      <c r="L1285" s="174"/>
      <c r="M1285" s="203"/>
      <c r="N1285" s="204"/>
      <c r="O1285" s="204"/>
      <c r="P1285" s="204"/>
      <c r="Q1285" s="204"/>
      <c r="R1285" s="204"/>
      <c r="S1285" s="204"/>
      <c r="T1285" s="205"/>
      <c r="U1285" s="173"/>
      <c r="V1285" s="173"/>
      <c r="W1285" s="173"/>
      <c r="X1285" s="173"/>
      <c r="Y1285" s="173"/>
      <c r="Z1285" s="173"/>
      <c r="AA1285" s="173"/>
      <c r="AB1285" s="173"/>
      <c r="AC1285" s="173"/>
      <c r="AD1285" s="173"/>
      <c r="AE1285" s="173"/>
      <c r="AF1285" s="173"/>
      <c r="AG1285" s="173"/>
      <c r="AH1285" s="173"/>
      <c r="AI1285" s="173"/>
      <c r="AJ1285" s="173"/>
      <c r="AK1285" s="173"/>
      <c r="AL1285" s="173"/>
      <c r="AM1285" s="173"/>
      <c r="AN1285" s="173"/>
      <c r="AO1285" s="173"/>
      <c r="AP1285" s="173"/>
      <c r="AQ1285" s="173"/>
      <c r="AR1285" s="173"/>
      <c r="AS1285" s="173"/>
      <c r="AT1285" s="175" t="s">
        <v>338</v>
      </c>
      <c r="AU1285" s="175" t="s">
        <v>136</v>
      </c>
      <c r="AV1285" s="173" t="s">
        <v>136</v>
      </c>
      <c r="AW1285" s="173" t="s">
        <v>28</v>
      </c>
      <c r="AX1285" s="173" t="s">
        <v>83</v>
      </c>
      <c r="AY1285" s="175" t="s">
        <v>128</v>
      </c>
      <c r="AZ1285" s="173"/>
      <c r="BA1285" s="173"/>
      <c r="BB1285" s="173"/>
      <c r="BC1285" s="173"/>
      <c r="BD1285" s="173"/>
      <c r="BE1285" s="173"/>
      <c r="BF1285" s="173"/>
      <c r="BG1285" s="173"/>
      <c r="BH1285" s="173"/>
      <c r="BI1285" s="173"/>
      <c r="BJ1285" s="173"/>
      <c r="BK1285" s="173"/>
      <c r="BL1285" s="173"/>
      <c r="BM1285" s="173"/>
    </row>
    <row r="1286" ht="6.75" customHeight="1">
      <c r="A1286" s="16"/>
      <c r="B1286" s="38"/>
      <c r="C1286" s="39"/>
      <c r="D1286" s="39"/>
      <c r="E1286" s="39"/>
      <c r="F1286" s="39"/>
      <c r="G1286" s="39"/>
      <c r="H1286" s="39"/>
      <c r="I1286" s="39"/>
      <c r="J1286" s="39"/>
      <c r="K1286" s="39"/>
      <c r="L1286" s="17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</row>
  </sheetData>
  <autoFilter ref="$C$139:$K$1285"/>
  <mergeCells count="9">
    <mergeCell ref="E130:H130"/>
    <mergeCell ref="E132:H132"/>
    <mergeCell ref="L2:V2"/>
    <mergeCell ref="E7:H7"/>
    <mergeCell ref="E9:H9"/>
    <mergeCell ref="E18:H18"/>
    <mergeCell ref="E27:H27"/>
    <mergeCell ref="E85:H85"/>
    <mergeCell ref="E87:H87"/>
  </mergeCells>
  <hyperlinks>
    <hyperlink r:id="rId1" ref="F144"/>
    <hyperlink r:id="rId2" ref="F162"/>
    <hyperlink r:id="rId3" ref="F173"/>
    <hyperlink r:id="rId4" ref="F198"/>
    <hyperlink r:id="rId5" ref="F205"/>
    <hyperlink r:id="rId6" ref="F208"/>
    <hyperlink r:id="rId7" ref="F211"/>
    <hyperlink r:id="rId8" ref="F214"/>
    <hyperlink r:id="rId9" ref="F221"/>
    <hyperlink r:id="rId10" ref="F234"/>
    <hyperlink r:id="rId11" ref="F248"/>
    <hyperlink r:id="rId12" ref="F251"/>
    <hyperlink r:id="rId13" ref="F257"/>
    <hyperlink r:id="rId14" ref="F325"/>
    <hyperlink r:id="rId15" ref="F333"/>
    <hyperlink r:id="rId16" ref="F339"/>
    <hyperlink r:id="rId17" ref="F341"/>
    <hyperlink r:id="rId18" ref="F387"/>
    <hyperlink r:id="rId19" ref="F390"/>
    <hyperlink r:id="rId20" ref="F401"/>
    <hyperlink r:id="rId21" ref="F405"/>
    <hyperlink r:id="rId22" ref="F408"/>
    <hyperlink r:id="rId23" ref="F410"/>
    <hyperlink r:id="rId24" ref="F422"/>
    <hyperlink r:id="rId25" ref="F478"/>
    <hyperlink r:id="rId26" ref="F481"/>
    <hyperlink r:id="rId27" ref="F483"/>
    <hyperlink r:id="rId28" ref="F491"/>
    <hyperlink r:id="rId29" ref="F494"/>
    <hyperlink r:id="rId30" ref="F497"/>
    <hyperlink r:id="rId31" ref="F513"/>
    <hyperlink r:id="rId32" ref="F516"/>
    <hyperlink r:id="rId33" ref="F519"/>
    <hyperlink r:id="rId34" ref="F699"/>
    <hyperlink r:id="rId35" ref="F710"/>
    <hyperlink r:id="rId36" ref="F714"/>
    <hyperlink r:id="rId37" ref="F720"/>
    <hyperlink r:id="rId38" ref="F735"/>
    <hyperlink r:id="rId39" ref="F739"/>
    <hyperlink r:id="rId40" ref="F741"/>
    <hyperlink r:id="rId41" ref="F744"/>
    <hyperlink r:id="rId42" ref="F754"/>
    <hyperlink r:id="rId43" ref="F766"/>
    <hyperlink r:id="rId44" ref="F776"/>
    <hyperlink r:id="rId45" ref="F779"/>
    <hyperlink r:id="rId46" ref="F795"/>
    <hyperlink r:id="rId47" ref="F800"/>
    <hyperlink r:id="rId48" ref="F815"/>
    <hyperlink r:id="rId49" ref="F821"/>
    <hyperlink r:id="rId50" ref="F828"/>
    <hyperlink r:id="rId51" ref="F833"/>
    <hyperlink r:id="rId52" ref="F838"/>
    <hyperlink r:id="rId53" ref="F844"/>
    <hyperlink r:id="rId54" ref="F850"/>
    <hyperlink r:id="rId55" ref="F855"/>
    <hyperlink r:id="rId56" ref="F866"/>
    <hyperlink r:id="rId57" ref="F875"/>
    <hyperlink r:id="rId58" ref="F897"/>
    <hyperlink r:id="rId59" ref="F917"/>
    <hyperlink r:id="rId60" ref="F928"/>
    <hyperlink r:id="rId61" ref="F940"/>
    <hyperlink r:id="rId62" ref="F945"/>
    <hyperlink r:id="rId63" ref="F952"/>
    <hyperlink r:id="rId64" ref="F957"/>
    <hyperlink r:id="rId65" ref="F960"/>
    <hyperlink r:id="rId66" ref="F971"/>
    <hyperlink r:id="rId67" ref="F974"/>
    <hyperlink r:id="rId68" ref="F979"/>
    <hyperlink r:id="rId69" ref="F981"/>
    <hyperlink r:id="rId70" ref="F989"/>
    <hyperlink r:id="rId71" ref="F993"/>
    <hyperlink r:id="rId72" ref="F996"/>
    <hyperlink r:id="rId73" ref="F1004"/>
    <hyperlink r:id="rId74" ref="F1007"/>
    <hyperlink r:id="rId75" ref="F1012"/>
    <hyperlink r:id="rId76" ref="F1015"/>
    <hyperlink r:id="rId77" ref="F1018"/>
    <hyperlink r:id="rId78" ref="F1021"/>
    <hyperlink r:id="rId79" ref="F1024"/>
    <hyperlink r:id="rId80" ref="F1027"/>
    <hyperlink r:id="rId81" ref="F1030"/>
    <hyperlink r:id="rId82" ref="F1033"/>
    <hyperlink r:id="rId83" ref="F1036"/>
    <hyperlink r:id="rId84" ref="F1040"/>
    <hyperlink r:id="rId85" ref="F1045"/>
    <hyperlink r:id="rId86" ref="F1048"/>
    <hyperlink r:id="rId87" ref="F1057"/>
    <hyperlink r:id="rId88" ref="F1062"/>
    <hyperlink r:id="rId89" ref="F1077"/>
    <hyperlink r:id="rId90" ref="F1083"/>
    <hyperlink r:id="rId91" ref="F1094"/>
    <hyperlink r:id="rId92" ref="F1098"/>
    <hyperlink r:id="rId93" ref="F1104"/>
    <hyperlink r:id="rId94" ref="F1118"/>
    <hyperlink r:id="rId95" ref="F1124"/>
    <hyperlink r:id="rId96" ref="F1130"/>
    <hyperlink r:id="rId97" ref="F1133"/>
    <hyperlink r:id="rId98" ref="F1136"/>
    <hyperlink r:id="rId99" ref="F1140"/>
    <hyperlink r:id="rId100" ref="F1187"/>
    <hyperlink r:id="rId101" ref="F1216"/>
    <hyperlink r:id="rId102" ref="F1263"/>
    <hyperlink r:id="rId103" ref="F1276"/>
  </hyperlinks>
  <printOptions/>
  <pageMargins bottom="0.39375" footer="0.0" header="0.0" left="0.39375" right="0.39375" top="0.39375"/>
  <pageSetup paperSize="9" orientation="portrait"/>
  <headerFooter>
    <oddFooter>&amp;CStrana &amp;P z </oddFooter>
  </headerFooter>
  <drawing r:id="rId104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6.83" defaultRowHeight="15.0"/>
  <cols>
    <col customWidth="1" min="1" max="1" width="8.33"/>
    <col customWidth="1" min="2" max="2" width="1.17"/>
    <col customWidth="1" min="3" max="3" width="4.17"/>
    <col customWidth="1" min="4" max="4" width="4.33"/>
    <col customWidth="1" min="5" max="5" width="17.17"/>
    <col customWidth="1" min="6" max="6" width="50.83"/>
    <col customWidth="1" min="7" max="7" width="7.5"/>
    <col customWidth="1" min="8" max="8" width="14.0"/>
    <col customWidth="1" min="9" max="9" width="15.83"/>
    <col customWidth="1" min="10" max="11" width="22.33"/>
    <col customWidth="1" min="12" max="12" width="9.33"/>
    <col customWidth="1" hidden="1" min="13" max="13" width="10.83"/>
    <col customWidth="1" hidden="1" min="14" max="14" width="9.33"/>
    <col customWidth="1" hidden="1" min="15" max="20" width="14.17"/>
    <col customWidth="1" hidden="1" min="21" max="21" width="16.33"/>
    <col customWidth="1" min="22" max="22" width="12.33"/>
    <col customWidth="1" min="23" max="23" width="16.33"/>
    <col customWidth="1" min="24" max="24" width="12.33"/>
    <col customWidth="1" min="25" max="25" width="15.0"/>
    <col customWidth="1" min="26" max="26" width="11.0"/>
    <col customWidth="1" min="27" max="27" width="15.0"/>
    <col customWidth="1" min="28" max="28" width="16.33"/>
    <col customWidth="1" min="29" max="29" width="11.0"/>
    <col customWidth="1" min="30" max="30" width="15.0"/>
    <col customWidth="1" min="31" max="31" width="16.33"/>
    <col customWidth="1" hidden="1" min="44" max="65" width="9.33"/>
  </cols>
  <sheetData>
    <row r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90</v>
      </c>
      <c r="AU2" s="2"/>
      <c r="AV2" s="2"/>
      <c r="AW2" s="2"/>
      <c r="AX2" s="2"/>
      <c r="AY2" s="2"/>
      <c r="AZ2" s="164" t="s">
        <v>2092</v>
      </c>
      <c r="BA2" s="164" t="s">
        <v>2093</v>
      </c>
      <c r="BB2" s="164" t="s">
        <v>209</v>
      </c>
      <c r="BC2" s="164" t="s">
        <v>2094</v>
      </c>
      <c r="BD2" s="164" t="s">
        <v>136</v>
      </c>
      <c r="BE2" s="2"/>
      <c r="BF2" s="2"/>
      <c r="BG2" s="2"/>
      <c r="BH2" s="2"/>
      <c r="BI2" s="2"/>
      <c r="BJ2" s="2"/>
      <c r="BK2" s="2"/>
      <c r="BL2" s="2"/>
      <c r="BM2" s="2"/>
    </row>
    <row r="3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83</v>
      </c>
      <c r="AU3" s="2"/>
      <c r="AV3" s="2"/>
      <c r="AW3" s="2"/>
      <c r="AX3" s="2"/>
      <c r="AY3" s="2"/>
      <c r="AZ3" s="164" t="s">
        <v>2095</v>
      </c>
      <c r="BA3" s="164" t="s">
        <v>2096</v>
      </c>
      <c r="BB3" s="164" t="s">
        <v>209</v>
      </c>
      <c r="BC3" s="164" t="s">
        <v>2097</v>
      </c>
      <c r="BD3" s="164" t="s">
        <v>136</v>
      </c>
      <c r="BE3" s="2"/>
      <c r="BF3" s="2"/>
      <c r="BG3" s="2"/>
      <c r="BH3" s="2"/>
      <c r="BI3" s="2"/>
      <c r="BJ3" s="2"/>
      <c r="BK3" s="2"/>
      <c r="BL3" s="2"/>
      <c r="BM3" s="2"/>
    </row>
    <row r="4" ht="24.75" customHeight="1">
      <c r="A4" s="2"/>
      <c r="B4" s="6"/>
      <c r="C4" s="2"/>
      <c r="D4" s="7" t="s">
        <v>97</v>
      </c>
      <c r="E4" s="2"/>
      <c r="F4" s="2"/>
      <c r="G4" s="2"/>
      <c r="H4" s="2"/>
      <c r="I4" s="2"/>
      <c r="J4" s="2"/>
      <c r="K4" s="2"/>
      <c r="L4" s="6"/>
      <c r="M4" s="96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164" t="s">
        <v>2098</v>
      </c>
      <c r="BA4" s="164" t="s">
        <v>2099</v>
      </c>
      <c r="BB4" s="164" t="s">
        <v>209</v>
      </c>
      <c r="BC4" s="164" t="s">
        <v>1609</v>
      </c>
      <c r="BD4" s="164" t="s">
        <v>136</v>
      </c>
      <c r="BE4" s="2"/>
      <c r="BF4" s="2"/>
      <c r="BG4" s="2"/>
      <c r="BH4" s="2"/>
      <c r="BI4" s="2"/>
      <c r="BJ4" s="2"/>
      <c r="BK4" s="2"/>
      <c r="BL4" s="2"/>
      <c r="BM4" s="2"/>
    </row>
    <row r="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ht="12.0" customHeight="1">
      <c r="A6" s="2"/>
      <c r="B6" s="6"/>
      <c r="C6" s="2"/>
      <c r="D6" s="13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ht="16.5" customHeight="1">
      <c r="A7" s="2"/>
      <c r="B7" s="6"/>
      <c r="C7" s="2"/>
      <c r="D7" s="2"/>
      <c r="E7" s="97" t="str">
        <f>'Rekapitulace stavby'!K6</f>
        <v>RD - RUBÍN - PTH</v>
      </c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ht="12.0" customHeight="1">
      <c r="A8" s="16"/>
      <c r="B8" s="17"/>
      <c r="C8" s="16"/>
      <c r="D8" s="13" t="s">
        <v>98</v>
      </c>
      <c r="E8" s="16"/>
      <c r="F8" s="16"/>
      <c r="G8" s="16"/>
      <c r="H8" s="16"/>
      <c r="I8" s="16"/>
      <c r="J8" s="16"/>
      <c r="K8" s="16"/>
      <c r="L8" s="17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</row>
    <row r="9" ht="16.5" customHeight="1">
      <c r="A9" s="16"/>
      <c r="B9" s="17"/>
      <c r="C9" s="16"/>
      <c r="D9" s="16"/>
      <c r="E9" s="47" t="s">
        <v>2100</v>
      </c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>
      <c r="A10" s="16"/>
      <c r="B10" s="17"/>
      <c r="C10" s="16"/>
      <c r="D10" s="16"/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ht="12.0" customHeight="1">
      <c r="A11" s="16"/>
      <c r="B11" s="17"/>
      <c r="C11" s="16"/>
      <c r="D11" s="13" t="s">
        <v>16</v>
      </c>
      <c r="E11" s="16"/>
      <c r="F11" s="10" t="s">
        <v>1</v>
      </c>
      <c r="G11" s="16"/>
      <c r="H11" s="16"/>
      <c r="I11" s="13" t="s">
        <v>17</v>
      </c>
      <c r="J11" s="10" t="s">
        <v>1</v>
      </c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ht="12.0" customHeight="1">
      <c r="A12" s="16"/>
      <c r="B12" s="17"/>
      <c r="C12" s="16"/>
      <c r="D12" s="13" t="s">
        <v>18</v>
      </c>
      <c r="E12" s="16"/>
      <c r="F12" s="10" t="s">
        <v>19</v>
      </c>
      <c r="G12" s="16"/>
      <c r="H12" s="16"/>
      <c r="I12" s="13" t="s">
        <v>20</v>
      </c>
      <c r="J12" s="49" t="str">
        <f>'Rekapitulace stavby'!AN8</f>
        <v>19. 12. 2023</v>
      </c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ht="10.5" customHeight="1">
      <c r="A13" s="16"/>
      <c r="B13" s="17"/>
      <c r="C13" s="16"/>
      <c r="D13" s="16"/>
      <c r="E13" s="16"/>
      <c r="F13" s="16"/>
      <c r="G13" s="16"/>
      <c r="H13" s="16"/>
      <c r="I13" s="16"/>
      <c r="J13" s="16"/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ht="12.0" customHeight="1">
      <c r="A14" s="16"/>
      <c r="B14" s="17"/>
      <c r="C14" s="16"/>
      <c r="D14" s="13" t="s">
        <v>22</v>
      </c>
      <c r="E14" s="16"/>
      <c r="F14" s="16"/>
      <c r="G14" s="16"/>
      <c r="H14" s="16"/>
      <c r="I14" s="13" t="s">
        <v>23</v>
      </c>
      <c r="J14" s="10" t="str">
        <f>IF('Rekapitulace stavby'!AN10="","",'Rekapitulace stavby'!AN10)</f>
        <v/>
      </c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ht="18.0" customHeight="1">
      <c r="A15" s="16"/>
      <c r="B15" s="17"/>
      <c r="C15" s="16"/>
      <c r="D15" s="16"/>
      <c r="E15" s="10" t="str">
        <f>IF('Rekapitulace stavby'!E11="","",'Rekapitulace stavby'!E11)</f>
        <v> </v>
      </c>
      <c r="F15" s="16"/>
      <c r="G15" s="16"/>
      <c r="H15" s="16"/>
      <c r="I15" s="13" t="s">
        <v>24</v>
      </c>
      <c r="J15" s="10" t="str">
        <f>IF('Rekapitulace stavby'!AN11="","",'Rekapitulace stavby'!AN11)</f>
        <v/>
      </c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ht="6.75" customHeight="1">
      <c r="A16" s="16"/>
      <c r="B16" s="17"/>
      <c r="C16" s="16"/>
      <c r="D16" s="16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ht="12.0" customHeight="1">
      <c r="A17" s="16"/>
      <c r="B17" s="17"/>
      <c r="C17" s="16"/>
      <c r="D17" s="13" t="s">
        <v>25</v>
      </c>
      <c r="E17" s="16"/>
      <c r="F17" s="16"/>
      <c r="G17" s="16"/>
      <c r="H17" s="16"/>
      <c r="I17" s="13" t="s">
        <v>23</v>
      </c>
      <c r="J17" s="10" t="str">
        <f>'Rekapitulace stavby'!AN13</f>
        <v/>
      </c>
      <c r="K17" s="16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ht="18.0" customHeight="1">
      <c r="A18" s="16"/>
      <c r="B18" s="17"/>
      <c r="C18" s="16"/>
      <c r="D18" s="16"/>
      <c r="E18" s="10" t="str">
        <f>'Rekapitulace stavby'!E14</f>
        <v> </v>
      </c>
      <c r="I18" s="13" t="s">
        <v>24</v>
      </c>
      <c r="J18" s="10" t="str">
        <f>'Rekapitulace stavby'!AN14</f>
        <v/>
      </c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ht="6.75" customHeight="1">
      <c r="A19" s="16"/>
      <c r="B19" s="17"/>
      <c r="C19" s="16"/>
      <c r="D19" s="16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ht="12.0" customHeight="1">
      <c r="A20" s="16"/>
      <c r="B20" s="17"/>
      <c r="C20" s="16"/>
      <c r="D20" s="13" t="s">
        <v>26</v>
      </c>
      <c r="E20" s="16"/>
      <c r="F20" s="16"/>
      <c r="G20" s="16"/>
      <c r="H20" s="16"/>
      <c r="I20" s="13" t="s">
        <v>23</v>
      </c>
      <c r="J20" s="10" t="s">
        <v>1</v>
      </c>
      <c r="K20" s="16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ht="18.0" customHeight="1">
      <c r="A21" s="16"/>
      <c r="B21" s="17"/>
      <c r="C21" s="16"/>
      <c r="D21" s="16"/>
      <c r="E21" s="10" t="s">
        <v>27</v>
      </c>
      <c r="F21" s="16"/>
      <c r="G21" s="16"/>
      <c r="H21" s="16"/>
      <c r="I21" s="13" t="s">
        <v>24</v>
      </c>
      <c r="J21" s="10" t="s">
        <v>1</v>
      </c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ht="6.75" customHeight="1">
      <c r="A22" s="16"/>
      <c r="B22" s="17"/>
      <c r="C22" s="16"/>
      <c r="D22" s="16"/>
      <c r="E22" s="16"/>
      <c r="F22" s="16"/>
      <c r="G22" s="16"/>
      <c r="H22" s="16"/>
      <c r="I22" s="16"/>
      <c r="J22" s="16"/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ht="12.0" customHeight="1">
      <c r="A23" s="16"/>
      <c r="B23" s="17"/>
      <c r="C23" s="16"/>
      <c r="D23" s="13" t="s">
        <v>29</v>
      </c>
      <c r="E23" s="16"/>
      <c r="F23" s="16"/>
      <c r="G23" s="16"/>
      <c r="H23" s="16"/>
      <c r="I23" s="13" t="s">
        <v>23</v>
      </c>
      <c r="J23" s="10" t="s">
        <v>30</v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ht="18.0" customHeight="1">
      <c r="A24" s="16"/>
      <c r="B24" s="17"/>
      <c r="C24" s="16"/>
      <c r="D24" s="16"/>
      <c r="E24" s="10" t="s">
        <v>31</v>
      </c>
      <c r="F24" s="16"/>
      <c r="G24" s="16"/>
      <c r="H24" s="16"/>
      <c r="I24" s="13" t="s">
        <v>24</v>
      </c>
      <c r="J24" s="10" t="s">
        <v>32</v>
      </c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ht="6.75" customHeight="1">
      <c r="A25" s="16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ht="12.0" customHeight="1">
      <c r="A26" s="16"/>
      <c r="B26" s="17"/>
      <c r="C26" s="16"/>
      <c r="D26" s="13" t="s">
        <v>33</v>
      </c>
      <c r="E26" s="16"/>
      <c r="F26" s="16"/>
      <c r="G26" s="16"/>
      <c r="H26" s="16"/>
      <c r="I26" s="16"/>
      <c r="J26" s="16"/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ht="107.25" customHeight="1">
      <c r="A27" s="98"/>
      <c r="B27" s="99"/>
      <c r="C27" s="98"/>
      <c r="D27" s="98"/>
      <c r="E27" s="14" t="s">
        <v>100</v>
      </c>
      <c r="I27" s="98"/>
      <c r="J27" s="98"/>
      <c r="K27" s="98"/>
      <c r="L27" s="99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</row>
    <row r="28" ht="6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ht="6.75" customHeight="1">
      <c r="A29" s="16"/>
      <c r="B29" s="17"/>
      <c r="C29" s="16"/>
      <c r="D29" s="53"/>
      <c r="E29" s="53"/>
      <c r="F29" s="53"/>
      <c r="G29" s="53"/>
      <c r="H29" s="53"/>
      <c r="I29" s="53"/>
      <c r="J29" s="53"/>
      <c r="K29" s="53"/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</row>
    <row r="30" ht="24.75" customHeight="1">
      <c r="A30" s="16"/>
      <c r="B30" s="17"/>
      <c r="C30" s="16"/>
      <c r="D30" s="100" t="s">
        <v>35</v>
      </c>
      <c r="E30" s="16"/>
      <c r="F30" s="16"/>
      <c r="G30" s="16"/>
      <c r="H30" s="16"/>
      <c r="I30" s="16"/>
      <c r="J30" s="71">
        <f>ROUND(J122, 2)</f>
        <v>0</v>
      </c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ht="6.75" customHeight="1">
      <c r="A31" s="16"/>
      <c r="B31" s="17"/>
      <c r="C31" s="16"/>
      <c r="D31" s="53"/>
      <c r="E31" s="53"/>
      <c r="F31" s="53"/>
      <c r="G31" s="53"/>
      <c r="H31" s="53"/>
      <c r="I31" s="53"/>
      <c r="J31" s="53"/>
      <c r="K31" s="53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ht="14.25" customHeight="1">
      <c r="A32" s="16"/>
      <c r="B32" s="17"/>
      <c r="C32" s="16"/>
      <c r="D32" s="16"/>
      <c r="E32" s="16"/>
      <c r="F32" s="22" t="s">
        <v>37</v>
      </c>
      <c r="G32" s="16"/>
      <c r="H32" s="16"/>
      <c r="I32" s="22" t="s">
        <v>36</v>
      </c>
      <c r="J32" s="22" t="s">
        <v>38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ht="14.25" customHeight="1">
      <c r="A33" s="16"/>
      <c r="B33" s="17"/>
      <c r="C33" s="16"/>
      <c r="D33" s="101" t="s">
        <v>39</v>
      </c>
      <c r="E33" s="13" t="s">
        <v>40</v>
      </c>
      <c r="F33" s="102">
        <f>ROUND((SUM(BE122:BE280)),  2)</f>
        <v>0</v>
      </c>
      <c r="G33" s="16"/>
      <c r="H33" s="16"/>
      <c r="I33" s="103">
        <v>0.21</v>
      </c>
      <c r="J33" s="102">
        <f>ROUND(((SUM(BE122:BE280))*I33),  2)</f>
        <v>0</v>
      </c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ht="14.25" customHeight="1">
      <c r="A34" s="16"/>
      <c r="B34" s="17"/>
      <c r="C34" s="16"/>
      <c r="D34" s="16"/>
      <c r="E34" s="13" t="s">
        <v>41</v>
      </c>
      <c r="F34" s="102">
        <f>ROUND((SUM(BF122:BF280)),  2)</f>
        <v>0</v>
      </c>
      <c r="G34" s="16"/>
      <c r="H34" s="16"/>
      <c r="I34" s="103">
        <v>0.15</v>
      </c>
      <c r="J34" s="102">
        <f>ROUND(((SUM(BF122:BF280))*I34),  2)</f>
        <v>0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ht="14.25" hidden="1" customHeight="1">
      <c r="A35" s="16"/>
      <c r="B35" s="17"/>
      <c r="C35" s="16"/>
      <c r="D35" s="16"/>
      <c r="E35" s="13" t="s">
        <v>42</v>
      </c>
      <c r="F35" s="102">
        <f>ROUND((SUM(BG122:BG280)),  2)</f>
        <v>0</v>
      </c>
      <c r="G35" s="16"/>
      <c r="H35" s="16"/>
      <c r="I35" s="103">
        <v>0.21</v>
      </c>
      <c r="J35" s="102">
        <f t="shared" ref="J35:J37" si="1">0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ht="14.25" hidden="1" customHeight="1">
      <c r="A36" s="16"/>
      <c r="B36" s="17"/>
      <c r="C36" s="16"/>
      <c r="D36" s="16"/>
      <c r="E36" s="13" t="s">
        <v>43</v>
      </c>
      <c r="F36" s="102">
        <f>ROUND((SUM(BH122:BH280)),  2)</f>
        <v>0</v>
      </c>
      <c r="G36" s="16"/>
      <c r="H36" s="16"/>
      <c r="I36" s="103">
        <v>0.15</v>
      </c>
      <c r="J36" s="102">
        <f t="shared" si="1"/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ht="14.25" hidden="1" customHeight="1">
      <c r="A37" s="16"/>
      <c r="B37" s="17"/>
      <c r="C37" s="16"/>
      <c r="D37" s="16"/>
      <c r="E37" s="13" t="s">
        <v>44</v>
      </c>
      <c r="F37" s="102">
        <f>ROUND((SUM(BI122:BI280)),  2)</f>
        <v>0</v>
      </c>
      <c r="G37" s="16"/>
      <c r="H37" s="16"/>
      <c r="I37" s="103">
        <v>0.0</v>
      </c>
      <c r="J37" s="102">
        <f t="shared" si="1"/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ht="6.75" customHeight="1">
      <c r="A38" s="16"/>
      <c r="B38" s="17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ht="24.75" customHeight="1">
      <c r="A39" s="16"/>
      <c r="B39" s="17"/>
      <c r="C39" s="104"/>
      <c r="D39" s="105" t="s">
        <v>45</v>
      </c>
      <c r="E39" s="58"/>
      <c r="F39" s="58"/>
      <c r="G39" s="106" t="s">
        <v>46</v>
      </c>
      <c r="H39" s="107" t="s">
        <v>47</v>
      </c>
      <c r="I39" s="58"/>
      <c r="J39" s="108">
        <f>SUM(J30:J37)</f>
        <v>0</v>
      </c>
      <c r="K39" s="109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ht="14.2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ht="14.25" customHeight="1">
      <c r="A50" s="16"/>
      <c r="B50" s="17"/>
      <c r="C50" s="16"/>
      <c r="D50" s="35" t="s">
        <v>48</v>
      </c>
      <c r="E50" s="36"/>
      <c r="F50" s="36"/>
      <c r="G50" s="35" t="s">
        <v>49</v>
      </c>
      <c r="H50" s="36"/>
      <c r="I50" s="36"/>
      <c r="J50" s="36"/>
      <c r="K50" s="36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ht="15.75" customHeight="1">
      <c r="A61" s="16"/>
      <c r="B61" s="17"/>
      <c r="C61" s="16"/>
      <c r="D61" s="37" t="s">
        <v>50</v>
      </c>
      <c r="E61" s="19"/>
      <c r="F61" s="110" t="s">
        <v>51</v>
      </c>
      <c r="G61" s="37" t="s">
        <v>50</v>
      </c>
      <c r="H61" s="19"/>
      <c r="I61" s="19"/>
      <c r="J61" s="111" t="s">
        <v>51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ht="15.75" customHeight="1">
      <c r="A65" s="16"/>
      <c r="B65" s="17"/>
      <c r="C65" s="16"/>
      <c r="D65" s="35" t="s">
        <v>52</v>
      </c>
      <c r="E65" s="36"/>
      <c r="F65" s="36"/>
      <c r="G65" s="35" t="s">
        <v>53</v>
      </c>
      <c r="H65" s="36"/>
      <c r="I65" s="36"/>
      <c r="J65" s="36"/>
      <c r="K65" s="36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ht="15.75" customHeight="1">
      <c r="A76" s="16"/>
      <c r="B76" s="17"/>
      <c r="C76" s="16"/>
      <c r="D76" s="37" t="s">
        <v>50</v>
      </c>
      <c r="E76" s="19"/>
      <c r="F76" s="110" t="s">
        <v>51</v>
      </c>
      <c r="G76" s="37" t="s">
        <v>50</v>
      </c>
      <c r="H76" s="19"/>
      <c r="I76" s="19"/>
      <c r="J76" s="111" t="s">
        <v>51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ht="14.25" customHeight="1">
      <c r="A77" s="16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ht="6.75" customHeight="1">
      <c r="A81" s="16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ht="24.75" customHeight="1">
      <c r="A82" s="16"/>
      <c r="B82" s="17"/>
      <c r="C82" s="7" t="s">
        <v>101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ht="12.0" customHeight="1">
      <c r="A84" s="16"/>
      <c r="B84" s="17"/>
      <c r="C84" s="13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ht="16.5" customHeight="1">
      <c r="A85" s="16"/>
      <c r="B85" s="17"/>
      <c r="C85" s="16"/>
      <c r="D85" s="16"/>
      <c r="E85" s="97" t="str">
        <f>E7</f>
        <v>RD - RUBÍN - PTH</v>
      </c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ht="12.0" customHeight="1">
      <c r="A86" s="16"/>
      <c r="B86" s="17"/>
      <c r="C86" s="13" t="s">
        <v>98</v>
      </c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</row>
    <row r="87" ht="16.5" customHeight="1">
      <c r="A87" s="16"/>
      <c r="B87" s="17"/>
      <c r="C87" s="16"/>
      <c r="D87" s="16"/>
      <c r="E87" s="47" t="str">
        <f>E9</f>
        <v>02 - RD - Vnitřní kanalizace a vodovod</v>
      </c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ht="12.0" customHeight="1">
      <c r="A89" s="16"/>
      <c r="B89" s="17"/>
      <c r="C89" s="13" t="s">
        <v>18</v>
      </c>
      <c r="D89" s="16"/>
      <c r="E89" s="16"/>
      <c r="F89" s="10" t="str">
        <f>F12</f>
        <v> </v>
      </c>
      <c r="G89" s="16"/>
      <c r="H89" s="16"/>
      <c r="I89" s="13" t="s">
        <v>20</v>
      </c>
      <c r="J89" s="49" t="str">
        <f>IF(J12="","",J12)</f>
        <v>19. 12. 2023</v>
      </c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ht="15.0" customHeight="1">
      <c r="A91" s="16"/>
      <c r="B91" s="17"/>
      <c r="C91" s="13" t="s">
        <v>22</v>
      </c>
      <c r="D91" s="16"/>
      <c r="E91" s="16"/>
      <c r="F91" s="10" t="str">
        <f>E15</f>
        <v> </v>
      </c>
      <c r="G91" s="16"/>
      <c r="H91" s="16"/>
      <c r="I91" s="13" t="s">
        <v>26</v>
      </c>
      <c r="J91" s="14" t="str">
        <f>E21</f>
        <v>Ing. Ota Štork</v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ht="15.0" customHeight="1">
      <c r="A92" s="16"/>
      <c r="B92" s="17"/>
      <c r="C92" s="13" t="s">
        <v>25</v>
      </c>
      <c r="D92" s="16"/>
      <c r="E92" s="16"/>
      <c r="F92" s="10" t="str">
        <f>IF(E18="","",E18)</f>
        <v> </v>
      </c>
      <c r="G92" s="16"/>
      <c r="H92" s="16"/>
      <c r="I92" s="13" t="s">
        <v>29</v>
      </c>
      <c r="J92" s="14" t="str">
        <f>E24</f>
        <v>G SERVIS CZ, s.r.o.</v>
      </c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ht="9.7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ht="29.25" customHeight="1">
      <c r="A94" s="16"/>
      <c r="B94" s="17"/>
      <c r="C94" s="112" t="s">
        <v>102</v>
      </c>
      <c r="D94" s="104"/>
      <c r="E94" s="104"/>
      <c r="F94" s="104"/>
      <c r="G94" s="104"/>
      <c r="H94" s="104"/>
      <c r="I94" s="104"/>
      <c r="J94" s="113" t="s">
        <v>103</v>
      </c>
      <c r="K94" s="104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ht="22.5" customHeight="1">
      <c r="A96" s="16"/>
      <c r="B96" s="17"/>
      <c r="C96" s="114" t="s">
        <v>104</v>
      </c>
      <c r="D96" s="16"/>
      <c r="E96" s="16"/>
      <c r="F96" s="16"/>
      <c r="G96" s="16"/>
      <c r="H96" s="16"/>
      <c r="I96" s="16"/>
      <c r="J96" s="71">
        <f t="shared" ref="J96:J98" si="2">J122</f>
        <v>0</v>
      </c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3" t="s">
        <v>105</v>
      </c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ht="24.75" customHeight="1">
      <c r="A97" s="115"/>
      <c r="B97" s="116"/>
      <c r="C97" s="115"/>
      <c r="D97" s="117" t="s">
        <v>317</v>
      </c>
      <c r="E97" s="118"/>
      <c r="F97" s="118"/>
      <c r="G97" s="118"/>
      <c r="H97" s="118"/>
      <c r="I97" s="118"/>
      <c r="J97" s="119">
        <f t="shared" si="2"/>
        <v>0</v>
      </c>
      <c r="K97" s="115"/>
      <c r="L97" s="116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</row>
    <row r="98" ht="19.5" customHeight="1">
      <c r="A98" s="120"/>
      <c r="B98" s="121"/>
      <c r="C98" s="120"/>
      <c r="D98" s="122" t="s">
        <v>2101</v>
      </c>
      <c r="E98" s="123"/>
      <c r="F98" s="123"/>
      <c r="G98" s="123"/>
      <c r="H98" s="123"/>
      <c r="I98" s="123"/>
      <c r="J98" s="124">
        <f t="shared" si="2"/>
        <v>0</v>
      </c>
      <c r="K98" s="120"/>
      <c r="L98" s="121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</row>
    <row r="99" ht="19.5" customHeight="1">
      <c r="A99" s="120"/>
      <c r="B99" s="121"/>
      <c r="C99" s="120"/>
      <c r="D99" s="122" t="s">
        <v>2102</v>
      </c>
      <c r="E99" s="123"/>
      <c r="F99" s="123"/>
      <c r="G99" s="123"/>
      <c r="H99" s="123"/>
      <c r="I99" s="123"/>
      <c r="J99" s="124">
        <f>J178</f>
        <v>0</v>
      </c>
      <c r="K99" s="120"/>
      <c r="L99" s="121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</row>
    <row r="100" ht="19.5" customHeight="1">
      <c r="A100" s="120"/>
      <c r="B100" s="121"/>
      <c r="C100" s="120"/>
      <c r="D100" s="122" t="s">
        <v>2103</v>
      </c>
      <c r="E100" s="123"/>
      <c r="F100" s="123"/>
      <c r="G100" s="123"/>
      <c r="H100" s="123"/>
      <c r="I100" s="123"/>
      <c r="J100" s="124">
        <f>J238</f>
        <v>0</v>
      </c>
      <c r="K100" s="120"/>
      <c r="L100" s="121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</row>
    <row r="101" ht="19.5" customHeight="1">
      <c r="A101" s="120"/>
      <c r="B101" s="121"/>
      <c r="C101" s="120"/>
      <c r="D101" s="122" t="s">
        <v>2104</v>
      </c>
      <c r="E101" s="123"/>
      <c r="F101" s="123"/>
      <c r="G101" s="123"/>
      <c r="H101" s="123"/>
      <c r="I101" s="123"/>
      <c r="J101" s="124">
        <f>J269</f>
        <v>0</v>
      </c>
      <c r="K101" s="120"/>
      <c r="L101" s="121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</row>
    <row r="102" ht="19.5" customHeight="1">
      <c r="A102" s="120"/>
      <c r="B102" s="121"/>
      <c r="C102" s="120"/>
      <c r="D102" s="122" t="s">
        <v>2105</v>
      </c>
      <c r="E102" s="123"/>
      <c r="F102" s="123"/>
      <c r="G102" s="123"/>
      <c r="H102" s="123"/>
      <c r="I102" s="123"/>
      <c r="J102" s="124">
        <f>J277</f>
        <v>0</v>
      </c>
      <c r="K102" s="120"/>
      <c r="L102" s="121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</row>
    <row r="103" ht="21.75" customHeight="1">
      <c r="A103" s="16"/>
      <c r="B103" s="17"/>
      <c r="C103" s="16"/>
      <c r="D103" s="16"/>
      <c r="E103" s="16"/>
      <c r="F103" s="16"/>
      <c r="G103" s="16"/>
      <c r="H103" s="16"/>
      <c r="I103" s="16"/>
      <c r="J103" s="16"/>
      <c r="K103" s="16"/>
      <c r="L103" s="17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</row>
    <row r="104" ht="6.75" customHeight="1">
      <c r="A104" s="16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ht="6.75" customHeight="1">
      <c r="A108" s="16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ht="24.75" customHeight="1">
      <c r="A109" s="16"/>
      <c r="B109" s="17"/>
      <c r="C109" s="7" t="s">
        <v>112</v>
      </c>
      <c r="D109" s="16"/>
      <c r="E109" s="16"/>
      <c r="F109" s="16"/>
      <c r="G109" s="16"/>
      <c r="H109" s="16"/>
      <c r="I109" s="16"/>
      <c r="J109" s="16"/>
      <c r="K109" s="16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</row>
    <row r="110" ht="6.75" customHeight="1">
      <c r="A110" s="16"/>
      <c r="B110" s="17"/>
      <c r="C110" s="16"/>
      <c r="D110" s="16"/>
      <c r="E110" s="16"/>
      <c r="F110" s="16"/>
      <c r="G110" s="16"/>
      <c r="H110" s="1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ht="12.0" customHeight="1">
      <c r="A111" s="16"/>
      <c r="B111" s="17"/>
      <c r="C111" s="13" t="s">
        <v>14</v>
      </c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ht="16.5" customHeight="1">
      <c r="A112" s="16"/>
      <c r="B112" s="17"/>
      <c r="C112" s="16"/>
      <c r="D112" s="16"/>
      <c r="E112" s="97" t="str">
        <f>E7</f>
        <v>RD - RUBÍN - PTH</v>
      </c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ht="12.0" customHeight="1">
      <c r="A113" s="16"/>
      <c r="B113" s="17"/>
      <c r="C113" s="13" t="s">
        <v>98</v>
      </c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ht="16.5" customHeight="1">
      <c r="A114" s="16"/>
      <c r="B114" s="17"/>
      <c r="C114" s="16"/>
      <c r="D114" s="16"/>
      <c r="E114" s="47" t="str">
        <f>E9</f>
        <v>02 - RD - Vnitřní kanalizace a vodovod</v>
      </c>
      <c r="I114" s="16"/>
      <c r="J114" s="16"/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ht="6.75" customHeight="1">
      <c r="A115" s="16"/>
      <c r="B115" s="17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ht="12.0" customHeight="1">
      <c r="A116" s="16"/>
      <c r="B116" s="17"/>
      <c r="C116" s="13" t="s">
        <v>18</v>
      </c>
      <c r="D116" s="16"/>
      <c r="E116" s="16"/>
      <c r="F116" s="10" t="str">
        <f>F12</f>
        <v> </v>
      </c>
      <c r="G116" s="16"/>
      <c r="H116" s="16"/>
      <c r="I116" s="13" t="s">
        <v>20</v>
      </c>
      <c r="J116" s="49" t="str">
        <f>IF(J12="","",J12)</f>
        <v>19. 12. 2023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ht="6.75" customHeight="1">
      <c r="A117" s="16"/>
      <c r="B117" s="17"/>
      <c r="C117" s="16"/>
      <c r="D117" s="16"/>
      <c r="E117" s="16"/>
      <c r="F117" s="16"/>
      <c r="G117" s="16"/>
      <c r="H117" s="16"/>
      <c r="I117" s="16"/>
      <c r="J117" s="16"/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ht="15.0" customHeight="1">
      <c r="A118" s="16"/>
      <c r="B118" s="17"/>
      <c r="C118" s="13" t="s">
        <v>22</v>
      </c>
      <c r="D118" s="16"/>
      <c r="E118" s="16"/>
      <c r="F118" s="10" t="str">
        <f>E15</f>
        <v> </v>
      </c>
      <c r="G118" s="16"/>
      <c r="H118" s="16"/>
      <c r="I118" s="13" t="s">
        <v>26</v>
      </c>
      <c r="J118" s="14" t="str">
        <f>E21</f>
        <v>Ing. Ota Štork</v>
      </c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ht="15.0" customHeight="1">
      <c r="A119" s="16"/>
      <c r="B119" s="17"/>
      <c r="C119" s="13" t="s">
        <v>25</v>
      </c>
      <c r="D119" s="16"/>
      <c r="E119" s="16"/>
      <c r="F119" s="10" t="str">
        <f>IF(E18="","",E18)</f>
        <v> </v>
      </c>
      <c r="G119" s="16"/>
      <c r="H119" s="16"/>
      <c r="I119" s="13" t="s">
        <v>29</v>
      </c>
      <c r="J119" s="14" t="str">
        <f>E24</f>
        <v>G SERVIS CZ, s.r.o.</v>
      </c>
      <c r="K119" s="16"/>
      <c r="L119" s="17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</row>
    <row r="120" ht="9.75" customHeight="1">
      <c r="A120" s="16"/>
      <c r="B120" s="17"/>
      <c r="C120" s="16"/>
      <c r="D120" s="16"/>
      <c r="E120" s="16"/>
      <c r="F120" s="16"/>
      <c r="G120" s="16"/>
      <c r="H120" s="16"/>
      <c r="I120" s="16"/>
      <c r="J120" s="16"/>
      <c r="K120" s="16"/>
      <c r="L120" s="17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</row>
    <row r="121" ht="29.25" customHeight="1">
      <c r="A121" s="125"/>
      <c r="B121" s="126"/>
      <c r="C121" s="127" t="s">
        <v>113</v>
      </c>
      <c r="D121" s="128" t="s">
        <v>60</v>
      </c>
      <c r="E121" s="128" t="s">
        <v>56</v>
      </c>
      <c r="F121" s="128" t="s">
        <v>57</v>
      </c>
      <c r="G121" s="128" t="s">
        <v>114</v>
      </c>
      <c r="H121" s="128" t="s">
        <v>115</v>
      </c>
      <c r="I121" s="128" t="s">
        <v>116</v>
      </c>
      <c r="J121" s="128" t="s">
        <v>103</v>
      </c>
      <c r="K121" s="129" t="s">
        <v>117</v>
      </c>
      <c r="L121" s="126"/>
      <c r="M121" s="62" t="s">
        <v>1</v>
      </c>
      <c r="N121" s="63" t="s">
        <v>39</v>
      </c>
      <c r="O121" s="63" t="s">
        <v>118</v>
      </c>
      <c r="P121" s="63" t="s">
        <v>119</v>
      </c>
      <c r="Q121" s="63" t="s">
        <v>120</v>
      </c>
      <c r="R121" s="63" t="s">
        <v>121</v>
      </c>
      <c r="S121" s="63" t="s">
        <v>122</v>
      </c>
      <c r="T121" s="64" t="s">
        <v>123</v>
      </c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</row>
    <row r="122" ht="22.5" customHeight="1">
      <c r="A122" s="16"/>
      <c r="B122" s="17"/>
      <c r="C122" s="68" t="s">
        <v>124</v>
      </c>
      <c r="D122" s="16"/>
      <c r="E122" s="16"/>
      <c r="F122" s="16"/>
      <c r="G122" s="16"/>
      <c r="H122" s="16"/>
      <c r="I122" s="16"/>
      <c r="J122" s="130">
        <f t="shared" ref="J122:J124" si="3">BK122</f>
        <v>0</v>
      </c>
      <c r="K122" s="16"/>
      <c r="L122" s="17"/>
      <c r="M122" s="65"/>
      <c r="N122" s="53"/>
      <c r="O122" s="53"/>
      <c r="P122" s="131">
        <f>P123</f>
        <v>123.920876</v>
      </c>
      <c r="Q122" s="53"/>
      <c r="R122" s="131">
        <f>R123</f>
        <v>0.6722143791</v>
      </c>
      <c r="S122" s="53"/>
      <c r="T122" s="132">
        <f>T123</f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3" t="s">
        <v>74</v>
      </c>
      <c r="AU122" s="3" t="s">
        <v>105</v>
      </c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33">
        <f>BK123</f>
        <v>0</v>
      </c>
      <c r="BL122" s="16"/>
      <c r="BM122" s="16"/>
    </row>
    <row r="123" ht="25.5" customHeight="1">
      <c r="A123" s="134"/>
      <c r="B123" s="135"/>
      <c r="C123" s="134"/>
      <c r="D123" s="136" t="s">
        <v>74</v>
      </c>
      <c r="E123" s="137" t="s">
        <v>1155</v>
      </c>
      <c r="F123" s="137" t="s">
        <v>1156</v>
      </c>
      <c r="G123" s="134"/>
      <c r="H123" s="134"/>
      <c r="I123" s="134"/>
      <c r="J123" s="138">
        <f t="shared" si="3"/>
        <v>0</v>
      </c>
      <c r="K123" s="134"/>
      <c r="L123" s="135"/>
      <c r="M123" s="139"/>
      <c r="N123" s="134"/>
      <c r="O123" s="134"/>
      <c r="P123" s="140">
        <f>P124+P178+P238+P269+P277</f>
        <v>123.920876</v>
      </c>
      <c r="Q123" s="134"/>
      <c r="R123" s="140">
        <f>R124+R178+R238+R269+R277</f>
        <v>0.6722143791</v>
      </c>
      <c r="S123" s="134"/>
      <c r="T123" s="141">
        <f>T124+T178+T238+T269+T277</f>
        <v>0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6" t="s">
        <v>136</v>
      </c>
      <c r="AS123" s="134"/>
      <c r="AT123" s="142" t="s">
        <v>74</v>
      </c>
      <c r="AU123" s="142" t="s">
        <v>75</v>
      </c>
      <c r="AV123" s="134"/>
      <c r="AW123" s="134"/>
      <c r="AX123" s="134"/>
      <c r="AY123" s="136" t="s">
        <v>128</v>
      </c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43">
        <f>BK124+BK178+BK238+BK269+BK277</f>
        <v>0</v>
      </c>
      <c r="BL123" s="134"/>
      <c r="BM123" s="134"/>
    </row>
    <row r="124" ht="22.5" customHeight="1">
      <c r="A124" s="134"/>
      <c r="B124" s="135"/>
      <c r="C124" s="134"/>
      <c r="D124" s="136" t="s">
        <v>74</v>
      </c>
      <c r="E124" s="144" t="s">
        <v>2106</v>
      </c>
      <c r="F124" s="144" t="s">
        <v>2107</v>
      </c>
      <c r="G124" s="134"/>
      <c r="H124" s="134"/>
      <c r="I124" s="134"/>
      <c r="J124" s="145">
        <f t="shared" si="3"/>
        <v>0</v>
      </c>
      <c r="K124" s="134"/>
      <c r="L124" s="135"/>
      <c r="M124" s="139"/>
      <c r="N124" s="134"/>
      <c r="O124" s="134"/>
      <c r="P124" s="140">
        <f>SUM(P125:P177)</f>
        <v>43.642304</v>
      </c>
      <c r="Q124" s="134"/>
      <c r="R124" s="140">
        <f>SUM(R125:R177)</f>
        <v>0.09786809</v>
      </c>
      <c r="S124" s="134"/>
      <c r="T124" s="141">
        <f>SUM(T125:T177)</f>
        <v>0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6" t="s">
        <v>136</v>
      </c>
      <c r="AS124" s="134"/>
      <c r="AT124" s="142" t="s">
        <v>74</v>
      </c>
      <c r="AU124" s="142" t="s">
        <v>83</v>
      </c>
      <c r="AV124" s="134"/>
      <c r="AW124" s="134"/>
      <c r="AX124" s="134"/>
      <c r="AY124" s="136" t="s">
        <v>128</v>
      </c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43">
        <f>SUM(BK125:BK177)</f>
        <v>0</v>
      </c>
      <c r="BL124" s="134"/>
      <c r="BM124" s="134"/>
    </row>
    <row r="125" ht="21.75" customHeight="1">
      <c r="A125" s="16"/>
      <c r="B125" s="17"/>
      <c r="C125" s="146" t="s">
        <v>83</v>
      </c>
      <c r="D125" s="146" t="s">
        <v>131</v>
      </c>
      <c r="E125" s="147" t="s">
        <v>2108</v>
      </c>
      <c r="F125" s="148" t="s">
        <v>2109</v>
      </c>
      <c r="G125" s="149" t="s">
        <v>209</v>
      </c>
      <c r="H125" s="150">
        <v>25.8</v>
      </c>
      <c r="I125" s="151"/>
      <c r="J125" s="151">
        <f>ROUND(I125*H125,2)</f>
        <v>0</v>
      </c>
      <c r="K125" s="148" t="s">
        <v>1</v>
      </c>
      <c r="L125" s="17"/>
      <c r="M125" s="152" t="s">
        <v>1</v>
      </c>
      <c r="N125" s="153" t="s">
        <v>41</v>
      </c>
      <c r="O125" s="154">
        <v>0.363</v>
      </c>
      <c r="P125" s="154">
        <f>O125*H125</f>
        <v>9.3654</v>
      </c>
      <c r="Q125" s="154">
        <v>0.0012892375</v>
      </c>
      <c r="R125" s="154">
        <f>Q125*H125</f>
        <v>0.0332623275</v>
      </c>
      <c r="S125" s="154">
        <v>0.0</v>
      </c>
      <c r="T125" s="155">
        <f>S125*H125</f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56" t="s">
        <v>434</v>
      </c>
      <c r="AS125" s="16"/>
      <c r="AT125" s="156" t="s">
        <v>131</v>
      </c>
      <c r="AU125" s="156" t="s">
        <v>136</v>
      </c>
      <c r="AV125" s="16"/>
      <c r="AW125" s="16"/>
      <c r="AX125" s="16"/>
      <c r="AY125" s="3" t="s">
        <v>128</v>
      </c>
      <c r="AZ125" s="16"/>
      <c r="BA125" s="16"/>
      <c r="BB125" s="16"/>
      <c r="BC125" s="16"/>
      <c r="BD125" s="16"/>
      <c r="BE125" s="157">
        <f>IF(N125="základní",J125,0)</f>
        <v>0</v>
      </c>
      <c r="BF125" s="157">
        <f>IF(N125="snížená",J125,0)</f>
        <v>0</v>
      </c>
      <c r="BG125" s="157">
        <f>IF(N125="zákl. přenesená",J125,0)</f>
        <v>0</v>
      </c>
      <c r="BH125" s="157">
        <f>IF(N125="sníž. přenesená",J125,0)</f>
        <v>0</v>
      </c>
      <c r="BI125" s="157">
        <f>IF(N125="nulová",J125,0)</f>
        <v>0</v>
      </c>
      <c r="BJ125" s="3" t="s">
        <v>136</v>
      </c>
      <c r="BK125" s="157">
        <f>ROUND(I125*H125,2)</f>
        <v>0</v>
      </c>
      <c r="BL125" s="3" t="s">
        <v>434</v>
      </c>
      <c r="BM125" s="156" t="s">
        <v>2110</v>
      </c>
    </row>
    <row r="126" ht="15.75" customHeight="1">
      <c r="A126" s="173"/>
      <c r="B126" s="174"/>
      <c r="C126" s="173"/>
      <c r="D126" s="168" t="s">
        <v>338</v>
      </c>
      <c r="E126" s="175" t="s">
        <v>1</v>
      </c>
      <c r="F126" s="176" t="s">
        <v>2111</v>
      </c>
      <c r="G126" s="173"/>
      <c r="H126" s="177">
        <v>21.3</v>
      </c>
      <c r="I126" s="173"/>
      <c r="J126" s="173"/>
      <c r="K126" s="173"/>
      <c r="L126" s="174"/>
      <c r="M126" s="178"/>
      <c r="N126" s="173"/>
      <c r="O126" s="173"/>
      <c r="P126" s="173"/>
      <c r="Q126" s="173"/>
      <c r="R126" s="173"/>
      <c r="S126" s="173"/>
      <c r="T126" s="179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5" t="s">
        <v>338</v>
      </c>
      <c r="AU126" s="175" t="s">
        <v>136</v>
      </c>
      <c r="AV126" s="173" t="s">
        <v>136</v>
      </c>
      <c r="AW126" s="173" t="s">
        <v>28</v>
      </c>
      <c r="AX126" s="173" t="s">
        <v>75</v>
      </c>
      <c r="AY126" s="175" t="s">
        <v>128</v>
      </c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</row>
    <row r="127" ht="15.75" customHeight="1">
      <c r="A127" s="173"/>
      <c r="B127" s="174"/>
      <c r="C127" s="173"/>
      <c r="D127" s="168" t="s">
        <v>338</v>
      </c>
      <c r="E127" s="175" t="s">
        <v>1</v>
      </c>
      <c r="F127" s="176" t="s">
        <v>2112</v>
      </c>
      <c r="G127" s="173"/>
      <c r="H127" s="177">
        <v>4.5</v>
      </c>
      <c r="I127" s="173"/>
      <c r="J127" s="173"/>
      <c r="K127" s="173"/>
      <c r="L127" s="174"/>
      <c r="M127" s="178"/>
      <c r="N127" s="173"/>
      <c r="O127" s="173"/>
      <c r="P127" s="173"/>
      <c r="Q127" s="173"/>
      <c r="R127" s="173"/>
      <c r="S127" s="173"/>
      <c r="T127" s="179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5" t="s">
        <v>338</v>
      </c>
      <c r="AU127" s="175" t="s">
        <v>136</v>
      </c>
      <c r="AV127" s="173" t="s">
        <v>136</v>
      </c>
      <c r="AW127" s="173" t="s">
        <v>28</v>
      </c>
      <c r="AX127" s="173" t="s">
        <v>75</v>
      </c>
      <c r="AY127" s="175" t="s">
        <v>128</v>
      </c>
      <c r="AZ127" s="173"/>
      <c r="BA127" s="173"/>
      <c r="BB127" s="173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</row>
    <row r="128" ht="15.75" customHeight="1">
      <c r="A128" s="187"/>
      <c r="B128" s="188"/>
      <c r="C128" s="187"/>
      <c r="D128" s="168" t="s">
        <v>338</v>
      </c>
      <c r="E128" s="189" t="s">
        <v>1</v>
      </c>
      <c r="F128" s="190" t="s">
        <v>351</v>
      </c>
      <c r="G128" s="187"/>
      <c r="H128" s="191">
        <v>25.8</v>
      </c>
      <c r="I128" s="187"/>
      <c r="J128" s="187"/>
      <c r="K128" s="187"/>
      <c r="L128" s="188"/>
      <c r="M128" s="192"/>
      <c r="N128" s="187"/>
      <c r="O128" s="187"/>
      <c r="P128" s="187"/>
      <c r="Q128" s="187"/>
      <c r="R128" s="187"/>
      <c r="S128" s="187"/>
      <c r="T128" s="193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9" t="s">
        <v>338</v>
      </c>
      <c r="AU128" s="189" t="s">
        <v>136</v>
      </c>
      <c r="AV128" s="187" t="s">
        <v>153</v>
      </c>
      <c r="AW128" s="187" t="s">
        <v>28</v>
      </c>
      <c r="AX128" s="187" t="s">
        <v>83</v>
      </c>
      <c r="AY128" s="189" t="s">
        <v>128</v>
      </c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</row>
    <row r="129" ht="21.75" customHeight="1">
      <c r="A129" s="16"/>
      <c r="B129" s="17"/>
      <c r="C129" s="146" t="s">
        <v>136</v>
      </c>
      <c r="D129" s="146" t="s">
        <v>131</v>
      </c>
      <c r="E129" s="147" t="s">
        <v>2113</v>
      </c>
      <c r="F129" s="148" t="s">
        <v>2114</v>
      </c>
      <c r="G129" s="149" t="s">
        <v>209</v>
      </c>
      <c r="H129" s="150">
        <v>12.0</v>
      </c>
      <c r="I129" s="151"/>
      <c r="J129" s="151">
        <f>ROUND(I129*H129,2)</f>
        <v>0</v>
      </c>
      <c r="K129" s="148" t="s">
        <v>1</v>
      </c>
      <c r="L129" s="17"/>
      <c r="M129" s="152" t="s">
        <v>1</v>
      </c>
      <c r="N129" s="153" t="s">
        <v>41</v>
      </c>
      <c r="O129" s="154">
        <v>0.383</v>
      </c>
      <c r="P129" s="154">
        <f>O129*H129</f>
        <v>4.596</v>
      </c>
      <c r="Q129" s="154">
        <v>0.001778925</v>
      </c>
      <c r="R129" s="154">
        <f>Q129*H129</f>
        <v>0.0213471</v>
      </c>
      <c r="S129" s="154">
        <v>0.0</v>
      </c>
      <c r="T129" s="155">
        <f>S129*H129</f>
        <v>0</v>
      </c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56" t="s">
        <v>434</v>
      </c>
      <c r="AS129" s="16"/>
      <c r="AT129" s="156" t="s">
        <v>131</v>
      </c>
      <c r="AU129" s="156" t="s">
        <v>136</v>
      </c>
      <c r="AV129" s="16"/>
      <c r="AW129" s="16"/>
      <c r="AX129" s="16"/>
      <c r="AY129" s="3" t="s">
        <v>128</v>
      </c>
      <c r="AZ129" s="16"/>
      <c r="BA129" s="16"/>
      <c r="BB129" s="16"/>
      <c r="BC129" s="16"/>
      <c r="BD129" s="16"/>
      <c r="BE129" s="157">
        <f>IF(N129="základní",J129,0)</f>
        <v>0</v>
      </c>
      <c r="BF129" s="157">
        <f>IF(N129="snížená",J129,0)</f>
        <v>0</v>
      </c>
      <c r="BG129" s="157">
        <f>IF(N129="zákl. přenesená",J129,0)</f>
        <v>0</v>
      </c>
      <c r="BH129" s="157">
        <f>IF(N129="sníž. přenesená",J129,0)</f>
        <v>0</v>
      </c>
      <c r="BI129" s="157">
        <f>IF(N129="nulová",J129,0)</f>
        <v>0</v>
      </c>
      <c r="BJ129" s="3" t="s">
        <v>136</v>
      </c>
      <c r="BK129" s="157">
        <f>ROUND(I129*H129,2)</f>
        <v>0</v>
      </c>
      <c r="BL129" s="3" t="s">
        <v>434</v>
      </c>
      <c r="BM129" s="156" t="s">
        <v>2115</v>
      </c>
    </row>
    <row r="130" ht="15.75" customHeight="1">
      <c r="A130" s="173"/>
      <c r="B130" s="174"/>
      <c r="C130" s="173"/>
      <c r="D130" s="168" t="s">
        <v>338</v>
      </c>
      <c r="E130" s="175" t="s">
        <v>1</v>
      </c>
      <c r="F130" s="176" t="s">
        <v>2116</v>
      </c>
      <c r="G130" s="173"/>
      <c r="H130" s="177">
        <v>12.0</v>
      </c>
      <c r="I130" s="173"/>
      <c r="J130" s="173"/>
      <c r="K130" s="173"/>
      <c r="L130" s="174"/>
      <c r="M130" s="178"/>
      <c r="N130" s="173"/>
      <c r="O130" s="173"/>
      <c r="P130" s="173"/>
      <c r="Q130" s="173"/>
      <c r="R130" s="173"/>
      <c r="S130" s="173"/>
      <c r="T130" s="179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5" t="s">
        <v>338</v>
      </c>
      <c r="AU130" s="175" t="s">
        <v>136</v>
      </c>
      <c r="AV130" s="173" t="s">
        <v>136</v>
      </c>
      <c r="AW130" s="173" t="s">
        <v>28</v>
      </c>
      <c r="AX130" s="173" t="s">
        <v>83</v>
      </c>
      <c r="AY130" s="175" t="s">
        <v>128</v>
      </c>
      <c r="AZ130" s="173"/>
      <c r="BA130" s="173"/>
      <c r="BB130" s="173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</row>
    <row r="131" ht="24.0" customHeight="1">
      <c r="A131" s="16"/>
      <c r="B131" s="17"/>
      <c r="C131" s="146" t="s">
        <v>147</v>
      </c>
      <c r="D131" s="146" t="s">
        <v>131</v>
      </c>
      <c r="E131" s="147" t="s">
        <v>2117</v>
      </c>
      <c r="F131" s="148" t="s">
        <v>2118</v>
      </c>
      <c r="G131" s="149" t="s">
        <v>209</v>
      </c>
      <c r="H131" s="150">
        <v>0.75</v>
      </c>
      <c r="I131" s="151"/>
      <c r="J131" s="151">
        <f>ROUND(I131*H131,2)</f>
        <v>0</v>
      </c>
      <c r="K131" s="148" t="s">
        <v>134</v>
      </c>
      <c r="L131" s="17"/>
      <c r="M131" s="152" t="s">
        <v>1</v>
      </c>
      <c r="N131" s="153" t="s">
        <v>41</v>
      </c>
      <c r="O131" s="154">
        <v>0.5</v>
      </c>
      <c r="P131" s="154">
        <f>O131*H131</f>
        <v>0.375</v>
      </c>
      <c r="Q131" s="154">
        <v>0.00104</v>
      </c>
      <c r="R131" s="154">
        <f>Q131*H131</f>
        <v>0.00078</v>
      </c>
      <c r="S131" s="154">
        <v>0.0</v>
      </c>
      <c r="T131" s="155">
        <f>S131*H131</f>
        <v>0</v>
      </c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56" t="s">
        <v>434</v>
      </c>
      <c r="AS131" s="16"/>
      <c r="AT131" s="156" t="s">
        <v>131</v>
      </c>
      <c r="AU131" s="156" t="s">
        <v>136</v>
      </c>
      <c r="AV131" s="16"/>
      <c r="AW131" s="16"/>
      <c r="AX131" s="16"/>
      <c r="AY131" s="3" t="s">
        <v>128</v>
      </c>
      <c r="AZ131" s="16"/>
      <c r="BA131" s="16"/>
      <c r="BB131" s="16"/>
      <c r="BC131" s="16"/>
      <c r="BD131" s="16"/>
      <c r="BE131" s="157">
        <f>IF(N131="základní",J131,0)</f>
        <v>0</v>
      </c>
      <c r="BF131" s="157">
        <f>IF(N131="snížená",J131,0)</f>
        <v>0</v>
      </c>
      <c r="BG131" s="157">
        <f>IF(N131="zákl. přenesená",J131,0)</f>
        <v>0</v>
      </c>
      <c r="BH131" s="157">
        <f>IF(N131="sníž. přenesená",J131,0)</f>
        <v>0</v>
      </c>
      <c r="BI131" s="157">
        <f>IF(N131="nulová",J131,0)</f>
        <v>0</v>
      </c>
      <c r="BJ131" s="3" t="s">
        <v>136</v>
      </c>
      <c r="BK131" s="157">
        <f>ROUND(I131*H131,2)</f>
        <v>0</v>
      </c>
      <c r="BL131" s="3" t="s">
        <v>434</v>
      </c>
      <c r="BM131" s="156" t="s">
        <v>2119</v>
      </c>
    </row>
    <row r="132" ht="15.75" customHeight="1">
      <c r="A132" s="16"/>
      <c r="B132" s="17"/>
      <c r="C132" s="16"/>
      <c r="D132" s="158" t="s">
        <v>138</v>
      </c>
      <c r="E132" s="16"/>
      <c r="F132" s="159" t="s">
        <v>2120</v>
      </c>
      <c r="G132" s="16"/>
      <c r="H132" s="16"/>
      <c r="I132" s="16"/>
      <c r="J132" s="16"/>
      <c r="K132" s="16"/>
      <c r="L132" s="17"/>
      <c r="M132" s="160"/>
      <c r="N132" s="16"/>
      <c r="O132" s="16"/>
      <c r="P132" s="16"/>
      <c r="Q132" s="16"/>
      <c r="R132" s="16"/>
      <c r="S132" s="16"/>
      <c r="T132" s="5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3" t="s">
        <v>138</v>
      </c>
      <c r="AU132" s="3" t="s">
        <v>136</v>
      </c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</row>
    <row r="133" ht="15.75" customHeight="1">
      <c r="A133" s="166"/>
      <c r="B133" s="167"/>
      <c r="C133" s="166"/>
      <c r="D133" s="168" t="s">
        <v>338</v>
      </c>
      <c r="E133" s="169" t="s">
        <v>1</v>
      </c>
      <c r="F133" s="170" t="s">
        <v>2121</v>
      </c>
      <c r="G133" s="166"/>
      <c r="H133" s="169" t="s">
        <v>1</v>
      </c>
      <c r="I133" s="166"/>
      <c r="J133" s="166"/>
      <c r="K133" s="166"/>
      <c r="L133" s="167"/>
      <c r="M133" s="171"/>
      <c r="N133" s="166"/>
      <c r="O133" s="166"/>
      <c r="P133" s="166"/>
      <c r="Q133" s="166"/>
      <c r="R133" s="166"/>
      <c r="S133" s="166"/>
      <c r="T133" s="172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9" t="s">
        <v>338</v>
      </c>
      <c r="AU133" s="169" t="s">
        <v>136</v>
      </c>
      <c r="AV133" s="166" t="s">
        <v>83</v>
      </c>
      <c r="AW133" s="166" t="s">
        <v>28</v>
      </c>
      <c r="AX133" s="166" t="s">
        <v>75</v>
      </c>
      <c r="AY133" s="169" t="s">
        <v>128</v>
      </c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</row>
    <row r="134" ht="15.75" customHeight="1">
      <c r="A134" s="173"/>
      <c r="B134" s="174"/>
      <c r="C134" s="173"/>
      <c r="D134" s="168" t="s">
        <v>338</v>
      </c>
      <c r="E134" s="175" t="s">
        <v>1</v>
      </c>
      <c r="F134" s="176" t="s">
        <v>2122</v>
      </c>
      <c r="G134" s="173"/>
      <c r="H134" s="177">
        <v>0.75</v>
      </c>
      <c r="I134" s="173"/>
      <c r="J134" s="173"/>
      <c r="K134" s="173"/>
      <c r="L134" s="174"/>
      <c r="M134" s="178"/>
      <c r="N134" s="173"/>
      <c r="O134" s="173"/>
      <c r="P134" s="173"/>
      <c r="Q134" s="173"/>
      <c r="R134" s="173"/>
      <c r="S134" s="173"/>
      <c r="T134" s="179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5" t="s">
        <v>338</v>
      </c>
      <c r="AU134" s="175" t="s">
        <v>136</v>
      </c>
      <c r="AV134" s="173" t="s">
        <v>136</v>
      </c>
      <c r="AW134" s="173" t="s">
        <v>28</v>
      </c>
      <c r="AX134" s="173" t="s">
        <v>83</v>
      </c>
      <c r="AY134" s="175" t="s">
        <v>128</v>
      </c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</row>
    <row r="135" ht="24.0" customHeight="1">
      <c r="A135" s="16"/>
      <c r="B135" s="17"/>
      <c r="C135" s="146" t="s">
        <v>153</v>
      </c>
      <c r="D135" s="146" t="s">
        <v>131</v>
      </c>
      <c r="E135" s="147" t="s">
        <v>2123</v>
      </c>
      <c r="F135" s="148" t="s">
        <v>2124</v>
      </c>
      <c r="G135" s="149" t="s">
        <v>209</v>
      </c>
      <c r="H135" s="150">
        <v>6.0</v>
      </c>
      <c r="I135" s="151"/>
      <c r="J135" s="151">
        <f>ROUND(I135*H135,2)</f>
        <v>0</v>
      </c>
      <c r="K135" s="148" t="s">
        <v>134</v>
      </c>
      <c r="L135" s="17"/>
      <c r="M135" s="152" t="s">
        <v>1</v>
      </c>
      <c r="N135" s="153" t="s">
        <v>41</v>
      </c>
      <c r="O135" s="154">
        <v>0.71</v>
      </c>
      <c r="P135" s="154">
        <f>O135*H135</f>
        <v>4.26</v>
      </c>
      <c r="Q135" s="154">
        <v>9.3E-4</v>
      </c>
      <c r="R135" s="154">
        <f>Q135*H135</f>
        <v>0.00558</v>
      </c>
      <c r="S135" s="154">
        <v>0.0</v>
      </c>
      <c r="T135" s="155">
        <f>S135*H135</f>
        <v>0</v>
      </c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56" t="s">
        <v>434</v>
      </c>
      <c r="AS135" s="16"/>
      <c r="AT135" s="156" t="s">
        <v>131</v>
      </c>
      <c r="AU135" s="156" t="s">
        <v>136</v>
      </c>
      <c r="AV135" s="16"/>
      <c r="AW135" s="16"/>
      <c r="AX135" s="16"/>
      <c r="AY135" s="3" t="s">
        <v>128</v>
      </c>
      <c r="AZ135" s="16"/>
      <c r="BA135" s="16"/>
      <c r="BB135" s="16"/>
      <c r="BC135" s="16"/>
      <c r="BD135" s="16"/>
      <c r="BE135" s="157">
        <f>IF(N135="základní",J135,0)</f>
        <v>0</v>
      </c>
      <c r="BF135" s="157">
        <f>IF(N135="snížená",J135,0)</f>
        <v>0</v>
      </c>
      <c r="BG135" s="157">
        <f>IF(N135="zákl. přenesená",J135,0)</f>
        <v>0</v>
      </c>
      <c r="BH135" s="157">
        <f>IF(N135="sníž. přenesená",J135,0)</f>
        <v>0</v>
      </c>
      <c r="BI135" s="157">
        <f>IF(N135="nulová",J135,0)</f>
        <v>0</v>
      </c>
      <c r="BJ135" s="3" t="s">
        <v>136</v>
      </c>
      <c r="BK135" s="157">
        <f>ROUND(I135*H135,2)</f>
        <v>0</v>
      </c>
      <c r="BL135" s="3" t="s">
        <v>434</v>
      </c>
      <c r="BM135" s="156" t="s">
        <v>2125</v>
      </c>
    </row>
    <row r="136" ht="15.75" customHeight="1">
      <c r="A136" s="16"/>
      <c r="B136" s="17"/>
      <c r="C136" s="16"/>
      <c r="D136" s="158" t="s">
        <v>138</v>
      </c>
      <c r="E136" s="16"/>
      <c r="F136" s="159" t="s">
        <v>2126</v>
      </c>
      <c r="G136" s="16"/>
      <c r="H136" s="16"/>
      <c r="I136" s="16"/>
      <c r="J136" s="16"/>
      <c r="K136" s="16"/>
      <c r="L136" s="17"/>
      <c r="M136" s="160"/>
      <c r="N136" s="16"/>
      <c r="O136" s="16"/>
      <c r="P136" s="16"/>
      <c r="Q136" s="16"/>
      <c r="R136" s="16"/>
      <c r="S136" s="16"/>
      <c r="T136" s="5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3" t="s">
        <v>138</v>
      </c>
      <c r="AU136" s="3" t="s">
        <v>136</v>
      </c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</row>
    <row r="137" ht="15.75" customHeight="1">
      <c r="A137" s="166"/>
      <c r="B137" s="167"/>
      <c r="C137" s="166"/>
      <c r="D137" s="168" t="s">
        <v>338</v>
      </c>
      <c r="E137" s="169" t="s">
        <v>1</v>
      </c>
      <c r="F137" s="170" t="s">
        <v>2121</v>
      </c>
      <c r="G137" s="166"/>
      <c r="H137" s="169" t="s">
        <v>1</v>
      </c>
      <c r="I137" s="166"/>
      <c r="J137" s="166"/>
      <c r="K137" s="166"/>
      <c r="L137" s="167"/>
      <c r="M137" s="171"/>
      <c r="N137" s="166"/>
      <c r="O137" s="166"/>
      <c r="P137" s="166"/>
      <c r="Q137" s="166"/>
      <c r="R137" s="166"/>
      <c r="S137" s="166"/>
      <c r="T137" s="172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9" t="s">
        <v>338</v>
      </c>
      <c r="AU137" s="169" t="s">
        <v>136</v>
      </c>
      <c r="AV137" s="166" t="s">
        <v>83</v>
      </c>
      <c r="AW137" s="166" t="s">
        <v>28</v>
      </c>
      <c r="AX137" s="166" t="s">
        <v>75</v>
      </c>
      <c r="AY137" s="169" t="s">
        <v>128</v>
      </c>
      <c r="AZ137" s="166"/>
      <c r="BA137" s="166"/>
      <c r="BB137" s="166"/>
      <c r="BC137" s="166"/>
      <c r="BD137" s="166"/>
      <c r="BE137" s="166"/>
      <c r="BF137" s="166"/>
      <c r="BG137" s="166"/>
      <c r="BH137" s="166"/>
      <c r="BI137" s="166"/>
      <c r="BJ137" s="166"/>
      <c r="BK137" s="166"/>
      <c r="BL137" s="166"/>
      <c r="BM137" s="166"/>
    </row>
    <row r="138" ht="15.75" customHeight="1">
      <c r="A138" s="173"/>
      <c r="B138" s="174"/>
      <c r="C138" s="173"/>
      <c r="D138" s="168" t="s">
        <v>338</v>
      </c>
      <c r="E138" s="175" t="s">
        <v>1</v>
      </c>
      <c r="F138" s="176" t="s">
        <v>2127</v>
      </c>
      <c r="G138" s="173"/>
      <c r="H138" s="177">
        <v>6.0</v>
      </c>
      <c r="I138" s="173"/>
      <c r="J138" s="173"/>
      <c r="K138" s="173"/>
      <c r="L138" s="174"/>
      <c r="M138" s="178"/>
      <c r="N138" s="173"/>
      <c r="O138" s="173"/>
      <c r="P138" s="173"/>
      <c r="Q138" s="173"/>
      <c r="R138" s="173"/>
      <c r="S138" s="173"/>
      <c r="T138" s="179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5" t="s">
        <v>338</v>
      </c>
      <c r="AU138" s="175" t="s">
        <v>136</v>
      </c>
      <c r="AV138" s="173" t="s">
        <v>136</v>
      </c>
      <c r="AW138" s="173" t="s">
        <v>28</v>
      </c>
      <c r="AX138" s="173" t="s">
        <v>75</v>
      </c>
      <c r="AY138" s="175" t="s">
        <v>128</v>
      </c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</row>
    <row r="139" ht="15.75" customHeight="1">
      <c r="A139" s="187"/>
      <c r="B139" s="188"/>
      <c r="C139" s="187"/>
      <c r="D139" s="168" t="s">
        <v>338</v>
      </c>
      <c r="E139" s="189" t="s">
        <v>1</v>
      </c>
      <c r="F139" s="190" t="s">
        <v>351</v>
      </c>
      <c r="G139" s="187"/>
      <c r="H139" s="191">
        <v>6.0</v>
      </c>
      <c r="I139" s="187"/>
      <c r="J139" s="187"/>
      <c r="K139" s="187"/>
      <c r="L139" s="188"/>
      <c r="M139" s="192"/>
      <c r="N139" s="187"/>
      <c r="O139" s="187"/>
      <c r="P139" s="187"/>
      <c r="Q139" s="187"/>
      <c r="R139" s="187"/>
      <c r="S139" s="187"/>
      <c r="T139" s="193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9" t="s">
        <v>338</v>
      </c>
      <c r="AU139" s="189" t="s">
        <v>136</v>
      </c>
      <c r="AV139" s="187" t="s">
        <v>153</v>
      </c>
      <c r="AW139" s="187" t="s">
        <v>28</v>
      </c>
      <c r="AX139" s="187" t="s">
        <v>83</v>
      </c>
      <c r="AY139" s="189" t="s">
        <v>128</v>
      </c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</row>
    <row r="140" ht="24.0" customHeight="1">
      <c r="A140" s="16"/>
      <c r="B140" s="17"/>
      <c r="C140" s="146" t="s">
        <v>127</v>
      </c>
      <c r="D140" s="146" t="s">
        <v>131</v>
      </c>
      <c r="E140" s="147" t="s">
        <v>2128</v>
      </c>
      <c r="F140" s="148" t="s">
        <v>2129</v>
      </c>
      <c r="G140" s="149" t="s">
        <v>209</v>
      </c>
      <c r="H140" s="150">
        <v>9.9</v>
      </c>
      <c r="I140" s="151"/>
      <c r="J140" s="151">
        <f>ROUND(I140*H140,2)</f>
        <v>0</v>
      </c>
      <c r="K140" s="148" t="s">
        <v>134</v>
      </c>
      <c r="L140" s="17"/>
      <c r="M140" s="152" t="s">
        <v>1</v>
      </c>
      <c r="N140" s="153" t="s">
        <v>41</v>
      </c>
      <c r="O140" s="154">
        <v>0.79</v>
      </c>
      <c r="P140" s="154">
        <f>O140*H140</f>
        <v>7.821</v>
      </c>
      <c r="Q140" s="154">
        <v>0.00177195</v>
      </c>
      <c r="R140" s="154">
        <f>Q140*H140</f>
        <v>0.017542305</v>
      </c>
      <c r="S140" s="154">
        <v>0.0</v>
      </c>
      <c r="T140" s="155">
        <f>S140*H140</f>
        <v>0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56" t="s">
        <v>434</v>
      </c>
      <c r="AS140" s="16"/>
      <c r="AT140" s="156" t="s">
        <v>131</v>
      </c>
      <c r="AU140" s="156" t="s">
        <v>136</v>
      </c>
      <c r="AV140" s="16"/>
      <c r="AW140" s="16"/>
      <c r="AX140" s="16"/>
      <c r="AY140" s="3" t="s">
        <v>128</v>
      </c>
      <c r="AZ140" s="16"/>
      <c r="BA140" s="16"/>
      <c r="BB140" s="16"/>
      <c r="BC140" s="16"/>
      <c r="BD140" s="16"/>
      <c r="BE140" s="157">
        <f>IF(N140="základní",J140,0)</f>
        <v>0</v>
      </c>
      <c r="BF140" s="157">
        <f>IF(N140="snížená",J140,0)</f>
        <v>0</v>
      </c>
      <c r="BG140" s="157">
        <f>IF(N140="zákl. přenesená",J140,0)</f>
        <v>0</v>
      </c>
      <c r="BH140" s="157">
        <f>IF(N140="sníž. přenesená",J140,0)</f>
        <v>0</v>
      </c>
      <c r="BI140" s="157">
        <f>IF(N140="nulová",J140,0)</f>
        <v>0</v>
      </c>
      <c r="BJ140" s="3" t="s">
        <v>136</v>
      </c>
      <c r="BK140" s="157">
        <f>ROUND(I140*H140,2)</f>
        <v>0</v>
      </c>
      <c r="BL140" s="3" t="s">
        <v>434</v>
      </c>
      <c r="BM140" s="156" t="s">
        <v>2130</v>
      </c>
    </row>
    <row r="141" ht="15.75" customHeight="1">
      <c r="A141" s="16"/>
      <c r="B141" s="17"/>
      <c r="C141" s="16"/>
      <c r="D141" s="158" t="s">
        <v>138</v>
      </c>
      <c r="E141" s="16"/>
      <c r="F141" s="159" t="s">
        <v>2131</v>
      </c>
      <c r="G141" s="16"/>
      <c r="H141" s="16"/>
      <c r="I141" s="16"/>
      <c r="J141" s="16"/>
      <c r="K141" s="16"/>
      <c r="L141" s="17"/>
      <c r="M141" s="160"/>
      <c r="N141" s="16"/>
      <c r="O141" s="16"/>
      <c r="P141" s="16"/>
      <c r="Q141" s="16"/>
      <c r="R141" s="16"/>
      <c r="S141" s="16"/>
      <c r="T141" s="5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3" t="s">
        <v>138</v>
      </c>
      <c r="AU141" s="3" t="s">
        <v>136</v>
      </c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</row>
    <row r="142" ht="15.75" customHeight="1">
      <c r="A142" s="166"/>
      <c r="B142" s="167"/>
      <c r="C142" s="166"/>
      <c r="D142" s="168" t="s">
        <v>338</v>
      </c>
      <c r="E142" s="169" t="s">
        <v>1</v>
      </c>
      <c r="F142" s="170" t="s">
        <v>2132</v>
      </c>
      <c r="G142" s="166"/>
      <c r="H142" s="169" t="s">
        <v>1</v>
      </c>
      <c r="I142" s="166"/>
      <c r="J142" s="166"/>
      <c r="K142" s="166"/>
      <c r="L142" s="167"/>
      <c r="M142" s="171"/>
      <c r="N142" s="166"/>
      <c r="O142" s="166"/>
      <c r="P142" s="166"/>
      <c r="Q142" s="166"/>
      <c r="R142" s="166"/>
      <c r="S142" s="166"/>
      <c r="T142" s="172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9" t="s">
        <v>338</v>
      </c>
      <c r="AU142" s="169" t="s">
        <v>136</v>
      </c>
      <c r="AV142" s="166" t="s">
        <v>83</v>
      </c>
      <c r="AW142" s="166" t="s">
        <v>28</v>
      </c>
      <c r="AX142" s="166" t="s">
        <v>75</v>
      </c>
      <c r="AY142" s="169" t="s">
        <v>128</v>
      </c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</row>
    <row r="143" ht="15.75" customHeight="1">
      <c r="A143" s="173"/>
      <c r="B143" s="174"/>
      <c r="C143" s="173"/>
      <c r="D143" s="168" t="s">
        <v>338</v>
      </c>
      <c r="E143" s="175" t="s">
        <v>1</v>
      </c>
      <c r="F143" s="176" t="s">
        <v>2133</v>
      </c>
      <c r="G143" s="173"/>
      <c r="H143" s="177">
        <v>6.9</v>
      </c>
      <c r="I143" s="173"/>
      <c r="J143" s="173"/>
      <c r="K143" s="173"/>
      <c r="L143" s="174"/>
      <c r="M143" s="178"/>
      <c r="N143" s="173"/>
      <c r="O143" s="173"/>
      <c r="P143" s="173"/>
      <c r="Q143" s="173"/>
      <c r="R143" s="173"/>
      <c r="S143" s="173"/>
      <c r="T143" s="179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5" t="s">
        <v>338</v>
      </c>
      <c r="AU143" s="175" t="s">
        <v>136</v>
      </c>
      <c r="AV143" s="173" t="s">
        <v>136</v>
      </c>
      <c r="AW143" s="173" t="s">
        <v>28</v>
      </c>
      <c r="AX143" s="173" t="s">
        <v>75</v>
      </c>
      <c r="AY143" s="175" t="s">
        <v>128</v>
      </c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</row>
    <row r="144" ht="15.75" customHeight="1">
      <c r="A144" s="166"/>
      <c r="B144" s="167"/>
      <c r="C144" s="166"/>
      <c r="D144" s="168" t="s">
        <v>338</v>
      </c>
      <c r="E144" s="169" t="s">
        <v>1</v>
      </c>
      <c r="F144" s="170" t="s">
        <v>2134</v>
      </c>
      <c r="G144" s="166"/>
      <c r="H144" s="169" t="s">
        <v>1</v>
      </c>
      <c r="I144" s="166"/>
      <c r="J144" s="166"/>
      <c r="K144" s="166"/>
      <c r="L144" s="167"/>
      <c r="M144" s="171"/>
      <c r="N144" s="166"/>
      <c r="O144" s="166"/>
      <c r="P144" s="166"/>
      <c r="Q144" s="166"/>
      <c r="R144" s="166"/>
      <c r="S144" s="166"/>
      <c r="T144" s="172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9" t="s">
        <v>338</v>
      </c>
      <c r="AU144" s="169" t="s">
        <v>136</v>
      </c>
      <c r="AV144" s="166" t="s">
        <v>83</v>
      </c>
      <c r="AW144" s="166" t="s">
        <v>28</v>
      </c>
      <c r="AX144" s="166" t="s">
        <v>75</v>
      </c>
      <c r="AY144" s="169" t="s">
        <v>128</v>
      </c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</row>
    <row r="145" ht="15.75" customHeight="1">
      <c r="A145" s="173"/>
      <c r="B145" s="174"/>
      <c r="C145" s="173"/>
      <c r="D145" s="168" t="s">
        <v>338</v>
      </c>
      <c r="E145" s="175" t="s">
        <v>1</v>
      </c>
      <c r="F145" s="176" t="s">
        <v>2135</v>
      </c>
      <c r="G145" s="173"/>
      <c r="H145" s="177">
        <v>3.0</v>
      </c>
      <c r="I145" s="173"/>
      <c r="J145" s="173"/>
      <c r="K145" s="173"/>
      <c r="L145" s="174"/>
      <c r="M145" s="178"/>
      <c r="N145" s="173"/>
      <c r="O145" s="173"/>
      <c r="P145" s="173"/>
      <c r="Q145" s="173"/>
      <c r="R145" s="173"/>
      <c r="S145" s="173"/>
      <c r="T145" s="179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5" t="s">
        <v>338</v>
      </c>
      <c r="AU145" s="175" t="s">
        <v>136</v>
      </c>
      <c r="AV145" s="173" t="s">
        <v>136</v>
      </c>
      <c r="AW145" s="173" t="s">
        <v>28</v>
      </c>
      <c r="AX145" s="173" t="s">
        <v>75</v>
      </c>
      <c r="AY145" s="175" t="s">
        <v>128</v>
      </c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</row>
    <row r="146" ht="15.75" customHeight="1">
      <c r="A146" s="187"/>
      <c r="B146" s="188"/>
      <c r="C146" s="187"/>
      <c r="D146" s="168" t="s">
        <v>338</v>
      </c>
      <c r="E146" s="189" t="s">
        <v>1</v>
      </c>
      <c r="F146" s="190" t="s">
        <v>351</v>
      </c>
      <c r="G146" s="187"/>
      <c r="H146" s="191">
        <v>9.9</v>
      </c>
      <c r="I146" s="187"/>
      <c r="J146" s="187"/>
      <c r="K146" s="187"/>
      <c r="L146" s="188"/>
      <c r="M146" s="192"/>
      <c r="N146" s="187"/>
      <c r="O146" s="187"/>
      <c r="P146" s="187"/>
      <c r="Q146" s="187"/>
      <c r="R146" s="187"/>
      <c r="S146" s="187"/>
      <c r="T146" s="193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9" t="s">
        <v>338</v>
      </c>
      <c r="AU146" s="189" t="s">
        <v>136</v>
      </c>
      <c r="AV146" s="187" t="s">
        <v>153</v>
      </c>
      <c r="AW146" s="187" t="s">
        <v>28</v>
      </c>
      <c r="AX146" s="187" t="s">
        <v>83</v>
      </c>
      <c r="AY146" s="189" t="s">
        <v>128</v>
      </c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</row>
    <row r="147" ht="24.0" customHeight="1">
      <c r="A147" s="16"/>
      <c r="B147" s="17"/>
      <c r="C147" s="146" t="s">
        <v>378</v>
      </c>
      <c r="D147" s="146" t="s">
        <v>131</v>
      </c>
      <c r="E147" s="147" t="s">
        <v>2136</v>
      </c>
      <c r="F147" s="148" t="s">
        <v>2137</v>
      </c>
      <c r="G147" s="149" t="s">
        <v>209</v>
      </c>
      <c r="H147" s="150">
        <v>10.85</v>
      </c>
      <c r="I147" s="151"/>
      <c r="J147" s="151">
        <f>ROUND(I147*H147,2)</f>
        <v>0</v>
      </c>
      <c r="K147" s="148" t="s">
        <v>134</v>
      </c>
      <c r="L147" s="17"/>
      <c r="M147" s="152" t="s">
        <v>1</v>
      </c>
      <c r="N147" s="153" t="s">
        <v>41</v>
      </c>
      <c r="O147" s="154">
        <v>0.47</v>
      </c>
      <c r="P147" s="154">
        <f>O147*H147</f>
        <v>5.0995</v>
      </c>
      <c r="Q147" s="154">
        <v>5.4955E-4</v>
      </c>
      <c r="R147" s="154">
        <f>Q147*H147</f>
        <v>0.0059626175</v>
      </c>
      <c r="S147" s="154">
        <v>0.0</v>
      </c>
      <c r="T147" s="155">
        <f>S147*H147</f>
        <v>0</v>
      </c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56" t="s">
        <v>434</v>
      </c>
      <c r="AS147" s="16"/>
      <c r="AT147" s="156" t="s">
        <v>131</v>
      </c>
      <c r="AU147" s="156" t="s">
        <v>136</v>
      </c>
      <c r="AV147" s="16"/>
      <c r="AW147" s="16"/>
      <c r="AX147" s="16"/>
      <c r="AY147" s="3" t="s">
        <v>128</v>
      </c>
      <c r="AZ147" s="16"/>
      <c r="BA147" s="16"/>
      <c r="BB147" s="16"/>
      <c r="BC147" s="16"/>
      <c r="BD147" s="16"/>
      <c r="BE147" s="157">
        <f>IF(N147="základní",J147,0)</f>
        <v>0</v>
      </c>
      <c r="BF147" s="157">
        <f>IF(N147="snížená",J147,0)</f>
        <v>0</v>
      </c>
      <c r="BG147" s="157">
        <f>IF(N147="zákl. přenesená",J147,0)</f>
        <v>0</v>
      </c>
      <c r="BH147" s="157">
        <f>IF(N147="sníž. přenesená",J147,0)</f>
        <v>0</v>
      </c>
      <c r="BI147" s="157">
        <f>IF(N147="nulová",J147,0)</f>
        <v>0</v>
      </c>
      <c r="BJ147" s="3" t="s">
        <v>136</v>
      </c>
      <c r="BK147" s="157">
        <f>ROUND(I147*H147,2)</f>
        <v>0</v>
      </c>
      <c r="BL147" s="3" t="s">
        <v>434</v>
      </c>
      <c r="BM147" s="156" t="s">
        <v>2138</v>
      </c>
    </row>
    <row r="148" ht="15.75" customHeight="1">
      <c r="A148" s="16"/>
      <c r="B148" s="17"/>
      <c r="C148" s="16"/>
      <c r="D148" s="158" t="s">
        <v>138</v>
      </c>
      <c r="E148" s="16"/>
      <c r="F148" s="159" t="s">
        <v>2139</v>
      </c>
      <c r="G148" s="16"/>
      <c r="H148" s="16"/>
      <c r="I148" s="16"/>
      <c r="J148" s="16"/>
      <c r="K148" s="16"/>
      <c r="L148" s="17"/>
      <c r="M148" s="160"/>
      <c r="N148" s="16"/>
      <c r="O148" s="16"/>
      <c r="P148" s="16"/>
      <c r="Q148" s="16"/>
      <c r="R148" s="16"/>
      <c r="S148" s="16"/>
      <c r="T148" s="5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3" t="s">
        <v>138</v>
      </c>
      <c r="AU148" s="3" t="s">
        <v>136</v>
      </c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</row>
    <row r="149" ht="15.75" customHeight="1">
      <c r="A149" s="166"/>
      <c r="B149" s="167"/>
      <c r="C149" s="166"/>
      <c r="D149" s="168" t="s">
        <v>338</v>
      </c>
      <c r="E149" s="169" t="s">
        <v>1</v>
      </c>
      <c r="F149" s="170" t="s">
        <v>2140</v>
      </c>
      <c r="G149" s="166"/>
      <c r="H149" s="169" t="s">
        <v>1</v>
      </c>
      <c r="I149" s="166"/>
      <c r="J149" s="166"/>
      <c r="K149" s="166"/>
      <c r="L149" s="167"/>
      <c r="M149" s="171"/>
      <c r="N149" s="166"/>
      <c r="O149" s="166"/>
      <c r="P149" s="166"/>
      <c r="Q149" s="166"/>
      <c r="R149" s="166"/>
      <c r="S149" s="166"/>
      <c r="T149" s="172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9" t="s">
        <v>338</v>
      </c>
      <c r="AU149" s="169" t="s">
        <v>136</v>
      </c>
      <c r="AV149" s="166" t="s">
        <v>83</v>
      </c>
      <c r="AW149" s="166" t="s">
        <v>28</v>
      </c>
      <c r="AX149" s="166" t="s">
        <v>75</v>
      </c>
      <c r="AY149" s="169" t="s">
        <v>128</v>
      </c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</row>
    <row r="150" ht="15.75" customHeight="1">
      <c r="A150" s="173"/>
      <c r="B150" s="174"/>
      <c r="C150" s="173"/>
      <c r="D150" s="168" t="s">
        <v>338</v>
      </c>
      <c r="E150" s="175" t="s">
        <v>1</v>
      </c>
      <c r="F150" s="176" t="s">
        <v>2141</v>
      </c>
      <c r="G150" s="173"/>
      <c r="H150" s="177">
        <v>3.8</v>
      </c>
      <c r="I150" s="173"/>
      <c r="J150" s="173"/>
      <c r="K150" s="173"/>
      <c r="L150" s="174"/>
      <c r="M150" s="178"/>
      <c r="N150" s="173"/>
      <c r="O150" s="173"/>
      <c r="P150" s="173"/>
      <c r="Q150" s="173"/>
      <c r="R150" s="173"/>
      <c r="S150" s="173"/>
      <c r="T150" s="179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5" t="s">
        <v>338</v>
      </c>
      <c r="AU150" s="175" t="s">
        <v>136</v>
      </c>
      <c r="AV150" s="173" t="s">
        <v>136</v>
      </c>
      <c r="AW150" s="173" t="s">
        <v>28</v>
      </c>
      <c r="AX150" s="173" t="s">
        <v>75</v>
      </c>
      <c r="AY150" s="175" t="s">
        <v>128</v>
      </c>
      <c r="AZ150" s="173"/>
      <c r="BA150" s="173"/>
      <c r="BB150" s="173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</row>
    <row r="151" ht="15.75" customHeight="1">
      <c r="A151" s="173"/>
      <c r="B151" s="174"/>
      <c r="C151" s="173"/>
      <c r="D151" s="168" t="s">
        <v>338</v>
      </c>
      <c r="E151" s="175" t="s">
        <v>1</v>
      </c>
      <c r="F151" s="176" t="s">
        <v>2142</v>
      </c>
      <c r="G151" s="173"/>
      <c r="H151" s="177">
        <v>0.8</v>
      </c>
      <c r="I151" s="173"/>
      <c r="J151" s="173"/>
      <c r="K151" s="173"/>
      <c r="L151" s="174"/>
      <c r="M151" s="178"/>
      <c r="N151" s="173"/>
      <c r="O151" s="173"/>
      <c r="P151" s="173"/>
      <c r="Q151" s="173"/>
      <c r="R151" s="173"/>
      <c r="S151" s="173"/>
      <c r="T151" s="179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5" t="s">
        <v>338</v>
      </c>
      <c r="AU151" s="175" t="s">
        <v>136</v>
      </c>
      <c r="AV151" s="173" t="s">
        <v>136</v>
      </c>
      <c r="AW151" s="173" t="s">
        <v>28</v>
      </c>
      <c r="AX151" s="173" t="s">
        <v>75</v>
      </c>
      <c r="AY151" s="175" t="s">
        <v>128</v>
      </c>
      <c r="AZ151" s="173"/>
      <c r="BA151" s="173"/>
      <c r="BB151" s="173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</row>
    <row r="152" ht="15.75" customHeight="1">
      <c r="A152" s="173"/>
      <c r="B152" s="174"/>
      <c r="C152" s="173"/>
      <c r="D152" s="168" t="s">
        <v>338</v>
      </c>
      <c r="E152" s="175" t="s">
        <v>1</v>
      </c>
      <c r="F152" s="176" t="s">
        <v>2143</v>
      </c>
      <c r="G152" s="173"/>
      <c r="H152" s="177">
        <v>1.6</v>
      </c>
      <c r="I152" s="173"/>
      <c r="J152" s="173"/>
      <c r="K152" s="173"/>
      <c r="L152" s="174"/>
      <c r="M152" s="178"/>
      <c r="N152" s="173"/>
      <c r="O152" s="173"/>
      <c r="P152" s="173"/>
      <c r="Q152" s="173"/>
      <c r="R152" s="173"/>
      <c r="S152" s="173"/>
      <c r="T152" s="179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5" t="s">
        <v>338</v>
      </c>
      <c r="AU152" s="175" t="s">
        <v>136</v>
      </c>
      <c r="AV152" s="173" t="s">
        <v>136</v>
      </c>
      <c r="AW152" s="173" t="s">
        <v>28</v>
      </c>
      <c r="AX152" s="173" t="s">
        <v>75</v>
      </c>
      <c r="AY152" s="175" t="s">
        <v>128</v>
      </c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</row>
    <row r="153" ht="15.75" customHeight="1">
      <c r="A153" s="173"/>
      <c r="B153" s="174"/>
      <c r="C153" s="173"/>
      <c r="D153" s="168" t="s">
        <v>338</v>
      </c>
      <c r="E153" s="175" t="s">
        <v>1</v>
      </c>
      <c r="F153" s="176" t="s">
        <v>2144</v>
      </c>
      <c r="G153" s="173"/>
      <c r="H153" s="177">
        <v>3.85</v>
      </c>
      <c r="I153" s="173"/>
      <c r="J153" s="173"/>
      <c r="K153" s="173"/>
      <c r="L153" s="174"/>
      <c r="M153" s="178"/>
      <c r="N153" s="173"/>
      <c r="O153" s="173"/>
      <c r="P153" s="173"/>
      <c r="Q153" s="173"/>
      <c r="R153" s="173"/>
      <c r="S153" s="173"/>
      <c r="T153" s="179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5" t="s">
        <v>338</v>
      </c>
      <c r="AU153" s="175" t="s">
        <v>136</v>
      </c>
      <c r="AV153" s="173" t="s">
        <v>136</v>
      </c>
      <c r="AW153" s="173" t="s">
        <v>28</v>
      </c>
      <c r="AX153" s="173" t="s">
        <v>75</v>
      </c>
      <c r="AY153" s="175" t="s">
        <v>128</v>
      </c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</row>
    <row r="154" ht="15.75" customHeight="1">
      <c r="A154" s="166"/>
      <c r="B154" s="167"/>
      <c r="C154" s="166"/>
      <c r="D154" s="168" t="s">
        <v>338</v>
      </c>
      <c r="E154" s="169" t="s">
        <v>1</v>
      </c>
      <c r="F154" s="170" t="s">
        <v>2134</v>
      </c>
      <c r="G154" s="166"/>
      <c r="H154" s="169" t="s">
        <v>1</v>
      </c>
      <c r="I154" s="166"/>
      <c r="J154" s="166"/>
      <c r="K154" s="166"/>
      <c r="L154" s="167"/>
      <c r="M154" s="171"/>
      <c r="N154" s="166"/>
      <c r="O154" s="166"/>
      <c r="P154" s="166"/>
      <c r="Q154" s="166"/>
      <c r="R154" s="166"/>
      <c r="S154" s="166"/>
      <c r="T154" s="172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9" t="s">
        <v>338</v>
      </c>
      <c r="AU154" s="169" t="s">
        <v>136</v>
      </c>
      <c r="AV154" s="166" t="s">
        <v>83</v>
      </c>
      <c r="AW154" s="166" t="s">
        <v>28</v>
      </c>
      <c r="AX154" s="166" t="s">
        <v>75</v>
      </c>
      <c r="AY154" s="169" t="s">
        <v>128</v>
      </c>
      <c r="AZ154" s="166"/>
      <c r="BA154" s="166"/>
      <c r="BB154" s="166"/>
      <c r="BC154" s="166"/>
      <c r="BD154" s="166"/>
      <c r="BE154" s="166"/>
      <c r="BF154" s="166"/>
      <c r="BG154" s="166"/>
      <c r="BH154" s="166"/>
      <c r="BI154" s="166"/>
      <c r="BJ154" s="166"/>
      <c r="BK154" s="166"/>
      <c r="BL154" s="166"/>
      <c r="BM154" s="166"/>
    </row>
    <row r="155" ht="15.75" customHeight="1">
      <c r="A155" s="173"/>
      <c r="B155" s="174"/>
      <c r="C155" s="173"/>
      <c r="D155" s="168" t="s">
        <v>338</v>
      </c>
      <c r="E155" s="175" t="s">
        <v>1</v>
      </c>
      <c r="F155" s="176" t="s">
        <v>2142</v>
      </c>
      <c r="G155" s="173"/>
      <c r="H155" s="177">
        <v>0.8</v>
      </c>
      <c r="I155" s="173"/>
      <c r="J155" s="173"/>
      <c r="K155" s="173"/>
      <c r="L155" s="174"/>
      <c r="M155" s="178"/>
      <c r="N155" s="173"/>
      <c r="O155" s="173"/>
      <c r="P155" s="173"/>
      <c r="Q155" s="173"/>
      <c r="R155" s="173"/>
      <c r="S155" s="173"/>
      <c r="T155" s="179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5" t="s">
        <v>338</v>
      </c>
      <c r="AU155" s="175" t="s">
        <v>136</v>
      </c>
      <c r="AV155" s="173" t="s">
        <v>136</v>
      </c>
      <c r="AW155" s="173" t="s">
        <v>28</v>
      </c>
      <c r="AX155" s="173" t="s">
        <v>75</v>
      </c>
      <c r="AY155" s="175" t="s">
        <v>128</v>
      </c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</row>
    <row r="156" ht="15.75" customHeight="1">
      <c r="A156" s="187"/>
      <c r="B156" s="188"/>
      <c r="C156" s="187"/>
      <c r="D156" s="168" t="s">
        <v>338</v>
      </c>
      <c r="E156" s="189" t="s">
        <v>1</v>
      </c>
      <c r="F156" s="190" t="s">
        <v>351</v>
      </c>
      <c r="G156" s="187"/>
      <c r="H156" s="191">
        <v>10.85</v>
      </c>
      <c r="I156" s="187"/>
      <c r="J156" s="187"/>
      <c r="K156" s="187"/>
      <c r="L156" s="188"/>
      <c r="M156" s="192"/>
      <c r="N156" s="187"/>
      <c r="O156" s="187"/>
      <c r="P156" s="187"/>
      <c r="Q156" s="187"/>
      <c r="R156" s="187"/>
      <c r="S156" s="187"/>
      <c r="T156" s="193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9" t="s">
        <v>338</v>
      </c>
      <c r="AU156" s="189" t="s">
        <v>136</v>
      </c>
      <c r="AV156" s="187" t="s">
        <v>153</v>
      </c>
      <c r="AW156" s="187" t="s">
        <v>28</v>
      </c>
      <c r="AX156" s="187" t="s">
        <v>83</v>
      </c>
      <c r="AY156" s="189" t="s">
        <v>128</v>
      </c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</row>
    <row r="157" ht="24.0" customHeight="1">
      <c r="A157" s="16"/>
      <c r="B157" s="17"/>
      <c r="C157" s="146" t="s">
        <v>383</v>
      </c>
      <c r="D157" s="146" t="s">
        <v>131</v>
      </c>
      <c r="E157" s="147" t="s">
        <v>2145</v>
      </c>
      <c r="F157" s="148" t="s">
        <v>2146</v>
      </c>
      <c r="G157" s="149" t="s">
        <v>209</v>
      </c>
      <c r="H157" s="150">
        <v>3.8</v>
      </c>
      <c r="I157" s="151"/>
      <c r="J157" s="151">
        <f>ROUND(I157*H157,2)</f>
        <v>0</v>
      </c>
      <c r="K157" s="148" t="s">
        <v>134</v>
      </c>
      <c r="L157" s="17"/>
      <c r="M157" s="152" t="s">
        <v>1</v>
      </c>
      <c r="N157" s="153" t="s">
        <v>41</v>
      </c>
      <c r="O157" s="154">
        <v>1.1</v>
      </c>
      <c r="P157" s="154">
        <f>O157*H157</f>
        <v>4.18</v>
      </c>
      <c r="Q157" s="154">
        <v>0.00186695</v>
      </c>
      <c r="R157" s="154">
        <f>Q157*H157</f>
        <v>0.00709441</v>
      </c>
      <c r="S157" s="154">
        <v>0.0</v>
      </c>
      <c r="T157" s="155">
        <f>S157*H157</f>
        <v>0</v>
      </c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56" t="s">
        <v>434</v>
      </c>
      <c r="AS157" s="16"/>
      <c r="AT157" s="156" t="s">
        <v>131</v>
      </c>
      <c r="AU157" s="156" t="s">
        <v>136</v>
      </c>
      <c r="AV157" s="16"/>
      <c r="AW157" s="16"/>
      <c r="AX157" s="16"/>
      <c r="AY157" s="3" t="s">
        <v>128</v>
      </c>
      <c r="AZ157" s="16"/>
      <c r="BA157" s="16"/>
      <c r="BB157" s="16"/>
      <c r="BC157" s="16"/>
      <c r="BD157" s="16"/>
      <c r="BE157" s="157">
        <f>IF(N157="základní",J157,0)</f>
        <v>0</v>
      </c>
      <c r="BF157" s="157">
        <f>IF(N157="snížená",J157,0)</f>
        <v>0</v>
      </c>
      <c r="BG157" s="157">
        <f>IF(N157="zákl. přenesená",J157,0)</f>
        <v>0</v>
      </c>
      <c r="BH157" s="157">
        <f>IF(N157="sníž. přenesená",J157,0)</f>
        <v>0</v>
      </c>
      <c r="BI157" s="157">
        <f>IF(N157="nulová",J157,0)</f>
        <v>0</v>
      </c>
      <c r="BJ157" s="3" t="s">
        <v>136</v>
      </c>
      <c r="BK157" s="157">
        <f>ROUND(I157*H157,2)</f>
        <v>0</v>
      </c>
      <c r="BL157" s="3" t="s">
        <v>434</v>
      </c>
      <c r="BM157" s="156" t="s">
        <v>2147</v>
      </c>
    </row>
    <row r="158" ht="15.75" customHeight="1">
      <c r="A158" s="16"/>
      <c r="B158" s="17"/>
      <c r="C158" s="16"/>
      <c r="D158" s="158" t="s">
        <v>138</v>
      </c>
      <c r="E158" s="16"/>
      <c r="F158" s="159" t="s">
        <v>2148</v>
      </c>
      <c r="G158" s="16"/>
      <c r="H158" s="16"/>
      <c r="I158" s="16"/>
      <c r="J158" s="16"/>
      <c r="K158" s="16"/>
      <c r="L158" s="17"/>
      <c r="M158" s="160"/>
      <c r="N158" s="16"/>
      <c r="O158" s="16"/>
      <c r="P158" s="16"/>
      <c r="Q158" s="16"/>
      <c r="R158" s="16"/>
      <c r="S158" s="16"/>
      <c r="T158" s="5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3" t="s">
        <v>138</v>
      </c>
      <c r="AU158" s="3" t="s">
        <v>136</v>
      </c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</row>
    <row r="159" ht="15.75" customHeight="1">
      <c r="A159" s="166"/>
      <c r="B159" s="167"/>
      <c r="C159" s="166"/>
      <c r="D159" s="168" t="s">
        <v>338</v>
      </c>
      <c r="E159" s="169" t="s">
        <v>1</v>
      </c>
      <c r="F159" s="170" t="s">
        <v>2134</v>
      </c>
      <c r="G159" s="166"/>
      <c r="H159" s="169" t="s">
        <v>1</v>
      </c>
      <c r="I159" s="166"/>
      <c r="J159" s="166"/>
      <c r="K159" s="166"/>
      <c r="L159" s="167"/>
      <c r="M159" s="171"/>
      <c r="N159" s="166"/>
      <c r="O159" s="166"/>
      <c r="P159" s="166"/>
      <c r="Q159" s="166"/>
      <c r="R159" s="166"/>
      <c r="S159" s="166"/>
      <c r="T159" s="172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9" t="s">
        <v>338</v>
      </c>
      <c r="AU159" s="169" t="s">
        <v>136</v>
      </c>
      <c r="AV159" s="166" t="s">
        <v>83</v>
      </c>
      <c r="AW159" s="166" t="s">
        <v>28</v>
      </c>
      <c r="AX159" s="166" t="s">
        <v>75</v>
      </c>
      <c r="AY159" s="169" t="s">
        <v>128</v>
      </c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66"/>
    </row>
    <row r="160" ht="15.75" customHeight="1">
      <c r="A160" s="173"/>
      <c r="B160" s="174"/>
      <c r="C160" s="173"/>
      <c r="D160" s="168" t="s">
        <v>338</v>
      </c>
      <c r="E160" s="175" t="s">
        <v>1</v>
      </c>
      <c r="F160" s="176" t="s">
        <v>2149</v>
      </c>
      <c r="G160" s="173"/>
      <c r="H160" s="177">
        <v>1.3</v>
      </c>
      <c r="I160" s="173"/>
      <c r="J160" s="173"/>
      <c r="K160" s="173"/>
      <c r="L160" s="174"/>
      <c r="M160" s="178"/>
      <c r="N160" s="173"/>
      <c r="O160" s="173"/>
      <c r="P160" s="173"/>
      <c r="Q160" s="173"/>
      <c r="R160" s="173"/>
      <c r="S160" s="173"/>
      <c r="T160" s="179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5" t="s">
        <v>338</v>
      </c>
      <c r="AU160" s="175" t="s">
        <v>136</v>
      </c>
      <c r="AV160" s="173" t="s">
        <v>136</v>
      </c>
      <c r="AW160" s="173" t="s">
        <v>28</v>
      </c>
      <c r="AX160" s="173" t="s">
        <v>75</v>
      </c>
      <c r="AY160" s="175" t="s">
        <v>128</v>
      </c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</row>
    <row r="161" ht="15.75" customHeight="1">
      <c r="A161" s="173"/>
      <c r="B161" s="174"/>
      <c r="C161" s="173"/>
      <c r="D161" s="168" t="s">
        <v>338</v>
      </c>
      <c r="E161" s="175" t="s">
        <v>1</v>
      </c>
      <c r="F161" s="176" t="s">
        <v>2150</v>
      </c>
      <c r="G161" s="173"/>
      <c r="H161" s="177">
        <v>2.5</v>
      </c>
      <c r="I161" s="173"/>
      <c r="J161" s="173"/>
      <c r="K161" s="173"/>
      <c r="L161" s="174"/>
      <c r="M161" s="178"/>
      <c r="N161" s="173"/>
      <c r="O161" s="173"/>
      <c r="P161" s="173"/>
      <c r="Q161" s="173"/>
      <c r="R161" s="173"/>
      <c r="S161" s="173"/>
      <c r="T161" s="179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5" t="s">
        <v>338</v>
      </c>
      <c r="AU161" s="175" t="s">
        <v>136</v>
      </c>
      <c r="AV161" s="173" t="s">
        <v>136</v>
      </c>
      <c r="AW161" s="173" t="s">
        <v>28</v>
      </c>
      <c r="AX161" s="173" t="s">
        <v>75</v>
      </c>
      <c r="AY161" s="175" t="s">
        <v>128</v>
      </c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</row>
    <row r="162" ht="15.75" customHeight="1">
      <c r="A162" s="187"/>
      <c r="B162" s="188"/>
      <c r="C162" s="187"/>
      <c r="D162" s="168" t="s">
        <v>338</v>
      </c>
      <c r="E162" s="189" t="s">
        <v>1</v>
      </c>
      <c r="F162" s="190" t="s">
        <v>351</v>
      </c>
      <c r="G162" s="187"/>
      <c r="H162" s="191">
        <v>3.8</v>
      </c>
      <c r="I162" s="187"/>
      <c r="J162" s="187"/>
      <c r="K162" s="187"/>
      <c r="L162" s="188"/>
      <c r="M162" s="192"/>
      <c r="N162" s="187"/>
      <c r="O162" s="187"/>
      <c r="P162" s="187"/>
      <c r="Q162" s="187"/>
      <c r="R162" s="187"/>
      <c r="S162" s="187"/>
      <c r="T162" s="193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9" t="s">
        <v>338</v>
      </c>
      <c r="AU162" s="189" t="s">
        <v>136</v>
      </c>
      <c r="AV162" s="187" t="s">
        <v>153</v>
      </c>
      <c r="AW162" s="187" t="s">
        <v>28</v>
      </c>
      <c r="AX162" s="187" t="s">
        <v>83</v>
      </c>
      <c r="AY162" s="189" t="s">
        <v>128</v>
      </c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</row>
    <row r="163" ht="24.0" customHeight="1">
      <c r="A163" s="16"/>
      <c r="B163" s="17"/>
      <c r="C163" s="146" t="s">
        <v>387</v>
      </c>
      <c r="D163" s="146" t="s">
        <v>131</v>
      </c>
      <c r="E163" s="147" t="s">
        <v>2151</v>
      </c>
      <c r="F163" s="148" t="s">
        <v>2152</v>
      </c>
      <c r="G163" s="149" t="s">
        <v>209</v>
      </c>
      <c r="H163" s="150">
        <v>3.65</v>
      </c>
      <c r="I163" s="151"/>
      <c r="J163" s="151">
        <f>ROUND(I163*H163,2)</f>
        <v>0</v>
      </c>
      <c r="K163" s="148" t="s">
        <v>134</v>
      </c>
      <c r="L163" s="17"/>
      <c r="M163" s="152" t="s">
        <v>1</v>
      </c>
      <c r="N163" s="153" t="s">
        <v>41</v>
      </c>
      <c r="O163" s="154">
        <v>0.703</v>
      </c>
      <c r="P163" s="154">
        <f>O163*H163</f>
        <v>2.56595</v>
      </c>
      <c r="Q163" s="154">
        <v>7.9E-4</v>
      </c>
      <c r="R163" s="154">
        <f>Q163*H163</f>
        <v>0.0028835</v>
      </c>
      <c r="S163" s="154">
        <v>0.0</v>
      </c>
      <c r="T163" s="155">
        <f>S163*H163</f>
        <v>0</v>
      </c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56" t="s">
        <v>434</v>
      </c>
      <c r="AS163" s="16"/>
      <c r="AT163" s="156" t="s">
        <v>131</v>
      </c>
      <c r="AU163" s="156" t="s">
        <v>136</v>
      </c>
      <c r="AV163" s="16"/>
      <c r="AW163" s="16"/>
      <c r="AX163" s="16"/>
      <c r="AY163" s="3" t="s">
        <v>128</v>
      </c>
      <c r="AZ163" s="16"/>
      <c r="BA163" s="16"/>
      <c r="BB163" s="16"/>
      <c r="BC163" s="16"/>
      <c r="BD163" s="16"/>
      <c r="BE163" s="157">
        <f>IF(N163="základní",J163,0)</f>
        <v>0</v>
      </c>
      <c r="BF163" s="157">
        <f>IF(N163="snížená",J163,0)</f>
        <v>0</v>
      </c>
      <c r="BG163" s="157">
        <f>IF(N163="zákl. přenesená",J163,0)</f>
        <v>0</v>
      </c>
      <c r="BH163" s="157">
        <f>IF(N163="sníž. přenesená",J163,0)</f>
        <v>0</v>
      </c>
      <c r="BI163" s="157">
        <f>IF(N163="nulová",J163,0)</f>
        <v>0</v>
      </c>
      <c r="BJ163" s="3" t="s">
        <v>136</v>
      </c>
      <c r="BK163" s="157">
        <f>ROUND(I163*H163,2)</f>
        <v>0</v>
      </c>
      <c r="BL163" s="3" t="s">
        <v>434</v>
      </c>
      <c r="BM163" s="156" t="s">
        <v>2153</v>
      </c>
    </row>
    <row r="164" ht="15.75" customHeight="1">
      <c r="A164" s="16"/>
      <c r="B164" s="17"/>
      <c r="C164" s="16"/>
      <c r="D164" s="158" t="s">
        <v>138</v>
      </c>
      <c r="E164" s="16"/>
      <c r="F164" s="159" t="s">
        <v>2154</v>
      </c>
      <c r="G164" s="16"/>
      <c r="H164" s="16"/>
      <c r="I164" s="16"/>
      <c r="J164" s="16"/>
      <c r="K164" s="16"/>
      <c r="L164" s="17"/>
      <c r="M164" s="160"/>
      <c r="N164" s="16"/>
      <c r="O164" s="16"/>
      <c r="P164" s="16"/>
      <c r="Q164" s="16"/>
      <c r="R164" s="16"/>
      <c r="S164" s="16"/>
      <c r="T164" s="5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3" t="s">
        <v>138</v>
      </c>
      <c r="AU164" s="3" t="s">
        <v>136</v>
      </c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</row>
    <row r="165" ht="15.75" customHeight="1">
      <c r="A165" s="173"/>
      <c r="B165" s="174"/>
      <c r="C165" s="173"/>
      <c r="D165" s="168" t="s">
        <v>338</v>
      </c>
      <c r="E165" s="175" t="s">
        <v>1</v>
      </c>
      <c r="F165" s="176" t="s">
        <v>2155</v>
      </c>
      <c r="G165" s="173"/>
      <c r="H165" s="177">
        <v>3.65</v>
      </c>
      <c r="I165" s="173"/>
      <c r="J165" s="173"/>
      <c r="K165" s="173"/>
      <c r="L165" s="174"/>
      <c r="M165" s="178"/>
      <c r="N165" s="173"/>
      <c r="O165" s="173"/>
      <c r="P165" s="173"/>
      <c r="Q165" s="173"/>
      <c r="R165" s="173"/>
      <c r="S165" s="173"/>
      <c r="T165" s="179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5" t="s">
        <v>338</v>
      </c>
      <c r="AU165" s="175" t="s">
        <v>136</v>
      </c>
      <c r="AV165" s="173" t="s">
        <v>136</v>
      </c>
      <c r="AW165" s="173" t="s">
        <v>28</v>
      </c>
      <c r="AX165" s="173" t="s">
        <v>83</v>
      </c>
      <c r="AY165" s="175" t="s">
        <v>128</v>
      </c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</row>
    <row r="166" ht="24.0" customHeight="1">
      <c r="A166" s="16"/>
      <c r="B166" s="17"/>
      <c r="C166" s="146" t="s">
        <v>391</v>
      </c>
      <c r="D166" s="146" t="s">
        <v>131</v>
      </c>
      <c r="E166" s="147" t="s">
        <v>2156</v>
      </c>
      <c r="F166" s="148" t="s">
        <v>2157</v>
      </c>
      <c r="G166" s="149" t="s">
        <v>209</v>
      </c>
      <c r="H166" s="150">
        <v>1.4</v>
      </c>
      <c r="I166" s="151"/>
      <c r="J166" s="151">
        <f>ROUND(I166*H166,2)</f>
        <v>0</v>
      </c>
      <c r="K166" s="148" t="s">
        <v>134</v>
      </c>
      <c r="L166" s="17"/>
      <c r="M166" s="152" t="s">
        <v>1</v>
      </c>
      <c r="N166" s="153" t="s">
        <v>41</v>
      </c>
      <c r="O166" s="154">
        <v>0.79</v>
      </c>
      <c r="P166" s="154">
        <f>O166*H166</f>
        <v>1.106</v>
      </c>
      <c r="Q166" s="154">
        <v>0.00151845</v>
      </c>
      <c r="R166" s="154">
        <f>Q166*H166</f>
        <v>0.00212583</v>
      </c>
      <c r="S166" s="154">
        <v>0.0</v>
      </c>
      <c r="T166" s="155">
        <f>S166*H166</f>
        <v>0</v>
      </c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56" t="s">
        <v>434</v>
      </c>
      <c r="AS166" s="16"/>
      <c r="AT166" s="156" t="s">
        <v>131</v>
      </c>
      <c r="AU166" s="156" t="s">
        <v>136</v>
      </c>
      <c r="AV166" s="16"/>
      <c r="AW166" s="16"/>
      <c r="AX166" s="16"/>
      <c r="AY166" s="3" t="s">
        <v>128</v>
      </c>
      <c r="AZ166" s="16"/>
      <c r="BA166" s="16"/>
      <c r="BB166" s="16"/>
      <c r="BC166" s="16"/>
      <c r="BD166" s="16"/>
      <c r="BE166" s="157">
        <f>IF(N166="základní",J166,0)</f>
        <v>0</v>
      </c>
      <c r="BF166" s="157">
        <f>IF(N166="snížená",J166,0)</f>
        <v>0</v>
      </c>
      <c r="BG166" s="157">
        <f>IF(N166="zákl. přenesená",J166,0)</f>
        <v>0</v>
      </c>
      <c r="BH166" s="157">
        <f>IF(N166="sníž. přenesená",J166,0)</f>
        <v>0</v>
      </c>
      <c r="BI166" s="157">
        <f>IF(N166="nulová",J166,0)</f>
        <v>0</v>
      </c>
      <c r="BJ166" s="3" t="s">
        <v>136</v>
      </c>
      <c r="BK166" s="157">
        <f>ROUND(I166*H166,2)</f>
        <v>0</v>
      </c>
      <c r="BL166" s="3" t="s">
        <v>434</v>
      </c>
      <c r="BM166" s="156" t="s">
        <v>2158</v>
      </c>
    </row>
    <row r="167" ht="15.75" customHeight="1">
      <c r="A167" s="16"/>
      <c r="B167" s="17"/>
      <c r="C167" s="16"/>
      <c r="D167" s="158" t="s">
        <v>138</v>
      </c>
      <c r="E167" s="16"/>
      <c r="F167" s="159" t="s">
        <v>2159</v>
      </c>
      <c r="G167" s="16"/>
      <c r="H167" s="16"/>
      <c r="I167" s="16"/>
      <c r="J167" s="16"/>
      <c r="K167" s="16"/>
      <c r="L167" s="17"/>
      <c r="M167" s="160"/>
      <c r="N167" s="16"/>
      <c r="O167" s="16"/>
      <c r="P167" s="16"/>
      <c r="Q167" s="16"/>
      <c r="R167" s="16"/>
      <c r="S167" s="16"/>
      <c r="T167" s="5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3" t="s">
        <v>138</v>
      </c>
      <c r="AU167" s="3" t="s">
        <v>136</v>
      </c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</row>
    <row r="168" ht="15.75" customHeight="1">
      <c r="A168" s="173"/>
      <c r="B168" s="174"/>
      <c r="C168" s="173"/>
      <c r="D168" s="168" t="s">
        <v>338</v>
      </c>
      <c r="E168" s="175" t="s">
        <v>1</v>
      </c>
      <c r="F168" s="176" t="s">
        <v>2160</v>
      </c>
      <c r="G168" s="173"/>
      <c r="H168" s="177">
        <v>1.4</v>
      </c>
      <c r="I168" s="173"/>
      <c r="J168" s="173"/>
      <c r="K168" s="173"/>
      <c r="L168" s="174"/>
      <c r="M168" s="178"/>
      <c r="N168" s="173"/>
      <c r="O168" s="173"/>
      <c r="P168" s="173"/>
      <c r="Q168" s="173"/>
      <c r="R168" s="173"/>
      <c r="S168" s="173"/>
      <c r="T168" s="179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5" t="s">
        <v>338</v>
      </c>
      <c r="AU168" s="175" t="s">
        <v>136</v>
      </c>
      <c r="AV168" s="173" t="s">
        <v>136</v>
      </c>
      <c r="AW168" s="173" t="s">
        <v>28</v>
      </c>
      <c r="AX168" s="173" t="s">
        <v>83</v>
      </c>
      <c r="AY168" s="175" t="s">
        <v>128</v>
      </c>
      <c r="AZ168" s="173"/>
      <c r="BA168" s="173"/>
      <c r="BB168" s="173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</row>
    <row r="169" ht="24.0" customHeight="1">
      <c r="A169" s="16"/>
      <c r="B169" s="17"/>
      <c r="C169" s="146" t="s">
        <v>401</v>
      </c>
      <c r="D169" s="146" t="s">
        <v>131</v>
      </c>
      <c r="E169" s="147" t="s">
        <v>2161</v>
      </c>
      <c r="F169" s="148" t="s">
        <v>2162</v>
      </c>
      <c r="G169" s="149" t="s">
        <v>486</v>
      </c>
      <c r="H169" s="150">
        <v>2.0</v>
      </c>
      <c r="I169" s="151"/>
      <c r="J169" s="151">
        <f>ROUND(I169*H169,2)</f>
        <v>0</v>
      </c>
      <c r="K169" s="148" t="s">
        <v>134</v>
      </c>
      <c r="L169" s="17"/>
      <c r="M169" s="152" t="s">
        <v>1</v>
      </c>
      <c r="N169" s="153" t="s">
        <v>41</v>
      </c>
      <c r="O169" s="154">
        <v>0.113</v>
      </c>
      <c r="P169" s="154">
        <f>O169*H169</f>
        <v>0.226</v>
      </c>
      <c r="Q169" s="154">
        <v>2.2E-4</v>
      </c>
      <c r="R169" s="154">
        <f>Q169*H169</f>
        <v>0.00044</v>
      </c>
      <c r="S169" s="154">
        <v>0.0</v>
      </c>
      <c r="T169" s="155">
        <f>S169*H169</f>
        <v>0</v>
      </c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56" t="s">
        <v>434</v>
      </c>
      <c r="AS169" s="16"/>
      <c r="AT169" s="156" t="s">
        <v>131</v>
      </c>
      <c r="AU169" s="156" t="s">
        <v>136</v>
      </c>
      <c r="AV169" s="16"/>
      <c r="AW169" s="16"/>
      <c r="AX169" s="16"/>
      <c r="AY169" s="3" t="s">
        <v>128</v>
      </c>
      <c r="AZ169" s="16"/>
      <c r="BA169" s="16"/>
      <c r="BB169" s="16"/>
      <c r="BC169" s="16"/>
      <c r="BD169" s="16"/>
      <c r="BE169" s="157">
        <f>IF(N169="základní",J169,0)</f>
        <v>0</v>
      </c>
      <c r="BF169" s="157">
        <f>IF(N169="snížená",J169,0)</f>
        <v>0</v>
      </c>
      <c r="BG169" s="157">
        <f>IF(N169="zákl. přenesená",J169,0)</f>
        <v>0</v>
      </c>
      <c r="BH169" s="157">
        <f>IF(N169="sníž. přenesená",J169,0)</f>
        <v>0</v>
      </c>
      <c r="BI169" s="157">
        <f>IF(N169="nulová",J169,0)</f>
        <v>0</v>
      </c>
      <c r="BJ169" s="3" t="s">
        <v>136</v>
      </c>
      <c r="BK169" s="157">
        <f>ROUND(I169*H169,2)</f>
        <v>0</v>
      </c>
      <c r="BL169" s="3" t="s">
        <v>434</v>
      </c>
      <c r="BM169" s="156" t="s">
        <v>2163</v>
      </c>
    </row>
    <row r="170" ht="15.75" customHeight="1">
      <c r="A170" s="16"/>
      <c r="B170" s="17"/>
      <c r="C170" s="16"/>
      <c r="D170" s="158" t="s">
        <v>138</v>
      </c>
      <c r="E170" s="16"/>
      <c r="F170" s="159" t="s">
        <v>2164</v>
      </c>
      <c r="G170" s="16"/>
      <c r="H170" s="16"/>
      <c r="I170" s="16"/>
      <c r="J170" s="16"/>
      <c r="K170" s="16"/>
      <c r="L170" s="17"/>
      <c r="M170" s="160"/>
      <c r="N170" s="16"/>
      <c r="O170" s="16"/>
      <c r="P170" s="16"/>
      <c r="Q170" s="16"/>
      <c r="R170" s="16"/>
      <c r="S170" s="16"/>
      <c r="T170" s="5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3" t="s">
        <v>138</v>
      </c>
      <c r="AU170" s="3" t="s">
        <v>136</v>
      </c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</row>
    <row r="171" ht="24.0" customHeight="1">
      <c r="A171" s="16"/>
      <c r="B171" s="17"/>
      <c r="C171" s="146" t="s">
        <v>406</v>
      </c>
      <c r="D171" s="146" t="s">
        <v>131</v>
      </c>
      <c r="E171" s="147" t="s">
        <v>2165</v>
      </c>
      <c r="F171" s="148" t="s">
        <v>2166</v>
      </c>
      <c r="G171" s="149" t="s">
        <v>486</v>
      </c>
      <c r="H171" s="150">
        <v>1.0</v>
      </c>
      <c r="I171" s="151"/>
      <c r="J171" s="151">
        <f t="shared" ref="J171:J172" si="4">ROUND(I171*H171,2)</f>
        <v>0</v>
      </c>
      <c r="K171" s="148" t="s">
        <v>1</v>
      </c>
      <c r="L171" s="17"/>
      <c r="M171" s="152" t="s">
        <v>1</v>
      </c>
      <c r="N171" s="153" t="s">
        <v>41</v>
      </c>
      <c r="O171" s="154">
        <v>0.113</v>
      </c>
      <c r="P171" s="154">
        <f t="shared" ref="P171:P172" si="5">O171*H171</f>
        <v>0.113</v>
      </c>
      <c r="Q171" s="154">
        <v>5.1E-4</v>
      </c>
      <c r="R171" s="154">
        <f t="shared" ref="R171:R172" si="6">Q171*H171</f>
        <v>0.00051</v>
      </c>
      <c r="S171" s="154">
        <v>0.0</v>
      </c>
      <c r="T171" s="155">
        <f t="shared" ref="T171:T172" si="7">S171*H171</f>
        <v>0</v>
      </c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56" t="s">
        <v>434</v>
      </c>
      <c r="AS171" s="16"/>
      <c r="AT171" s="156" t="s">
        <v>131</v>
      </c>
      <c r="AU171" s="156" t="s">
        <v>136</v>
      </c>
      <c r="AV171" s="16"/>
      <c r="AW171" s="16"/>
      <c r="AX171" s="16"/>
      <c r="AY171" s="3" t="s">
        <v>128</v>
      </c>
      <c r="AZ171" s="16"/>
      <c r="BA171" s="16"/>
      <c r="BB171" s="16"/>
      <c r="BC171" s="16"/>
      <c r="BD171" s="16"/>
      <c r="BE171" s="157">
        <f t="shared" ref="BE171:BE172" si="8">IF(N171="základní",J171,0)</f>
        <v>0</v>
      </c>
      <c r="BF171" s="157">
        <f t="shared" ref="BF171:BF172" si="9">IF(N171="snížená",J171,0)</f>
        <v>0</v>
      </c>
      <c r="BG171" s="157">
        <f t="shared" ref="BG171:BG172" si="10">IF(N171="zákl. přenesená",J171,0)</f>
        <v>0</v>
      </c>
      <c r="BH171" s="157">
        <f t="shared" ref="BH171:BH172" si="11">IF(N171="sníž. přenesená",J171,0)</f>
        <v>0</v>
      </c>
      <c r="BI171" s="157">
        <f t="shared" ref="BI171:BI172" si="12">IF(N171="nulová",J171,0)</f>
        <v>0</v>
      </c>
      <c r="BJ171" s="3" t="s">
        <v>136</v>
      </c>
      <c r="BK171" s="157">
        <f t="shared" ref="BK171:BK172" si="13">ROUND(I171*H171,2)</f>
        <v>0</v>
      </c>
      <c r="BL171" s="3" t="s">
        <v>434</v>
      </c>
      <c r="BM171" s="156" t="s">
        <v>2167</v>
      </c>
    </row>
    <row r="172" ht="24.0" customHeight="1">
      <c r="A172" s="16"/>
      <c r="B172" s="17"/>
      <c r="C172" s="146" t="s">
        <v>414</v>
      </c>
      <c r="D172" s="146" t="s">
        <v>131</v>
      </c>
      <c r="E172" s="147" t="s">
        <v>2168</v>
      </c>
      <c r="F172" s="148" t="s">
        <v>2169</v>
      </c>
      <c r="G172" s="149" t="s">
        <v>486</v>
      </c>
      <c r="H172" s="150">
        <v>2.0</v>
      </c>
      <c r="I172" s="151"/>
      <c r="J172" s="151">
        <f t="shared" si="4"/>
        <v>0</v>
      </c>
      <c r="K172" s="148" t="s">
        <v>134</v>
      </c>
      <c r="L172" s="17"/>
      <c r="M172" s="152" t="s">
        <v>1</v>
      </c>
      <c r="N172" s="153" t="s">
        <v>41</v>
      </c>
      <c r="O172" s="154">
        <v>0.113</v>
      </c>
      <c r="P172" s="154">
        <f t="shared" si="5"/>
        <v>0.226</v>
      </c>
      <c r="Q172" s="154">
        <v>1.7E-4</v>
      </c>
      <c r="R172" s="154">
        <f t="shared" si="6"/>
        <v>0.00034</v>
      </c>
      <c r="S172" s="154">
        <v>0.0</v>
      </c>
      <c r="T172" s="155">
        <f t="shared" si="7"/>
        <v>0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56" t="s">
        <v>434</v>
      </c>
      <c r="AS172" s="16"/>
      <c r="AT172" s="156" t="s">
        <v>131</v>
      </c>
      <c r="AU172" s="156" t="s">
        <v>136</v>
      </c>
      <c r="AV172" s="16"/>
      <c r="AW172" s="16"/>
      <c r="AX172" s="16"/>
      <c r="AY172" s="3" t="s">
        <v>128</v>
      </c>
      <c r="AZ172" s="16"/>
      <c r="BA172" s="16"/>
      <c r="BB172" s="16"/>
      <c r="BC172" s="16"/>
      <c r="BD172" s="16"/>
      <c r="BE172" s="157">
        <f t="shared" si="8"/>
        <v>0</v>
      </c>
      <c r="BF172" s="157">
        <f t="shared" si="9"/>
        <v>0</v>
      </c>
      <c r="BG172" s="157">
        <f t="shared" si="10"/>
        <v>0</v>
      </c>
      <c r="BH172" s="157">
        <f t="shared" si="11"/>
        <v>0</v>
      </c>
      <c r="BI172" s="157">
        <f t="shared" si="12"/>
        <v>0</v>
      </c>
      <c r="BJ172" s="3" t="s">
        <v>136</v>
      </c>
      <c r="BK172" s="157">
        <f t="shared" si="13"/>
        <v>0</v>
      </c>
      <c r="BL172" s="3" t="s">
        <v>434</v>
      </c>
      <c r="BM172" s="156" t="s">
        <v>2170</v>
      </c>
    </row>
    <row r="173" ht="15.75" customHeight="1">
      <c r="A173" s="16"/>
      <c r="B173" s="17"/>
      <c r="C173" s="16"/>
      <c r="D173" s="158" t="s">
        <v>138</v>
      </c>
      <c r="E173" s="16"/>
      <c r="F173" s="159" t="s">
        <v>2171</v>
      </c>
      <c r="G173" s="16"/>
      <c r="H173" s="16"/>
      <c r="I173" s="16"/>
      <c r="J173" s="16"/>
      <c r="K173" s="16"/>
      <c r="L173" s="17"/>
      <c r="M173" s="160"/>
      <c r="N173" s="16"/>
      <c r="O173" s="16"/>
      <c r="P173" s="16"/>
      <c r="Q173" s="16"/>
      <c r="R173" s="16"/>
      <c r="S173" s="16"/>
      <c r="T173" s="5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3" t="s">
        <v>138</v>
      </c>
      <c r="AU173" s="3" t="s">
        <v>136</v>
      </c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</row>
    <row r="174" ht="21.75" customHeight="1">
      <c r="A174" s="16"/>
      <c r="B174" s="17"/>
      <c r="C174" s="146" t="s">
        <v>420</v>
      </c>
      <c r="D174" s="146" t="s">
        <v>131</v>
      </c>
      <c r="E174" s="147" t="s">
        <v>2172</v>
      </c>
      <c r="F174" s="148" t="s">
        <v>2173</v>
      </c>
      <c r="G174" s="149" t="s">
        <v>209</v>
      </c>
      <c r="H174" s="150">
        <v>74.15</v>
      </c>
      <c r="I174" s="151"/>
      <c r="J174" s="151">
        <f>ROUND(I174*H174,2)</f>
        <v>0</v>
      </c>
      <c r="K174" s="148" t="s">
        <v>134</v>
      </c>
      <c r="L174" s="17"/>
      <c r="M174" s="152" t="s">
        <v>1</v>
      </c>
      <c r="N174" s="153" t="s">
        <v>41</v>
      </c>
      <c r="O174" s="154">
        <v>0.048</v>
      </c>
      <c r="P174" s="154">
        <f>O174*H174</f>
        <v>3.5592</v>
      </c>
      <c r="Q174" s="154">
        <v>0.0</v>
      </c>
      <c r="R174" s="154">
        <f>Q174*H174</f>
        <v>0</v>
      </c>
      <c r="S174" s="154">
        <v>0.0</v>
      </c>
      <c r="T174" s="155">
        <f>S174*H174</f>
        <v>0</v>
      </c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56" t="s">
        <v>434</v>
      </c>
      <c r="AS174" s="16"/>
      <c r="AT174" s="156" t="s">
        <v>131</v>
      </c>
      <c r="AU174" s="156" t="s">
        <v>136</v>
      </c>
      <c r="AV174" s="16"/>
      <c r="AW174" s="16"/>
      <c r="AX174" s="16"/>
      <c r="AY174" s="3" t="s">
        <v>128</v>
      </c>
      <c r="AZ174" s="16"/>
      <c r="BA174" s="16"/>
      <c r="BB174" s="16"/>
      <c r="BC174" s="16"/>
      <c r="BD174" s="16"/>
      <c r="BE174" s="157">
        <f>IF(N174="základní",J174,0)</f>
        <v>0</v>
      </c>
      <c r="BF174" s="157">
        <f>IF(N174="snížená",J174,0)</f>
        <v>0</v>
      </c>
      <c r="BG174" s="157">
        <f>IF(N174="zákl. přenesená",J174,0)</f>
        <v>0</v>
      </c>
      <c r="BH174" s="157">
        <f>IF(N174="sníž. přenesená",J174,0)</f>
        <v>0</v>
      </c>
      <c r="BI174" s="157">
        <f>IF(N174="nulová",J174,0)</f>
        <v>0</v>
      </c>
      <c r="BJ174" s="3" t="s">
        <v>136</v>
      </c>
      <c r="BK174" s="157">
        <f>ROUND(I174*H174,2)</f>
        <v>0</v>
      </c>
      <c r="BL174" s="3" t="s">
        <v>434</v>
      </c>
      <c r="BM174" s="156" t="s">
        <v>2174</v>
      </c>
    </row>
    <row r="175" ht="15.75" customHeight="1">
      <c r="A175" s="16"/>
      <c r="B175" s="17"/>
      <c r="C175" s="16"/>
      <c r="D175" s="158" t="s">
        <v>138</v>
      </c>
      <c r="E175" s="16"/>
      <c r="F175" s="159" t="s">
        <v>2175</v>
      </c>
      <c r="G175" s="16"/>
      <c r="H175" s="16"/>
      <c r="I175" s="16"/>
      <c r="J175" s="16"/>
      <c r="K175" s="16"/>
      <c r="L175" s="17"/>
      <c r="M175" s="160"/>
      <c r="N175" s="16"/>
      <c r="O175" s="16"/>
      <c r="P175" s="16"/>
      <c r="Q175" s="16"/>
      <c r="R175" s="16"/>
      <c r="S175" s="16"/>
      <c r="T175" s="5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3" t="s">
        <v>138</v>
      </c>
      <c r="AU175" s="3" t="s">
        <v>136</v>
      </c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</row>
    <row r="176" ht="24.0" customHeight="1">
      <c r="A176" s="16"/>
      <c r="B176" s="17"/>
      <c r="C176" s="146" t="s">
        <v>425</v>
      </c>
      <c r="D176" s="146" t="s">
        <v>131</v>
      </c>
      <c r="E176" s="147" t="s">
        <v>2176</v>
      </c>
      <c r="F176" s="148" t="s">
        <v>2177</v>
      </c>
      <c r="G176" s="149" t="s">
        <v>410</v>
      </c>
      <c r="H176" s="150">
        <v>0.098</v>
      </c>
      <c r="I176" s="151"/>
      <c r="J176" s="151">
        <f>ROUND(I176*H176,2)</f>
        <v>0</v>
      </c>
      <c r="K176" s="148" t="s">
        <v>134</v>
      </c>
      <c r="L176" s="17"/>
      <c r="M176" s="152" t="s">
        <v>1</v>
      </c>
      <c r="N176" s="153" t="s">
        <v>41</v>
      </c>
      <c r="O176" s="154">
        <v>1.523</v>
      </c>
      <c r="P176" s="154">
        <f>O176*H176</f>
        <v>0.149254</v>
      </c>
      <c r="Q176" s="154">
        <v>0.0</v>
      </c>
      <c r="R176" s="154">
        <f>Q176*H176</f>
        <v>0</v>
      </c>
      <c r="S176" s="154">
        <v>0.0</v>
      </c>
      <c r="T176" s="155">
        <f>S176*H176</f>
        <v>0</v>
      </c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56" t="s">
        <v>434</v>
      </c>
      <c r="AS176" s="16"/>
      <c r="AT176" s="156" t="s">
        <v>131</v>
      </c>
      <c r="AU176" s="156" t="s">
        <v>136</v>
      </c>
      <c r="AV176" s="16"/>
      <c r="AW176" s="16"/>
      <c r="AX176" s="16"/>
      <c r="AY176" s="3" t="s">
        <v>128</v>
      </c>
      <c r="AZ176" s="16"/>
      <c r="BA176" s="16"/>
      <c r="BB176" s="16"/>
      <c r="BC176" s="16"/>
      <c r="BD176" s="16"/>
      <c r="BE176" s="157">
        <f>IF(N176="základní",J176,0)</f>
        <v>0</v>
      </c>
      <c r="BF176" s="157">
        <f>IF(N176="snížená",J176,0)</f>
        <v>0</v>
      </c>
      <c r="BG176" s="157">
        <f>IF(N176="zákl. přenesená",J176,0)</f>
        <v>0</v>
      </c>
      <c r="BH176" s="157">
        <f>IF(N176="sníž. přenesená",J176,0)</f>
        <v>0</v>
      </c>
      <c r="BI176" s="157">
        <f>IF(N176="nulová",J176,0)</f>
        <v>0</v>
      </c>
      <c r="BJ176" s="3" t="s">
        <v>136</v>
      </c>
      <c r="BK176" s="157">
        <f>ROUND(I176*H176,2)</f>
        <v>0</v>
      </c>
      <c r="BL176" s="3" t="s">
        <v>434</v>
      </c>
      <c r="BM176" s="156" t="s">
        <v>2178</v>
      </c>
    </row>
    <row r="177" ht="15.75" customHeight="1">
      <c r="A177" s="16"/>
      <c r="B177" s="17"/>
      <c r="C177" s="16"/>
      <c r="D177" s="158" t="s">
        <v>138</v>
      </c>
      <c r="E177" s="16"/>
      <c r="F177" s="159" t="s">
        <v>2179</v>
      </c>
      <c r="G177" s="16"/>
      <c r="H177" s="16"/>
      <c r="I177" s="16"/>
      <c r="J177" s="16"/>
      <c r="K177" s="16"/>
      <c r="L177" s="17"/>
      <c r="M177" s="160"/>
      <c r="N177" s="16"/>
      <c r="O177" s="16"/>
      <c r="P177" s="16"/>
      <c r="Q177" s="16"/>
      <c r="R177" s="16"/>
      <c r="S177" s="16"/>
      <c r="T177" s="5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3" t="s">
        <v>138</v>
      </c>
      <c r="AU177" s="3" t="s">
        <v>136</v>
      </c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</row>
    <row r="178" ht="22.5" customHeight="1">
      <c r="A178" s="134"/>
      <c r="B178" s="135"/>
      <c r="C178" s="134"/>
      <c r="D178" s="136" t="s">
        <v>74</v>
      </c>
      <c r="E178" s="144" t="s">
        <v>2180</v>
      </c>
      <c r="F178" s="144" t="s">
        <v>2181</v>
      </c>
      <c r="G178" s="134"/>
      <c r="H178" s="134"/>
      <c r="I178" s="134"/>
      <c r="J178" s="145">
        <f>BK178</f>
        <v>0</v>
      </c>
      <c r="K178" s="134"/>
      <c r="L178" s="135"/>
      <c r="M178" s="139"/>
      <c r="N178" s="134"/>
      <c r="O178" s="134"/>
      <c r="P178" s="140">
        <f>SUM(P179:P237)</f>
        <v>46.16484</v>
      </c>
      <c r="Q178" s="134"/>
      <c r="R178" s="140">
        <f>SUM(R179:R237)</f>
        <v>0.05951497855</v>
      </c>
      <c r="S178" s="134"/>
      <c r="T178" s="141">
        <f>SUM(T179:T237)</f>
        <v>0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6" t="s">
        <v>136</v>
      </c>
      <c r="AS178" s="134"/>
      <c r="AT178" s="142" t="s">
        <v>74</v>
      </c>
      <c r="AU178" s="142" t="s">
        <v>83</v>
      </c>
      <c r="AV178" s="134"/>
      <c r="AW178" s="134"/>
      <c r="AX178" s="134"/>
      <c r="AY178" s="136" t="s">
        <v>128</v>
      </c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43">
        <f>SUM(BK179:BK237)</f>
        <v>0</v>
      </c>
      <c r="BL178" s="134"/>
      <c r="BM178" s="134"/>
    </row>
    <row r="179" ht="24.0" customHeight="1">
      <c r="A179" s="16"/>
      <c r="B179" s="17"/>
      <c r="C179" s="146" t="s">
        <v>8</v>
      </c>
      <c r="D179" s="146" t="s">
        <v>131</v>
      </c>
      <c r="E179" s="147" t="s">
        <v>2182</v>
      </c>
      <c r="F179" s="148" t="s">
        <v>2183</v>
      </c>
      <c r="G179" s="149" t="s">
        <v>209</v>
      </c>
      <c r="H179" s="150">
        <v>3.85</v>
      </c>
      <c r="I179" s="151"/>
      <c r="J179" s="151">
        <f>ROUND(I179*H179,2)</f>
        <v>0</v>
      </c>
      <c r="K179" s="148" t="s">
        <v>134</v>
      </c>
      <c r="L179" s="17"/>
      <c r="M179" s="152" t="s">
        <v>1</v>
      </c>
      <c r="N179" s="153" t="s">
        <v>41</v>
      </c>
      <c r="O179" s="154">
        <v>0.24</v>
      </c>
      <c r="P179" s="154">
        <f>O179*H179</f>
        <v>0.924</v>
      </c>
      <c r="Q179" s="154">
        <v>5.921E-4</v>
      </c>
      <c r="R179" s="154">
        <f>Q179*H179</f>
        <v>0.002279585</v>
      </c>
      <c r="S179" s="154">
        <v>0.0</v>
      </c>
      <c r="T179" s="155">
        <f>S179*H179</f>
        <v>0</v>
      </c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56" t="s">
        <v>434</v>
      </c>
      <c r="AS179" s="16"/>
      <c r="AT179" s="156" t="s">
        <v>131</v>
      </c>
      <c r="AU179" s="156" t="s">
        <v>136</v>
      </c>
      <c r="AV179" s="16"/>
      <c r="AW179" s="16"/>
      <c r="AX179" s="16"/>
      <c r="AY179" s="3" t="s">
        <v>128</v>
      </c>
      <c r="AZ179" s="16"/>
      <c r="BA179" s="16"/>
      <c r="BB179" s="16"/>
      <c r="BC179" s="16"/>
      <c r="BD179" s="16"/>
      <c r="BE179" s="157">
        <f>IF(N179="základní",J179,0)</f>
        <v>0</v>
      </c>
      <c r="BF179" s="157">
        <f>IF(N179="snížená",J179,0)</f>
        <v>0</v>
      </c>
      <c r="BG179" s="157">
        <f>IF(N179="zákl. přenesená",J179,0)</f>
        <v>0</v>
      </c>
      <c r="BH179" s="157">
        <f>IF(N179="sníž. přenesená",J179,0)</f>
        <v>0</v>
      </c>
      <c r="BI179" s="157">
        <f>IF(N179="nulová",J179,0)</f>
        <v>0</v>
      </c>
      <c r="BJ179" s="3" t="s">
        <v>136</v>
      </c>
      <c r="BK179" s="157">
        <f>ROUND(I179*H179,2)</f>
        <v>0</v>
      </c>
      <c r="BL179" s="3" t="s">
        <v>434</v>
      </c>
      <c r="BM179" s="156" t="s">
        <v>2184</v>
      </c>
    </row>
    <row r="180" ht="15.75" customHeight="1">
      <c r="A180" s="16"/>
      <c r="B180" s="17"/>
      <c r="C180" s="16"/>
      <c r="D180" s="158" t="s">
        <v>138</v>
      </c>
      <c r="E180" s="16"/>
      <c r="F180" s="159" t="s">
        <v>2185</v>
      </c>
      <c r="G180" s="16"/>
      <c r="H180" s="16"/>
      <c r="I180" s="16"/>
      <c r="J180" s="16"/>
      <c r="K180" s="16"/>
      <c r="L180" s="17"/>
      <c r="M180" s="160"/>
      <c r="N180" s="16"/>
      <c r="O180" s="16"/>
      <c r="P180" s="16"/>
      <c r="Q180" s="16"/>
      <c r="R180" s="16"/>
      <c r="S180" s="16"/>
      <c r="T180" s="5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3" t="s">
        <v>138</v>
      </c>
      <c r="AU180" s="3" t="s">
        <v>136</v>
      </c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</row>
    <row r="181" ht="15.75" customHeight="1">
      <c r="A181" s="166"/>
      <c r="B181" s="167"/>
      <c r="C181" s="166"/>
      <c r="D181" s="168" t="s">
        <v>338</v>
      </c>
      <c r="E181" s="169" t="s">
        <v>1</v>
      </c>
      <c r="F181" s="170" t="s">
        <v>2186</v>
      </c>
      <c r="G181" s="166"/>
      <c r="H181" s="169" t="s">
        <v>1</v>
      </c>
      <c r="I181" s="166"/>
      <c r="J181" s="166"/>
      <c r="K181" s="166"/>
      <c r="L181" s="167"/>
      <c r="M181" s="171"/>
      <c r="N181" s="166"/>
      <c r="O181" s="166"/>
      <c r="P181" s="166"/>
      <c r="Q181" s="166"/>
      <c r="R181" s="166"/>
      <c r="S181" s="166"/>
      <c r="T181" s="172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9" t="s">
        <v>338</v>
      </c>
      <c r="AU181" s="169" t="s">
        <v>136</v>
      </c>
      <c r="AV181" s="166" t="s">
        <v>83</v>
      </c>
      <c r="AW181" s="166" t="s">
        <v>28</v>
      </c>
      <c r="AX181" s="166" t="s">
        <v>75</v>
      </c>
      <c r="AY181" s="169" t="s">
        <v>128</v>
      </c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</row>
    <row r="182" ht="15.75" customHeight="1">
      <c r="A182" s="173"/>
      <c r="B182" s="174"/>
      <c r="C182" s="173"/>
      <c r="D182" s="168" t="s">
        <v>338</v>
      </c>
      <c r="E182" s="175" t="s">
        <v>1</v>
      </c>
      <c r="F182" s="176" t="s">
        <v>2187</v>
      </c>
      <c r="G182" s="173"/>
      <c r="H182" s="177">
        <v>1.95</v>
      </c>
      <c r="I182" s="173"/>
      <c r="J182" s="173"/>
      <c r="K182" s="173"/>
      <c r="L182" s="174"/>
      <c r="M182" s="178"/>
      <c r="N182" s="173"/>
      <c r="O182" s="173"/>
      <c r="P182" s="173"/>
      <c r="Q182" s="173"/>
      <c r="R182" s="173"/>
      <c r="S182" s="173"/>
      <c r="T182" s="179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5" t="s">
        <v>338</v>
      </c>
      <c r="AU182" s="175" t="s">
        <v>136</v>
      </c>
      <c r="AV182" s="173" t="s">
        <v>136</v>
      </c>
      <c r="AW182" s="173" t="s">
        <v>28</v>
      </c>
      <c r="AX182" s="173" t="s">
        <v>75</v>
      </c>
      <c r="AY182" s="175" t="s">
        <v>128</v>
      </c>
      <c r="AZ182" s="173"/>
      <c r="BA182" s="173"/>
      <c r="BB182" s="173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</row>
    <row r="183" ht="15.75" customHeight="1">
      <c r="A183" s="166"/>
      <c r="B183" s="167"/>
      <c r="C183" s="166"/>
      <c r="D183" s="168" t="s">
        <v>338</v>
      </c>
      <c r="E183" s="169" t="s">
        <v>1</v>
      </c>
      <c r="F183" s="170" t="s">
        <v>2188</v>
      </c>
      <c r="G183" s="166"/>
      <c r="H183" s="169" t="s">
        <v>1</v>
      </c>
      <c r="I183" s="166"/>
      <c r="J183" s="166"/>
      <c r="K183" s="166"/>
      <c r="L183" s="167"/>
      <c r="M183" s="171"/>
      <c r="N183" s="166"/>
      <c r="O183" s="166"/>
      <c r="P183" s="166"/>
      <c r="Q183" s="166"/>
      <c r="R183" s="166"/>
      <c r="S183" s="166"/>
      <c r="T183" s="172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9" t="s">
        <v>338</v>
      </c>
      <c r="AU183" s="169" t="s">
        <v>136</v>
      </c>
      <c r="AV183" s="166" t="s">
        <v>83</v>
      </c>
      <c r="AW183" s="166" t="s">
        <v>28</v>
      </c>
      <c r="AX183" s="166" t="s">
        <v>75</v>
      </c>
      <c r="AY183" s="169" t="s">
        <v>128</v>
      </c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</row>
    <row r="184" ht="15.75" customHeight="1">
      <c r="A184" s="173"/>
      <c r="B184" s="174"/>
      <c r="C184" s="173"/>
      <c r="D184" s="168" t="s">
        <v>338</v>
      </c>
      <c r="E184" s="175" t="s">
        <v>1</v>
      </c>
      <c r="F184" s="176" t="s">
        <v>2189</v>
      </c>
      <c r="G184" s="173"/>
      <c r="H184" s="177">
        <v>0.95</v>
      </c>
      <c r="I184" s="173"/>
      <c r="J184" s="173"/>
      <c r="K184" s="173"/>
      <c r="L184" s="174"/>
      <c r="M184" s="178"/>
      <c r="N184" s="173"/>
      <c r="O184" s="173"/>
      <c r="P184" s="173"/>
      <c r="Q184" s="173"/>
      <c r="R184" s="173"/>
      <c r="S184" s="173"/>
      <c r="T184" s="179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5" t="s">
        <v>338</v>
      </c>
      <c r="AU184" s="175" t="s">
        <v>136</v>
      </c>
      <c r="AV184" s="173" t="s">
        <v>136</v>
      </c>
      <c r="AW184" s="173" t="s">
        <v>28</v>
      </c>
      <c r="AX184" s="173" t="s">
        <v>75</v>
      </c>
      <c r="AY184" s="175" t="s">
        <v>128</v>
      </c>
      <c r="AZ184" s="173"/>
      <c r="BA184" s="173"/>
      <c r="BB184" s="173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</row>
    <row r="185" ht="15.75" customHeight="1">
      <c r="A185" s="166"/>
      <c r="B185" s="167"/>
      <c r="C185" s="166"/>
      <c r="D185" s="168" t="s">
        <v>338</v>
      </c>
      <c r="E185" s="169" t="s">
        <v>1</v>
      </c>
      <c r="F185" s="170" t="s">
        <v>2190</v>
      </c>
      <c r="G185" s="166"/>
      <c r="H185" s="169" t="s">
        <v>1</v>
      </c>
      <c r="I185" s="166"/>
      <c r="J185" s="166"/>
      <c r="K185" s="166"/>
      <c r="L185" s="167"/>
      <c r="M185" s="171"/>
      <c r="N185" s="166"/>
      <c r="O185" s="166"/>
      <c r="P185" s="166"/>
      <c r="Q185" s="166"/>
      <c r="R185" s="166"/>
      <c r="S185" s="166"/>
      <c r="T185" s="172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9" t="s">
        <v>338</v>
      </c>
      <c r="AU185" s="169" t="s">
        <v>136</v>
      </c>
      <c r="AV185" s="166" t="s">
        <v>83</v>
      </c>
      <c r="AW185" s="166" t="s">
        <v>28</v>
      </c>
      <c r="AX185" s="166" t="s">
        <v>75</v>
      </c>
      <c r="AY185" s="169" t="s">
        <v>128</v>
      </c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</row>
    <row r="186" ht="15.75" customHeight="1">
      <c r="A186" s="173"/>
      <c r="B186" s="174"/>
      <c r="C186" s="173"/>
      <c r="D186" s="168" t="s">
        <v>338</v>
      </c>
      <c r="E186" s="175" t="s">
        <v>1</v>
      </c>
      <c r="F186" s="176" t="s">
        <v>2189</v>
      </c>
      <c r="G186" s="173"/>
      <c r="H186" s="177">
        <v>0.95</v>
      </c>
      <c r="I186" s="173"/>
      <c r="J186" s="173"/>
      <c r="K186" s="173"/>
      <c r="L186" s="174"/>
      <c r="M186" s="178"/>
      <c r="N186" s="173"/>
      <c r="O186" s="173"/>
      <c r="P186" s="173"/>
      <c r="Q186" s="173"/>
      <c r="R186" s="173"/>
      <c r="S186" s="173"/>
      <c r="T186" s="179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5" t="s">
        <v>338</v>
      </c>
      <c r="AU186" s="175" t="s">
        <v>136</v>
      </c>
      <c r="AV186" s="173" t="s">
        <v>136</v>
      </c>
      <c r="AW186" s="173" t="s">
        <v>28</v>
      </c>
      <c r="AX186" s="173" t="s">
        <v>75</v>
      </c>
      <c r="AY186" s="175" t="s">
        <v>128</v>
      </c>
      <c r="AZ186" s="173"/>
      <c r="BA186" s="173"/>
      <c r="BB186" s="173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</row>
    <row r="187" ht="15.75" customHeight="1">
      <c r="A187" s="187"/>
      <c r="B187" s="188"/>
      <c r="C187" s="187"/>
      <c r="D187" s="168" t="s">
        <v>338</v>
      </c>
      <c r="E187" s="189" t="s">
        <v>1</v>
      </c>
      <c r="F187" s="190" t="s">
        <v>351</v>
      </c>
      <c r="G187" s="187"/>
      <c r="H187" s="191">
        <v>3.8499999999999996</v>
      </c>
      <c r="I187" s="187"/>
      <c r="J187" s="187"/>
      <c r="K187" s="187"/>
      <c r="L187" s="188"/>
      <c r="M187" s="192"/>
      <c r="N187" s="187"/>
      <c r="O187" s="187"/>
      <c r="P187" s="187"/>
      <c r="Q187" s="187"/>
      <c r="R187" s="187"/>
      <c r="S187" s="187"/>
      <c r="T187" s="193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9" t="s">
        <v>338</v>
      </c>
      <c r="AU187" s="189" t="s">
        <v>136</v>
      </c>
      <c r="AV187" s="187" t="s">
        <v>153</v>
      </c>
      <c r="AW187" s="187" t="s">
        <v>28</v>
      </c>
      <c r="AX187" s="187" t="s">
        <v>83</v>
      </c>
      <c r="AY187" s="189" t="s">
        <v>128</v>
      </c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</row>
    <row r="188" ht="24.0" customHeight="1">
      <c r="A188" s="16"/>
      <c r="B188" s="17"/>
      <c r="C188" s="146" t="s">
        <v>434</v>
      </c>
      <c r="D188" s="146" t="s">
        <v>131</v>
      </c>
      <c r="E188" s="147" t="s">
        <v>2191</v>
      </c>
      <c r="F188" s="148" t="s">
        <v>2192</v>
      </c>
      <c r="G188" s="149" t="s">
        <v>209</v>
      </c>
      <c r="H188" s="150">
        <v>58.7</v>
      </c>
      <c r="I188" s="151"/>
      <c r="J188" s="151">
        <f>ROUND(I188*H188,2)</f>
        <v>0</v>
      </c>
      <c r="K188" s="148" t="s">
        <v>134</v>
      </c>
      <c r="L188" s="17"/>
      <c r="M188" s="152" t="s">
        <v>1</v>
      </c>
      <c r="N188" s="153" t="s">
        <v>41</v>
      </c>
      <c r="O188" s="154">
        <v>0.233</v>
      </c>
      <c r="P188" s="154">
        <f>O188*H188</f>
        <v>13.6771</v>
      </c>
      <c r="Q188" s="154">
        <v>2.2536E-4</v>
      </c>
      <c r="R188" s="154">
        <f>Q188*H188</f>
        <v>0.013228632</v>
      </c>
      <c r="S188" s="154">
        <v>0.0</v>
      </c>
      <c r="T188" s="155">
        <f>S188*H188</f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56" t="s">
        <v>434</v>
      </c>
      <c r="AS188" s="16"/>
      <c r="AT188" s="156" t="s">
        <v>131</v>
      </c>
      <c r="AU188" s="156" t="s">
        <v>136</v>
      </c>
      <c r="AV188" s="16"/>
      <c r="AW188" s="16"/>
      <c r="AX188" s="16"/>
      <c r="AY188" s="3" t="s">
        <v>128</v>
      </c>
      <c r="AZ188" s="16"/>
      <c r="BA188" s="16"/>
      <c r="BB188" s="16"/>
      <c r="BC188" s="16"/>
      <c r="BD188" s="16"/>
      <c r="BE188" s="157">
        <f>IF(N188="základní",J188,0)</f>
        <v>0</v>
      </c>
      <c r="BF188" s="157">
        <f>IF(N188="snížená",J188,0)</f>
        <v>0</v>
      </c>
      <c r="BG188" s="157">
        <f>IF(N188="zákl. přenesená",J188,0)</f>
        <v>0</v>
      </c>
      <c r="BH188" s="157">
        <f>IF(N188="sníž. přenesená",J188,0)</f>
        <v>0</v>
      </c>
      <c r="BI188" s="157">
        <f>IF(N188="nulová",J188,0)</f>
        <v>0</v>
      </c>
      <c r="BJ188" s="3" t="s">
        <v>136</v>
      </c>
      <c r="BK188" s="157">
        <f>ROUND(I188*H188,2)</f>
        <v>0</v>
      </c>
      <c r="BL188" s="3" t="s">
        <v>434</v>
      </c>
      <c r="BM188" s="156" t="s">
        <v>2193</v>
      </c>
    </row>
    <row r="189" ht="15.75" customHeight="1">
      <c r="A189" s="16"/>
      <c r="B189" s="17"/>
      <c r="C189" s="16"/>
      <c r="D189" s="158" t="s">
        <v>138</v>
      </c>
      <c r="E189" s="16"/>
      <c r="F189" s="159" t="s">
        <v>2194</v>
      </c>
      <c r="G189" s="16"/>
      <c r="H189" s="16"/>
      <c r="I189" s="16"/>
      <c r="J189" s="16"/>
      <c r="K189" s="16"/>
      <c r="L189" s="17"/>
      <c r="M189" s="160"/>
      <c r="N189" s="16"/>
      <c r="O189" s="16"/>
      <c r="P189" s="16"/>
      <c r="Q189" s="16"/>
      <c r="R189" s="16"/>
      <c r="S189" s="16"/>
      <c r="T189" s="5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3" t="s">
        <v>138</v>
      </c>
      <c r="AU189" s="3" t="s">
        <v>136</v>
      </c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</row>
    <row r="190" ht="15.75" customHeight="1">
      <c r="A190" s="166"/>
      <c r="B190" s="167"/>
      <c r="C190" s="166"/>
      <c r="D190" s="168" t="s">
        <v>338</v>
      </c>
      <c r="E190" s="169" t="s">
        <v>1</v>
      </c>
      <c r="F190" s="170" t="s">
        <v>2195</v>
      </c>
      <c r="G190" s="166"/>
      <c r="H190" s="169" t="s">
        <v>1</v>
      </c>
      <c r="I190" s="166"/>
      <c r="J190" s="166"/>
      <c r="K190" s="166"/>
      <c r="L190" s="167"/>
      <c r="M190" s="171"/>
      <c r="N190" s="166"/>
      <c r="O190" s="166"/>
      <c r="P190" s="166"/>
      <c r="Q190" s="166"/>
      <c r="R190" s="166"/>
      <c r="S190" s="166"/>
      <c r="T190" s="172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9" t="s">
        <v>338</v>
      </c>
      <c r="AU190" s="169" t="s">
        <v>136</v>
      </c>
      <c r="AV190" s="166" t="s">
        <v>83</v>
      </c>
      <c r="AW190" s="166" t="s">
        <v>28</v>
      </c>
      <c r="AX190" s="166" t="s">
        <v>75</v>
      </c>
      <c r="AY190" s="169" t="s">
        <v>128</v>
      </c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</row>
    <row r="191" ht="15.75" customHeight="1">
      <c r="A191" s="173"/>
      <c r="B191" s="174"/>
      <c r="C191" s="173"/>
      <c r="D191" s="168" t="s">
        <v>338</v>
      </c>
      <c r="E191" s="175" t="s">
        <v>1</v>
      </c>
      <c r="F191" s="176" t="s">
        <v>2196</v>
      </c>
      <c r="G191" s="173"/>
      <c r="H191" s="177">
        <v>23.2</v>
      </c>
      <c r="I191" s="173"/>
      <c r="J191" s="173"/>
      <c r="K191" s="173"/>
      <c r="L191" s="174"/>
      <c r="M191" s="178"/>
      <c r="N191" s="173"/>
      <c r="O191" s="173"/>
      <c r="P191" s="173"/>
      <c r="Q191" s="173"/>
      <c r="R191" s="173"/>
      <c r="S191" s="173"/>
      <c r="T191" s="179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5" t="s">
        <v>338</v>
      </c>
      <c r="AU191" s="175" t="s">
        <v>136</v>
      </c>
      <c r="AV191" s="173" t="s">
        <v>136</v>
      </c>
      <c r="AW191" s="173" t="s">
        <v>28</v>
      </c>
      <c r="AX191" s="173" t="s">
        <v>75</v>
      </c>
      <c r="AY191" s="175" t="s">
        <v>128</v>
      </c>
      <c r="AZ191" s="173"/>
      <c r="BA191" s="173"/>
      <c r="BB191" s="173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</row>
    <row r="192" ht="15.75" customHeight="1">
      <c r="A192" s="166"/>
      <c r="B192" s="167"/>
      <c r="C192" s="166"/>
      <c r="D192" s="168" t="s">
        <v>338</v>
      </c>
      <c r="E192" s="169" t="s">
        <v>1</v>
      </c>
      <c r="F192" s="170" t="s">
        <v>2197</v>
      </c>
      <c r="G192" s="166"/>
      <c r="H192" s="169" t="s">
        <v>1</v>
      </c>
      <c r="I192" s="166"/>
      <c r="J192" s="166"/>
      <c r="K192" s="166"/>
      <c r="L192" s="167"/>
      <c r="M192" s="171"/>
      <c r="N192" s="166"/>
      <c r="O192" s="166"/>
      <c r="P192" s="166"/>
      <c r="Q192" s="166"/>
      <c r="R192" s="166"/>
      <c r="S192" s="166"/>
      <c r="T192" s="172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9" t="s">
        <v>338</v>
      </c>
      <c r="AU192" s="169" t="s">
        <v>136</v>
      </c>
      <c r="AV192" s="166" t="s">
        <v>83</v>
      </c>
      <c r="AW192" s="166" t="s">
        <v>28</v>
      </c>
      <c r="AX192" s="166" t="s">
        <v>75</v>
      </c>
      <c r="AY192" s="169" t="s">
        <v>128</v>
      </c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</row>
    <row r="193" ht="15.75" customHeight="1">
      <c r="A193" s="173"/>
      <c r="B193" s="174"/>
      <c r="C193" s="173"/>
      <c r="D193" s="168" t="s">
        <v>338</v>
      </c>
      <c r="E193" s="175" t="s">
        <v>1</v>
      </c>
      <c r="F193" s="176" t="s">
        <v>2198</v>
      </c>
      <c r="G193" s="173"/>
      <c r="H193" s="177">
        <v>17.1</v>
      </c>
      <c r="I193" s="173"/>
      <c r="J193" s="173"/>
      <c r="K193" s="173"/>
      <c r="L193" s="174"/>
      <c r="M193" s="178"/>
      <c r="N193" s="173"/>
      <c r="O193" s="173"/>
      <c r="P193" s="173"/>
      <c r="Q193" s="173"/>
      <c r="R193" s="173"/>
      <c r="S193" s="173"/>
      <c r="T193" s="179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5" t="s">
        <v>338</v>
      </c>
      <c r="AU193" s="175" t="s">
        <v>136</v>
      </c>
      <c r="AV193" s="173" t="s">
        <v>136</v>
      </c>
      <c r="AW193" s="173" t="s">
        <v>28</v>
      </c>
      <c r="AX193" s="173" t="s">
        <v>75</v>
      </c>
      <c r="AY193" s="175" t="s">
        <v>128</v>
      </c>
      <c r="AZ193" s="173"/>
      <c r="BA193" s="173"/>
      <c r="BB193" s="173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</row>
    <row r="194" ht="15.75" customHeight="1">
      <c r="A194" s="166"/>
      <c r="B194" s="167"/>
      <c r="C194" s="166"/>
      <c r="D194" s="168" t="s">
        <v>338</v>
      </c>
      <c r="E194" s="169" t="s">
        <v>1</v>
      </c>
      <c r="F194" s="170" t="s">
        <v>2199</v>
      </c>
      <c r="G194" s="166"/>
      <c r="H194" s="169" t="s">
        <v>1</v>
      </c>
      <c r="I194" s="166"/>
      <c r="J194" s="166"/>
      <c r="K194" s="166"/>
      <c r="L194" s="167"/>
      <c r="M194" s="171"/>
      <c r="N194" s="166"/>
      <c r="O194" s="166"/>
      <c r="P194" s="166"/>
      <c r="Q194" s="166"/>
      <c r="R194" s="166"/>
      <c r="S194" s="166"/>
      <c r="T194" s="172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9" t="s">
        <v>338</v>
      </c>
      <c r="AU194" s="169" t="s">
        <v>136</v>
      </c>
      <c r="AV194" s="166" t="s">
        <v>83</v>
      </c>
      <c r="AW194" s="166" t="s">
        <v>28</v>
      </c>
      <c r="AX194" s="166" t="s">
        <v>75</v>
      </c>
      <c r="AY194" s="169" t="s">
        <v>128</v>
      </c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</row>
    <row r="195" ht="15.75" customHeight="1">
      <c r="A195" s="173"/>
      <c r="B195" s="174"/>
      <c r="C195" s="173"/>
      <c r="D195" s="168" t="s">
        <v>338</v>
      </c>
      <c r="E195" s="175" t="s">
        <v>1</v>
      </c>
      <c r="F195" s="176" t="s">
        <v>2200</v>
      </c>
      <c r="G195" s="173"/>
      <c r="H195" s="177">
        <v>18.4</v>
      </c>
      <c r="I195" s="173"/>
      <c r="J195" s="173"/>
      <c r="K195" s="173"/>
      <c r="L195" s="174"/>
      <c r="M195" s="178"/>
      <c r="N195" s="173"/>
      <c r="O195" s="173"/>
      <c r="P195" s="173"/>
      <c r="Q195" s="173"/>
      <c r="R195" s="173"/>
      <c r="S195" s="173"/>
      <c r="T195" s="179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5" t="s">
        <v>338</v>
      </c>
      <c r="AU195" s="175" t="s">
        <v>136</v>
      </c>
      <c r="AV195" s="173" t="s">
        <v>136</v>
      </c>
      <c r="AW195" s="173" t="s">
        <v>28</v>
      </c>
      <c r="AX195" s="173" t="s">
        <v>75</v>
      </c>
      <c r="AY195" s="175" t="s">
        <v>128</v>
      </c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</row>
    <row r="196" ht="15.75" customHeight="1">
      <c r="A196" s="187"/>
      <c r="B196" s="188"/>
      <c r="C196" s="187"/>
      <c r="D196" s="168" t="s">
        <v>338</v>
      </c>
      <c r="E196" s="189" t="s">
        <v>2092</v>
      </c>
      <c r="F196" s="190" t="s">
        <v>351</v>
      </c>
      <c r="G196" s="187"/>
      <c r="H196" s="191">
        <v>58.7</v>
      </c>
      <c r="I196" s="187"/>
      <c r="J196" s="187"/>
      <c r="K196" s="187"/>
      <c r="L196" s="188"/>
      <c r="M196" s="192"/>
      <c r="N196" s="187"/>
      <c r="O196" s="187"/>
      <c r="P196" s="187"/>
      <c r="Q196" s="187"/>
      <c r="R196" s="187"/>
      <c r="S196" s="187"/>
      <c r="T196" s="193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9" t="s">
        <v>338</v>
      </c>
      <c r="AU196" s="189" t="s">
        <v>136</v>
      </c>
      <c r="AV196" s="187" t="s">
        <v>153</v>
      </c>
      <c r="AW196" s="187" t="s">
        <v>28</v>
      </c>
      <c r="AX196" s="187" t="s">
        <v>83</v>
      </c>
      <c r="AY196" s="189" t="s">
        <v>128</v>
      </c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</row>
    <row r="197" ht="24.0" customHeight="1">
      <c r="A197" s="16"/>
      <c r="B197" s="17"/>
      <c r="C197" s="146" t="s">
        <v>440</v>
      </c>
      <c r="D197" s="146" t="s">
        <v>131</v>
      </c>
      <c r="E197" s="147" t="s">
        <v>2201</v>
      </c>
      <c r="F197" s="148" t="s">
        <v>2202</v>
      </c>
      <c r="G197" s="149" t="s">
        <v>209</v>
      </c>
      <c r="H197" s="150">
        <v>13.4</v>
      </c>
      <c r="I197" s="151"/>
      <c r="J197" s="151">
        <f>ROUND(I197*H197,2)</f>
        <v>0</v>
      </c>
      <c r="K197" s="148" t="s">
        <v>134</v>
      </c>
      <c r="L197" s="17"/>
      <c r="M197" s="152" t="s">
        <v>1</v>
      </c>
      <c r="N197" s="153" t="s">
        <v>41</v>
      </c>
      <c r="O197" s="154">
        <v>0.237</v>
      </c>
      <c r="P197" s="154">
        <f>O197*H197</f>
        <v>3.1758</v>
      </c>
      <c r="Q197" s="154">
        <v>3.2745E-4</v>
      </c>
      <c r="R197" s="154">
        <f>Q197*H197</f>
        <v>0.00438783</v>
      </c>
      <c r="S197" s="154">
        <v>0.0</v>
      </c>
      <c r="T197" s="155">
        <f>S197*H197</f>
        <v>0</v>
      </c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56" t="s">
        <v>434</v>
      </c>
      <c r="AS197" s="16"/>
      <c r="AT197" s="156" t="s">
        <v>131</v>
      </c>
      <c r="AU197" s="156" t="s">
        <v>136</v>
      </c>
      <c r="AV197" s="16"/>
      <c r="AW197" s="16"/>
      <c r="AX197" s="16"/>
      <c r="AY197" s="3" t="s">
        <v>128</v>
      </c>
      <c r="AZ197" s="16"/>
      <c r="BA197" s="16"/>
      <c r="BB197" s="16"/>
      <c r="BC197" s="16"/>
      <c r="BD197" s="16"/>
      <c r="BE197" s="157">
        <f>IF(N197="základní",J197,0)</f>
        <v>0</v>
      </c>
      <c r="BF197" s="157">
        <f>IF(N197="snížená",J197,0)</f>
        <v>0</v>
      </c>
      <c r="BG197" s="157">
        <f>IF(N197="zákl. přenesená",J197,0)</f>
        <v>0</v>
      </c>
      <c r="BH197" s="157">
        <f>IF(N197="sníž. přenesená",J197,0)</f>
        <v>0</v>
      </c>
      <c r="BI197" s="157">
        <f>IF(N197="nulová",J197,0)</f>
        <v>0</v>
      </c>
      <c r="BJ197" s="3" t="s">
        <v>136</v>
      </c>
      <c r="BK197" s="157">
        <f>ROUND(I197*H197,2)</f>
        <v>0</v>
      </c>
      <c r="BL197" s="3" t="s">
        <v>434</v>
      </c>
      <c r="BM197" s="156" t="s">
        <v>2203</v>
      </c>
    </row>
    <row r="198" ht="15.75" customHeight="1">
      <c r="A198" s="16"/>
      <c r="B198" s="17"/>
      <c r="C198" s="16"/>
      <c r="D198" s="158" t="s">
        <v>138</v>
      </c>
      <c r="E198" s="16"/>
      <c r="F198" s="159" t="s">
        <v>2204</v>
      </c>
      <c r="G198" s="16"/>
      <c r="H198" s="16"/>
      <c r="I198" s="16"/>
      <c r="J198" s="16"/>
      <c r="K198" s="16"/>
      <c r="L198" s="17"/>
      <c r="M198" s="160"/>
      <c r="N198" s="16"/>
      <c r="O198" s="16"/>
      <c r="P198" s="16"/>
      <c r="Q198" s="16"/>
      <c r="R198" s="16"/>
      <c r="S198" s="16"/>
      <c r="T198" s="5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3" t="s">
        <v>138</v>
      </c>
      <c r="AU198" s="3" t="s">
        <v>136</v>
      </c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</row>
    <row r="199" ht="15.75" customHeight="1">
      <c r="A199" s="166"/>
      <c r="B199" s="167"/>
      <c r="C199" s="166"/>
      <c r="D199" s="168" t="s">
        <v>338</v>
      </c>
      <c r="E199" s="169" t="s">
        <v>1</v>
      </c>
      <c r="F199" s="170" t="s">
        <v>2195</v>
      </c>
      <c r="G199" s="166"/>
      <c r="H199" s="169" t="s">
        <v>1</v>
      </c>
      <c r="I199" s="166"/>
      <c r="J199" s="166"/>
      <c r="K199" s="166"/>
      <c r="L199" s="167"/>
      <c r="M199" s="171"/>
      <c r="N199" s="166"/>
      <c r="O199" s="166"/>
      <c r="P199" s="166"/>
      <c r="Q199" s="166"/>
      <c r="R199" s="166"/>
      <c r="S199" s="166"/>
      <c r="T199" s="172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9" t="s">
        <v>338</v>
      </c>
      <c r="AU199" s="169" t="s">
        <v>136</v>
      </c>
      <c r="AV199" s="166" t="s">
        <v>83</v>
      </c>
      <c r="AW199" s="166" t="s">
        <v>28</v>
      </c>
      <c r="AX199" s="166" t="s">
        <v>75</v>
      </c>
      <c r="AY199" s="169" t="s">
        <v>128</v>
      </c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66"/>
    </row>
    <row r="200" ht="15.75" customHeight="1">
      <c r="A200" s="173"/>
      <c r="B200" s="174"/>
      <c r="C200" s="173"/>
      <c r="D200" s="168" t="s">
        <v>338</v>
      </c>
      <c r="E200" s="175" t="s">
        <v>1</v>
      </c>
      <c r="F200" s="176" t="s">
        <v>2205</v>
      </c>
      <c r="G200" s="173"/>
      <c r="H200" s="177">
        <v>6.7</v>
      </c>
      <c r="I200" s="173"/>
      <c r="J200" s="173"/>
      <c r="K200" s="173"/>
      <c r="L200" s="174"/>
      <c r="M200" s="178"/>
      <c r="N200" s="173"/>
      <c r="O200" s="173"/>
      <c r="P200" s="173"/>
      <c r="Q200" s="173"/>
      <c r="R200" s="173"/>
      <c r="S200" s="173"/>
      <c r="T200" s="179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5" t="s">
        <v>338</v>
      </c>
      <c r="AU200" s="175" t="s">
        <v>136</v>
      </c>
      <c r="AV200" s="173" t="s">
        <v>136</v>
      </c>
      <c r="AW200" s="173" t="s">
        <v>28</v>
      </c>
      <c r="AX200" s="173" t="s">
        <v>75</v>
      </c>
      <c r="AY200" s="175" t="s">
        <v>128</v>
      </c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</row>
    <row r="201" ht="15.75" customHeight="1">
      <c r="A201" s="166"/>
      <c r="B201" s="167"/>
      <c r="C201" s="166"/>
      <c r="D201" s="168" t="s">
        <v>338</v>
      </c>
      <c r="E201" s="169" t="s">
        <v>1</v>
      </c>
      <c r="F201" s="170" t="s">
        <v>2197</v>
      </c>
      <c r="G201" s="166"/>
      <c r="H201" s="169" t="s">
        <v>1</v>
      </c>
      <c r="I201" s="166"/>
      <c r="J201" s="166"/>
      <c r="K201" s="166"/>
      <c r="L201" s="167"/>
      <c r="M201" s="171"/>
      <c r="N201" s="166"/>
      <c r="O201" s="166"/>
      <c r="P201" s="166"/>
      <c r="Q201" s="166"/>
      <c r="R201" s="166"/>
      <c r="S201" s="166"/>
      <c r="T201" s="172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9" t="s">
        <v>338</v>
      </c>
      <c r="AU201" s="169" t="s">
        <v>136</v>
      </c>
      <c r="AV201" s="166" t="s">
        <v>83</v>
      </c>
      <c r="AW201" s="166" t="s">
        <v>28</v>
      </c>
      <c r="AX201" s="166" t="s">
        <v>75</v>
      </c>
      <c r="AY201" s="169" t="s">
        <v>128</v>
      </c>
      <c r="AZ201" s="166"/>
      <c r="BA201" s="166"/>
      <c r="BB201" s="166"/>
      <c r="BC201" s="166"/>
      <c r="BD201" s="166"/>
      <c r="BE201" s="166"/>
      <c r="BF201" s="166"/>
      <c r="BG201" s="166"/>
      <c r="BH201" s="166"/>
      <c r="BI201" s="166"/>
      <c r="BJ201" s="166"/>
      <c r="BK201" s="166"/>
      <c r="BL201" s="166"/>
      <c r="BM201" s="166"/>
    </row>
    <row r="202" ht="15.75" customHeight="1">
      <c r="A202" s="173"/>
      <c r="B202" s="174"/>
      <c r="C202" s="173"/>
      <c r="D202" s="168" t="s">
        <v>338</v>
      </c>
      <c r="E202" s="175" t="s">
        <v>1</v>
      </c>
      <c r="F202" s="176" t="s">
        <v>2205</v>
      </c>
      <c r="G202" s="173"/>
      <c r="H202" s="177">
        <v>6.7</v>
      </c>
      <c r="I202" s="173"/>
      <c r="J202" s="173"/>
      <c r="K202" s="173"/>
      <c r="L202" s="174"/>
      <c r="M202" s="178"/>
      <c r="N202" s="173"/>
      <c r="O202" s="173"/>
      <c r="P202" s="173"/>
      <c r="Q202" s="173"/>
      <c r="R202" s="173"/>
      <c r="S202" s="173"/>
      <c r="T202" s="179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5" t="s">
        <v>338</v>
      </c>
      <c r="AU202" s="175" t="s">
        <v>136</v>
      </c>
      <c r="AV202" s="173" t="s">
        <v>136</v>
      </c>
      <c r="AW202" s="173" t="s">
        <v>28</v>
      </c>
      <c r="AX202" s="173" t="s">
        <v>75</v>
      </c>
      <c r="AY202" s="175" t="s">
        <v>128</v>
      </c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</row>
    <row r="203" ht="15.75" customHeight="1">
      <c r="A203" s="187"/>
      <c r="B203" s="188"/>
      <c r="C203" s="187"/>
      <c r="D203" s="168" t="s">
        <v>338</v>
      </c>
      <c r="E203" s="189" t="s">
        <v>2095</v>
      </c>
      <c r="F203" s="190" t="s">
        <v>351</v>
      </c>
      <c r="G203" s="187"/>
      <c r="H203" s="191">
        <v>13.4</v>
      </c>
      <c r="I203" s="187"/>
      <c r="J203" s="187"/>
      <c r="K203" s="187"/>
      <c r="L203" s="188"/>
      <c r="M203" s="192"/>
      <c r="N203" s="187"/>
      <c r="O203" s="187"/>
      <c r="P203" s="187"/>
      <c r="Q203" s="187"/>
      <c r="R203" s="187"/>
      <c r="S203" s="187"/>
      <c r="T203" s="193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9" t="s">
        <v>338</v>
      </c>
      <c r="AU203" s="189" t="s">
        <v>136</v>
      </c>
      <c r="AV203" s="187" t="s">
        <v>153</v>
      </c>
      <c r="AW203" s="187" t="s">
        <v>28</v>
      </c>
      <c r="AX203" s="187" t="s">
        <v>83</v>
      </c>
      <c r="AY203" s="189" t="s">
        <v>128</v>
      </c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</row>
    <row r="204" ht="24.0" customHeight="1">
      <c r="A204" s="16"/>
      <c r="B204" s="17"/>
      <c r="C204" s="146" t="s">
        <v>446</v>
      </c>
      <c r="D204" s="146" t="s">
        <v>131</v>
      </c>
      <c r="E204" s="147" t="s">
        <v>2206</v>
      </c>
      <c r="F204" s="148" t="s">
        <v>2207</v>
      </c>
      <c r="G204" s="149" t="s">
        <v>209</v>
      </c>
      <c r="H204" s="150">
        <v>11.2</v>
      </c>
      <c r="I204" s="151"/>
      <c r="J204" s="151">
        <f>ROUND(I204*H204,2)</f>
        <v>0</v>
      </c>
      <c r="K204" s="148" t="s">
        <v>134</v>
      </c>
      <c r="L204" s="17"/>
      <c r="M204" s="152" t="s">
        <v>1</v>
      </c>
      <c r="N204" s="153" t="s">
        <v>41</v>
      </c>
      <c r="O204" s="154">
        <v>0.24</v>
      </c>
      <c r="P204" s="154">
        <f>O204*H204</f>
        <v>2.688</v>
      </c>
      <c r="Q204" s="154">
        <v>5.0635E-4</v>
      </c>
      <c r="R204" s="154">
        <f>Q204*H204</f>
        <v>0.00567112</v>
      </c>
      <c r="S204" s="154">
        <v>0.0</v>
      </c>
      <c r="T204" s="155">
        <f>S204*H204</f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56" t="s">
        <v>434</v>
      </c>
      <c r="AS204" s="16"/>
      <c r="AT204" s="156" t="s">
        <v>131</v>
      </c>
      <c r="AU204" s="156" t="s">
        <v>136</v>
      </c>
      <c r="AV204" s="16"/>
      <c r="AW204" s="16"/>
      <c r="AX204" s="16"/>
      <c r="AY204" s="3" t="s">
        <v>128</v>
      </c>
      <c r="AZ204" s="16"/>
      <c r="BA204" s="16"/>
      <c r="BB204" s="16"/>
      <c r="BC204" s="16"/>
      <c r="BD204" s="16"/>
      <c r="BE204" s="157">
        <f>IF(N204="základní",J204,0)</f>
        <v>0</v>
      </c>
      <c r="BF204" s="157">
        <f>IF(N204="snížená",J204,0)</f>
        <v>0</v>
      </c>
      <c r="BG204" s="157">
        <f>IF(N204="zákl. přenesená",J204,0)</f>
        <v>0</v>
      </c>
      <c r="BH204" s="157">
        <f>IF(N204="sníž. přenesená",J204,0)</f>
        <v>0</v>
      </c>
      <c r="BI204" s="157">
        <f>IF(N204="nulová",J204,0)</f>
        <v>0</v>
      </c>
      <c r="BJ204" s="3" t="s">
        <v>136</v>
      </c>
      <c r="BK204" s="157">
        <f>ROUND(I204*H204,2)</f>
        <v>0</v>
      </c>
      <c r="BL204" s="3" t="s">
        <v>434</v>
      </c>
      <c r="BM204" s="156" t="s">
        <v>2208</v>
      </c>
    </row>
    <row r="205" ht="15.75" customHeight="1">
      <c r="A205" s="16"/>
      <c r="B205" s="17"/>
      <c r="C205" s="16"/>
      <c r="D205" s="158" t="s">
        <v>138</v>
      </c>
      <c r="E205" s="16"/>
      <c r="F205" s="159" t="s">
        <v>2209</v>
      </c>
      <c r="G205" s="16"/>
      <c r="H205" s="16"/>
      <c r="I205" s="16"/>
      <c r="J205" s="16"/>
      <c r="K205" s="16"/>
      <c r="L205" s="17"/>
      <c r="M205" s="160"/>
      <c r="N205" s="16"/>
      <c r="O205" s="16"/>
      <c r="P205" s="16"/>
      <c r="Q205" s="16"/>
      <c r="R205" s="16"/>
      <c r="S205" s="16"/>
      <c r="T205" s="5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3" t="s">
        <v>138</v>
      </c>
      <c r="AU205" s="3" t="s">
        <v>136</v>
      </c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</row>
    <row r="206" ht="15.75" customHeight="1">
      <c r="A206" s="166"/>
      <c r="B206" s="167"/>
      <c r="C206" s="166"/>
      <c r="D206" s="168" t="s">
        <v>338</v>
      </c>
      <c r="E206" s="169" t="s">
        <v>1</v>
      </c>
      <c r="F206" s="170" t="s">
        <v>2195</v>
      </c>
      <c r="G206" s="166"/>
      <c r="H206" s="169" t="s">
        <v>1</v>
      </c>
      <c r="I206" s="166"/>
      <c r="J206" s="166"/>
      <c r="K206" s="166"/>
      <c r="L206" s="167"/>
      <c r="M206" s="171"/>
      <c r="N206" s="166"/>
      <c r="O206" s="166"/>
      <c r="P206" s="166"/>
      <c r="Q206" s="166"/>
      <c r="R206" s="166"/>
      <c r="S206" s="166"/>
      <c r="T206" s="172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9" t="s">
        <v>338</v>
      </c>
      <c r="AU206" s="169" t="s">
        <v>136</v>
      </c>
      <c r="AV206" s="166" t="s">
        <v>83</v>
      </c>
      <c r="AW206" s="166" t="s">
        <v>28</v>
      </c>
      <c r="AX206" s="166" t="s">
        <v>75</v>
      </c>
      <c r="AY206" s="169" t="s">
        <v>128</v>
      </c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</row>
    <row r="207" ht="15.75" customHeight="1">
      <c r="A207" s="173"/>
      <c r="B207" s="174"/>
      <c r="C207" s="173"/>
      <c r="D207" s="168" t="s">
        <v>338</v>
      </c>
      <c r="E207" s="175" t="s">
        <v>1</v>
      </c>
      <c r="F207" s="176" t="s">
        <v>2210</v>
      </c>
      <c r="G207" s="173"/>
      <c r="H207" s="177">
        <v>4.1</v>
      </c>
      <c r="I207" s="173"/>
      <c r="J207" s="173"/>
      <c r="K207" s="173"/>
      <c r="L207" s="174"/>
      <c r="M207" s="178"/>
      <c r="N207" s="173"/>
      <c r="O207" s="173"/>
      <c r="P207" s="173"/>
      <c r="Q207" s="173"/>
      <c r="R207" s="173"/>
      <c r="S207" s="173"/>
      <c r="T207" s="179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5" t="s">
        <v>338</v>
      </c>
      <c r="AU207" s="175" t="s">
        <v>136</v>
      </c>
      <c r="AV207" s="173" t="s">
        <v>136</v>
      </c>
      <c r="AW207" s="173" t="s">
        <v>28</v>
      </c>
      <c r="AX207" s="173" t="s">
        <v>75</v>
      </c>
      <c r="AY207" s="175" t="s">
        <v>128</v>
      </c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</row>
    <row r="208" ht="15.75" customHeight="1">
      <c r="A208" s="166"/>
      <c r="B208" s="167"/>
      <c r="C208" s="166"/>
      <c r="D208" s="168" t="s">
        <v>338</v>
      </c>
      <c r="E208" s="169" t="s">
        <v>1</v>
      </c>
      <c r="F208" s="170" t="s">
        <v>2197</v>
      </c>
      <c r="G208" s="166"/>
      <c r="H208" s="169" t="s">
        <v>1</v>
      </c>
      <c r="I208" s="166"/>
      <c r="J208" s="166"/>
      <c r="K208" s="166"/>
      <c r="L208" s="167"/>
      <c r="M208" s="171"/>
      <c r="N208" s="166"/>
      <c r="O208" s="166"/>
      <c r="P208" s="166"/>
      <c r="Q208" s="166"/>
      <c r="R208" s="166"/>
      <c r="S208" s="166"/>
      <c r="T208" s="172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9" t="s">
        <v>338</v>
      </c>
      <c r="AU208" s="169" t="s">
        <v>136</v>
      </c>
      <c r="AV208" s="166" t="s">
        <v>83</v>
      </c>
      <c r="AW208" s="166" t="s">
        <v>28</v>
      </c>
      <c r="AX208" s="166" t="s">
        <v>75</v>
      </c>
      <c r="AY208" s="169" t="s">
        <v>128</v>
      </c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</row>
    <row r="209" ht="15.75" customHeight="1">
      <c r="A209" s="173"/>
      <c r="B209" s="174"/>
      <c r="C209" s="173"/>
      <c r="D209" s="168" t="s">
        <v>338</v>
      </c>
      <c r="E209" s="175" t="s">
        <v>1</v>
      </c>
      <c r="F209" s="176" t="s">
        <v>2211</v>
      </c>
      <c r="G209" s="173"/>
      <c r="H209" s="177">
        <v>7.1</v>
      </c>
      <c r="I209" s="173"/>
      <c r="J209" s="173"/>
      <c r="K209" s="173"/>
      <c r="L209" s="174"/>
      <c r="M209" s="178"/>
      <c r="N209" s="173"/>
      <c r="O209" s="173"/>
      <c r="P209" s="173"/>
      <c r="Q209" s="173"/>
      <c r="R209" s="173"/>
      <c r="S209" s="173"/>
      <c r="T209" s="179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5" t="s">
        <v>338</v>
      </c>
      <c r="AU209" s="175" t="s">
        <v>136</v>
      </c>
      <c r="AV209" s="173" t="s">
        <v>136</v>
      </c>
      <c r="AW209" s="173" t="s">
        <v>28</v>
      </c>
      <c r="AX209" s="173" t="s">
        <v>75</v>
      </c>
      <c r="AY209" s="175" t="s">
        <v>128</v>
      </c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</row>
    <row r="210" ht="15.75" customHeight="1">
      <c r="A210" s="187"/>
      <c r="B210" s="188"/>
      <c r="C210" s="187"/>
      <c r="D210" s="168" t="s">
        <v>338</v>
      </c>
      <c r="E210" s="189" t="s">
        <v>2098</v>
      </c>
      <c r="F210" s="190" t="s">
        <v>351</v>
      </c>
      <c r="G210" s="187"/>
      <c r="H210" s="191">
        <v>11.2</v>
      </c>
      <c r="I210" s="187"/>
      <c r="J210" s="187"/>
      <c r="K210" s="187"/>
      <c r="L210" s="188"/>
      <c r="M210" s="192"/>
      <c r="N210" s="187"/>
      <c r="O210" s="187"/>
      <c r="P210" s="187"/>
      <c r="Q210" s="187"/>
      <c r="R210" s="187"/>
      <c r="S210" s="187"/>
      <c r="T210" s="193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9" t="s">
        <v>338</v>
      </c>
      <c r="AU210" s="189" t="s">
        <v>136</v>
      </c>
      <c r="AV210" s="187" t="s">
        <v>153</v>
      </c>
      <c r="AW210" s="187" t="s">
        <v>28</v>
      </c>
      <c r="AX210" s="187" t="s">
        <v>83</v>
      </c>
      <c r="AY210" s="189" t="s">
        <v>128</v>
      </c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</row>
    <row r="211" ht="37.5" customHeight="1">
      <c r="A211" s="16"/>
      <c r="B211" s="17"/>
      <c r="C211" s="146" t="s">
        <v>455</v>
      </c>
      <c r="D211" s="146" t="s">
        <v>131</v>
      </c>
      <c r="E211" s="147" t="s">
        <v>2212</v>
      </c>
      <c r="F211" s="148" t="s">
        <v>2213</v>
      </c>
      <c r="G211" s="149" t="s">
        <v>209</v>
      </c>
      <c r="H211" s="150">
        <v>58.7</v>
      </c>
      <c r="I211" s="151"/>
      <c r="J211" s="151">
        <f>ROUND(I211*H211,2)</f>
        <v>0</v>
      </c>
      <c r="K211" s="148" t="s">
        <v>134</v>
      </c>
      <c r="L211" s="17"/>
      <c r="M211" s="152" t="s">
        <v>1</v>
      </c>
      <c r="N211" s="153" t="s">
        <v>41</v>
      </c>
      <c r="O211" s="154">
        <v>0.106</v>
      </c>
      <c r="P211" s="154">
        <f>O211*H211</f>
        <v>6.2222</v>
      </c>
      <c r="Q211" s="154">
        <v>7.386E-5</v>
      </c>
      <c r="R211" s="154">
        <f>Q211*H211</f>
        <v>0.004335582</v>
      </c>
      <c r="S211" s="154">
        <v>0.0</v>
      </c>
      <c r="T211" s="155">
        <f>S211*H211</f>
        <v>0</v>
      </c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56" t="s">
        <v>434</v>
      </c>
      <c r="AS211" s="16"/>
      <c r="AT211" s="156" t="s">
        <v>131</v>
      </c>
      <c r="AU211" s="156" t="s">
        <v>136</v>
      </c>
      <c r="AV211" s="16"/>
      <c r="AW211" s="16"/>
      <c r="AX211" s="16"/>
      <c r="AY211" s="3" t="s">
        <v>128</v>
      </c>
      <c r="AZ211" s="16"/>
      <c r="BA211" s="16"/>
      <c r="BB211" s="16"/>
      <c r="BC211" s="16"/>
      <c r="BD211" s="16"/>
      <c r="BE211" s="157">
        <f>IF(N211="základní",J211,0)</f>
        <v>0</v>
      </c>
      <c r="BF211" s="157">
        <f>IF(N211="snížená",J211,0)</f>
        <v>0</v>
      </c>
      <c r="BG211" s="157">
        <f>IF(N211="zákl. přenesená",J211,0)</f>
        <v>0</v>
      </c>
      <c r="BH211" s="157">
        <f>IF(N211="sníž. přenesená",J211,0)</f>
        <v>0</v>
      </c>
      <c r="BI211" s="157">
        <f>IF(N211="nulová",J211,0)</f>
        <v>0</v>
      </c>
      <c r="BJ211" s="3" t="s">
        <v>136</v>
      </c>
      <c r="BK211" s="157">
        <f>ROUND(I211*H211,2)</f>
        <v>0</v>
      </c>
      <c r="BL211" s="3" t="s">
        <v>434</v>
      </c>
      <c r="BM211" s="156" t="s">
        <v>2214</v>
      </c>
    </row>
    <row r="212" ht="15.75" customHeight="1">
      <c r="A212" s="16"/>
      <c r="B212" s="17"/>
      <c r="C212" s="16"/>
      <c r="D212" s="158" t="s">
        <v>138</v>
      </c>
      <c r="E212" s="16"/>
      <c r="F212" s="159" t="s">
        <v>2215</v>
      </c>
      <c r="G212" s="16"/>
      <c r="H212" s="16"/>
      <c r="I212" s="16"/>
      <c r="J212" s="16"/>
      <c r="K212" s="16"/>
      <c r="L212" s="17"/>
      <c r="M212" s="160"/>
      <c r="N212" s="16"/>
      <c r="O212" s="16"/>
      <c r="P212" s="16"/>
      <c r="Q212" s="16"/>
      <c r="R212" s="16"/>
      <c r="S212" s="16"/>
      <c r="T212" s="5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3" t="s">
        <v>138</v>
      </c>
      <c r="AU212" s="3" t="s">
        <v>136</v>
      </c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</row>
    <row r="213" ht="37.5" customHeight="1">
      <c r="A213" s="16"/>
      <c r="B213" s="17"/>
      <c r="C213" s="146" t="s">
        <v>462</v>
      </c>
      <c r="D213" s="146" t="s">
        <v>131</v>
      </c>
      <c r="E213" s="147" t="s">
        <v>2216</v>
      </c>
      <c r="F213" s="148" t="s">
        <v>2217</v>
      </c>
      <c r="G213" s="149" t="s">
        <v>209</v>
      </c>
      <c r="H213" s="150">
        <v>24.6</v>
      </c>
      <c r="I213" s="151"/>
      <c r="J213" s="151">
        <f>ROUND(I213*H213,2)</f>
        <v>0</v>
      </c>
      <c r="K213" s="148" t="s">
        <v>134</v>
      </c>
      <c r="L213" s="17"/>
      <c r="M213" s="152" t="s">
        <v>1</v>
      </c>
      <c r="N213" s="153" t="s">
        <v>41</v>
      </c>
      <c r="O213" s="154">
        <v>0.106</v>
      </c>
      <c r="P213" s="154">
        <f>O213*H213</f>
        <v>2.6076</v>
      </c>
      <c r="Q213" s="154">
        <v>9.464E-5</v>
      </c>
      <c r="R213" s="154">
        <f>Q213*H213</f>
        <v>0.002328144</v>
      </c>
      <c r="S213" s="154">
        <v>0.0</v>
      </c>
      <c r="T213" s="155">
        <f>S213*H213</f>
        <v>0</v>
      </c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56" t="s">
        <v>434</v>
      </c>
      <c r="AS213" s="16"/>
      <c r="AT213" s="156" t="s">
        <v>131</v>
      </c>
      <c r="AU213" s="156" t="s">
        <v>136</v>
      </c>
      <c r="AV213" s="16"/>
      <c r="AW213" s="16"/>
      <c r="AX213" s="16"/>
      <c r="AY213" s="3" t="s">
        <v>128</v>
      </c>
      <c r="AZ213" s="16"/>
      <c r="BA213" s="16"/>
      <c r="BB213" s="16"/>
      <c r="BC213" s="16"/>
      <c r="BD213" s="16"/>
      <c r="BE213" s="157">
        <f>IF(N213="základní",J213,0)</f>
        <v>0</v>
      </c>
      <c r="BF213" s="157">
        <f>IF(N213="snížená",J213,0)</f>
        <v>0</v>
      </c>
      <c r="BG213" s="157">
        <f>IF(N213="zákl. přenesená",J213,0)</f>
        <v>0</v>
      </c>
      <c r="BH213" s="157">
        <f>IF(N213="sníž. přenesená",J213,0)</f>
        <v>0</v>
      </c>
      <c r="BI213" s="157">
        <f>IF(N213="nulová",J213,0)</f>
        <v>0</v>
      </c>
      <c r="BJ213" s="3" t="s">
        <v>136</v>
      </c>
      <c r="BK213" s="157">
        <f>ROUND(I213*H213,2)</f>
        <v>0</v>
      </c>
      <c r="BL213" s="3" t="s">
        <v>434</v>
      </c>
      <c r="BM213" s="156" t="s">
        <v>2218</v>
      </c>
    </row>
    <row r="214" ht="15.75" customHeight="1">
      <c r="A214" s="16"/>
      <c r="B214" s="17"/>
      <c r="C214" s="16"/>
      <c r="D214" s="158" t="s">
        <v>138</v>
      </c>
      <c r="E214" s="16"/>
      <c r="F214" s="159" t="s">
        <v>2219</v>
      </c>
      <c r="G214" s="16"/>
      <c r="H214" s="16"/>
      <c r="I214" s="16"/>
      <c r="J214" s="16"/>
      <c r="K214" s="16"/>
      <c r="L214" s="17"/>
      <c r="M214" s="160"/>
      <c r="N214" s="16"/>
      <c r="O214" s="16"/>
      <c r="P214" s="16"/>
      <c r="Q214" s="16"/>
      <c r="R214" s="16"/>
      <c r="S214" s="16"/>
      <c r="T214" s="5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3" t="s">
        <v>138</v>
      </c>
      <c r="AU214" s="3" t="s">
        <v>136</v>
      </c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</row>
    <row r="215" ht="24.0" customHeight="1">
      <c r="A215" s="16"/>
      <c r="B215" s="17"/>
      <c r="C215" s="146" t="s">
        <v>7</v>
      </c>
      <c r="D215" s="146" t="s">
        <v>131</v>
      </c>
      <c r="E215" s="147" t="s">
        <v>2220</v>
      </c>
      <c r="F215" s="148" t="s">
        <v>2221</v>
      </c>
      <c r="G215" s="149" t="s">
        <v>486</v>
      </c>
      <c r="H215" s="150">
        <v>3.0</v>
      </c>
      <c r="I215" s="151"/>
      <c r="J215" s="151">
        <f>ROUND(I215*H215,2)</f>
        <v>0</v>
      </c>
      <c r="K215" s="148" t="s">
        <v>134</v>
      </c>
      <c r="L215" s="17"/>
      <c r="M215" s="152" t="s">
        <v>1</v>
      </c>
      <c r="N215" s="153" t="s">
        <v>41</v>
      </c>
      <c r="O215" s="154">
        <v>0.083</v>
      </c>
      <c r="P215" s="154">
        <f>O215*H215</f>
        <v>0.249</v>
      </c>
      <c r="Q215" s="154">
        <v>2.2E-4</v>
      </c>
      <c r="R215" s="154">
        <f>Q215*H215</f>
        <v>0.00066</v>
      </c>
      <c r="S215" s="154">
        <v>0.0</v>
      </c>
      <c r="T215" s="155">
        <f>S215*H215</f>
        <v>0</v>
      </c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56" t="s">
        <v>434</v>
      </c>
      <c r="AS215" s="16"/>
      <c r="AT215" s="156" t="s">
        <v>131</v>
      </c>
      <c r="AU215" s="156" t="s">
        <v>136</v>
      </c>
      <c r="AV215" s="16"/>
      <c r="AW215" s="16"/>
      <c r="AX215" s="16"/>
      <c r="AY215" s="3" t="s">
        <v>128</v>
      </c>
      <c r="AZ215" s="16"/>
      <c r="BA215" s="16"/>
      <c r="BB215" s="16"/>
      <c r="BC215" s="16"/>
      <c r="BD215" s="16"/>
      <c r="BE215" s="157">
        <f>IF(N215="základní",J215,0)</f>
        <v>0</v>
      </c>
      <c r="BF215" s="157">
        <f>IF(N215="snížená",J215,0)</f>
        <v>0</v>
      </c>
      <c r="BG215" s="157">
        <f>IF(N215="zákl. přenesená",J215,0)</f>
        <v>0</v>
      </c>
      <c r="BH215" s="157">
        <f>IF(N215="sníž. přenesená",J215,0)</f>
        <v>0</v>
      </c>
      <c r="BI215" s="157">
        <f>IF(N215="nulová",J215,0)</f>
        <v>0</v>
      </c>
      <c r="BJ215" s="3" t="s">
        <v>136</v>
      </c>
      <c r="BK215" s="157">
        <f>ROUND(I215*H215,2)</f>
        <v>0</v>
      </c>
      <c r="BL215" s="3" t="s">
        <v>434</v>
      </c>
      <c r="BM215" s="156" t="s">
        <v>2222</v>
      </c>
    </row>
    <row r="216" ht="15.75" customHeight="1">
      <c r="A216" s="16"/>
      <c r="B216" s="17"/>
      <c r="C216" s="16"/>
      <c r="D216" s="158" t="s">
        <v>138</v>
      </c>
      <c r="E216" s="16"/>
      <c r="F216" s="159" t="s">
        <v>2223</v>
      </c>
      <c r="G216" s="16"/>
      <c r="H216" s="16"/>
      <c r="I216" s="16"/>
      <c r="J216" s="16"/>
      <c r="K216" s="16"/>
      <c r="L216" s="17"/>
      <c r="M216" s="160"/>
      <c r="N216" s="16"/>
      <c r="O216" s="16"/>
      <c r="P216" s="16"/>
      <c r="Q216" s="16"/>
      <c r="R216" s="16"/>
      <c r="S216" s="16"/>
      <c r="T216" s="5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3" t="s">
        <v>138</v>
      </c>
      <c r="AU216" s="3" t="s">
        <v>136</v>
      </c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</row>
    <row r="217" ht="16.5" customHeight="1">
      <c r="A217" s="16"/>
      <c r="B217" s="17"/>
      <c r="C217" s="146" t="s">
        <v>470</v>
      </c>
      <c r="D217" s="146" t="s">
        <v>131</v>
      </c>
      <c r="E217" s="147" t="s">
        <v>2224</v>
      </c>
      <c r="F217" s="148" t="s">
        <v>2225</v>
      </c>
      <c r="G217" s="149" t="s">
        <v>486</v>
      </c>
      <c r="H217" s="150">
        <v>8.0</v>
      </c>
      <c r="I217" s="151"/>
      <c r="J217" s="151">
        <f>ROUND(I217*H217,2)</f>
        <v>0</v>
      </c>
      <c r="K217" s="148" t="s">
        <v>134</v>
      </c>
      <c r="L217" s="17"/>
      <c r="M217" s="152" t="s">
        <v>1</v>
      </c>
      <c r="N217" s="153" t="s">
        <v>41</v>
      </c>
      <c r="O217" s="154">
        <v>0.165</v>
      </c>
      <c r="P217" s="154">
        <f>O217*H217</f>
        <v>1.32</v>
      </c>
      <c r="Q217" s="154">
        <v>2.862688E-4</v>
      </c>
      <c r="R217" s="154">
        <f>Q217*H217</f>
        <v>0.0022901504</v>
      </c>
      <c r="S217" s="154">
        <v>0.0</v>
      </c>
      <c r="T217" s="155">
        <f>S217*H217</f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56" t="s">
        <v>434</v>
      </c>
      <c r="AS217" s="16"/>
      <c r="AT217" s="156" t="s">
        <v>131</v>
      </c>
      <c r="AU217" s="156" t="s">
        <v>136</v>
      </c>
      <c r="AV217" s="16"/>
      <c r="AW217" s="16"/>
      <c r="AX217" s="16"/>
      <c r="AY217" s="3" t="s">
        <v>128</v>
      </c>
      <c r="AZ217" s="16"/>
      <c r="BA217" s="16"/>
      <c r="BB217" s="16"/>
      <c r="BC217" s="16"/>
      <c r="BD217" s="16"/>
      <c r="BE217" s="157">
        <f>IF(N217="základní",J217,0)</f>
        <v>0</v>
      </c>
      <c r="BF217" s="157">
        <f>IF(N217="snížená",J217,0)</f>
        <v>0</v>
      </c>
      <c r="BG217" s="157">
        <f>IF(N217="zákl. přenesená",J217,0)</f>
        <v>0</v>
      </c>
      <c r="BH217" s="157">
        <f>IF(N217="sníž. přenesená",J217,0)</f>
        <v>0</v>
      </c>
      <c r="BI217" s="157">
        <f>IF(N217="nulová",J217,0)</f>
        <v>0</v>
      </c>
      <c r="BJ217" s="3" t="s">
        <v>136</v>
      </c>
      <c r="BK217" s="157">
        <f>ROUND(I217*H217,2)</f>
        <v>0</v>
      </c>
      <c r="BL217" s="3" t="s">
        <v>434</v>
      </c>
      <c r="BM217" s="156" t="s">
        <v>2226</v>
      </c>
    </row>
    <row r="218" ht="15.75" customHeight="1">
      <c r="A218" s="16"/>
      <c r="B218" s="17"/>
      <c r="C218" s="16"/>
      <c r="D218" s="158" t="s">
        <v>138</v>
      </c>
      <c r="E218" s="16"/>
      <c r="F218" s="159" t="s">
        <v>2227</v>
      </c>
      <c r="G218" s="16"/>
      <c r="H218" s="16"/>
      <c r="I218" s="16"/>
      <c r="J218" s="16"/>
      <c r="K218" s="16"/>
      <c r="L218" s="17"/>
      <c r="M218" s="160"/>
      <c r="N218" s="16"/>
      <c r="O218" s="16"/>
      <c r="P218" s="16"/>
      <c r="Q218" s="16"/>
      <c r="R218" s="16"/>
      <c r="S218" s="16"/>
      <c r="T218" s="5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3" t="s">
        <v>138</v>
      </c>
      <c r="AU218" s="3" t="s">
        <v>136</v>
      </c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</row>
    <row r="219" ht="16.5" customHeight="1">
      <c r="A219" s="16"/>
      <c r="B219" s="17"/>
      <c r="C219" s="146" t="s">
        <v>476</v>
      </c>
      <c r="D219" s="146" t="s">
        <v>131</v>
      </c>
      <c r="E219" s="147" t="s">
        <v>2228</v>
      </c>
      <c r="F219" s="148" t="s">
        <v>2229</v>
      </c>
      <c r="G219" s="149" t="s">
        <v>486</v>
      </c>
      <c r="H219" s="150">
        <v>2.0</v>
      </c>
      <c r="I219" s="151"/>
      <c r="J219" s="151">
        <f>ROUND(I219*H219,2)</f>
        <v>0</v>
      </c>
      <c r="K219" s="148" t="s">
        <v>134</v>
      </c>
      <c r="L219" s="17"/>
      <c r="M219" s="152" t="s">
        <v>1</v>
      </c>
      <c r="N219" s="153" t="s">
        <v>41</v>
      </c>
      <c r="O219" s="154">
        <v>0.207</v>
      </c>
      <c r="P219" s="154">
        <f>O219*H219</f>
        <v>0.414</v>
      </c>
      <c r="Q219" s="154">
        <v>4.062688E-4</v>
      </c>
      <c r="R219" s="154">
        <f>Q219*H219</f>
        <v>0.0008125376</v>
      </c>
      <c r="S219" s="154">
        <v>0.0</v>
      </c>
      <c r="T219" s="155">
        <f>S219*H219</f>
        <v>0</v>
      </c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56" t="s">
        <v>434</v>
      </c>
      <c r="AS219" s="16"/>
      <c r="AT219" s="156" t="s">
        <v>131</v>
      </c>
      <c r="AU219" s="156" t="s">
        <v>136</v>
      </c>
      <c r="AV219" s="16"/>
      <c r="AW219" s="16"/>
      <c r="AX219" s="16"/>
      <c r="AY219" s="3" t="s">
        <v>128</v>
      </c>
      <c r="AZ219" s="16"/>
      <c r="BA219" s="16"/>
      <c r="BB219" s="16"/>
      <c r="BC219" s="16"/>
      <c r="BD219" s="16"/>
      <c r="BE219" s="157">
        <f>IF(N219="základní",J219,0)</f>
        <v>0</v>
      </c>
      <c r="BF219" s="157">
        <f>IF(N219="snížená",J219,0)</f>
        <v>0</v>
      </c>
      <c r="BG219" s="157">
        <f>IF(N219="zákl. přenesená",J219,0)</f>
        <v>0</v>
      </c>
      <c r="BH219" s="157">
        <f>IF(N219="sníž. přenesená",J219,0)</f>
        <v>0</v>
      </c>
      <c r="BI219" s="157">
        <f>IF(N219="nulová",J219,0)</f>
        <v>0</v>
      </c>
      <c r="BJ219" s="3" t="s">
        <v>136</v>
      </c>
      <c r="BK219" s="157">
        <f>ROUND(I219*H219,2)</f>
        <v>0</v>
      </c>
      <c r="BL219" s="3" t="s">
        <v>434</v>
      </c>
      <c r="BM219" s="156" t="s">
        <v>2230</v>
      </c>
    </row>
    <row r="220" ht="15.75" customHeight="1">
      <c r="A220" s="16"/>
      <c r="B220" s="17"/>
      <c r="C220" s="16"/>
      <c r="D220" s="158" t="s">
        <v>138</v>
      </c>
      <c r="E220" s="16"/>
      <c r="F220" s="159" t="s">
        <v>2231</v>
      </c>
      <c r="G220" s="16"/>
      <c r="H220" s="16"/>
      <c r="I220" s="16"/>
      <c r="J220" s="16"/>
      <c r="K220" s="16"/>
      <c r="L220" s="17"/>
      <c r="M220" s="160"/>
      <c r="N220" s="16"/>
      <c r="O220" s="16"/>
      <c r="P220" s="16"/>
      <c r="Q220" s="16"/>
      <c r="R220" s="16"/>
      <c r="S220" s="16"/>
      <c r="T220" s="5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3" t="s">
        <v>138</v>
      </c>
      <c r="AU220" s="3" t="s">
        <v>136</v>
      </c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</row>
    <row r="221" ht="24.0" customHeight="1">
      <c r="A221" s="16"/>
      <c r="B221" s="17"/>
      <c r="C221" s="146" t="s">
        <v>483</v>
      </c>
      <c r="D221" s="146" t="s">
        <v>131</v>
      </c>
      <c r="E221" s="147" t="s">
        <v>2232</v>
      </c>
      <c r="F221" s="148" t="s">
        <v>2233</v>
      </c>
      <c r="G221" s="149" t="s">
        <v>486</v>
      </c>
      <c r="H221" s="150">
        <v>2.0</v>
      </c>
      <c r="I221" s="151"/>
      <c r="J221" s="151">
        <f>ROUND(I221*H221,2)</f>
        <v>0</v>
      </c>
      <c r="K221" s="148" t="s">
        <v>134</v>
      </c>
      <c r="L221" s="17"/>
      <c r="M221" s="152" t="s">
        <v>1</v>
      </c>
      <c r="N221" s="153" t="s">
        <v>41</v>
      </c>
      <c r="O221" s="154">
        <v>0.2</v>
      </c>
      <c r="P221" s="154">
        <f>O221*H221</f>
        <v>0.4</v>
      </c>
      <c r="Q221" s="154">
        <v>4.0E-4</v>
      </c>
      <c r="R221" s="154">
        <f>Q221*H221</f>
        <v>0.0008</v>
      </c>
      <c r="S221" s="154">
        <v>0.0</v>
      </c>
      <c r="T221" s="155">
        <f>S221*H221</f>
        <v>0</v>
      </c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56" t="s">
        <v>434</v>
      </c>
      <c r="AS221" s="16"/>
      <c r="AT221" s="156" t="s">
        <v>131</v>
      </c>
      <c r="AU221" s="156" t="s">
        <v>136</v>
      </c>
      <c r="AV221" s="16"/>
      <c r="AW221" s="16"/>
      <c r="AX221" s="16"/>
      <c r="AY221" s="3" t="s">
        <v>128</v>
      </c>
      <c r="AZ221" s="16"/>
      <c r="BA221" s="16"/>
      <c r="BB221" s="16"/>
      <c r="BC221" s="16"/>
      <c r="BD221" s="16"/>
      <c r="BE221" s="157">
        <f>IF(N221="základní",J221,0)</f>
        <v>0</v>
      </c>
      <c r="BF221" s="157">
        <f>IF(N221="snížená",J221,0)</f>
        <v>0</v>
      </c>
      <c r="BG221" s="157">
        <f>IF(N221="zákl. přenesená",J221,0)</f>
        <v>0</v>
      </c>
      <c r="BH221" s="157">
        <f>IF(N221="sníž. přenesená",J221,0)</f>
        <v>0</v>
      </c>
      <c r="BI221" s="157">
        <f>IF(N221="nulová",J221,0)</f>
        <v>0</v>
      </c>
      <c r="BJ221" s="3" t="s">
        <v>136</v>
      </c>
      <c r="BK221" s="157">
        <f>ROUND(I221*H221,2)</f>
        <v>0</v>
      </c>
      <c r="BL221" s="3" t="s">
        <v>434</v>
      </c>
      <c r="BM221" s="156" t="s">
        <v>2234</v>
      </c>
    </row>
    <row r="222" ht="15.75" customHeight="1">
      <c r="A222" s="16"/>
      <c r="B222" s="17"/>
      <c r="C222" s="16"/>
      <c r="D222" s="158" t="s">
        <v>138</v>
      </c>
      <c r="E222" s="16"/>
      <c r="F222" s="159" t="s">
        <v>2235</v>
      </c>
      <c r="G222" s="16"/>
      <c r="H222" s="16"/>
      <c r="I222" s="16"/>
      <c r="J222" s="16"/>
      <c r="K222" s="16"/>
      <c r="L222" s="17"/>
      <c r="M222" s="160"/>
      <c r="N222" s="16"/>
      <c r="O222" s="16"/>
      <c r="P222" s="16"/>
      <c r="Q222" s="16"/>
      <c r="R222" s="16"/>
      <c r="S222" s="16"/>
      <c r="T222" s="5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3" t="s">
        <v>138</v>
      </c>
      <c r="AU222" s="3" t="s">
        <v>136</v>
      </c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</row>
    <row r="223" ht="24.0" customHeight="1">
      <c r="A223" s="16"/>
      <c r="B223" s="17"/>
      <c r="C223" s="146" t="s">
        <v>491</v>
      </c>
      <c r="D223" s="146" t="s">
        <v>131</v>
      </c>
      <c r="E223" s="147" t="s">
        <v>2236</v>
      </c>
      <c r="F223" s="148" t="s">
        <v>2237</v>
      </c>
      <c r="G223" s="149" t="s">
        <v>486</v>
      </c>
      <c r="H223" s="150">
        <v>4.0</v>
      </c>
      <c r="I223" s="151"/>
      <c r="J223" s="151">
        <f>ROUND(I223*H223,2)</f>
        <v>0</v>
      </c>
      <c r="K223" s="148" t="s">
        <v>134</v>
      </c>
      <c r="L223" s="17"/>
      <c r="M223" s="152" t="s">
        <v>1</v>
      </c>
      <c r="N223" s="153" t="s">
        <v>41</v>
      </c>
      <c r="O223" s="154">
        <v>0.22</v>
      </c>
      <c r="P223" s="154">
        <f>O223*H223</f>
        <v>0.88</v>
      </c>
      <c r="Q223" s="154">
        <v>5.7E-4</v>
      </c>
      <c r="R223" s="154">
        <f>Q223*H223</f>
        <v>0.00228</v>
      </c>
      <c r="S223" s="154">
        <v>0.0</v>
      </c>
      <c r="T223" s="155">
        <f>S223*H223</f>
        <v>0</v>
      </c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56" t="s">
        <v>434</v>
      </c>
      <c r="AS223" s="16"/>
      <c r="AT223" s="156" t="s">
        <v>131</v>
      </c>
      <c r="AU223" s="156" t="s">
        <v>136</v>
      </c>
      <c r="AV223" s="16"/>
      <c r="AW223" s="16"/>
      <c r="AX223" s="16"/>
      <c r="AY223" s="3" t="s">
        <v>128</v>
      </c>
      <c r="AZ223" s="16"/>
      <c r="BA223" s="16"/>
      <c r="BB223" s="16"/>
      <c r="BC223" s="16"/>
      <c r="BD223" s="16"/>
      <c r="BE223" s="157">
        <f>IF(N223="základní",J223,0)</f>
        <v>0</v>
      </c>
      <c r="BF223" s="157">
        <f>IF(N223="snížená",J223,0)</f>
        <v>0</v>
      </c>
      <c r="BG223" s="157">
        <f>IF(N223="zákl. přenesená",J223,0)</f>
        <v>0</v>
      </c>
      <c r="BH223" s="157">
        <f>IF(N223="sníž. přenesená",J223,0)</f>
        <v>0</v>
      </c>
      <c r="BI223" s="157">
        <f>IF(N223="nulová",J223,0)</f>
        <v>0</v>
      </c>
      <c r="BJ223" s="3" t="s">
        <v>136</v>
      </c>
      <c r="BK223" s="157">
        <f>ROUND(I223*H223,2)</f>
        <v>0</v>
      </c>
      <c r="BL223" s="3" t="s">
        <v>434</v>
      </c>
      <c r="BM223" s="156" t="s">
        <v>2238</v>
      </c>
    </row>
    <row r="224" ht="15.75" customHeight="1">
      <c r="A224" s="16"/>
      <c r="B224" s="17"/>
      <c r="C224" s="16"/>
      <c r="D224" s="158" t="s">
        <v>138</v>
      </c>
      <c r="E224" s="16"/>
      <c r="F224" s="159" t="s">
        <v>2239</v>
      </c>
      <c r="G224" s="16"/>
      <c r="H224" s="16"/>
      <c r="I224" s="16"/>
      <c r="J224" s="16"/>
      <c r="K224" s="16"/>
      <c r="L224" s="17"/>
      <c r="M224" s="160"/>
      <c r="N224" s="16"/>
      <c r="O224" s="16"/>
      <c r="P224" s="16"/>
      <c r="Q224" s="16"/>
      <c r="R224" s="16"/>
      <c r="S224" s="16"/>
      <c r="T224" s="5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3" t="s">
        <v>138</v>
      </c>
      <c r="AU224" s="3" t="s">
        <v>136</v>
      </c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</row>
    <row r="225" ht="21.75" customHeight="1">
      <c r="A225" s="16"/>
      <c r="B225" s="17"/>
      <c r="C225" s="146" t="s">
        <v>496</v>
      </c>
      <c r="D225" s="146" t="s">
        <v>131</v>
      </c>
      <c r="E225" s="147" t="s">
        <v>2240</v>
      </c>
      <c r="F225" s="148" t="s">
        <v>2241</v>
      </c>
      <c r="G225" s="149" t="s">
        <v>486</v>
      </c>
      <c r="H225" s="150">
        <v>1.0</v>
      </c>
      <c r="I225" s="151"/>
      <c r="J225" s="151">
        <f>ROUND(I225*H225,2)</f>
        <v>0</v>
      </c>
      <c r="K225" s="148" t="s">
        <v>134</v>
      </c>
      <c r="L225" s="17"/>
      <c r="M225" s="152" t="s">
        <v>1</v>
      </c>
      <c r="N225" s="153" t="s">
        <v>41</v>
      </c>
      <c r="O225" s="154">
        <v>0.22</v>
      </c>
      <c r="P225" s="154">
        <f>O225*H225</f>
        <v>0.22</v>
      </c>
      <c r="Q225" s="154">
        <v>3.0957E-4</v>
      </c>
      <c r="R225" s="154">
        <f>Q225*H225</f>
        <v>0.00030957</v>
      </c>
      <c r="S225" s="154">
        <v>0.0</v>
      </c>
      <c r="T225" s="155">
        <f>S225*H225</f>
        <v>0</v>
      </c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56" t="s">
        <v>434</v>
      </c>
      <c r="AS225" s="16"/>
      <c r="AT225" s="156" t="s">
        <v>131</v>
      </c>
      <c r="AU225" s="156" t="s">
        <v>136</v>
      </c>
      <c r="AV225" s="16"/>
      <c r="AW225" s="16"/>
      <c r="AX225" s="16"/>
      <c r="AY225" s="3" t="s">
        <v>128</v>
      </c>
      <c r="AZ225" s="16"/>
      <c r="BA225" s="16"/>
      <c r="BB225" s="16"/>
      <c r="BC225" s="16"/>
      <c r="BD225" s="16"/>
      <c r="BE225" s="157">
        <f>IF(N225="základní",J225,0)</f>
        <v>0</v>
      </c>
      <c r="BF225" s="157">
        <f>IF(N225="snížená",J225,0)</f>
        <v>0</v>
      </c>
      <c r="BG225" s="157">
        <f>IF(N225="zákl. přenesená",J225,0)</f>
        <v>0</v>
      </c>
      <c r="BH225" s="157">
        <f>IF(N225="sníž. přenesená",J225,0)</f>
        <v>0</v>
      </c>
      <c r="BI225" s="157">
        <f>IF(N225="nulová",J225,0)</f>
        <v>0</v>
      </c>
      <c r="BJ225" s="3" t="s">
        <v>136</v>
      </c>
      <c r="BK225" s="157">
        <f>ROUND(I225*H225,2)</f>
        <v>0</v>
      </c>
      <c r="BL225" s="3" t="s">
        <v>434</v>
      </c>
      <c r="BM225" s="156" t="s">
        <v>2242</v>
      </c>
    </row>
    <row r="226" ht="15.75" customHeight="1">
      <c r="A226" s="16"/>
      <c r="B226" s="17"/>
      <c r="C226" s="16"/>
      <c r="D226" s="158" t="s">
        <v>138</v>
      </c>
      <c r="E226" s="16"/>
      <c r="F226" s="159" t="s">
        <v>2243</v>
      </c>
      <c r="G226" s="16"/>
      <c r="H226" s="16"/>
      <c r="I226" s="16"/>
      <c r="J226" s="16"/>
      <c r="K226" s="16"/>
      <c r="L226" s="17"/>
      <c r="M226" s="160"/>
      <c r="N226" s="16"/>
      <c r="O226" s="16"/>
      <c r="P226" s="16"/>
      <c r="Q226" s="16"/>
      <c r="R226" s="16"/>
      <c r="S226" s="16"/>
      <c r="T226" s="5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3" t="s">
        <v>138</v>
      </c>
      <c r="AU226" s="3" t="s">
        <v>136</v>
      </c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</row>
    <row r="227" ht="33.0" customHeight="1">
      <c r="A227" s="16"/>
      <c r="B227" s="17"/>
      <c r="C227" s="146" t="s">
        <v>504</v>
      </c>
      <c r="D227" s="146" t="s">
        <v>131</v>
      </c>
      <c r="E227" s="147" t="s">
        <v>2244</v>
      </c>
      <c r="F227" s="148" t="s">
        <v>2245</v>
      </c>
      <c r="G227" s="149" t="s">
        <v>486</v>
      </c>
      <c r="H227" s="150">
        <v>1.0</v>
      </c>
      <c r="I227" s="151"/>
      <c r="J227" s="151">
        <f>ROUND(I227*H227,2)</f>
        <v>0</v>
      </c>
      <c r="K227" s="148" t="s">
        <v>134</v>
      </c>
      <c r="L227" s="17"/>
      <c r="M227" s="152" t="s">
        <v>1</v>
      </c>
      <c r="N227" s="153" t="s">
        <v>41</v>
      </c>
      <c r="O227" s="154">
        <v>0.393</v>
      </c>
      <c r="P227" s="154">
        <f>O227*H227</f>
        <v>0.393</v>
      </c>
      <c r="Q227" s="154">
        <v>0.00149486</v>
      </c>
      <c r="R227" s="154">
        <f>Q227*H227</f>
        <v>0.00149486</v>
      </c>
      <c r="S227" s="154">
        <v>0.0</v>
      </c>
      <c r="T227" s="155">
        <f>S227*H227</f>
        <v>0</v>
      </c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56" t="s">
        <v>434</v>
      </c>
      <c r="AS227" s="16"/>
      <c r="AT227" s="156" t="s">
        <v>131</v>
      </c>
      <c r="AU227" s="156" t="s">
        <v>136</v>
      </c>
      <c r="AV227" s="16"/>
      <c r="AW227" s="16"/>
      <c r="AX227" s="16"/>
      <c r="AY227" s="3" t="s">
        <v>128</v>
      </c>
      <c r="AZ227" s="16"/>
      <c r="BA227" s="16"/>
      <c r="BB227" s="16"/>
      <c r="BC227" s="16"/>
      <c r="BD227" s="16"/>
      <c r="BE227" s="157">
        <f>IF(N227="základní",J227,0)</f>
        <v>0</v>
      </c>
      <c r="BF227" s="157">
        <f>IF(N227="snížená",J227,0)</f>
        <v>0</v>
      </c>
      <c r="BG227" s="157">
        <f>IF(N227="zákl. přenesená",J227,0)</f>
        <v>0</v>
      </c>
      <c r="BH227" s="157">
        <f>IF(N227="sníž. přenesená",J227,0)</f>
        <v>0</v>
      </c>
      <c r="BI227" s="157">
        <f>IF(N227="nulová",J227,0)</f>
        <v>0</v>
      </c>
      <c r="BJ227" s="3" t="s">
        <v>136</v>
      </c>
      <c r="BK227" s="157">
        <f>ROUND(I227*H227,2)</f>
        <v>0</v>
      </c>
      <c r="BL227" s="3" t="s">
        <v>434</v>
      </c>
      <c r="BM227" s="156" t="s">
        <v>2246</v>
      </c>
    </row>
    <row r="228" ht="15.75" customHeight="1">
      <c r="A228" s="16"/>
      <c r="B228" s="17"/>
      <c r="C228" s="16"/>
      <c r="D228" s="158" t="s">
        <v>138</v>
      </c>
      <c r="E228" s="16"/>
      <c r="F228" s="159" t="s">
        <v>2247</v>
      </c>
      <c r="G228" s="16"/>
      <c r="H228" s="16"/>
      <c r="I228" s="16"/>
      <c r="J228" s="16"/>
      <c r="K228" s="16"/>
      <c r="L228" s="17"/>
      <c r="M228" s="160"/>
      <c r="N228" s="16"/>
      <c r="O228" s="16"/>
      <c r="P228" s="16"/>
      <c r="Q228" s="16"/>
      <c r="R228" s="16"/>
      <c r="S228" s="16"/>
      <c r="T228" s="5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3" t="s">
        <v>138</v>
      </c>
      <c r="AU228" s="3" t="s">
        <v>136</v>
      </c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</row>
    <row r="229" ht="16.5" customHeight="1">
      <c r="A229" s="16"/>
      <c r="B229" s="17"/>
      <c r="C229" s="146" t="s">
        <v>511</v>
      </c>
      <c r="D229" s="146" t="s">
        <v>131</v>
      </c>
      <c r="E229" s="147" t="s">
        <v>2248</v>
      </c>
      <c r="F229" s="148" t="s">
        <v>2249</v>
      </c>
      <c r="G229" s="149" t="s">
        <v>559</v>
      </c>
      <c r="H229" s="150">
        <v>1.0</v>
      </c>
      <c r="I229" s="151"/>
      <c r="J229" s="151">
        <f>ROUND(I229*H229,2)</f>
        <v>0</v>
      </c>
      <c r="K229" s="148" t="s">
        <v>134</v>
      </c>
      <c r="L229" s="17"/>
      <c r="M229" s="152" t="s">
        <v>1</v>
      </c>
      <c r="N229" s="153" t="s">
        <v>41</v>
      </c>
      <c r="O229" s="154">
        <v>0.5</v>
      </c>
      <c r="P229" s="154">
        <f>O229*H229</f>
        <v>0.5</v>
      </c>
      <c r="Q229" s="154">
        <v>0.002</v>
      </c>
      <c r="R229" s="154">
        <f>Q229*H229</f>
        <v>0.002</v>
      </c>
      <c r="S229" s="154">
        <v>0.0</v>
      </c>
      <c r="T229" s="155">
        <f>S229*H229</f>
        <v>0</v>
      </c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56" t="s">
        <v>434</v>
      </c>
      <c r="AS229" s="16"/>
      <c r="AT229" s="156" t="s">
        <v>131</v>
      </c>
      <c r="AU229" s="156" t="s">
        <v>136</v>
      </c>
      <c r="AV229" s="16"/>
      <c r="AW229" s="16"/>
      <c r="AX229" s="16"/>
      <c r="AY229" s="3" t="s">
        <v>128</v>
      </c>
      <c r="AZ229" s="16"/>
      <c r="BA229" s="16"/>
      <c r="BB229" s="16"/>
      <c r="BC229" s="16"/>
      <c r="BD229" s="16"/>
      <c r="BE229" s="157">
        <f>IF(N229="základní",J229,0)</f>
        <v>0</v>
      </c>
      <c r="BF229" s="157">
        <f>IF(N229="snížená",J229,0)</f>
        <v>0</v>
      </c>
      <c r="BG229" s="157">
        <f>IF(N229="zákl. přenesená",J229,0)</f>
        <v>0</v>
      </c>
      <c r="BH229" s="157">
        <f>IF(N229="sníž. přenesená",J229,0)</f>
        <v>0</v>
      </c>
      <c r="BI229" s="157">
        <f>IF(N229="nulová",J229,0)</f>
        <v>0</v>
      </c>
      <c r="BJ229" s="3" t="s">
        <v>136</v>
      </c>
      <c r="BK229" s="157">
        <f>ROUND(I229*H229,2)</f>
        <v>0</v>
      </c>
      <c r="BL229" s="3" t="s">
        <v>434</v>
      </c>
      <c r="BM229" s="156" t="s">
        <v>2250</v>
      </c>
    </row>
    <row r="230" ht="15.75" customHeight="1">
      <c r="A230" s="16"/>
      <c r="B230" s="17"/>
      <c r="C230" s="16"/>
      <c r="D230" s="158" t="s">
        <v>138</v>
      </c>
      <c r="E230" s="16"/>
      <c r="F230" s="159" t="s">
        <v>2251</v>
      </c>
      <c r="G230" s="16"/>
      <c r="H230" s="16"/>
      <c r="I230" s="16"/>
      <c r="J230" s="16"/>
      <c r="K230" s="16"/>
      <c r="L230" s="17"/>
      <c r="M230" s="160"/>
      <c r="N230" s="16"/>
      <c r="O230" s="16"/>
      <c r="P230" s="16"/>
      <c r="Q230" s="16"/>
      <c r="R230" s="16"/>
      <c r="S230" s="16"/>
      <c r="T230" s="5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3" t="s">
        <v>138</v>
      </c>
      <c r="AU230" s="3" t="s">
        <v>136</v>
      </c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</row>
    <row r="231" ht="24.0" customHeight="1">
      <c r="A231" s="16"/>
      <c r="B231" s="17"/>
      <c r="C231" s="146" t="s">
        <v>520</v>
      </c>
      <c r="D231" s="146" t="s">
        <v>131</v>
      </c>
      <c r="E231" s="147" t="s">
        <v>2252</v>
      </c>
      <c r="F231" s="148" t="s">
        <v>2253</v>
      </c>
      <c r="G231" s="149" t="s">
        <v>209</v>
      </c>
      <c r="H231" s="150">
        <v>83.3</v>
      </c>
      <c r="I231" s="151"/>
      <c r="J231" s="151">
        <f>ROUND(I231*H231,2)</f>
        <v>0</v>
      </c>
      <c r="K231" s="148" t="s">
        <v>134</v>
      </c>
      <c r="L231" s="17"/>
      <c r="M231" s="152" t="s">
        <v>1</v>
      </c>
      <c r="N231" s="153" t="s">
        <v>41</v>
      </c>
      <c r="O231" s="154">
        <v>0.067</v>
      </c>
      <c r="P231" s="154">
        <f>O231*H231</f>
        <v>5.5811</v>
      </c>
      <c r="Q231" s="154">
        <v>1.897235E-4</v>
      </c>
      <c r="R231" s="154">
        <f>Q231*H231</f>
        <v>0.01580396755</v>
      </c>
      <c r="S231" s="154">
        <v>0.0</v>
      </c>
      <c r="T231" s="155">
        <f>S231*H231</f>
        <v>0</v>
      </c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56" t="s">
        <v>434</v>
      </c>
      <c r="AS231" s="16"/>
      <c r="AT231" s="156" t="s">
        <v>131</v>
      </c>
      <c r="AU231" s="156" t="s">
        <v>136</v>
      </c>
      <c r="AV231" s="16"/>
      <c r="AW231" s="16"/>
      <c r="AX231" s="16"/>
      <c r="AY231" s="3" t="s">
        <v>128</v>
      </c>
      <c r="AZ231" s="16"/>
      <c r="BA231" s="16"/>
      <c r="BB231" s="16"/>
      <c r="BC231" s="16"/>
      <c r="BD231" s="16"/>
      <c r="BE231" s="157">
        <f>IF(N231="základní",J231,0)</f>
        <v>0</v>
      </c>
      <c r="BF231" s="157">
        <f>IF(N231="snížená",J231,0)</f>
        <v>0</v>
      </c>
      <c r="BG231" s="157">
        <f>IF(N231="zákl. přenesená",J231,0)</f>
        <v>0</v>
      </c>
      <c r="BH231" s="157">
        <f>IF(N231="sníž. přenesená",J231,0)</f>
        <v>0</v>
      </c>
      <c r="BI231" s="157">
        <f>IF(N231="nulová",J231,0)</f>
        <v>0</v>
      </c>
      <c r="BJ231" s="3" t="s">
        <v>136</v>
      </c>
      <c r="BK231" s="157">
        <f>ROUND(I231*H231,2)</f>
        <v>0</v>
      </c>
      <c r="BL231" s="3" t="s">
        <v>434</v>
      </c>
      <c r="BM231" s="156" t="s">
        <v>2254</v>
      </c>
    </row>
    <row r="232" ht="15.75" customHeight="1">
      <c r="A232" s="16"/>
      <c r="B232" s="17"/>
      <c r="C232" s="16"/>
      <c r="D232" s="158" t="s">
        <v>138</v>
      </c>
      <c r="E232" s="16"/>
      <c r="F232" s="159" t="s">
        <v>2255</v>
      </c>
      <c r="G232" s="16"/>
      <c r="H232" s="16"/>
      <c r="I232" s="16"/>
      <c r="J232" s="16"/>
      <c r="K232" s="16"/>
      <c r="L232" s="17"/>
      <c r="M232" s="160"/>
      <c r="N232" s="16"/>
      <c r="O232" s="16"/>
      <c r="P232" s="16"/>
      <c r="Q232" s="16"/>
      <c r="R232" s="16"/>
      <c r="S232" s="16"/>
      <c r="T232" s="5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3" t="s">
        <v>138</v>
      </c>
      <c r="AU232" s="3" t="s">
        <v>136</v>
      </c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</row>
    <row r="233" ht="15.75" customHeight="1">
      <c r="A233" s="173"/>
      <c r="B233" s="174"/>
      <c r="C233" s="173"/>
      <c r="D233" s="168" t="s">
        <v>338</v>
      </c>
      <c r="E233" s="175" t="s">
        <v>1</v>
      </c>
      <c r="F233" s="176" t="s">
        <v>2256</v>
      </c>
      <c r="G233" s="173"/>
      <c r="H233" s="177">
        <v>83.3</v>
      </c>
      <c r="I233" s="173"/>
      <c r="J233" s="173"/>
      <c r="K233" s="173"/>
      <c r="L233" s="174"/>
      <c r="M233" s="178"/>
      <c r="N233" s="173"/>
      <c r="O233" s="173"/>
      <c r="P233" s="173"/>
      <c r="Q233" s="173"/>
      <c r="R233" s="173"/>
      <c r="S233" s="173"/>
      <c r="T233" s="179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5" t="s">
        <v>338</v>
      </c>
      <c r="AU233" s="175" t="s">
        <v>136</v>
      </c>
      <c r="AV233" s="173" t="s">
        <v>136</v>
      </c>
      <c r="AW233" s="173" t="s">
        <v>28</v>
      </c>
      <c r="AX233" s="173" t="s">
        <v>83</v>
      </c>
      <c r="AY233" s="175" t="s">
        <v>128</v>
      </c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</row>
    <row r="234" ht="21.75" customHeight="1">
      <c r="A234" s="16"/>
      <c r="B234" s="17"/>
      <c r="C234" s="146" t="s">
        <v>534</v>
      </c>
      <c r="D234" s="146" t="s">
        <v>131</v>
      </c>
      <c r="E234" s="147" t="s">
        <v>2257</v>
      </c>
      <c r="F234" s="148" t="s">
        <v>2258</v>
      </c>
      <c r="G234" s="149" t="s">
        <v>209</v>
      </c>
      <c r="H234" s="150">
        <v>83.3</v>
      </c>
      <c r="I234" s="151"/>
      <c r="J234" s="151">
        <f>ROUND(I234*H234,2)</f>
        <v>0</v>
      </c>
      <c r="K234" s="148" t="s">
        <v>134</v>
      </c>
      <c r="L234" s="17"/>
      <c r="M234" s="152" t="s">
        <v>1</v>
      </c>
      <c r="N234" s="153" t="s">
        <v>41</v>
      </c>
      <c r="O234" s="154">
        <v>0.082</v>
      </c>
      <c r="P234" s="154">
        <f>O234*H234</f>
        <v>6.8306</v>
      </c>
      <c r="Q234" s="154">
        <v>1.0E-5</v>
      </c>
      <c r="R234" s="154">
        <f>Q234*H234</f>
        <v>0.000833</v>
      </c>
      <c r="S234" s="154">
        <v>0.0</v>
      </c>
      <c r="T234" s="155">
        <f>S234*H234</f>
        <v>0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56" t="s">
        <v>434</v>
      </c>
      <c r="AS234" s="16"/>
      <c r="AT234" s="156" t="s">
        <v>131</v>
      </c>
      <c r="AU234" s="156" t="s">
        <v>136</v>
      </c>
      <c r="AV234" s="16"/>
      <c r="AW234" s="16"/>
      <c r="AX234" s="16"/>
      <c r="AY234" s="3" t="s">
        <v>128</v>
      </c>
      <c r="AZ234" s="16"/>
      <c r="BA234" s="16"/>
      <c r="BB234" s="16"/>
      <c r="BC234" s="16"/>
      <c r="BD234" s="16"/>
      <c r="BE234" s="157">
        <f>IF(N234="základní",J234,0)</f>
        <v>0</v>
      </c>
      <c r="BF234" s="157">
        <f>IF(N234="snížená",J234,0)</f>
        <v>0</v>
      </c>
      <c r="BG234" s="157">
        <f>IF(N234="zákl. přenesená",J234,0)</f>
        <v>0</v>
      </c>
      <c r="BH234" s="157">
        <f>IF(N234="sníž. přenesená",J234,0)</f>
        <v>0</v>
      </c>
      <c r="BI234" s="157">
        <f>IF(N234="nulová",J234,0)</f>
        <v>0</v>
      </c>
      <c r="BJ234" s="3" t="s">
        <v>136</v>
      </c>
      <c r="BK234" s="157">
        <f>ROUND(I234*H234,2)</f>
        <v>0</v>
      </c>
      <c r="BL234" s="3" t="s">
        <v>434</v>
      </c>
      <c r="BM234" s="156" t="s">
        <v>2259</v>
      </c>
    </row>
    <row r="235" ht="15.75" customHeight="1">
      <c r="A235" s="16"/>
      <c r="B235" s="17"/>
      <c r="C235" s="16"/>
      <c r="D235" s="158" t="s">
        <v>138</v>
      </c>
      <c r="E235" s="16"/>
      <c r="F235" s="159" t="s">
        <v>2260</v>
      </c>
      <c r="G235" s="16"/>
      <c r="H235" s="16"/>
      <c r="I235" s="16"/>
      <c r="J235" s="16"/>
      <c r="K235" s="16"/>
      <c r="L235" s="17"/>
      <c r="M235" s="160"/>
      <c r="N235" s="16"/>
      <c r="O235" s="16"/>
      <c r="P235" s="16"/>
      <c r="Q235" s="16"/>
      <c r="R235" s="16"/>
      <c r="S235" s="16"/>
      <c r="T235" s="5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3" t="s">
        <v>138</v>
      </c>
      <c r="AU235" s="3" t="s">
        <v>136</v>
      </c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</row>
    <row r="236" ht="24.0" customHeight="1">
      <c r="A236" s="16"/>
      <c r="B236" s="17"/>
      <c r="C236" s="146" t="s">
        <v>550</v>
      </c>
      <c r="D236" s="146" t="s">
        <v>131</v>
      </c>
      <c r="E236" s="147" t="s">
        <v>2261</v>
      </c>
      <c r="F236" s="148" t="s">
        <v>2262</v>
      </c>
      <c r="G236" s="149" t="s">
        <v>410</v>
      </c>
      <c r="H236" s="150">
        <v>0.06</v>
      </c>
      <c r="I236" s="151"/>
      <c r="J236" s="151">
        <f>ROUND(I236*H236,2)</f>
        <v>0</v>
      </c>
      <c r="K236" s="148" t="s">
        <v>134</v>
      </c>
      <c r="L236" s="17"/>
      <c r="M236" s="152" t="s">
        <v>1</v>
      </c>
      <c r="N236" s="153" t="s">
        <v>41</v>
      </c>
      <c r="O236" s="154">
        <v>1.374</v>
      </c>
      <c r="P236" s="154">
        <f>O236*H236</f>
        <v>0.08244</v>
      </c>
      <c r="Q236" s="154">
        <v>0.0</v>
      </c>
      <c r="R236" s="154">
        <f>Q236*H236</f>
        <v>0</v>
      </c>
      <c r="S236" s="154">
        <v>0.0</v>
      </c>
      <c r="T236" s="155">
        <f>S236*H236</f>
        <v>0</v>
      </c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56" t="s">
        <v>434</v>
      </c>
      <c r="AS236" s="16"/>
      <c r="AT236" s="156" t="s">
        <v>131</v>
      </c>
      <c r="AU236" s="156" t="s">
        <v>136</v>
      </c>
      <c r="AV236" s="16"/>
      <c r="AW236" s="16"/>
      <c r="AX236" s="16"/>
      <c r="AY236" s="3" t="s">
        <v>128</v>
      </c>
      <c r="AZ236" s="16"/>
      <c r="BA236" s="16"/>
      <c r="BB236" s="16"/>
      <c r="BC236" s="16"/>
      <c r="BD236" s="16"/>
      <c r="BE236" s="157">
        <f>IF(N236="základní",J236,0)</f>
        <v>0</v>
      </c>
      <c r="BF236" s="157">
        <f>IF(N236="snížená",J236,0)</f>
        <v>0</v>
      </c>
      <c r="BG236" s="157">
        <f>IF(N236="zákl. přenesená",J236,0)</f>
        <v>0</v>
      </c>
      <c r="BH236" s="157">
        <f>IF(N236="sníž. přenesená",J236,0)</f>
        <v>0</v>
      </c>
      <c r="BI236" s="157">
        <f>IF(N236="nulová",J236,0)</f>
        <v>0</v>
      </c>
      <c r="BJ236" s="3" t="s">
        <v>136</v>
      </c>
      <c r="BK236" s="157">
        <f>ROUND(I236*H236,2)</f>
        <v>0</v>
      </c>
      <c r="BL236" s="3" t="s">
        <v>434</v>
      </c>
      <c r="BM236" s="156" t="s">
        <v>2263</v>
      </c>
    </row>
    <row r="237" ht="15.75" customHeight="1">
      <c r="A237" s="16"/>
      <c r="B237" s="17"/>
      <c r="C237" s="16"/>
      <c r="D237" s="158" t="s">
        <v>138</v>
      </c>
      <c r="E237" s="16"/>
      <c r="F237" s="159" t="s">
        <v>2264</v>
      </c>
      <c r="G237" s="16"/>
      <c r="H237" s="16"/>
      <c r="I237" s="16"/>
      <c r="J237" s="16"/>
      <c r="K237" s="16"/>
      <c r="L237" s="17"/>
      <c r="M237" s="160"/>
      <c r="N237" s="16"/>
      <c r="O237" s="16"/>
      <c r="P237" s="16"/>
      <c r="Q237" s="16"/>
      <c r="R237" s="16"/>
      <c r="S237" s="16"/>
      <c r="T237" s="5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3" t="s">
        <v>138</v>
      </c>
      <c r="AU237" s="3" t="s">
        <v>136</v>
      </c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</row>
    <row r="238" ht="22.5" customHeight="1">
      <c r="A238" s="134"/>
      <c r="B238" s="135"/>
      <c r="C238" s="134"/>
      <c r="D238" s="136" t="s">
        <v>74</v>
      </c>
      <c r="E238" s="144" t="s">
        <v>2265</v>
      </c>
      <c r="F238" s="144" t="s">
        <v>2266</v>
      </c>
      <c r="G238" s="134"/>
      <c r="H238" s="134"/>
      <c r="I238" s="134"/>
      <c r="J238" s="145">
        <f>BK238</f>
        <v>0</v>
      </c>
      <c r="K238" s="134"/>
      <c r="L238" s="135"/>
      <c r="M238" s="139"/>
      <c r="N238" s="134"/>
      <c r="O238" s="134"/>
      <c r="P238" s="140">
        <f>SUM(P239:P268)</f>
        <v>27.279762</v>
      </c>
      <c r="Q238" s="134"/>
      <c r="R238" s="140">
        <f>SUM(R239:R268)</f>
        <v>0.3940313105</v>
      </c>
      <c r="S238" s="134"/>
      <c r="T238" s="141">
        <f>SUM(T239:T268)</f>
        <v>0</v>
      </c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6" t="s">
        <v>136</v>
      </c>
      <c r="AS238" s="134"/>
      <c r="AT238" s="142" t="s">
        <v>74</v>
      </c>
      <c r="AU238" s="142" t="s">
        <v>83</v>
      </c>
      <c r="AV238" s="134"/>
      <c r="AW238" s="134"/>
      <c r="AX238" s="134"/>
      <c r="AY238" s="136" t="s">
        <v>128</v>
      </c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43">
        <f>SUM(BK239:BK268)</f>
        <v>0</v>
      </c>
      <c r="BL238" s="134"/>
      <c r="BM238" s="134"/>
    </row>
    <row r="239" ht="24.0" customHeight="1">
      <c r="A239" s="16"/>
      <c r="B239" s="17"/>
      <c r="C239" s="146" t="s">
        <v>556</v>
      </c>
      <c r="D239" s="146" t="s">
        <v>131</v>
      </c>
      <c r="E239" s="147" t="s">
        <v>2267</v>
      </c>
      <c r="F239" s="148" t="s">
        <v>2268</v>
      </c>
      <c r="G239" s="149" t="s">
        <v>559</v>
      </c>
      <c r="H239" s="150">
        <v>2.0</v>
      </c>
      <c r="I239" s="151"/>
      <c r="J239" s="151">
        <f>ROUND(I239*H239,2)</f>
        <v>0</v>
      </c>
      <c r="K239" s="148" t="s">
        <v>134</v>
      </c>
      <c r="L239" s="17"/>
      <c r="M239" s="152" t="s">
        <v>1</v>
      </c>
      <c r="N239" s="153" t="s">
        <v>41</v>
      </c>
      <c r="O239" s="154">
        <v>1.1</v>
      </c>
      <c r="P239" s="154">
        <f>O239*H239</f>
        <v>2.2</v>
      </c>
      <c r="Q239" s="154">
        <v>0.0169688363</v>
      </c>
      <c r="R239" s="154">
        <f>Q239*H239</f>
        <v>0.0339376726</v>
      </c>
      <c r="S239" s="154">
        <v>0.0</v>
      </c>
      <c r="T239" s="155">
        <f>S239*H239</f>
        <v>0</v>
      </c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56" t="s">
        <v>434</v>
      </c>
      <c r="AS239" s="16"/>
      <c r="AT239" s="156" t="s">
        <v>131</v>
      </c>
      <c r="AU239" s="156" t="s">
        <v>136</v>
      </c>
      <c r="AV239" s="16"/>
      <c r="AW239" s="16"/>
      <c r="AX239" s="16"/>
      <c r="AY239" s="3" t="s">
        <v>128</v>
      </c>
      <c r="AZ239" s="16"/>
      <c r="BA239" s="16"/>
      <c r="BB239" s="16"/>
      <c r="BC239" s="16"/>
      <c r="BD239" s="16"/>
      <c r="BE239" s="157">
        <f>IF(N239="základní",J239,0)</f>
        <v>0</v>
      </c>
      <c r="BF239" s="157">
        <f>IF(N239="snížená",J239,0)</f>
        <v>0</v>
      </c>
      <c r="BG239" s="157">
        <f>IF(N239="zákl. přenesená",J239,0)</f>
        <v>0</v>
      </c>
      <c r="BH239" s="157">
        <f>IF(N239="sníž. přenesená",J239,0)</f>
        <v>0</v>
      </c>
      <c r="BI239" s="157">
        <f>IF(N239="nulová",J239,0)</f>
        <v>0</v>
      </c>
      <c r="BJ239" s="3" t="s">
        <v>136</v>
      </c>
      <c r="BK239" s="157">
        <f>ROUND(I239*H239,2)</f>
        <v>0</v>
      </c>
      <c r="BL239" s="3" t="s">
        <v>434</v>
      </c>
      <c r="BM239" s="156" t="s">
        <v>2269</v>
      </c>
    </row>
    <row r="240" ht="15.75" customHeight="1">
      <c r="A240" s="16"/>
      <c r="B240" s="17"/>
      <c r="C240" s="16"/>
      <c r="D240" s="158" t="s">
        <v>138</v>
      </c>
      <c r="E240" s="16"/>
      <c r="F240" s="159" t="s">
        <v>2270</v>
      </c>
      <c r="G240" s="16"/>
      <c r="H240" s="16"/>
      <c r="I240" s="16"/>
      <c r="J240" s="16"/>
      <c r="K240" s="16"/>
      <c r="L240" s="17"/>
      <c r="M240" s="160"/>
      <c r="N240" s="16"/>
      <c r="O240" s="16"/>
      <c r="P240" s="16"/>
      <c r="Q240" s="16"/>
      <c r="R240" s="16"/>
      <c r="S240" s="16"/>
      <c r="T240" s="5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3" t="s">
        <v>138</v>
      </c>
      <c r="AU240" s="3" t="s">
        <v>136</v>
      </c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</row>
    <row r="241" ht="24.0" customHeight="1">
      <c r="A241" s="16"/>
      <c r="B241" s="17"/>
      <c r="C241" s="146" t="s">
        <v>561</v>
      </c>
      <c r="D241" s="146" t="s">
        <v>131</v>
      </c>
      <c r="E241" s="147" t="s">
        <v>2271</v>
      </c>
      <c r="F241" s="148" t="s">
        <v>2272</v>
      </c>
      <c r="G241" s="149" t="s">
        <v>559</v>
      </c>
      <c r="H241" s="150">
        <v>3.0</v>
      </c>
      <c r="I241" s="151"/>
      <c r="J241" s="151">
        <f>ROUND(I241*H241,2)</f>
        <v>0</v>
      </c>
      <c r="K241" s="148" t="s">
        <v>134</v>
      </c>
      <c r="L241" s="17"/>
      <c r="M241" s="152" t="s">
        <v>1</v>
      </c>
      <c r="N241" s="153" t="s">
        <v>41</v>
      </c>
      <c r="O241" s="154">
        <v>1.1</v>
      </c>
      <c r="P241" s="154">
        <f>O241*H241</f>
        <v>3.3</v>
      </c>
      <c r="Q241" s="154">
        <v>0.0149692765</v>
      </c>
      <c r="R241" s="154">
        <f>Q241*H241</f>
        <v>0.0449078295</v>
      </c>
      <c r="S241" s="154">
        <v>0.0</v>
      </c>
      <c r="T241" s="155">
        <f>S241*H241</f>
        <v>0</v>
      </c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56" t="s">
        <v>434</v>
      </c>
      <c r="AS241" s="16"/>
      <c r="AT241" s="156" t="s">
        <v>131</v>
      </c>
      <c r="AU241" s="156" t="s">
        <v>136</v>
      </c>
      <c r="AV241" s="16"/>
      <c r="AW241" s="16"/>
      <c r="AX241" s="16"/>
      <c r="AY241" s="3" t="s">
        <v>128</v>
      </c>
      <c r="AZ241" s="16"/>
      <c r="BA241" s="16"/>
      <c r="BB241" s="16"/>
      <c r="BC241" s="16"/>
      <c r="BD241" s="16"/>
      <c r="BE241" s="157">
        <f>IF(N241="základní",J241,0)</f>
        <v>0</v>
      </c>
      <c r="BF241" s="157">
        <f>IF(N241="snížená",J241,0)</f>
        <v>0</v>
      </c>
      <c r="BG241" s="157">
        <f>IF(N241="zákl. přenesená",J241,0)</f>
        <v>0</v>
      </c>
      <c r="BH241" s="157">
        <f>IF(N241="sníž. přenesená",J241,0)</f>
        <v>0</v>
      </c>
      <c r="BI241" s="157">
        <f>IF(N241="nulová",J241,0)</f>
        <v>0</v>
      </c>
      <c r="BJ241" s="3" t="s">
        <v>136</v>
      </c>
      <c r="BK241" s="157">
        <f>ROUND(I241*H241,2)</f>
        <v>0</v>
      </c>
      <c r="BL241" s="3" t="s">
        <v>434</v>
      </c>
      <c r="BM241" s="156" t="s">
        <v>2273</v>
      </c>
    </row>
    <row r="242" ht="15.75" customHeight="1">
      <c r="A242" s="16"/>
      <c r="B242" s="17"/>
      <c r="C242" s="16"/>
      <c r="D242" s="158" t="s">
        <v>138</v>
      </c>
      <c r="E242" s="16"/>
      <c r="F242" s="159" t="s">
        <v>2274</v>
      </c>
      <c r="G242" s="16"/>
      <c r="H242" s="16"/>
      <c r="I242" s="16"/>
      <c r="J242" s="16"/>
      <c r="K242" s="16"/>
      <c r="L242" s="17"/>
      <c r="M242" s="160"/>
      <c r="N242" s="16"/>
      <c r="O242" s="16"/>
      <c r="P242" s="16"/>
      <c r="Q242" s="16"/>
      <c r="R242" s="16"/>
      <c r="S242" s="16"/>
      <c r="T242" s="5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3" t="s">
        <v>138</v>
      </c>
      <c r="AU242" s="3" t="s">
        <v>136</v>
      </c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</row>
    <row r="243" ht="33.0" customHeight="1">
      <c r="A243" s="16"/>
      <c r="B243" s="17"/>
      <c r="C243" s="146" t="s">
        <v>565</v>
      </c>
      <c r="D243" s="146" t="s">
        <v>131</v>
      </c>
      <c r="E243" s="147" t="s">
        <v>2275</v>
      </c>
      <c r="F243" s="148" t="s">
        <v>2276</v>
      </c>
      <c r="G243" s="149" t="s">
        <v>559</v>
      </c>
      <c r="H243" s="150">
        <v>1.0</v>
      </c>
      <c r="I243" s="151"/>
      <c r="J243" s="151">
        <f>ROUND(I243*H243,2)</f>
        <v>0</v>
      </c>
      <c r="K243" s="148" t="s">
        <v>134</v>
      </c>
      <c r="L243" s="17"/>
      <c r="M243" s="152" t="s">
        <v>1</v>
      </c>
      <c r="N243" s="153" t="s">
        <v>41</v>
      </c>
      <c r="O243" s="154">
        <v>2.462</v>
      </c>
      <c r="P243" s="154">
        <f>O243*H243</f>
        <v>2.462</v>
      </c>
      <c r="Q243" s="154">
        <v>0.1555688363</v>
      </c>
      <c r="R243" s="154">
        <f>Q243*H243</f>
        <v>0.1555688363</v>
      </c>
      <c r="S243" s="154">
        <v>0.0</v>
      </c>
      <c r="T243" s="155">
        <f>S243*H243</f>
        <v>0</v>
      </c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56" t="s">
        <v>434</v>
      </c>
      <c r="AS243" s="16"/>
      <c r="AT243" s="156" t="s">
        <v>131</v>
      </c>
      <c r="AU243" s="156" t="s">
        <v>136</v>
      </c>
      <c r="AV243" s="16"/>
      <c r="AW243" s="16"/>
      <c r="AX243" s="16"/>
      <c r="AY243" s="3" t="s">
        <v>128</v>
      </c>
      <c r="AZ243" s="16"/>
      <c r="BA243" s="16"/>
      <c r="BB243" s="16"/>
      <c r="BC243" s="16"/>
      <c r="BD243" s="16"/>
      <c r="BE243" s="157">
        <f>IF(N243="základní",J243,0)</f>
        <v>0</v>
      </c>
      <c r="BF243" s="157">
        <f>IF(N243="snížená",J243,0)</f>
        <v>0</v>
      </c>
      <c r="BG243" s="157">
        <f>IF(N243="zákl. přenesená",J243,0)</f>
        <v>0</v>
      </c>
      <c r="BH243" s="157">
        <f>IF(N243="sníž. přenesená",J243,0)</f>
        <v>0</v>
      </c>
      <c r="BI243" s="157">
        <f>IF(N243="nulová",J243,0)</f>
        <v>0</v>
      </c>
      <c r="BJ243" s="3" t="s">
        <v>136</v>
      </c>
      <c r="BK243" s="157">
        <f>ROUND(I243*H243,2)</f>
        <v>0</v>
      </c>
      <c r="BL243" s="3" t="s">
        <v>434</v>
      </c>
      <c r="BM243" s="156" t="s">
        <v>2277</v>
      </c>
    </row>
    <row r="244" ht="15.75" customHeight="1">
      <c r="A244" s="16"/>
      <c r="B244" s="17"/>
      <c r="C244" s="16"/>
      <c r="D244" s="158" t="s">
        <v>138</v>
      </c>
      <c r="E244" s="16"/>
      <c r="F244" s="159" t="s">
        <v>2278</v>
      </c>
      <c r="G244" s="16"/>
      <c r="H244" s="16"/>
      <c r="I244" s="16"/>
      <c r="J244" s="16"/>
      <c r="K244" s="16"/>
      <c r="L244" s="17"/>
      <c r="M244" s="160"/>
      <c r="N244" s="16"/>
      <c r="O244" s="16"/>
      <c r="P244" s="16"/>
      <c r="Q244" s="16"/>
      <c r="R244" s="16"/>
      <c r="S244" s="16"/>
      <c r="T244" s="5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3" t="s">
        <v>138</v>
      </c>
      <c r="AU244" s="3" t="s">
        <v>136</v>
      </c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</row>
    <row r="245" ht="24.0" customHeight="1">
      <c r="A245" s="16"/>
      <c r="B245" s="17"/>
      <c r="C245" s="146" t="s">
        <v>569</v>
      </c>
      <c r="D245" s="146" t="s">
        <v>131</v>
      </c>
      <c r="E245" s="147" t="s">
        <v>2279</v>
      </c>
      <c r="F245" s="148" t="s">
        <v>2280</v>
      </c>
      <c r="G245" s="149" t="s">
        <v>559</v>
      </c>
      <c r="H245" s="150">
        <v>1.0</v>
      </c>
      <c r="I245" s="151"/>
      <c r="J245" s="151">
        <f>ROUND(I245*H245,2)</f>
        <v>0</v>
      </c>
      <c r="K245" s="148" t="s">
        <v>134</v>
      </c>
      <c r="L245" s="17"/>
      <c r="M245" s="152" t="s">
        <v>1</v>
      </c>
      <c r="N245" s="153" t="s">
        <v>41</v>
      </c>
      <c r="O245" s="154">
        <v>2.54</v>
      </c>
      <c r="P245" s="154">
        <f>O245*H245</f>
        <v>2.54</v>
      </c>
      <c r="Q245" s="154">
        <v>0.02981</v>
      </c>
      <c r="R245" s="154">
        <f>Q245*H245</f>
        <v>0.02981</v>
      </c>
      <c r="S245" s="154">
        <v>0.0</v>
      </c>
      <c r="T245" s="155">
        <f>S245*H245</f>
        <v>0</v>
      </c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56" t="s">
        <v>434</v>
      </c>
      <c r="AS245" s="16"/>
      <c r="AT245" s="156" t="s">
        <v>131</v>
      </c>
      <c r="AU245" s="156" t="s">
        <v>136</v>
      </c>
      <c r="AV245" s="16"/>
      <c r="AW245" s="16"/>
      <c r="AX245" s="16"/>
      <c r="AY245" s="3" t="s">
        <v>128</v>
      </c>
      <c r="AZ245" s="16"/>
      <c r="BA245" s="16"/>
      <c r="BB245" s="16"/>
      <c r="BC245" s="16"/>
      <c r="BD245" s="16"/>
      <c r="BE245" s="157">
        <f>IF(N245="základní",J245,0)</f>
        <v>0</v>
      </c>
      <c r="BF245" s="157">
        <f>IF(N245="snížená",J245,0)</f>
        <v>0</v>
      </c>
      <c r="BG245" s="157">
        <f>IF(N245="zákl. přenesená",J245,0)</f>
        <v>0</v>
      </c>
      <c r="BH245" s="157">
        <f>IF(N245="sníž. přenesená",J245,0)</f>
        <v>0</v>
      </c>
      <c r="BI245" s="157">
        <f>IF(N245="nulová",J245,0)</f>
        <v>0</v>
      </c>
      <c r="BJ245" s="3" t="s">
        <v>136</v>
      </c>
      <c r="BK245" s="157">
        <f>ROUND(I245*H245,2)</f>
        <v>0</v>
      </c>
      <c r="BL245" s="3" t="s">
        <v>434</v>
      </c>
      <c r="BM245" s="156" t="s">
        <v>2281</v>
      </c>
    </row>
    <row r="246" ht="15.75" customHeight="1">
      <c r="A246" s="16"/>
      <c r="B246" s="17"/>
      <c r="C246" s="16"/>
      <c r="D246" s="158" t="s">
        <v>138</v>
      </c>
      <c r="E246" s="16"/>
      <c r="F246" s="159" t="s">
        <v>2282</v>
      </c>
      <c r="G246" s="16"/>
      <c r="H246" s="16"/>
      <c r="I246" s="16"/>
      <c r="J246" s="16"/>
      <c r="K246" s="16"/>
      <c r="L246" s="17"/>
      <c r="M246" s="160"/>
      <c r="N246" s="16"/>
      <c r="O246" s="16"/>
      <c r="P246" s="16"/>
      <c r="Q246" s="16"/>
      <c r="R246" s="16"/>
      <c r="S246" s="16"/>
      <c r="T246" s="5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3" t="s">
        <v>138</v>
      </c>
      <c r="AU246" s="3" t="s">
        <v>136</v>
      </c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</row>
    <row r="247" ht="24.0" customHeight="1">
      <c r="A247" s="16"/>
      <c r="B247" s="17"/>
      <c r="C247" s="146" t="s">
        <v>575</v>
      </c>
      <c r="D247" s="146" t="s">
        <v>131</v>
      </c>
      <c r="E247" s="147" t="s">
        <v>2283</v>
      </c>
      <c r="F247" s="148" t="s">
        <v>2284</v>
      </c>
      <c r="G247" s="149" t="s">
        <v>559</v>
      </c>
      <c r="H247" s="150">
        <v>1.0</v>
      </c>
      <c r="I247" s="151"/>
      <c r="J247" s="151">
        <f>ROUND(I247*H247,2)</f>
        <v>0</v>
      </c>
      <c r="K247" s="148" t="s">
        <v>134</v>
      </c>
      <c r="L247" s="17"/>
      <c r="M247" s="152" t="s">
        <v>1</v>
      </c>
      <c r="N247" s="153" t="s">
        <v>41</v>
      </c>
      <c r="O247" s="154">
        <v>2.54</v>
      </c>
      <c r="P247" s="154">
        <f>O247*H247</f>
        <v>2.54</v>
      </c>
      <c r="Q247" s="154">
        <v>0.03468</v>
      </c>
      <c r="R247" s="154">
        <f>Q247*H247</f>
        <v>0.03468</v>
      </c>
      <c r="S247" s="154">
        <v>0.0</v>
      </c>
      <c r="T247" s="155">
        <f>S247*H247</f>
        <v>0</v>
      </c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56" t="s">
        <v>434</v>
      </c>
      <c r="AS247" s="16"/>
      <c r="AT247" s="156" t="s">
        <v>131</v>
      </c>
      <c r="AU247" s="156" t="s">
        <v>136</v>
      </c>
      <c r="AV247" s="16"/>
      <c r="AW247" s="16"/>
      <c r="AX247" s="16"/>
      <c r="AY247" s="3" t="s">
        <v>128</v>
      </c>
      <c r="AZ247" s="16"/>
      <c r="BA247" s="16"/>
      <c r="BB247" s="16"/>
      <c r="BC247" s="16"/>
      <c r="BD247" s="16"/>
      <c r="BE247" s="157">
        <f>IF(N247="základní",J247,0)</f>
        <v>0</v>
      </c>
      <c r="BF247" s="157">
        <f>IF(N247="snížená",J247,0)</f>
        <v>0</v>
      </c>
      <c r="BG247" s="157">
        <f>IF(N247="zákl. přenesená",J247,0)</f>
        <v>0</v>
      </c>
      <c r="BH247" s="157">
        <f>IF(N247="sníž. přenesená",J247,0)</f>
        <v>0</v>
      </c>
      <c r="BI247" s="157">
        <f>IF(N247="nulová",J247,0)</f>
        <v>0</v>
      </c>
      <c r="BJ247" s="3" t="s">
        <v>136</v>
      </c>
      <c r="BK247" s="157">
        <f>ROUND(I247*H247,2)</f>
        <v>0</v>
      </c>
      <c r="BL247" s="3" t="s">
        <v>434</v>
      </c>
      <c r="BM247" s="156" t="s">
        <v>2285</v>
      </c>
    </row>
    <row r="248" ht="15.75" customHeight="1">
      <c r="A248" s="16"/>
      <c r="B248" s="17"/>
      <c r="C248" s="16"/>
      <c r="D248" s="158" t="s">
        <v>138</v>
      </c>
      <c r="E248" s="16"/>
      <c r="F248" s="159" t="s">
        <v>2286</v>
      </c>
      <c r="G248" s="16"/>
      <c r="H248" s="16"/>
      <c r="I248" s="16"/>
      <c r="J248" s="16"/>
      <c r="K248" s="16"/>
      <c r="L248" s="17"/>
      <c r="M248" s="160"/>
      <c r="N248" s="16"/>
      <c r="O248" s="16"/>
      <c r="P248" s="16"/>
      <c r="Q248" s="16"/>
      <c r="R248" s="16"/>
      <c r="S248" s="16"/>
      <c r="T248" s="5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3" t="s">
        <v>138</v>
      </c>
      <c r="AU248" s="3" t="s">
        <v>136</v>
      </c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</row>
    <row r="249" ht="37.5" customHeight="1">
      <c r="A249" s="16"/>
      <c r="B249" s="17"/>
      <c r="C249" s="146" t="s">
        <v>580</v>
      </c>
      <c r="D249" s="146" t="s">
        <v>131</v>
      </c>
      <c r="E249" s="147" t="s">
        <v>2287</v>
      </c>
      <c r="F249" s="148" t="s">
        <v>2288</v>
      </c>
      <c r="G249" s="149" t="s">
        <v>559</v>
      </c>
      <c r="H249" s="150">
        <v>1.0</v>
      </c>
      <c r="I249" s="151"/>
      <c r="J249" s="151">
        <f>ROUND(I249*H249,2)</f>
        <v>0</v>
      </c>
      <c r="K249" s="148" t="s">
        <v>134</v>
      </c>
      <c r="L249" s="17"/>
      <c r="M249" s="152" t="s">
        <v>1</v>
      </c>
      <c r="N249" s="153" t="s">
        <v>41</v>
      </c>
      <c r="O249" s="154">
        <v>4.37</v>
      </c>
      <c r="P249" s="154">
        <f>O249*H249</f>
        <v>4.37</v>
      </c>
      <c r="Q249" s="154">
        <v>0.03243</v>
      </c>
      <c r="R249" s="154">
        <f>Q249*H249</f>
        <v>0.03243</v>
      </c>
      <c r="S249" s="154">
        <v>0.0</v>
      </c>
      <c r="T249" s="155">
        <f>S249*H249</f>
        <v>0</v>
      </c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56" t="s">
        <v>434</v>
      </c>
      <c r="AS249" s="16"/>
      <c r="AT249" s="156" t="s">
        <v>131</v>
      </c>
      <c r="AU249" s="156" t="s">
        <v>136</v>
      </c>
      <c r="AV249" s="16"/>
      <c r="AW249" s="16"/>
      <c r="AX249" s="16"/>
      <c r="AY249" s="3" t="s">
        <v>128</v>
      </c>
      <c r="AZ249" s="16"/>
      <c r="BA249" s="16"/>
      <c r="BB249" s="16"/>
      <c r="BC249" s="16"/>
      <c r="BD249" s="16"/>
      <c r="BE249" s="157">
        <f>IF(N249="základní",J249,0)</f>
        <v>0</v>
      </c>
      <c r="BF249" s="157">
        <f>IF(N249="snížená",J249,0)</f>
        <v>0</v>
      </c>
      <c r="BG249" s="157">
        <f>IF(N249="zákl. přenesená",J249,0)</f>
        <v>0</v>
      </c>
      <c r="BH249" s="157">
        <f>IF(N249="sníž. přenesená",J249,0)</f>
        <v>0</v>
      </c>
      <c r="BI249" s="157">
        <f>IF(N249="nulová",J249,0)</f>
        <v>0</v>
      </c>
      <c r="BJ249" s="3" t="s">
        <v>136</v>
      </c>
      <c r="BK249" s="157">
        <f>ROUND(I249*H249,2)</f>
        <v>0</v>
      </c>
      <c r="BL249" s="3" t="s">
        <v>434</v>
      </c>
      <c r="BM249" s="156" t="s">
        <v>2289</v>
      </c>
    </row>
    <row r="250" ht="15.75" customHeight="1">
      <c r="A250" s="16"/>
      <c r="B250" s="17"/>
      <c r="C250" s="16"/>
      <c r="D250" s="158" t="s">
        <v>138</v>
      </c>
      <c r="E250" s="16"/>
      <c r="F250" s="159" t="s">
        <v>2290</v>
      </c>
      <c r="G250" s="16"/>
      <c r="H250" s="16"/>
      <c r="I250" s="16"/>
      <c r="J250" s="16"/>
      <c r="K250" s="16"/>
      <c r="L250" s="17"/>
      <c r="M250" s="160"/>
      <c r="N250" s="16"/>
      <c r="O250" s="16"/>
      <c r="P250" s="16"/>
      <c r="Q250" s="16"/>
      <c r="R250" s="16"/>
      <c r="S250" s="16"/>
      <c r="T250" s="5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3" t="s">
        <v>138</v>
      </c>
      <c r="AU250" s="3" t="s">
        <v>136</v>
      </c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</row>
    <row r="251" ht="37.5" customHeight="1">
      <c r="A251" s="16"/>
      <c r="B251" s="17"/>
      <c r="C251" s="146" t="s">
        <v>585</v>
      </c>
      <c r="D251" s="146" t="s">
        <v>131</v>
      </c>
      <c r="E251" s="147" t="s">
        <v>2291</v>
      </c>
      <c r="F251" s="148" t="s">
        <v>2292</v>
      </c>
      <c r="G251" s="149" t="s">
        <v>559</v>
      </c>
      <c r="H251" s="150">
        <v>1.0</v>
      </c>
      <c r="I251" s="151"/>
      <c r="J251" s="151">
        <f>ROUND(I251*H251,2)</f>
        <v>0</v>
      </c>
      <c r="K251" s="148" t="s">
        <v>134</v>
      </c>
      <c r="L251" s="17"/>
      <c r="M251" s="152" t="s">
        <v>1</v>
      </c>
      <c r="N251" s="153" t="s">
        <v>41</v>
      </c>
      <c r="O251" s="154">
        <v>4.37</v>
      </c>
      <c r="P251" s="154">
        <f>O251*H251</f>
        <v>4.37</v>
      </c>
      <c r="Q251" s="154">
        <v>0.03646</v>
      </c>
      <c r="R251" s="154">
        <f>Q251*H251</f>
        <v>0.03646</v>
      </c>
      <c r="S251" s="154">
        <v>0.0</v>
      </c>
      <c r="T251" s="155">
        <f>S251*H251</f>
        <v>0</v>
      </c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56" t="s">
        <v>434</v>
      </c>
      <c r="AS251" s="16"/>
      <c r="AT251" s="156" t="s">
        <v>131</v>
      </c>
      <c r="AU251" s="156" t="s">
        <v>136</v>
      </c>
      <c r="AV251" s="16"/>
      <c r="AW251" s="16"/>
      <c r="AX251" s="16"/>
      <c r="AY251" s="3" t="s">
        <v>128</v>
      </c>
      <c r="AZ251" s="16"/>
      <c r="BA251" s="16"/>
      <c r="BB251" s="16"/>
      <c r="BC251" s="16"/>
      <c r="BD251" s="16"/>
      <c r="BE251" s="157">
        <f>IF(N251="základní",J251,0)</f>
        <v>0</v>
      </c>
      <c r="BF251" s="157">
        <f>IF(N251="snížená",J251,0)</f>
        <v>0</v>
      </c>
      <c r="BG251" s="157">
        <f>IF(N251="zákl. přenesená",J251,0)</f>
        <v>0</v>
      </c>
      <c r="BH251" s="157">
        <f>IF(N251="sníž. přenesená",J251,0)</f>
        <v>0</v>
      </c>
      <c r="BI251" s="157">
        <f>IF(N251="nulová",J251,0)</f>
        <v>0</v>
      </c>
      <c r="BJ251" s="3" t="s">
        <v>136</v>
      </c>
      <c r="BK251" s="157">
        <f>ROUND(I251*H251,2)</f>
        <v>0</v>
      </c>
      <c r="BL251" s="3" t="s">
        <v>434</v>
      </c>
      <c r="BM251" s="156" t="s">
        <v>2293</v>
      </c>
    </row>
    <row r="252" ht="15.75" customHeight="1">
      <c r="A252" s="16"/>
      <c r="B252" s="17"/>
      <c r="C252" s="16"/>
      <c r="D252" s="158" t="s">
        <v>138</v>
      </c>
      <c r="E252" s="16"/>
      <c r="F252" s="159" t="s">
        <v>2294</v>
      </c>
      <c r="G252" s="16"/>
      <c r="H252" s="16"/>
      <c r="I252" s="16"/>
      <c r="J252" s="16"/>
      <c r="K252" s="16"/>
      <c r="L252" s="17"/>
      <c r="M252" s="160"/>
      <c r="N252" s="16"/>
      <c r="O252" s="16"/>
      <c r="P252" s="16"/>
      <c r="Q252" s="16"/>
      <c r="R252" s="16"/>
      <c r="S252" s="16"/>
      <c r="T252" s="5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3" t="s">
        <v>138</v>
      </c>
      <c r="AU252" s="3" t="s">
        <v>136</v>
      </c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</row>
    <row r="253" ht="24.0" customHeight="1">
      <c r="A253" s="16"/>
      <c r="B253" s="17"/>
      <c r="C253" s="146" t="s">
        <v>590</v>
      </c>
      <c r="D253" s="146" t="s">
        <v>131</v>
      </c>
      <c r="E253" s="147" t="s">
        <v>2295</v>
      </c>
      <c r="F253" s="148" t="s">
        <v>2296</v>
      </c>
      <c r="G253" s="149" t="s">
        <v>559</v>
      </c>
      <c r="H253" s="150">
        <v>1.0</v>
      </c>
      <c r="I253" s="151"/>
      <c r="J253" s="151">
        <f>ROUND(I253*H253,2)</f>
        <v>0</v>
      </c>
      <c r="K253" s="148" t="s">
        <v>134</v>
      </c>
      <c r="L253" s="17"/>
      <c r="M253" s="152" t="s">
        <v>1</v>
      </c>
      <c r="N253" s="153" t="s">
        <v>41</v>
      </c>
      <c r="O253" s="154">
        <v>0.85</v>
      </c>
      <c r="P253" s="154">
        <f>O253*H253</f>
        <v>0.85</v>
      </c>
      <c r="Q253" s="154">
        <v>0.0098347121</v>
      </c>
      <c r="R253" s="154">
        <f>Q253*H253</f>
        <v>0.0098347121</v>
      </c>
      <c r="S253" s="154">
        <v>0.0</v>
      </c>
      <c r="T253" s="155">
        <f>S253*H253</f>
        <v>0</v>
      </c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56" t="s">
        <v>434</v>
      </c>
      <c r="AS253" s="16"/>
      <c r="AT253" s="156" t="s">
        <v>131</v>
      </c>
      <c r="AU253" s="156" t="s">
        <v>136</v>
      </c>
      <c r="AV253" s="16"/>
      <c r="AW253" s="16"/>
      <c r="AX253" s="16"/>
      <c r="AY253" s="3" t="s">
        <v>128</v>
      </c>
      <c r="AZ253" s="16"/>
      <c r="BA253" s="16"/>
      <c r="BB253" s="16"/>
      <c r="BC253" s="16"/>
      <c r="BD253" s="16"/>
      <c r="BE253" s="157">
        <f>IF(N253="základní",J253,0)</f>
        <v>0</v>
      </c>
      <c r="BF253" s="157">
        <f>IF(N253="snížená",J253,0)</f>
        <v>0</v>
      </c>
      <c r="BG253" s="157">
        <f>IF(N253="zákl. přenesená",J253,0)</f>
        <v>0</v>
      </c>
      <c r="BH253" s="157">
        <f>IF(N253="sníž. přenesená",J253,0)</f>
        <v>0</v>
      </c>
      <c r="BI253" s="157">
        <f>IF(N253="nulová",J253,0)</f>
        <v>0</v>
      </c>
      <c r="BJ253" s="3" t="s">
        <v>136</v>
      </c>
      <c r="BK253" s="157">
        <f>ROUND(I253*H253,2)</f>
        <v>0</v>
      </c>
      <c r="BL253" s="3" t="s">
        <v>434</v>
      </c>
      <c r="BM253" s="156" t="s">
        <v>2297</v>
      </c>
    </row>
    <row r="254" ht="15.75" customHeight="1">
      <c r="A254" s="16"/>
      <c r="B254" s="17"/>
      <c r="C254" s="16"/>
      <c r="D254" s="158" t="s">
        <v>138</v>
      </c>
      <c r="E254" s="16"/>
      <c r="F254" s="159" t="s">
        <v>2298</v>
      </c>
      <c r="G254" s="16"/>
      <c r="H254" s="16"/>
      <c r="I254" s="16"/>
      <c r="J254" s="16"/>
      <c r="K254" s="16"/>
      <c r="L254" s="17"/>
      <c r="M254" s="160"/>
      <c r="N254" s="16"/>
      <c r="O254" s="16"/>
      <c r="P254" s="16"/>
      <c r="Q254" s="16"/>
      <c r="R254" s="16"/>
      <c r="S254" s="16"/>
      <c r="T254" s="5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3" t="s">
        <v>138</v>
      </c>
      <c r="AU254" s="3" t="s">
        <v>136</v>
      </c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</row>
    <row r="255" ht="16.5" customHeight="1">
      <c r="A255" s="16"/>
      <c r="B255" s="17"/>
      <c r="C255" s="146" t="s">
        <v>596</v>
      </c>
      <c r="D255" s="146" t="s">
        <v>131</v>
      </c>
      <c r="E255" s="147" t="s">
        <v>2299</v>
      </c>
      <c r="F255" s="148" t="s">
        <v>2300</v>
      </c>
      <c r="G255" s="149" t="s">
        <v>486</v>
      </c>
      <c r="H255" s="150">
        <v>3.0</v>
      </c>
      <c r="I255" s="151"/>
      <c r="J255" s="151">
        <f>ROUND(I255*H255,2)</f>
        <v>0</v>
      </c>
      <c r="K255" s="148" t="s">
        <v>134</v>
      </c>
      <c r="L255" s="17"/>
      <c r="M255" s="152" t="s">
        <v>1</v>
      </c>
      <c r="N255" s="153" t="s">
        <v>41</v>
      </c>
      <c r="O255" s="154">
        <v>0.176</v>
      </c>
      <c r="P255" s="154">
        <f>O255*H255</f>
        <v>0.528</v>
      </c>
      <c r="Q255" s="154">
        <v>0.00108914</v>
      </c>
      <c r="R255" s="154">
        <f>Q255*H255</f>
        <v>0.00326742</v>
      </c>
      <c r="S255" s="154">
        <v>0.0</v>
      </c>
      <c r="T255" s="155">
        <f>S255*H255</f>
        <v>0</v>
      </c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56" t="s">
        <v>434</v>
      </c>
      <c r="AS255" s="16"/>
      <c r="AT255" s="156" t="s">
        <v>131</v>
      </c>
      <c r="AU255" s="156" t="s">
        <v>136</v>
      </c>
      <c r="AV255" s="16"/>
      <c r="AW255" s="16"/>
      <c r="AX255" s="16"/>
      <c r="AY255" s="3" t="s">
        <v>128</v>
      </c>
      <c r="AZ255" s="16"/>
      <c r="BA255" s="16"/>
      <c r="BB255" s="16"/>
      <c r="BC255" s="16"/>
      <c r="BD255" s="16"/>
      <c r="BE255" s="157">
        <f>IF(N255="základní",J255,0)</f>
        <v>0</v>
      </c>
      <c r="BF255" s="157">
        <f>IF(N255="snížená",J255,0)</f>
        <v>0</v>
      </c>
      <c r="BG255" s="157">
        <f>IF(N255="zákl. přenesená",J255,0)</f>
        <v>0</v>
      </c>
      <c r="BH255" s="157">
        <f>IF(N255="sníž. přenesená",J255,0)</f>
        <v>0</v>
      </c>
      <c r="BI255" s="157">
        <f>IF(N255="nulová",J255,0)</f>
        <v>0</v>
      </c>
      <c r="BJ255" s="3" t="s">
        <v>136</v>
      </c>
      <c r="BK255" s="157">
        <f>ROUND(I255*H255,2)</f>
        <v>0</v>
      </c>
      <c r="BL255" s="3" t="s">
        <v>434</v>
      </c>
      <c r="BM255" s="156" t="s">
        <v>2301</v>
      </c>
    </row>
    <row r="256" ht="15.75" customHeight="1">
      <c r="A256" s="16"/>
      <c r="B256" s="17"/>
      <c r="C256" s="16"/>
      <c r="D256" s="158" t="s">
        <v>138</v>
      </c>
      <c r="E256" s="16"/>
      <c r="F256" s="159" t="s">
        <v>2302</v>
      </c>
      <c r="G256" s="16"/>
      <c r="H256" s="16"/>
      <c r="I256" s="16"/>
      <c r="J256" s="16"/>
      <c r="K256" s="16"/>
      <c r="L256" s="17"/>
      <c r="M256" s="160"/>
      <c r="N256" s="16"/>
      <c r="O256" s="16"/>
      <c r="P256" s="16"/>
      <c r="Q256" s="16"/>
      <c r="R256" s="16"/>
      <c r="S256" s="16"/>
      <c r="T256" s="5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3" t="s">
        <v>138</v>
      </c>
      <c r="AU256" s="3" t="s">
        <v>136</v>
      </c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</row>
    <row r="257" ht="24.0" customHeight="1">
      <c r="A257" s="16"/>
      <c r="B257" s="17"/>
      <c r="C257" s="146" t="s">
        <v>601</v>
      </c>
      <c r="D257" s="146" t="s">
        <v>131</v>
      </c>
      <c r="E257" s="147" t="s">
        <v>2303</v>
      </c>
      <c r="F257" s="148" t="s">
        <v>2304</v>
      </c>
      <c r="G257" s="149" t="s">
        <v>559</v>
      </c>
      <c r="H257" s="150">
        <v>1.0</v>
      </c>
      <c r="I257" s="151"/>
      <c r="J257" s="151">
        <f>ROUND(I257*H257,2)</f>
        <v>0</v>
      </c>
      <c r="K257" s="148" t="s">
        <v>134</v>
      </c>
      <c r="L257" s="17"/>
      <c r="M257" s="152" t="s">
        <v>1</v>
      </c>
      <c r="N257" s="153" t="s">
        <v>41</v>
      </c>
      <c r="O257" s="154">
        <v>0.2</v>
      </c>
      <c r="P257" s="154">
        <f>O257*H257</f>
        <v>0.2</v>
      </c>
      <c r="Q257" s="154">
        <v>0.0018</v>
      </c>
      <c r="R257" s="154">
        <f>Q257*H257</f>
        <v>0.0018</v>
      </c>
      <c r="S257" s="154">
        <v>0.0</v>
      </c>
      <c r="T257" s="155">
        <f>S257*H257</f>
        <v>0</v>
      </c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56" t="s">
        <v>434</v>
      </c>
      <c r="AS257" s="16"/>
      <c r="AT257" s="156" t="s">
        <v>131</v>
      </c>
      <c r="AU257" s="156" t="s">
        <v>136</v>
      </c>
      <c r="AV257" s="16"/>
      <c r="AW257" s="16"/>
      <c r="AX257" s="16"/>
      <c r="AY257" s="3" t="s">
        <v>128</v>
      </c>
      <c r="AZ257" s="16"/>
      <c r="BA257" s="16"/>
      <c r="BB257" s="16"/>
      <c r="BC257" s="16"/>
      <c r="BD257" s="16"/>
      <c r="BE257" s="157">
        <f>IF(N257="základní",J257,0)</f>
        <v>0</v>
      </c>
      <c r="BF257" s="157">
        <f>IF(N257="snížená",J257,0)</f>
        <v>0</v>
      </c>
      <c r="BG257" s="157">
        <f>IF(N257="zákl. přenesená",J257,0)</f>
        <v>0</v>
      </c>
      <c r="BH257" s="157">
        <f>IF(N257="sníž. přenesená",J257,0)</f>
        <v>0</v>
      </c>
      <c r="BI257" s="157">
        <f>IF(N257="nulová",J257,0)</f>
        <v>0</v>
      </c>
      <c r="BJ257" s="3" t="s">
        <v>136</v>
      </c>
      <c r="BK257" s="157">
        <f>ROUND(I257*H257,2)</f>
        <v>0</v>
      </c>
      <c r="BL257" s="3" t="s">
        <v>434</v>
      </c>
      <c r="BM257" s="156" t="s">
        <v>2305</v>
      </c>
    </row>
    <row r="258" ht="15.75" customHeight="1">
      <c r="A258" s="16"/>
      <c r="B258" s="17"/>
      <c r="C258" s="16"/>
      <c r="D258" s="158" t="s">
        <v>138</v>
      </c>
      <c r="E258" s="16"/>
      <c r="F258" s="159" t="s">
        <v>2306</v>
      </c>
      <c r="G258" s="16"/>
      <c r="H258" s="16"/>
      <c r="I258" s="16"/>
      <c r="J258" s="16"/>
      <c r="K258" s="16"/>
      <c r="L258" s="17"/>
      <c r="M258" s="160"/>
      <c r="N258" s="16"/>
      <c r="O258" s="16"/>
      <c r="P258" s="16"/>
      <c r="Q258" s="16"/>
      <c r="R258" s="16"/>
      <c r="S258" s="16"/>
      <c r="T258" s="5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3" t="s">
        <v>138</v>
      </c>
      <c r="AU258" s="3" t="s">
        <v>136</v>
      </c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</row>
    <row r="259" ht="16.5" customHeight="1">
      <c r="A259" s="16"/>
      <c r="B259" s="17"/>
      <c r="C259" s="146" t="s">
        <v>611</v>
      </c>
      <c r="D259" s="146" t="s">
        <v>131</v>
      </c>
      <c r="E259" s="147" t="s">
        <v>2307</v>
      </c>
      <c r="F259" s="148" t="s">
        <v>2308</v>
      </c>
      <c r="G259" s="149" t="s">
        <v>559</v>
      </c>
      <c r="H259" s="150">
        <v>3.0</v>
      </c>
      <c r="I259" s="151"/>
      <c r="J259" s="151">
        <f>ROUND(I259*H259,2)</f>
        <v>0</v>
      </c>
      <c r="K259" s="148" t="s">
        <v>134</v>
      </c>
      <c r="L259" s="17"/>
      <c r="M259" s="152" t="s">
        <v>1</v>
      </c>
      <c r="N259" s="153" t="s">
        <v>41</v>
      </c>
      <c r="O259" s="154">
        <v>0.2</v>
      </c>
      <c r="P259" s="154">
        <f>O259*H259</f>
        <v>0.6</v>
      </c>
      <c r="Q259" s="154">
        <v>0.00183914</v>
      </c>
      <c r="R259" s="154">
        <f>Q259*H259</f>
        <v>0.00551742</v>
      </c>
      <c r="S259" s="154">
        <v>0.0</v>
      </c>
      <c r="T259" s="155">
        <f>S259*H259</f>
        <v>0</v>
      </c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56" t="s">
        <v>434</v>
      </c>
      <c r="AS259" s="16"/>
      <c r="AT259" s="156" t="s">
        <v>131</v>
      </c>
      <c r="AU259" s="156" t="s">
        <v>136</v>
      </c>
      <c r="AV259" s="16"/>
      <c r="AW259" s="16"/>
      <c r="AX259" s="16"/>
      <c r="AY259" s="3" t="s">
        <v>128</v>
      </c>
      <c r="AZ259" s="16"/>
      <c r="BA259" s="16"/>
      <c r="BB259" s="16"/>
      <c r="BC259" s="16"/>
      <c r="BD259" s="16"/>
      <c r="BE259" s="157">
        <f>IF(N259="základní",J259,0)</f>
        <v>0</v>
      </c>
      <c r="BF259" s="157">
        <f>IF(N259="snížená",J259,0)</f>
        <v>0</v>
      </c>
      <c r="BG259" s="157">
        <f>IF(N259="zákl. přenesená",J259,0)</f>
        <v>0</v>
      </c>
      <c r="BH259" s="157">
        <f>IF(N259="sníž. přenesená",J259,0)</f>
        <v>0</v>
      </c>
      <c r="BI259" s="157">
        <f>IF(N259="nulová",J259,0)</f>
        <v>0</v>
      </c>
      <c r="BJ259" s="3" t="s">
        <v>136</v>
      </c>
      <c r="BK259" s="157">
        <f>ROUND(I259*H259,2)</f>
        <v>0</v>
      </c>
      <c r="BL259" s="3" t="s">
        <v>434</v>
      </c>
      <c r="BM259" s="156" t="s">
        <v>2309</v>
      </c>
    </row>
    <row r="260" ht="15.75" customHeight="1">
      <c r="A260" s="16"/>
      <c r="B260" s="17"/>
      <c r="C260" s="16"/>
      <c r="D260" s="158" t="s">
        <v>138</v>
      </c>
      <c r="E260" s="16"/>
      <c r="F260" s="159" t="s">
        <v>2310</v>
      </c>
      <c r="G260" s="16"/>
      <c r="H260" s="16"/>
      <c r="I260" s="16"/>
      <c r="J260" s="16"/>
      <c r="K260" s="16"/>
      <c r="L260" s="17"/>
      <c r="M260" s="160"/>
      <c r="N260" s="16"/>
      <c r="O260" s="16"/>
      <c r="P260" s="16"/>
      <c r="Q260" s="16"/>
      <c r="R260" s="16"/>
      <c r="S260" s="16"/>
      <c r="T260" s="5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3" t="s">
        <v>138</v>
      </c>
      <c r="AU260" s="3" t="s">
        <v>136</v>
      </c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</row>
    <row r="261" ht="24.0" customHeight="1">
      <c r="A261" s="16"/>
      <c r="B261" s="17"/>
      <c r="C261" s="146" t="s">
        <v>619</v>
      </c>
      <c r="D261" s="146" t="s">
        <v>131</v>
      </c>
      <c r="E261" s="147" t="s">
        <v>2311</v>
      </c>
      <c r="F261" s="148" t="s">
        <v>2312</v>
      </c>
      <c r="G261" s="149" t="s">
        <v>559</v>
      </c>
      <c r="H261" s="150">
        <v>1.0</v>
      </c>
      <c r="I261" s="151"/>
      <c r="J261" s="151">
        <f>ROUND(I261*H261,2)</f>
        <v>0</v>
      </c>
      <c r="K261" s="148" t="s">
        <v>134</v>
      </c>
      <c r="L261" s="17"/>
      <c r="M261" s="152" t="s">
        <v>1</v>
      </c>
      <c r="N261" s="153" t="s">
        <v>41</v>
      </c>
      <c r="O261" s="154">
        <v>0.4</v>
      </c>
      <c r="P261" s="154">
        <f>O261*H261</f>
        <v>0.4</v>
      </c>
      <c r="Q261" s="154">
        <v>0.00195914</v>
      </c>
      <c r="R261" s="154">
        <f>Q261*H261</f>
        <v>0.00195914</v>
      </c>
      <c r="S261" s="154">
        <v>0.0</v>
      </c>
      <c r="T261" s="155">
        <f>S261*H261</f>
        <v>0</v>
      </c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56" t="s">
        <v>434</v>
      </c>
      <c r="AS261" s="16"/>
      <c r="AT261" s="156" t="s">
        <v>131</v>
      </c>
      <c r="AU261" s="156" t="s">
        <v>136</v>
      </c>
      <c r="AV261" s="16"/>
      <c r="AW261" s="16"/>
      <c r="AX261" s="16"/>
      <c r="AY261" s="3" t="s">
        <v>128</v>
      </c>
      <c r="AZ261" s="16"/>
      <c r="BA261" s="16"/>
      <c r="BB261" s="16"/>
      <c r="BC261" s="16"/>
      <c r="BD261" s="16"/>
      <c r="BE261" s="157">
        <f>IF(N261="základní",J261,0)</f>
        <v>0</v>
      </c>
      <c r="BF261" s="157">
        <f>IF(N261="snížená",J261,0)</f>
        <v>0</v>
      </c>
      <c r="BG261" s="157">
        <f>IF(N261="zákl. přenesená",J261,0)</f>
        <v>0</v>
      </c>
      <c r="BH261" s="157">
        <f>IF(N261="sníž. přenesená",J261,0)</f>
        <v>0</v>
      </c>
      <c r="BI261" s="157">
        <f>IF(N261="nulová",J261,0)</f>
        <v>0</v>
      </c>
      <c r="BJ261" s="3" t="s">
        <v>136</v>
      </c>
      <c r="BK261" s="157">
        <f>ROUND(I261*H261,2)</f>
        <v>0</v>
      </c>
      <c r="BL261" s="3" t="s">
        <v>434</v>
      </c>
      <c r="BM261" s="156" t="s">
        <v>2313</v>
      </c>
    </row>
    <row r="262" ht="15.75" customHeight="1">
      <c r="A262" s="16"/>
      <c r="B262" s="17"/>
      <c r="C262" s="16"/>
      <c r="D262" s="158" t="s">
        <v>138</v>
      </c>
      <c r="E262" s="16"/>
      <c r="F262" s="159" t="s">
        <v>2314</v>
      </c>
      <c r="G262" s="16"/>
      <c r="H262" s="16"/>
      <c r="I262" s="16"/>
      <c r="J262" s="16"/>
      <c r="K262" s="16"/>
      <c r="L262" s="17"/>
      <c r="M262" s="160"/>
      <c r="N262" s="16"/>
      <c r="O262" s="16"/>
      <c r="P262" s="16"/>
      <c r="Q262" s="16"/>
      <c r="R262" s="16"/>
      <c r="S262" s="16"/>
      <c r="T262" s="5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3" t="s">
        <v>138</v>
      </c>
      <c r="AU262" s="3" t="s">
        <v>136</v>
      </c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</row>
    <row r="263" ht="16.5" customHeight="1">
      <c r="A263" s="16"/>
      <c r="B263" s="17"/>
      <c r="C263" s="146" t="s">
        <v>624</v>
      </c>
      <c r="D263" s="146" t="s">
        <v>131</v>
      </c>
      <c r="E263" s="147" t="s">
        <v>2315</v>
      </c>
      <c r="F263" s="148" t="s">
        <v>2316</v>
      </c>
      <c r="G263" s="149" t="s">
        <v>559</v>
      </c>
      <c r="H263" s="150">
        <v>2.0</v>
      </c>
      <c r="I263" s="151"/>
      <c r="J263" s="151">
        <f>ROUND(I263*H263,2)</f>
        <v>0</v>
      </c>
      <c r="K263" s="148" t="s">
        <v>134</v>
      </c>
      <c r="L263" s="17"/>
      <c r="M263" s="152" t="s">
        <v>1</v>
      </c>
      <c r="N263" s="153" t="s">
        <v>41</v>
      </c>
      <c r="O263" s="154">
        <v>0.2</v>
      </c>
      <c r="P263" s="154">
        <f>O263*H263</f>
        <v>0.4</v>
      </c>
      <c r="Q263" s="154">
        <v>0.00183914</v>
      </c>
      <c r="R263" s="154">
        <f>Q263*H263</f>
        <v>0.00367828</v>
      </c>
      <c r="S263" s="154">
        <v>0.0</v>
      </c>
      <c r="T263" s="155">
        <f>S263*H263</f>
        <v>0</v>
      </c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56" t="s">
        <v>434</v>
      </c>
      <c r="AS263" s="16"/>
      <c r="AT263" s="156" t="s">
        <v>131</v>
      </c>
      <c r="AU263" s="156" t="s">
        <v>136</v>
      </c>
      <c r="AV263" s="16"/>
      <c r="AW263" s="16"/>
      <c r="AX263" s="16"/>
      <c r="AY263" s="3" t="s">
        <v>128</v>
      </c>
      <c r="AZ263" s="16"/>
      <c r="BA263" s="16"/>
      <c r="BB263" s="16"/>
      <c r="BC263" s="16"/>
      <c r="BD263" s="16"/>
      <c r="BE263" s="157">
        <f>IF(N263="základní",J263,0)</f>
        <v>0</v>
      </c>
      <c r="BF263" s="157">
        <f>IF(N263="snížená",J263,0)</f>
        <v>0</v>
      </c>
      <c r="BG263" s="157">
        <f>IF(N263="zákl. přenesená",J263,0)</f>
        <v>0</v>
      </c>
      <c r="BH263" s="157">
        <f>IF(N263="sníž. přenesená",J263,0)</f>
        <v>0</v>
      </c>
      <c r="BI263" s="157">
        <f>IF(N263="nulová",J263,0)</f>
        <v>0</v>
      </c>
      <c r="BJ263" s="3" t="s">
        <v>136</v>
      </c>
      <c r="BK263" s="157">
        <f>ROUND(I263*H263,2)</f>
        <v>0</v>
      </c>
      <c r="BL263" s="3" t="s">
        <v>434</v>
      </c>
      <c r="BM263" s="156" t="s">
        <v>2317</v>
      </c>
    </row>
    <row r="264" ht="15.75" customHeight="1">
      <c r="A264" s="16"/>
      <c r="B264" s="17"/>
      <c r="C264" s="16"/>
      <c r="D264" s="158" t="s">
        <v>138</v>
      </c>
      <c r="E264" s="16"/>
      <c r="F264" s="159" t="s">
        <v>2318</v>
      </c>
      <c r="G264" s="16"/>
      <c r="H264" s="16"/>
      <c r="I264" s="16"/>
      <c r="J264" s="16"/>
      <c r="K264" s="16"/>
      <c r="L264" s="17"/>
      <c r="M264" s="160"/>
      <c r="N264" s="16"/>
      <c r="O264" s="16"/>
      <c r="P264" s="16"/>
      <c r="Q264" s="16"/>
      <c r="R264" s="16"/>
      <c r="S264" s="16"/>
      <c r="T264" s="5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3" t="s">
        <v>138</v>
      </c>
      <c r="AU264" s="3" t="s">
        <v>136</v>
      </c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</row>
    <row r="265" ht="16.5" customHeight="1">
      <c r="A265" s="16"/>
      <c r="B265" s="17"/>
      <c r="C265" s="146" t="s">
        <v>629</v>
      </c>
      <c r="D265" s="146" t="s">
        <v>131</v>
      </c>
      <c r="E265" s="147" t="s">
        <v>2319</v>
      </c>
      <c r="F265" s="148" t="s">
        <v>2320</v>
      </c>
      <c r="G265" s="149" t="s">
        <v>486</v>
      </c>
      <c r="H265" s="150">
        <v>2.0</v>
      </c>
      <c r="I265" s="151"/>
      <c r="J265" s="151">
        <f>ROUND(I265*H265,2)</f>
        <v>0</v>
      </c>
      <c r="K265" s="148" t="s">
        <v>134</v>
      </c>
      <c r="L265" s="17"/>
      <c r="M265" s="152" t="s">
        <v>1</v>
      </c>
      <c r="N265" s="153" t="s">
        <v>41</v>
      </c>
      <c r="O265" s="154">
        <v>0.95</v>
      </c>
      <c r="P265" s="154">
        <f>O265*H265</f>
        <v>1.9</v>
      </c>
      <c r="Q265" s="154">
        <v>9.0E-5</v>
      </c>
      <c r="R265" s="154">
        <f>Q265*H265</f>
        <v>0.00018</v>
      </c>
      <c r="S265" s="154">
        <v>0.0</v>
      </c>
      <c r="T265" s="155">
        <f>S265*H265</f>
        <v>0</v>
      </c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56" t="s">
        <v>434</v>
      </c>
      <c r="AS265" s="16"/>
      <c r="AT265" s="156" t="s">
        <v>131</v>
      </c>
      <c r="AU265" s="156" t="s">
        <v>136</v>
      </c>
      <c r="AV265" s="16"/>
      <c r="AW265" s="16"/>
      <c r="AX265" s="16"/>
      <c r="AY265" s="3" t="s">
        <v>128</v>
      </c>
      <c r="AZ265" s="16"/>
      <c r="BA265" s="16"/>
      <c r="BB265" s="16"/>
      <c r="BC265" s="16"/>
      <c r="BD265" s="16"/>
      <c r="BE265" s="157">
        <f>IF(N265="základní",J265,0)</f>
        <v>0</v>
      </c>
      <c r="BF265" s="157">
        <f>IF(N265="snížená",J265,0)</f>
        <v>0</v>
      </c>
      <c r="BG265" s="157">
        <f>IF(N265="zákl. přenesená",J265,0)</f>
        <v>0</v>
      </c>
      <c r="BH265" s="157">
        <f>IF(N265="sníž. přenesená",J265,0)</f>
        <v>0</v>
      </c>
      <c r="BI265" s="157">
        <f>IF(N265="nulová",J265,0)</f>
        <v>0</v>
      </c>
      <c r="BJ265" s="3" t="s">
        <v>136</v>
      </c>
      <c r="BK265" s="157">
        <f>ROUND(I265*H265,2)</f>
        <v>0</v>
      </c>
      <c r="BL265" s="3" t="s">
        <v>434</v>
      </c>
      <c r="BM265" s="156" t="s">
        <v>2321</v>
      </c>
    </row>
    <row r="266" ht="15.75" customHeight="1">
      <c r="A266" s="16"/>
      <c r="B266" s="17"/>
      <c r="C266" s="16"/>
      <c r="D266" s="158" t="s">
        <v>138</v>
      </c>
      <c r="E266" s="16"/>
      <c r="F266" s="159" t="s">
        <v>2322</v>
      </c>
      <c r="G266" s="16"/>
      <c r="H266" s="16"/>
      <c r="I266" s="16"/>
      <c r="J266" s="16"/>
      <c r="K266" s="16"/>
      <c r="L266" s="17"/>
      <c r="M266" s="160"/>
      <c r="N266" s="16"/>
      <c r="O266" s="16"/>
      <c r="P266" s="16"/>
      <c r="Q266" s="16"/>
      <c r="R266" s="16"/>
      <c r="S266" s="16"/>
      <c r="T266" s="5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3" t="s">
        <v>138</v>
      </c>
      <c r="AU266" s="3" t="s">
        <v>136</v>
      </c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</row>
    <row r="267" ht="24.0" customHeight="1">
      <c r="A267" s="16"/>
      <c r="B267" s="17"/>
      <c r="C267" s="146" t="s">
        <v>635</v>
      </c>
      <c r="D267" s="146" t="s">
        <v>131</v>
      </c>
      <c r="E267" s="147" t="s">
        <v>2323</v>
      </c>
      <c r="F267" s="148" t="s">
        <v>2324</v>
      </c>
      <c r="G267" s="149" t="s">
        <v>410</v>
      </c>
      <c r="H267" s="150">
        <v>0.394</v>
      </c>
      <c r="I267" s="151"/>
      <c r="J267" s="151">
        <f>ROUND(I267*H267,2)</f>
        <v>0</v>
      </c>
      <c r="K267" s="148" t="s">
        <v>134</v>
      </c>
      <c r="L267" s="17"/>
      <c r="M267" s="152" t="s">
        <v>1</v>
      </c>
      <c r="N267" s="153" t="s">
        <v>41</v>
      </c>
      <c r="O267" s="154">
        <v>1.573</v>
      </c>
      <c r="P267" s="154">
        <f>O267*H267</f>
        <v>0.619762</v>
      </c>
      <c r="Q267" s="154">
        <v>0.0</v>
      </c>
      <c r="R267" s="154">
        <f>Q267*H267</f>
        <v>0</v>
      </c>
      <c r="S267" s="154">
        <v>0.0</v>
      </c>
      <c r="T267" s="155">
        <f>S267*H267</f>
        <v>0</v>
      </c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56" t="s">
        <v>434</v>
      </c>
      <c r="AS267" s="16"/>
      <c r="AT267" s="156" t="s">
        <v>131</v>
      </c>
      <c r="AU267" s="156" t="s">
        <v>136</v>
      </c>
      <c r="AV267" s="16"/>
      <c r="AW267" s="16"/>
      <c r="AX267" s="16"/>
      <c r="AY267" s="3" t="s">
        <v>128</v>
      </c>
      <c r="AZ267" s="16"/>
      <c r="BA267" s="16"/>
      <c r="BB267" s="16"/>
      <c r="BC267" s="16"/>
      <c r="BD267" s="16"/>
      <c r="BE267" s="157">
        <f>IF(N267="základní",J267,0)</f>
        <v>0</v>
      </c>
      <c r="BF267" s="157">
        <f>IF(N267="snížená",J267,0)</f>
        <v>0</v>
      </c>
      <c r="BG267" s="157">
        <f>IF(N267="zákl. přenesená",J267,0)</f>
        <v>0</v>
      </c>
      <c r="BH267" s="157">
        <f>IF(N267="sníž. přenesená",J267,0)</f>
        <v>0</v>
      </c>
      <c r="BI267" s="157">
        <f>IF(N267="nulová",J267,0)</f>
        <v>0</v>
      </c>
      <c r="BJ267" s="3" t="s">
        <v>136</v>
      </c>
      <c r="BK267" s="157">
        <f>ROUND(I267*H267,2)</f>
        <v>0</v>
      </c>
      <c r="BL267" s="3" t="s">
        <v>434</v>
      </c>
      <c r="BM267" s="156" t="s">
        <v>2325</v>
      </c>
    </row>
    <row r="268" ht="15.75" customHeight="1">
      <c r="A268" s="16"/>
      <c r="B268" s="17"/>
      <c r="C268" s="16"/>
      <c r="D268" s="158" t="s">
        <v>138</v>
      </c>
      <c r="E268" s="16"/>
      <c r="F268" s="159" t="s">
        <v>2326</v>
      </c>
      <c r="G268" s="16"/>
      <c r="H268" s="16"/>
      <c r="I268" s="16"/>
      <c r="J268" s="16"/>
      <c r="K268" s="16"/>
      <c r="L268" s="17"/>
      <c r="M268" s="160"/>
      <c r="N268" s="16"/>
      <c r="O268" s="16"/>
      <c r="P268" s="16"/>
      <c r="Q268" s="16"/>
      <c r="R268" s="16"/>
      <c r="S268" s="16"/>
      <c r="T268" s="5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3" t="s">
        <v>138</v>
      </c>
      <c r="AU268" s="3" t="s">
        <v>136</v>
      </c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</row>
    <row r="269" ht="22.5" customHeight="1">
      <c r="A269" s="134"/>
      <c r="B269" s="135"/>
      <c r="C269" s="134"/>
      <c r="D269" s="136" t="s">
        <v>74</v>
      </c>
      <c r="E269" s="144" t="s">
        <v>2327</v>
      </c>
      <c r="F269" s="144" t="s">
        <v>2328</v>
      </c>
      <c r="G269" s="134"/>
      <c r="H269" s="134"/>
      <c r="I269" s="134"/>
      <c r="J269" s="145">
        <f>BK269</f>
        <v>0</v>
      </c>
      <c r="K269" s="134"/>
      <c r="L269" s="135"/>
      <c r="M269" s="139"/>
      <c r="N269" s="134"/>
      <c r="O269" s="134"/>
      <c r="P269" s="140">
        <f>SUM(P270:P276)</f>
        <v>5.553482</v>
      </c>
      <c r="Q269" s="134"/>
      <c r="R269" s="140">
        <f>SUM(R270:R276)</f>
        <v>0.0343</v>
      </c>
      <c r="S269" s="134"/>
      <c r="T269" s="141">
        <f>SUM(T270:T276)</f>
        <v>0</v>
      </c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6" t="s">
        <v>136</v>
      </c>
      <c r="AS269" s="134"/>
      <c r="AT269" s="142" t="s">
        <v>74</v>
      </c>
      <c r="AU269" s="142" t="s">
        <v>83</v>
      </c>
      <c r="AV269" s="134"/>
      <c r="AW269" s="134"/>
      <c r="AX269" s="134"/>
      <c r="AY269" s="136" t="s">
        <v>128</v>
      </c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43">
        <f>SUM(BK270:BK276)</f>
        <v>0</v>
      </c>
      <c r="BL269" s="134"/>
      <c r="BM269" s="134"/>
    </row>
    <row r="270" ht="33.0" customHeight="1">
      <c r="A270" s="16"/>
      <c r="B270" s="17"/>
      <c r="C270" s="146" t="s">
        <v>641</v>
      </c>
      <c r="D270" s="146" t="s">
        <v>131</v>
      </c>
      <c r="E270" s="147" t="s">
        <v>2329</v>
      </c>
      <c r="F270" s="148" t="s">
        <v>2330</v>
      </c>
      <c r="G270" s="149" t="s">
        <v>559</v>
      </c>
      <c r="H270" s="150">
        <v>2.0</v>
      </c>
      <c r="I270" s="151"/>
      <c r="J270" s="151">
        <f>ROUND(I270*H270,2)</f>
        <v>0</v>
      </c>
      <c r="K270" s="148" t="s">
        <v>134</v>
      </c>
      <c r="L270" s="17"/>
      <c r="M270" s="152" t="s">
        <v>1</v>
      </c>
      <c r="N270" s="153" t="s">
        <v>41</v>
      </c>
      <c r="O270" s="154">
        <v>2.5</v>
      </c>
      <c r="P270" s="154">
        <f>O270*H270</f>
        <v>5</v>
      </c>
      <c r="Q270" s="154">
        <v>0.01665</v>
      </c>
      <c r="R270" s="154">
        <f>Q270*H270</f>
        <v>0.0333</v>
      </c>
      <c r="S270" s="154">
        <v>0.0</v>
      </c>
      <c r="T270" s="155">
        <f>S270*H270</f>
        <v>0</v>
      </c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56" t="s">
        <v>434</v>
      </c>
      <c r="AS270" s="16"/>
      <c r="AT270" s="156" t="s">
        <v>131</v>
      </c>
      <c r="AU270" s="156" t="s">
        <v>136</v>
      </c>
      <c r="AV270" s="16"/>
      <c r="AW270" s="16"/>
      <c r="AX270" s="16"/>
      <c r="AY270" s="3" t="s">
        <v>128</v>
      </c>
      <c r="AZ270" s="16"/>
      <c r="BA270" s="16"/>
      <c r="BB270" s="16"/>
      <c r="BC270" s="16"/>
      <c r="BD270" s="16"/>
      <c r="BE270" s="157">
        <f>IF(N270="základní",J270,0)</f>
        <v>0</v>
      </c>
      <c r="BF270" s="157">
        <f>IF(N270="snížená",J270,0)</f>
        <v>0</v>
      </c>
      <c r="BG270" s="157">
        <f>IF(N270="zákl. přenesená",J270,0)</f>
        <v>0</v>
      </c>
      <c r="BH270" s="157">
        <f>IF(N270="sníž. přenesená",J270,0)</f>
        <v>0</v>
      </c>
      <c r="BI270" s="157">
        <f>IF(N270="nulová",J270,0)</f>
        <v>0</v>
      </c>
      <c r="BJ270" s="3" t="s">
        <v>136</v>
      </c>
      <c r="BK270" s="157">
        <f>ROUND(I270*H270,2)</f>
        <v>0</v>
      </c>
      <c r="BL270" s="3" t="s">
        <v>434</v>
      </c>
      <c r="BM270" s="156" t="s">
        <v>2331</v>
      </c>
    </row>
    <row r="271" ht="15.75" customHeight="1">
      <c r="A271" s="16"/>
      <c r="B271" s="17"/>
      <c r="C271" s="16"/>
      <c r="D271" s="158" t="s">
        <v>138</v>
      </c>
      <c r="E271" s="16"/>
      <c r="F271" s="159" t="s">
        <v>2332</v>
      </c>
      <c r="G271" s="16"/>
      <c r="H271" s="16"/>
      <c r="I271" s="16"/>
      <c r="J271" s="16"/>
      <c r="K271" s="16"/>
      <c r="L271" s="17"/>
      <c r="M271" s="160"/>
      <c r="N271" s="16"/>
      <c r="O271" s="16"/>
      <c r="P271" s="16"/>
      <c r="Q271" s="16"/>
      <c r="R271" s="16"/>
      <c r="S271" s="16"/>
      <c r="T271" s="5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3" t="s">
        <v>138</v>
      </c>
      <c r="AU271" s="3" t="s">
        <v>136</v>
      </c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</row>
    <row r="272" ht="24.0" customHeight="1">
      <c r="A272" s="16"/>
      <c r="B272" s="17"/>
      <c r="C272" s="146" t="s">
        <v>646</v>
      </c>
      <c r="D272" s="146" t="s">
        <v>131</v>
      </c>
      <c r="E272" s="147" t="s">
        <v>2333</v>
      </c>
      <c r="F272" s="148" t="s">
        <v>2334</v>
      </c>
      <c r="G272" s="149" t="s">
        <v>559</v>
      </c>
      <c r="H272" s="150">
        <v>2.0</v>
      </c>
      <c r="I272" s="151"/>
      <c r="J272" s="151">
        <f>ROUND(I272*H272,2)</f>
        <v>0</v>
      </c>
      <c r="K272" s="148" t="s">
        <v>134</v>
      </c>
      <c r="L272" s="17"/>
      <c r="M272" s="152" t="s">
        <v>1</v>
      </c>
      <c r="N272" s="153" t="s">
        <v>41</v>
      </c>
      <c r="O272" s="154">
        <v>0.25</v>
      </c>
      <c r="P272" s="154">
        <f>O272*H272</f>
        <v>0.5</v>
      </c>
      <c r="Q272" s="154">
        <v>0.0</v>
      </c>
      <c r="R272" s="154">
        <f>Q272*H272</f>
        <v>0</v>
      </c>
      <c r="S272" s="154">
        <v>0.0</v>
      </c>
      <c r="T272" s="155">
        <f>S272*H272</f>
        <v>0</v>
      </c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56" t="s">
        <v>434</v>
      </c>
      <c r="AS272" s="16"/>
      <c r="AT272" s="156" t="s">
        <v>131</v>
      </c>
      <c r="AU272" s="156" t="s">
        <v>136</v>
      </c>
      <c r="AV272" s="16"/>
      <c r="AW272" s="16"/>
      <c r="AX272" s="16"/>
      <c r="AY272" s="3" t="s">
        <v>128</v>
      </c>
      <c r="AZ272" s="16"/>
      <c r="BA272" s="16"/>
      <c r="BB272" s="16"/>
      <c r="BC272" s="16"/>
      <c r="BD272" s="16"/>
      <c r="BE272" s="157">
        <f>IF(N272="základní",J272,0)</f>
        <v>0</v>
      </c>
      <c r="BF272" s="157">
        <f>IF(N272="snížená",J272,0)</f>
        <v>0</v>
      </c>
      <c r="BG272" s="157">
        <f>IF(N272="zákl. přenesená",J272,0)</f>
        <v>0</v>
      </c>
      <c r="BH272" s="157">
        <f>IF(N272="sníž. přenesená",J272,0)</f>
        <v>0</v>
      </c>
      <c r="BI272" s="157">
        <f>IF(N272="nulová",J272,0)</f>
        <v>0</v>
      </c>
      <c r="BJ272" s="3" t="s">
        <v>136</v>
      </c>
      <c r="BK272" s="157">
        <f>ROUND(I272*H272,2)</f>
        <v>0</v>
      </c>
      <c r="BL272" s="3" t="s">
        <v>434</v>
      </c>
      <c r="BM272" s="156" t="s">
        <v>2335</v>
      </c>
    </row>
    <row r="273" ht="15.75" customHeight="1">
      <c r="A273" s="16"/>
      <c r="B273" s="17"/>
      <c r="C273" s="16"/>
      <c r="D273" s="158" t="s">
        <v>138</v>
      </c>
      <c r="E273" s="16"/>
      <c r="F273" s="159" t="s">
        <v>2336</v>
      </c>
      <c r="G273" s="16"/>
      <c r="H273" s="16"/>
      <c r="I273" s="16"/>
      <c r="J273" s="16"/>
      <c r="K273" s="16"/>
      <c r="L273" s="17"/>
      <c r="M273" s="160"/>
      <c r="N273" s="16"/>
      <c r="O273" s="16"/>
      <c r="P273" s="16"/>
      <c r="Q273" s="16"/>
      <c r="R273" s="16"/>
      <c r="S273" s="16"/>
      <c r="T273" s="5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3" t="s">
        <v>138</v>
      </c>
      <c r="AU273" s="3" t="s">
        <v>136</v>
      </c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</row>
    <row r="274" ht="24.0" customHeight="1">
      <c r="A274" s="16"/>
      <c r="B274" s="17"/>
      <c r="C274" s="194" t="s">
        <v>656</v>
      </c>
      <c r="D274" s="194" t="s">
        <v>407</v>
      </c>
      <c r="E274" s="195" t="s">
        <v>2337</v>
      </c>
      <c r="F274" s="196" t="s">
        <v>2338</v>
      </c>
      <c r="G274" s="197" t="s">
        <v>486</v>
      </c>
      <c r="H274" s="198">
        <v>2.0</v>
      </c>
      <c r="I274" s="199"/>
      <c r="J274" s="199">
        <f t="shared" ref="J274:J275" si="14">ROUND(I274*H274,2)</f>
        <v>0</v>
      </c>
      <c r="K274" s="196" t="s">
        <v>2339</v>
      </c>
      <c r="L274" s="200"/>
      <c r="M274" s="201" t="s">
        <v>1</v>
      </c>
      <c r="N274" s="202" t="s">
        <v>41</v>
      </c>
      <c r="O274" s="154">
        <v>0.0</v>
      </c>
      <c r="P274" s="154">
        <f t="shared" ref="P274:P275" si="15">O274*H274</f>
        <v>0</v>
      </c>
      <c r="Q274" s="154">
        <v>5.0E-4</v>
      </c>
      <c r="R274" s="154">
        <f t="shared" ref="R274:R275" si="16">Q274*H274</f>
        <v>0.001</v>
      </c>
      <c r="S274" s="154">
        <v>0.0</v>
      </c>
      <c r="T274" s="155">
        <f t="shared" ref="T274:T275" si="17">S274*H274</f>
        <v>0</v>
      </c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56" t="s">
        <v>556</v>
      </c>
      <c r="AS274" s="16"/>
      <c r="AT274" s="156" t="s">
        <v>407</v>
      </c>
      <c r="AU274" s="156" t="s">
        <v>136</v>
      </c>
      <c r="AV274" s="16"/>
      <c r="AW274" s="16"/>
      <c r="AX274" s="16"/>
      <c r="AY274" s="3" t="s">
        <v>128</v>
      </c>
      <c r="AZ274" s="16"/>
      <c r="BA274" s="16"/>
      <c r="BB274" s="16"/>
      <c r="BC274" s="16"/>
      <c r="BD274" s="16"/>
      <c r="BE274" s="157">
        <f t="shared" ref="BE274:BE275" si="18">IF(N274="základní",J274,0)</f>
        <v>0</v>
      </c>
      <c r="BF274" s="157">
        <f t="shared" ref="BF274:BF275" si="19">IF(N274="snížená",J274,0)</f>
        <v>0</v>
      </c>
      <c r="BG274" s="157">
        <f t="shared" ref="BG274:BG275" si="20">IF(N274="zákl. přenesená",J274,0)</f>
        <v>0</v>
      </c>
      <c r="BH274" s="157">
        <f t="shared" ref="BH274:BH275" si="21">IF(N274="sníž. přenesená",J274,0)</f>
        <v>0</v>
      </c>
      <c r="BI274" s="157">
        <f t="shared" ref="BI274:BI275" si="22">IF(N274="nulová",J274,0)</f>
        <v>0</v>
      </c>
      <c r="BJ274" s="3" t="s">
        <v>136</v>
      </c>
      <c r="BK274" s="157">
        <f t="shared" ref="BK274:BK275" si="23">ROUND(I274*H274,2)</f>
        <v>0</v>
      </c>
      <c r="BL274" s="3" t="s">
        <v>434</v>
      </c>
      <c r="BM274" s="156" t="s">
        <v>2340</v>
      </c>
    </row>
    <row r="275" ht="24.0" customHeight="1">
      <c r="A275" s="16"/>
      <c r="B275" s="17"/>
      <c r="C275" s="146" t="s">
        <v>672</v>
      </c>
      <c r="D275" s="146" t="s">
        <v>131</v>
      </c>
      <c r="E275" s="147" t="s">
        <v>2341</v>
      </c>
      <c r="F275" s="148" t="s">
        <v>2342</v>
      </c>
      <c r="G275" s="149" t="s">
        <v>410</v>
      </c>
      <c r="H275" s="150">
        <v>0.034</v>
      </c>
      <c r="I275" s="151"/>
      <c r="J275" s="151">
        <f t="shared" si="14"/>
        <v>0</v>
      </c>
      <c r="K275" s="148" t="s">
        <v>134</v>
      </c>
      <c r="L275" s="17"/>
      <c r="M275" s="152" t="s">
        <v>1</v>
      </c>
      <c r="N275" s="153" t="s">
        <v>41</v>
      </c>
      <c r="O275" s="154">
        <v>1.573</v>
      </c>
      <c r="P275" s="154">
        <f t="shared" si="15"/>
        <v>0.053482</v>
      </c>
      <c r="Q275" s="154">
        <v>0.0</v>
      </c>
      <c r="R275" s="154">
        <f t="shared" si="16"/>
        <v>0</v>
      </c>
      <c r="S275" s="154">
        <v>0.0</v>
      </c>
      <c r="T275" s="155">
        <f t="shared" si="17"/>
        <v>0</v>
      </c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56" t="s">
        <v>434</v>
      </c>
      <c r="AS275" s="16"/>
      <c r="AT275" s="156" t="s">
        <v>131</v>
      </c>
      <c r="AU275" s="156" t="s">
        <v>136</v>
      </c>
      <c r="AV275" s="16"/>
      <c r="AW275" s="16"/>
      <c r="AX275" s="16"/>
      <c r="AY275" s="3" t="s">
        <v>128</v>
      </c>
      <c r="AZ275" s="16"/>
      <c r="BA275" s="16"/>
      <c r="BB275" s="16"/>
      <c r="BC275" s="16"/>
      <c r="BD275" s="16"/>
      <c r="BE275" s="157">
        <f t="shared" si="18"/>
        <v>0</v>
      </c>
      <c r="BF275" s="157">
        <f t="shared" si="19"/>
        <v>0</v>
      </c>
      <c r="BG275" s="157">
        <f t="shared" si="20"/>
        <v>0</v>
      </c>
      <c r="BH275" s="157">
        <f t="shared" si="21"/>
        <v>0</v>
      </c>
      <c r="BI275" s="157">
        <f t="shared" si="22"/>
        <v>0</v>
      </c>
      <c r="BJ275" s="3" t="s">
        <v>136</v>
      </c>
      <c r="BK275" s="157">
        <f t="shared" si="23"/>
        <v>0</v>
      </c>
      <c r="BL275" s="3" t="s">
        <v>434</v>
      </c>
      <c r="BM275" s="156" t="s">
        <v>2343</v>
      </c>
    </row>
    <row r="276" ht="15.75" customHeight="1">
      <c r="A276" s="16"/>
      <c r="B276" s="17"/>
      <c r="C276" s="16"/>
      <c r="D276" s="158" t="s">
        <v>138</v>
      </c>
      <c r="E276" s="16"/>
      <c r="F276" s="159" t="s">
        <v>2344</v>
      </c>
      <c r="G276" s="16"/>
      <c r="H276" s="16"/>
      <c r="I276" s="16"/>
      <c r="J276" s="16"/>
      <c r="K276" s="16"/>
      <c r="L276" s="17"/>
      <c r="M276" s="160"/>
      <c r="N276" s="16"/>
      <c r="O276" s="16"/>
      <c r="P276" s="16"/>
      <c r="Q276" s="16"/>
      <c r="R276" s="16"/>
      <c r="S276" s="16"/>
      <c r="T276" s="5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3" t="s">
        <v>138</v>
      </c>
      <c r="AU276" s="3" t="s">
        <v>136</v>
      </c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</row>
    <row r="277" ht="22.5" customHeight="1">
      <c r="A277" s="134"/>
      <c r="B277" s="135"/>
      <c r="C277" s="134"/>
      <c r="D277" s="136" t="s">
        <v>74</v>
      </c>
      <c r="E277" s="144" t="s">
        <v>2345</v>
      </c>
      <c r="F277" s="144" t="s">
        <v>2346</v>
      </c>
      <c r="G277" s="134"/>
      <c r="H277" s="134"/>
      <c r="I277" s="134"/>
      <c r="J277" s="145">
        <f>BK277</f>
        <v>0</v>
      </c>
      <c r="K277" s="134"/>
      <c r="L277" s="135"/>
      <c r="M277" s="139"/>
      <c r="N277" s="134"/>
      <c r="O277" s="134"/>
      <c r="P277" s="140">
        <f>SUM(P278:P280)</f>
        <v>1.280488</v>
      </c>
      <c r="Q277" s="134"/>
      <c r="R277" s="140">
        <f>SUM(R278:R280)</f>
        <v>0.0865</v>
      </c>
      <c r="S277" s="134"/>
      <c r="T277" s="141">
        <f>SUM(T278:T280)</f>
        <v>0</v>
      </c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6" t="s">
        <v>136</v>
      </c>
      <c r="AS277" s="134"/>
      <c r="AT277" s="142" t="s">
        <v>74</v>
      </c>
      <c r="AU277" s="142" t="s">
        <v>83</v>
      </c>
      <c r="AV277" s="134"/>
      <c r="AW277" s="134"/>
      <c r="AX277" s="134"/>
      <c r="AY277" s="136" t="s">
        <v>128</v>
      </c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43">
        <f>SUM(BK278:BK280)</f>
        <v>0</v>
      </c>
      <c r="BL277" s="134"/>
      <c r="BM277" s="134"/>
    </row>
    <row r="278" ht="16.5" customHeight="1">
      <c r="A278" s="16"/>
      <c r="B278" s="17"/>
      <c r="C278" s="146" t="s">
        <v>677</v>
      </c>
      <c r="D278" s="146" t="s">
        <v>131</v>
      </c>
      <c r="E278" s="147" t="s">
        <v>2347</v>
      </c>
      <c r="F278" s="148" t="s">
        <v>2348</v>
      </c>
      <c r="G278" s="149" t="s">
        <v>486</v>
      </c>
      <c r="H278" s="150">
        <v>1.0</v>
      </c>
      <c r="I278" s="151"/>
      <c r="J278" s="151">
        <f t="shared" ref="J278:J280" si="24">ROUND(I278*H278,2)</f>
        <v>0</v>
      </c>
      <c r="K278" s="148" t="s">
        <v>1</v>
      </c>
      <c r="L278" s="17"/>
      <c r="M278" s="152" t="s">
        <v>1</v>
      </c>
      <c r="N278" s="153" t="s">
        <v>41</v>
      </c>
      <c r="O278" s="154">
        <v>1.0</v>
      </c>
      <c r="P278" s="154">
        <f t="shared" ref="P278:P280" si="25">O278*H278</f>
        <v>1</v>
      </c>
      <c r="Q278" s="154">
        <v>0.0</v>
      </c>
      <c r="R278" s="154">
        <f t="shared" ref="R278:R280" si="26">Q278*H278</f>
        <v>0</v>
      </c>
      <c r="S278" s="154">
        <v>0.0</v>
      </c>
      <c r="T278" s="155">
        <f t="shared" ref="T278:T280" si="27">S278*H278</f>
        <v>0</v>
      </c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56" t="s">
        <v>434</v>
      </c>
      <c r="AS278" s="16"/>
      <c r="AT278" s="156" t="s">
        <v>131</v>
      </c>
      <c r="AU278" s="156" t="s">
        <v>136</v>
      </c>
      <c r="AV278" s="16"/>
      <c r="AW278" s="16"/>
      <c r="AX278" s="16"/>
      <c r="AY278" s="3" t="s">
        <v>128</v>
      </c>
      <c r="AZ278" s="16"/>
      <c r="BA278" s="16"/>
      <c r="BB278" s="16"/>
      <c r="BC278" s="16"/>
      <c r="BD278" s="16"/>
      <c r="BE278" s="157">
        <f t="shared" ref="BE278:BE280" si="28">IF(N278="základní",J278,0)</f>
        <v>0</v>
      </c>
      <c r="BF278" s="157">
        <f t="shared" ref="BF278:BF280" si="29">IF(N278="snížená",J278,0)</f>
        <v>0</v>
      </c>
      <c r="BG278" s="157">
        <f t="shared" ref="BG278:BG280" si="30">IF(N278="zákl. přenesená",J278,0)</f>
        <v>0</v>
      </c>
      <c r="BH278" s="157">
        <f t="shared" ref="BH278:BH280" si="31">IF(N278="sníž. přenesená",J278,0)</f>
        <v>0</v>
      </c>
      <c r="BI278" s="157">
        <f t="shared" ref="BI278:BI280" si="32">IF(N278="nulová",J278,0)</f>
        <v>0</v>
      </c>
      <c r="BJ278" s="3" t="s">
        <v>136</v>
      </c>
      <c r="BK278" s="157">
        <f t="shared" ref="BK278:BK280" si="33">ROUND(I278*H278,2)</f>
        <v>0</v>
      </c>
      <c r="BL278" s="3" t="s">
        <v>434</v>
      </c>
      <c r="BM278" s="156" t="s">
        <v>2349</v>
      </c>
    </row>
    <row r="279" ht="16.5" customHeight="1">
      <c r="A279" s="16"/>
      <c r="B279" s="17"/>
      <c r="C279" s="194" t="s">
        <v>684</v>
      </c>
      <c r="D279" s="194" t="s">
        <v>407</v>
      </c>
      <c r="E279" s="195" t="s">
        <v>2350</v>
      </c>
      <c r="F279" s="196" t="s">
        <v>2351</v>
      </c>
      <c r="G279" s="197" t="s">
        <v>486</v>
      </c>
      <c r="H279" s="198">
        <v>1.0</v>
      </c>
      <c r="I279" s="199"/>
      <c r="J279" s="199">
        <f t="shared" si="24"/>
        <v>0</v>
      </c>
      <c r="K279" s="196" t="s">
        <v>1</v>
      </c>
      <c r="L279" s="200"/>
      <c r="M279" s="201" t="s">
        <v>1</v>
      </c>
      <c r="N279" s="202" t="s">
        <v>41</v>
      </c>
      <c r="O279" s="154">
        <v>0.0</v>
      </c>
      <c r="P279" s="154">
        <f t="shared" si="25"/>
        <v>0</v>
      </c>
      <c r="Q279" s="154">
        <v>0.0865</v>
      </c>
      <c r="R279" s="154">
        <f t="shared" si="26"/>
        <v>0.0865</v>
      </c>
      <c r="S279" s="154">
        <v>0.0</v>
      </c>
      <c r="T279" s="155">
        <f t="shared" si="27"/>
        <v>0</v>
      </c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56" t="s">
        <v>556</v>
      </c>
      <c r="AS279" s="16"/>
      <c r="AT279" s="156" t="s">
        <v>407</v>
      </c>
      <c r="AU279" s="156" t="s">
        <v>136</v>
      </c>
      <c r="AV279" s="16"/>
      <c r="AW279" s="16"/>
      <c r="AX279" s="16"/>
      <c r="AY279" s="3" t="s">
        <v>128</v>
      </c>
      <c r="AZ279" s="16"/>
      <c r="BA279" s="16"/>
      <c r="BB279" s="16"/>
      <c r="BC279" s="16"/>
      <c r="BD279" s="16"/>
      <c r="BE279" s="157">
        <f t="shared" si="28"/>
        <v>0</v>
      </c>
      <c r="BF279" s="157">
        <f t="shared" si="29"/>
        <v>0</v>
      </c>
      <c r="BG279" s="157">
        <f t="shared" si="30"/>
        <v>0</v>
      </c>
      <c r="BH279" s="157">
        <f t="shared" si="31"/>
        <v>0</v>
      </c>
      <c r="BI279" s="157">
        <f t="shared" si="32"/>
        <v>0</v>
      </c>
      <c r="BJ279" s="3" t="s">
        <v>136</v>
      </c>
      <c r="BK279" s="157">
        <f t="shared" si="33"/>
        <v>0</v>
      </c>
      <c r="BL279" s="3" t="s">
        <v>434</v>
      </c>
      <c r="BM279" s="156" t="s">
        <v>2352</v>
      </c>
    </row>
    <row r="280" ht="24.0" customHeight="1">
      <c r="A280" s="16"/>
      <c r="B280" s="17"/>
      <c r="C280" s="146" t="s">
        <v>689</v>
      </c>
      <c r="D280" s="146" t="s">
        <v>131</v>
      </c>
      <c r="E280" s="147" t="s">
        <v>2353</v>
      </c>
      <c r="F280" s="148" t="s">
        <v>2354</v>
      </c>
      <c r="G280" s="149" t="s">
        <v>410</v>
      </c>
      <c r="H280" s="150">
        <v>0.087</v>
      </c>
      <c r="I280" s="151"/>
      <c r="J280" s="151">
        <f t="shared" si="24"/>
        <v>0</v>
      </c>
      <c r="K280" s="148" t="s">
        <v>1</v>
      </c>
      <c r="L280" s="17"/>
      <c r="M280" s="206" t="s">
        <v>1</v>
      </c>
      <c r="N280" s="207" t="s">
        <v>41</v>
      </c>
      <c r="O280" s="208">
        <v>3.224</v>
      </c>
      <c r="P280" s="208">
        <f t="shared" si="25"/>
        <v>0.280488</v>
      </c>
      <c r="Q280" s="208">
        <v>0.0</v>
      </c>
      <c r="R280" s="208">
        <f t="shared" si="26"/>
        <v>0</v>
      </c>
      <c r="S280" s="208">
        <v>0.0</v>
      </c>
      <c r="T280" s="209">
        <f t="shared" si="27"/>
        <v>0</v>
      </c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56" t="s">
        <v>434</v>
      </c>
      <c r="AS280" s="16"/>
      <c r="AT280" s="156" t="s">
        <v>131</v>
      </c>
      <c r="AU280" s="156" t="s">
        <v>136</v>
      </c>
      <c r="AV280" s="16"/>
      <c r="AW280" s="16"/>
      <c r="AX280" s="16"/>
      <c r="AY280" s="3" t="s">
        <v>128</v>
      </c>
      <c r="AZ280" s="16"/>
      <c r="BA280" s="16"/>
      <c r="BB280" s="16"/>
      <c r="BC280" s="16"/>
      <c r="BD280" s="16"/>
      <c r="BE280" s="157">
        <f t="shared" si="28"/>
        <v>0</v>
      </c>
      <c r="BF280" s="157">
        <f t="shared" si="29"/>
        <v>0</v>
      </c>
      <c r="BG280" s="157">
        <f t="shared" si="30"/>
        <v>0</v>
      </c>
      <c r="BH280" s="157">
        <f t="shared" si="31"/>
        <v>0</v>
      </c>
      <c r="BI280" s="157">
        <f t="shared" si="32"/>
        <v>0</v>
      </c>
      <c r="BJ280" s="3" t="s">
        <v>136</v>
      </c>
      <c r="BK280" s="157">
        <f t="shared" si="33"/>
        <v>0</v>
      </c>
      <c r="BL280" s="3" t="s">
        <v>434</v>
      </c>
      <c r="BM280" s="156" t="s">
        <v>2355</v>
      </c>
    </row>
    <row r="281" ht="6.75" customHeight="1">
      <c r="A281" s="16"/>
      <c r="B281" s="38"/>
      <c r="C281" s="39"/>
      <c r="D281" s="39"/>
      <c r="E281" s="39"/>
      <c r="F281" s="39"/>
      <c r="G281" s="39"/>
      <c r="H281" s="39"/>
      <c r="I281" s="39"/>
      <c r="J281" s="39"/>
      <c r="K281" s="39"/>
      <c r="L281" s="17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$C$121:$K$280"/>
  <mergeCells count="9">
    <mergeCell ref="E112:H112"/>
    <mergeCell ref="E114:H114"/>
    <mergeCell ref="L2:V2"/>
    <mergeCell ref="E7:H7"/>
    <mergeCell ref="E9:H9"/>
    <mergeCell ref="E18:H18"/>
    <mergeCell ref="E27:H27"/>
    <mergeCell ref="E85:H85"/>
    <mergeCell ref="E87:H87"/>
  </mergeCells>
  <hyperlinks>
    <hyperlink r:id="rId1" ref="F132"/>
    <hyperlink r:id="rId2" ref="F136"/>
    <hyperlink r:id="rId3" ref="F141"/>
    <hyperlink r:id="rId4" ref="F148"/>
    <hyperlink r:id="rId5" ref="F158"/>
    <hyperlink r:id="rId6" ref="F164"/>
    <hyperlink r:id="rId7" ref="F167"/>
    <hyperlink r:id="rId8" ref="F170"/>
    <hyperlink r:id="rId9" ref="F173"/>
    <hyperlink r:id="rId10" ref="F175"/>
    <hyperlink r:id="rId11" ref="F177"/>
    <hyperlink r:id="rId12" ref="F180"/>
    <hyperlink r:id="rId13" ref="F189"/>
    <hyperlink r:id="rId14" ref="F198"/>
    <hyperlink r:id="rId15" ref="F205"/>
    <hyperlink r:id="rId16" ref="F212"/>
    <hyperlink r:id="rId17" ref="F214"/>
    <hyperlink r:id="rId18" ref="F216"/>
    <hyperlink r:id="rId19" ref="F218"/>
    <hyperlink r:id="rId20" ref="F220"/>
    <hyperlink r:id="rId21" ref="F222"/>
    <hyperlink r:id="rId22" ref="F224"/>
    <hyperlink r:id="rId23" ref="F226"/>
    <hyperlink r:id="rId24" ref="F228"/>
    <hyperlink r:id="rId25" ref="F230"/>
    <hyperlink r:id="rId26" ref="F232"/>
    <hyperlink r:id="rId27" ref="F235"/>
    <hyperlink r:id="rId28" ref="F237"/>
    <hyperlink r:id="rId29" ref="F240"/>
    <hyperlink r:id="rId30" ref="F242"/>
    <hyperlink r:id="rId31" ref="F244"/>
    <hyperlink r:id="rId32" ref="F246"/>
    <hyperlink r:id="rId33" ref="F248"/>
    <hyperlink r:id="rId34" ref="F250"/>
    <hyperlink r:id="rId35" ref="F252"/>
    <hyperlink r:id="rId36" ref="F254"/>
    <hyperlink r:id="rId37" ref="F256"/>
    <hyperlink r:id="rId38" ref="F258"/>
    <hyperlink r:id="rId39" ref="F260"/>
    <hyperlink r:id="rId40" ref="F262"/>
    <hyperlink r:id="rId41" ref="F264"/>
    <hyperlink r:id="rId42" ref="F266"/>
    <hyperlink r:id="rId43" ref="F268"/>
    <hyperlink r:id="rId44" ref="F271"/>
    <hyperlink r:id="rId45" ref="F273"/>
    <hyperlink r:id="rId46" ref="F276"/>
  </hyperlinks>
  <printOptions/>
  <pageMargins bottom="0.39375" footer="0.0" header="0.0" left="0.39375" right="0.39375" top="0.39375"/>
  <pageSetup paperSize="9" orientation="portrait"/>
  <headerFooter>
    <oddFooter>&amp;CStrana &amp;P z </oddFooter>
  </headerFooter>
  <drawing r:id="rId47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6.83" defaultRowHeight="15.0"/>
  <cols>
    <col customWidth="1" min="1" max="1" width="8.33"/>
    <col customWidth="1" min="2" max="2" width="1.17"/>
    <col customWidth="1" min="3" max="3" width="4.17"/>
    <col customWidth="1" min="4" max="4" width="4.33"/>
    <col customWidth="1" min="5" max="5" width="17.17"/>
    <col customWidth="1" min="6" max="6" width="50.83"/>
    <col customWidth="1" min="7" max="7" width="7.5"/>
    <col customWidth="1" min="8" max="8" width="14.0"/>
    <col customWidth="1" min="9" max="9" width="15.83"/>
    <col customWidth="1" min="10" max="11" width="22.33"/>
    <col customWidth="1" min="12" max="12" width="9.33"/>
    <col customWidth="1" hidden="1" min="13" max="13" width="10.83"/>
    <col customWidth="1" hidden="1" min="14" max="14" width="9.33"/>
    <col customWidth="1" hidden="1" min="15" max="20" width="14.17"/>
    <col customWidth="1" hidden="1" min="21" max="21" width="16.33"/>
    <col customWidth="1" min="22" max="22" width="12.33"/>
    <col customWidth="1" min="23" max="23" width="16.33"/>
    <col customWidth="1" min="24" max="24" width="12.33"/>
    <col customWidth="1" min="25" max="25" width="15.0"/>
    <col customWidth="1" min="26" max="26" width="11.0"/>
    <col customWidth="1" min="27" max="27" width="15.0"/>
    <col customWidth="1" min="28" max="28" width="16.33"/>
    <col customWidth="1" min="29" max="29" width="11.0"/>
    <col customWidth="1" min="30" max="30" width="15.0"/>
    <col customWidth="1" min="31" max="31" width="16.33"/>
    <col customWidth="1" hidden="1" min="44" max="65" width="9.33"/>
  </cols>
  <sheetData>
    <row r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93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83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ht="24.75" customHeight="1">
      <c r="A4" s="2"/>
      <c r="B4" s="6"/>
      <c r="C4" s="2"/>
      <c r="D4" s="7" t="s">
        <v>97</v>
      </c>
      <c r="E4" s="2"/>
      <c r="F4" s="2"/>
      <c r="G4" s="2"/>
      <c r="H4" s="2"/>
      <c r="I4" s="2"/>
      <c r="J4" s="2"/>
      <c r="K4" s="2"/>
      <c r="L4" s="6"/>
      <c r="M4" s="96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ht="12.0" customHeight="1">
      <c r="A6" s="2"/>
      <c r="B6" s="6"/>
      <c r="C6" s="2"/>
      <c r="D6" s="13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ht="16.5" customHeight="1">
      <c r="A7" s="2"/>
      <c r="B7" s="6"/>
      <c r="C7" s="2"/>
      <c r="D7" s="2"/>
      <c r="E7" s="97" t="str">
        <f>'Rekapitulace stavby'!K6</f>
        <v>RD - RUBÍN - PTH</v>
      </c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ht="12.0" customHeight="1">
      <c r="A8" s="16"/>
      <c r="B8" s="17"/>
      <c r="C8" s="16"/>
      <c r="D8" s="13" t="s">
        <v>98</v>
      </c>
      <c r="E8" s="16"/>
      <c r="F8" s="16"/>
      <c r="G8" s="16"/>
      <c r="H8" s="16"/>
      <c r="I8" s="16"/>
      <c r="J8" s="16"/>
      <c r="K8" s="16"/>
      <c r="L8" s="17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</row>
    <row r="9" ht="16.5" customHeight="1">
      <c r="A9" s="16"/>
      <c r="B9" s="17"/>
      <c r="C9" s="16"/>
      <c r="D9" s="16"/>
      <c r="E9" s="47" t="s">
        <v>2356</v>
      </c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>
      <c r="A10" s="16"/>
      <c r="B10" s="17"/>
      <c r="C10" s="16"/>
      <c r="D10" s="16"/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ht="12.0" customHeight="1">
      <c r="A11" s="16"/>
      <c r="B11" s="17"/>
      <c r="C11" s="16"/>
      <c r="D11" s="13" t="s">
        <v>16</v>
      </c>
      <c r="E11" s="16"/>
      <c r="F11" s="10" t="s">
        <v>1</v>
      </c>
      <c r="G11" s="16"/>
      <c r="H11" s="16"/>
      <c r="I11" s="13" t="s">
        <v>17</v>
      </c>
      <c r="J11" s="10" t="s">
        <v>1</v>
      </c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ht="12.0" customHeight="1">
      <c r="A12" s="16"/>
      <c r="B12" s="17"/>
      <c r="C12" s="16"/>
      <c r="D12" s="13" t="s">
        <v>18</v>
      </c>
      <c r="E12" s="16"/>
      <c r="F12" s="10" t="s">
        <v>19</v>
      </c>
      <c r="G12" s="16"/>
      <c r="H12" s="16"/>
      <c r="I12" s="13" t="s">
        <v>20</v>
      </c>
      <c r="J12" s="49" t="str">
        <f>'Rekapitulace stavby'!AN8</f>
        <v>19. 12. 2023</v>
      </c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ht="10.5" customHeight="1">
      <c r="A13" s="16"/>
      <c r="B13" s="17"/>
      <c r="C13" s="16"/>
      <c r="D13" s="16"/>
      <c r="E13" s="16"/>
      <c r="F13" s="16"/>
      <c r="G13" s="16"/>
      <c r="H13" s="16"/>
      <c r="I13" s="16"/>
      <c r="J13" s="16"/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ht="12.0" customHeight="1">
      <c r="A14" s="16"/>
      <c r="B14" s="17"/>
      <c r="C14" s="16"/>
      <c r="D14" s="13" t="s">
        <v>22</v>
      </c>
      <c r="E14" s="16"/>
      <c r="F14" s="16"/>
      <c r="G14" s="16"/>
      <c r="H14" s="16"/>
      <c r="I14" s="13" t="s">
        <v>23</v>
      </c>
      <c r="J14" s="10" t="str">
        <f>IF('Rekapitulace stavby'!AN10="","",'Rekapitulace stavby'!AN10)</f>
        <v/>
      </c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ht="18.0" customHeight="1">
      <c r="A15" s="16"/>
      <c r="B15" s="17"/>
      <c r="C15" s="16"/>
      <c r="D15" s="16"/>
      <c r="E15" s="10" t="str">
        <f>IF('Rekapitulace stavby'!E11="","",'Rekapitulace stavby'!E11)</f>
        <v> </v>
      </c>
      <c r="F15" s="16"/>
      <c r="G15" s="16"/>
      <c r="H15" s="16"/>
      <c r="I15" s="13" t="s">
        <v>24</v>
      </c>
      <c r="J15" s="10" t="str">
        <f>IF('Rekapitulace stavby'!AN11="","",'Rekapitulace stavby'!AN11)</f>
        <v/>
      </c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ht="6.75" customHeight="1">
      <c r="A16" s="16"/>
      <c r="B16" s="17"/>
      <c r="C16" s="16"/>
      <c r="D16" s="16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ht="12.0" customHeight="1">
      <c r="A17" s="16"/>
      <c r="B17" s="17"/>
      <c r="C17" s="16"/>
      <c r="D17" s="13" t="s">
        <v>25</v>
      </c>
      <c r="E17" s="16"/>
      <c r="F17" s="16"/>
      <c r="G17" s="16"/>
      <c r="H17" s="16"/>
      <c r="I17" s="13" t="s">
        <v>23</v>
      </c>
      <c r="J17" s="10" t="str">
        <f>'Rekapitulace stavby'!AN13</f>
        <v/>
      </c>
      <c r="K17" s="16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ht="18.0" customHeight="1">
      <c r="A18" s="16"/>
      <c r="B18" s="17"/>
      <c r="C18" s="16"/>
      <c r="D18" s="16"/>
      <c r="E18" s="10" t="str">
        <f>'Rekapitulace stavby'!E14</f>
        <v> </v>
      </c>
      <c r="I18" s="13" t="s">
        <v>24</v>
      </c>
      <c r="J18" s="10" t="str">
        <f>'Rekapitulace stavby'!AN14</f>
        <v/>
      </c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ht="6.75" customHeight="1">
      <c r="A19" s="16"/>
      <c r="B19" s="17"/>
      <c r="C19" s="16"/>
      <c r="D19" s="16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ht="12.0" customHeight="1">
      <c r="A20" s="16"/>
      <c r="B20" s="17"/>
      <c r="C20" s="16"/>
      <c r="D20" s="13" t="s">
        <v>26</v>
      </c>
      <c r="E20" s="16"/>
      <c r="F20" s="16"/>
      <c r="G20" s="16"/>
      <c r="H20" s="16"/>
      <c r="I20" s="13" t="s">
        <v>23</v>
      </c>
      <c r="J20" s="10" t="s">
        <v>1</v>
      </c>
      <c r="K20" s="16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ht="18.0" customHeight="1">
      <c r="A21" s="16"/>
      <c r="B21" s="17"/>
      <c r="C21" s="16"/>
      <c r="D21" s="16"/>
      <c r="E21" s="10" t="s">
        <v>27</v>
      </c>
      <c r="F21" s="16"/>
      <c r="G21" s="16"/>
      <c r="H21" s="16"/>
      <c r="I21" s="13" t="s">
        <v>24</v>
      </c>
      <c r="J21" s="10" t="s">
        <v>1</v>
      </c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ht="6.75" customHeight="1">
      <c r="A22" s="16"/>
      <c r="B22" s="17"/>
      <c r="C22" s="16"/>
      <c r="D22" s="16"/>
      <c r="E22" s="16"/>
      <c r="F22" s="16"/>
      <c r="G22" s="16"/>
      <c r="H22" s="16"/>
      <c r="I22" s="16"/>
      <c r="J22" s="16"/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ht="12.0" customHeight="1">
      <c r="A23" s="16"/>
      <c r="B23" s="17"/>
      <c r="C23" s="16"/>
      <c r="D23" s="13" t="s">
        <v>29</v>
      </c>
      <c r="E23" s="16"/>
      <c r="F23" s="16"/>
      <c r="G23" s="16"/>
      <c r="H23" s="16"/>
      <c r="I23" s="13" t="s">
        <v>23</v>
      </c>
      <c r="J23" s="10" t="s">
        <v>30</v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ht="18.0" customHeight="1">
      <c r="A24" s="16"/>
      <c r="B24" s="17"/>
      <c r="C24" s="16"/>
      <c r="D24" s="16"/>
      <c r="E24" s="10" t="s">
        <v>31</v>
      </c>
      <c r="F24" s="16"/>
      <c r="G24" s="16"/>
      <c r="H24" s="16"/>
      <c r="I24" s="13" t="s">
        <v>24</v>
      </c>
      <c r="J24" s="10" t="s">
        <v>32</v>
      </c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ht="6.75" customHeight="1">
      <c r="A25" s="16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ht="12.0" customHeight="1">
      <c r="A26" s="16"/>
      <c r="B26" s="17"/>
      <c r="C26" s="16"/>
      <c r="D26" s="13" t="s">
        <v>33</v>
      </c>
      <c r="E26" s="16"/>
      <c r="F26" s="16"/>
      <c r="G26" s="16"/>
      <c r="H26" s="16"/>
      <c r="I26" s="16"/>
      <c r="J26" s="16"/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ht="107.25" customHeight="1">
      <c r="A27" s="98"/>
      <c r="B27" s="99"/>
      <c r="C27" s="98"/>
      <c r="D27" s="98"/>
      <c r="E27" s="14" t="s">
        <v>100</v>
      </c>
      <c r="I27" s="98"/>
      <c r="J27" s="98"/>
      <c r="K27" s="98"/>
      <c r="L27" s="99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</row>
    <row r="28" ht="6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ht="6.75" customHeight="1">
      <c r="A29" s="16"/>
      <c r="B29" s="17"/>
      <c r="C29" s="16"/>
      <c r="D29" s="53"/>
      <c r="E29" s="53"/>
      <c r="F29" s="53"/>
      <c r="G29" s="53"/>
      <c r="H29" s="53"/>
      <c r="I29" s="53"/>
      <c r="J29" s="53"/>
      <c r="K29" s="53"/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</row>
    <row r="30" ht="24.75" customHeight="1">
      <c r="A30" s="16"/>
      <c r="B30" s="17"/>
      <c r="C30" s="16"/>
      <c r="D30" s="100" t="s">
        <v>35</v>
      </c>
      <c r="E30" s="16"/>
      <c r="F30" s="16"/>
      <c r="G30" s="16"/>
      <c r="H30" s="16"/>
      <c r="I30" s="16"/>
      <c r="J30" s="71">
        <f>ROUND(J119, 2)</f>
        <v>0</v>
      </c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ht="6.75" customHeight="1">
      <c r="A31" s="16"/>
      <c r="B31" s="17"/>
      <c r="C31" s="16"/>
      <c r="D31" s="53"/>
      <c r="E31" s="53"/>
      <c r="F31" s="53"/>
      <c r="G31" s="53"/>
      <c r="H31" s="53"/>
      <c r="I31" s="53"/>
      <c r="J31" s="53"/>
      <c r="K31" s="53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ht="14.25" customHeight="1">
      <c r="A32" s="16"/>
      <c r="B32" s="17"/>
      <c r="C32" s="16"/>
      <c r="D32" s="16"/>
      <c r="E32" s="16"/>
      <c r="F32" s="22" t="s">
        <v>37</v>
      </c>
      <c r="G32" s="16"/>
      <c r="H32" s="16"/>
      <c r="I32" s="22" t="s">
        <v>36</v>
      </c>
      <c r="J32" s="22" t="s">
        <v>38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ht="14.25" customHeight="1">
      <c r="A33" s="16"/>
      <c r="B33" s="17"/>
      <c r="C33" s="16"/>
      <c r="D33" s="101" t="s">
        <v>39</v>
      </c>
      <c r="E33" s="13" t="s">
        <v>40</v>
      </c>
      <c r="F33" s="102">
        <f>ROUND((SUM(BE119:BE243)),  2)</f>
        <v>0</v>
      </c>
      <c r="G33" s="16"/>
      <c r="H33" s="16"/>
      <c r="I33" s="103">
        <v>0.21</v>
      </c>
      <c r="J33" s="102">
        <f>ROUND(((SUM(BE119:BE243))*I33),  2)</f>
        <v>0</v>
      </c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ht="14.25" customHeight="1">
      <c r="A34" s="16"/>
      <c r="B34" s="17"/>
      <c r="C34" s="16"/>
      <c r="D34" s="16"/>
      <c r="E34" s="13" t="s">
        <v>41</v>
      </c>
      <c r="F34" s="102">
        <f>ROUND((SUM(BF119:BF243)),  2)</f>
        <v>0</v>
      </c>
      <c r="G34" s="16"/>
      <c r="H34" s="16"/>
      <c r="I34" s="103">
        <v>0.15</v>
      </c>
      <c r="J34" s="102">
        <f>ROUND(((SUM(BF119:BF243))*I34),  2)</f>
        <v>0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ht="14.25" hidden="1" customHeight="1">
      <c r="A35" s="16"/>
      <c r="B35" s="17"/>
      <c r="C35" s="16"/>
      <c r="D35" s="16"/>
      <c r="E35" s="13" t="s">
        <v>42</v>
      </c>
      <c r="F35" s="102">
        <f>ROUND((SUM(BG119:BG243)),  2)</f>
        <v>0</v>
      </c>
      <c r="G35" s="16"/>
      <c r="H35" s="16"/>
      <c r="I35" s="103">
        <v>0.21</v>
      </c>
      <c r="J35" s="102">
        <f t="shared" ref="J35:J37" si="1">0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ht="14.25" hidden="1" customHeight="1">
      <c r="A36" s="16"/>
      <c r="B36" s="17"/>
      <c r="C36" s="16"/>
      <c r="D36" s="16"/>
      <c r="E36" s="13" t="s">
        <v>43</v>
      </c>
      <c r="F36" s="102">
        <f>ROUND((SUM(BH119:BH243)),  2)</f>
        <v>0</v>
      </c>
      <c r="G36" s="16"/>
      <c r="H36" s="16"/>
      <c r="I36" s="103">
        <v>0.15</v>
      </c>
      <c r="J36" s="102">
        <f t="shared" si="1"/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ht="14.25" hidden="1" customHeight="1">
      <c r="A37" s="16"/>
      <c r="B37" s="17"/>
      <c r="C37" s="16"/>
      <c r="D37" s="16"/>
      <c r="E37" s="13" t="s">
        <v>44</v>
      </c>
      <c r="F37" s="102">
        <f>ROUND((SUM(BI119:BI243)),  2)</f>
        <v>0</v>
      </c>
      <c r="G37" s="16"/>
      <c r="H37" s="16"/>
      <c r="I37" s="103">
        <v>0.0</v>
      </c>
      <c r="J37" s="102">
        <f t="shared" si="1"/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ht="6.75" customHeight="1">
      <c r="A38" s="16"/>
      <c r="B38" s="17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ht="24.75" customHeight="1">
      <c r="A39" s="16"/>
      <c r="B39" s="17"/>
      <c r="C39" s="104"/>
      <c r="D39" s="105" t="s">
        <v>45</v>
      </c>
      <c r="E39" s="58"/>
      <c r="F39" s="58"/>
      <c r="G39" s="106" t="s">
        <v>46</v>
      </c>
      <c r="H39" s="107" t="s">
        <v>47</v>
      </c>
      <c r="I39" s="58"/>
      <c r="J39" s="108">
        <f>SUM(J30:J37)</f>
        <v>0</v>
      </c>
      <c r="K39" s="109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ht="14.2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ht="14.25" customHeight="1">
      <c r="A50" s="16"/>
      <c r="B50" s="17"/>
      <c r="C50" s="16"/>
      <c r="D50" s="35" t="s">
        <v>48</v>
      </c>
      <c r="E50" s="36"/>
      <c r="F50" s="36"/>
      <c r="G50" s="35" t="s">
        <v>49</v>
      </c>
      <c r="H50" s="36"/>
      <c r="I50" s="36"/>
      <c r="J50" s="36"/>
      <c r="K50" s="36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ht="15.75" customHeight="1">
      <c r="A61" s="16"/>
      <c r="B61" s="17"/>
      <c r="C61" s="16"/>
      <c r="D61" s="37" t="s">
        <v>50</v>
      </c>
      <c r="E61" s="19"/>
      <c r="F61" s="110" t="s">
        <v>51</v>
      </c>
      <c r="G61" s="37" t="s">
        <v>50</v>
      </c>
      <c r="H61" s="19"/>
      <c r="I61" s="19"/>
      <c r="J61" s="111" t="s">
        <v>51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ht="15.75" customHeight="1">
      <c r="A65" s="16"/>
      <c r="B65" s="17"/>
      <c r="C65" s="16"/>
      <c r="D65" s="35" t="s">
        <v>52</v>
      </c>
      <c r="E65" s="36"/>
      <c r="F65" s="36"/>
      <c r="G65" s="35" t="s">
        <v>53</v>
      </c>
      <c r="H65" s="36"/>
      <c r="I65" s="36"/>
      <c r="J65" s="36"/>
      <c r="K65" s="36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ht="15.75" customHeight="1">
      <c r="A76" s="16"/>
      <c r="B76" s="17"/>
      <c r="C76" s="16"/>
      <c r="D76" s="37" t="s">
        <v>50</v>
      </c>
      <c r="E76" s="19"/>
      <c r="F76" s="110" t="s">
        <v>51</v>
      </c>
      <c r="G76" s="37" t="s">
        <v>50</v>
      </c>
      <c r="H76" s="19"/>
      <c r="I76" s="19"/>
      <c r="J76" s="111" t="s">
        <v>51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ht="14.25" customHeight="1">
      <c r="A77" s="16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ht="6.75" customHeight="1">
      <c r="A81" s="16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ht="24.75" customHeight="1">
      <c r="A82" s="16"/>
      <c r="B82" s="17"/>
      <c r="C82" s="7" t="s">
        <v>101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ht="12.0" customHeight="1">
      <c r="A84" s="16"/>
      <c r="B84" s="17"/>
      <c r="C84" s="13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ht="16.5" customHeight="1">
      <c r="A85" s="16"/>
      <c r="B85" s="17"/>
      <c r="C85" s="16"/>
      <c r="D85" s="16"/>
      <c r="E85" s="97" t="str">
        <f>E7</f>
        <v>RD - RUBÍN - PTH</v>
      </c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ht="12.0" customHeight="1">
      <c r="A86" s="16"/>
      <c r="B86" s="17"/>
      <c r="C86" s="13" t="s">
        <v>98</v>
      </c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</row>
    <row r="87" ht="16.5" customHeight="1">
      <c r="A87" s="16"/>
      <c r="B87" s="17"/>
      <c r="C87" s="16"/>
      <c r="D87" s="16"/>
      <c r="E87" s="47" t="str">
        <f>E9</f>
        <v>03 - RD - Elektroinstalace</v>
      </c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ht="12.0" customHeight="1">
      <c r="A89" s="16"/>
      <c r="B89" s="17"/>
      <c r="C89" s="13" t="s">
        <v>18</v>
      </c>
      <c r="D89" s="16"/>
      <c r="E89" s="16"/>
      <c r="F89" s="10" t="str">
        <f>F12</f>
        <v> </v>
      </c>
      <c r="G89" s="16"/>
      <c r="H89" s="16"/>
      <c r="I89" s="13" t="s">
        <v>20</v>
      </c>
      <c r="J89" s="49" t="str">
        <f>IF(J12="","",J12)</f>
        <v>19. 12. 2023</v>
      </c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ht="15.0" customHeight="1">
      <c r="A91" s="16"/>
      <c r="B91" s="17"/>
      <c r="C91" s="13" t="s">
        <v>22</v>
      </c>
      <c r="D91" s="16"/>
      <c r="E91" s="16"/>
      <c r="F91" s="10" t="str">
        <f>E15</f>
        <v> </v>
      </c>
      <c r="G91" s="16"/>
      <c r="H91" s="16"/>
      <c r="I91" s="13" t="s">
        <v>26</v>
      </c>
      <c r="J91" s="14" t="str">
        <f>E21</f>
        <v>Ing. Ota Štork</v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ht="15.0" customHeight="1">
      <c r="A92" s="16"/>
      <c r="B92" s="17"/>
      <c r="C92" s="13" t="s">
        <v>25</v>
      </c>
      <c r="D92" s="16"/>
      <c r="E92" s="16"/>
      <c r="F92" s="10" t="str">
        <f>IF(E18="","",E18)</f>
        <v> </v>
      </c>
      <c r="G92" s="16"/>
      <c r="H92" s="16"/>
      <c r="I92" s="13" t="s">
        <v>29</v>
      </c>
      <c r="J92" s="14" t="str">
        <f>E24</f>
        <v>G SERVIS CZ, s.r.o.</v>
      </c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ht="9.7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ht="29.25" customHeight="1">
      <c r="A94" s="16"/>
      <c r="B94" s="17"/>
      <c r="C94" s="112" t="s">
        <v>102</v>
      </c>
      <c r="D94" s="104"/>
      <c r="E94" s="104"/>
      <c r="F94" s="104"/>
      <c r="G94" s="104"/>
      <c r="H94" s="104"/>
      <c r="I94" s="104"/>
      <c r="J94" s="113" t="s">
        <v>103</v>
      </c>
      <c r="K94" s="104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ht="22.5" customHeight="1">
      <c r="A96" s="16"/>
      <c r="B96" s="17"/>
      <c r="C96" s="114" t="s">
        <v>104</v>
      </c>
      <c r="D96" s="16"/>
      <c r="E96" s="16"/>
      <c r="F96" s="16"/>
      <c r="G96" s="16"/>
      <c r="H96" s="16"/>
      <c r="I96" s="16"/>
      <c r="J96" s="71">
        <f t="shared" ref="J96:J98" si="2">J119</f>
        <v>0</v>
      </c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3" t="s">
        <v>105</v>
      </c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ht="24.75" customHeight="1">
      <c r="A97" s="115"/>
      <c r="B97" s="116"/>
      <c r="C97" s="115"/>
      <c r="D97" s="117" t="s">
        <v>317</v>
      </c>
      <c r="E97" s="118"/>
      <c r="F97" s="118"/>
      <c r="G97" s="118"/>
      <c r="H97" s="118"/>
      <c r="I97" s="118"/>
      <c r="J97" s="119">
        <f t="shared" si="2"/>
        <v>0</v>
      </c>
      <c r="K97" s="115"/>
      <c r="L97" s="116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</row>
    <row r="98" ht="19.5" customHeight="1">
      <c r="A98" s="120"/>
      <c r="B98" s="121"/>
      <c r="C98" s="120"/>
      <c r="D98" s="122" t="s">
        <v>2357</v>
      </c>
      <c r="E98" s="123"/>
      <c r="F98" s="123"/>
      <c r="G98" s="123"/>
      <c r="H98" s="123"/>
      <c r="I98" s="123"/>
      <c r="J98" s="124">
        <f t="shared" si="2"/>
        <v>0</v>
      </c>
      <c r="K98" s="120"/>
      <c r="L98" s="121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</row>
    <row r="99" ht="19.5" customHeight="1">
      <c r="A99" s="120"/>
      <c r="B99" s="121"/>
      <c r="C99" s="120"/>
      <c r="D99" s="122" t="s">
        <v>2358</v>
      </c>
      <c r="E99" s="123"/>
      <c r="F99" s="123"/>
      <c r="G99" s="123"/>
      <c r="H99" s="123"/>
      <c r="I99" s="123"/>
      <c r="J99" s="124">
        <f>J238</f>
        <v>0</v>
      </c>
      <c r="K99" s="120"/>
      <c r="L99" s="121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</row>
    <row r="100" ht="21.75" customHeight="1">
      <c r="A100" s="16"/>
      <c r="B100" s="17"/>
      <c r="C100" s="16"/>
      <c r="D100" s="16"/>
      <c r="E100" s="16"/>
      <c r="F100" s="16"/>
      <c r="G100" s="16"/>
      <c r="H100" s="16"/>
      <c r="I100" s="16"/>
      <c r="J100" s="16"/>
      <c r="K100" s="16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</row>
    <row r="101" ht="6.75" customHeight="1">
      <c r="A101" s="16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7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ht="6.75" customHeight="1">
      <c r="A105" s="16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</row>
    <row r="106" ht="24.75" customHeight="1">
      <c r="A106" s="16"/>
      <c r="B106" s="17"/>
      <c r="C106" s="7" t="s">
        <v>112</v>
      </c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</row>
    <row r="107" ht="6.75" customHeight="1">
      <c r="A107" s="16"/>
      <c r="B107" s="17"/>
      <c r="C107" s="16"/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ht="12.0" customHeight="1">
      <c r="A108" s="16"/>
      <c r="B108" s="17"/>
      <c r="C108" s="13" t="s">
        <v>14</v>
      </c>
      <c r="D108" s="16"/>
      <c r="E108" s="16"/>
      <c r="F108" s="16"/>
      <c r="G108" s="16"/>
      <c r="H108" s="1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ht="16.5" customHeight="1">
      <c r="A109" s="16"/>
      <c r="B109" s="17"/>
      <c r="C109" s="16"/>
      <c r="D109" s="16"/>
      <c r="E109" s="97" t="str">
        <f>E7</f>
        <v>RD - RUBÍN - PTH</v>
      </c>
      <c r="I109" s="16"/>
      <c r="J109" s="16"/>
      <c r="K109" s="16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</row>
    <row r="110" ht="12.0" customHeight="1">
      <c r="A110" s="16"/>
      <c r="B110" s="17"/>
      <c r="C110" s="13" t="s">
        <v>98</v>
      </c>
      <c r="D110" s="16"/>
      <c r="E110" s="16"/>
      <c r="F110" s="16"/>
      <c r="G110" s="16"/>
      <c r="H110" s="1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ht="16.5" customHeight="1">
      <c r="A111" s="16"/>
      <c r="B111" s="17"/>
      <c r="C111" s="16"/>
      <c r="D111" s="16"/>
      <c r="E111" s="47" t="str">
        <f>E9</f>
        <v>03 - RD - Elektroinstalace</v>
      </c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ht="6.75" customHeight="1">
      <c r="A112" s="16"/>
      <c r="B112" s="17"/>
      <c r="C112" s="16"/>
      <c r="D112" s="16"/>
      <c r="E112" s="16"/>
      <c r="F112" s="16"/>
      <c r="G112" s="16"/>
      <c r="H112" s="1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ht="12.0" customHeight="1">
      <c r="A113" s="16"/>
      <c r="B113" s="17"/>
      <c r="C113" s="13" t="s">
        <v>18</v>
      </c>
      <c r="D113" s="16"/>
      <c r="E113" s="16"/>
      <c r="F113" s="10" t="str">
        <f>F12</f>
        <v> </v>
      </c>
      <c r="G113" s="16"/>
      <c r="H113" s="16"/>
      <c r="I113" s="13" t="s">
        <v>20</v>
      </c>
      <c r="J113" s="49" t="str">
        <f>IF(J12="","",J12)</f>
        <v>19. 12. 2023</v>
      </c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ht="6.75" customHeight="1">
      <c r="A114" s="16"/>
      <c r="B114" s="17"/>
      <c r="C114" s="16"/>
      <c r="D114" s="16"/>
      <c r="E114" s="16"/>
      <c r="F114" s="16"/>
      <c r="G114" s="16"/>
      <c r="H114" s="16"/>
      <c r="I114" s="16"/>
      <c r="J114" s="16"/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ht="15.0" customHeight="1">
      <c r="A115" s="16"/>
      <c r="B115" s="17"/>
      <c r="C115" s="13" t="s">
        <v>22</v>
      </c>
      <c r="D115" s="16"/>
      <c r="E115" s="16"/>
      <c r="F115" s="10" t="str">
        <f>E15</f>
        <v> </v>
      </c>
      <c r="G115" s="16"/>
      <c r="H115" s="16"/>
      <c r="I115" s="13" t="s">
        <v>26</v>
      </c>
      <c r="J115" s="14" t="str">
        <f>E21</f>
        <v>Ing. Ota Štork</v>
      </c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ht="15.0" customHeight="1">
      <c r="A116" s="16"/>
      <c r="B116" s="17"/>
      <c r="C116" s="13" t="s">
        <v>25</v>
      </c>
      <c r="D116" s="16"/>
      <c r="E116" s="16"/>
      <c r="F116" s="10" t="str">
        <f>IF(E18="","",E18)</f>
        <v> </v>
      </c>
      <c r="G116" s="16"/>
      <c r="H116" s="16"/>
      <c r="I116" s="13" t="s">
        <v>29</v>
      </c>
      <c r="J116" s="14" t="str">
        <f>E24</f>
        <v>G SERVIS CZ, s.r.o.</v>
      </c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ht="9.75" customHeight="1">
      <c r="A117" s="16"/>
      <c r="B117" s="17"/>
      <c r="C117" s="16"/>
      <c r="D117" s="16"/>
      <c r="E117" s="16"/>
      <c r="F117" s="16"/>
      <c r="G117" s="16"/>
      <c r="H117" s="16"/>
      <c r="I117" s="16"/>
      <c r="J117" s="16"/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ht="29.25" customHeight="1">
      <c r="A118" s="125"/>
      <c r="B118" s="126"/>
      <c r="C118" s="127" t="s">
        <v>113</v>
      </c>
      <c r="D118" s="128" t="s">
        <v>60</v>
      </c>
      <c r="E118" s="128" t="s">
        <v>56</v>
      </c>
      <c r="F118" s="128" t="s">
        <v>57</v>
      </c>
      <c r="G118" s="128" t="s">
        <v>114</v>
      </c>
      <c r="H118" s="128" t="s">
        <v>115</v>
      </c>
      <c r="I118" s="128" t="s">
        <v>116</v>
      </c>
      <c r="J118" s="128" t="s">
        <v>103</v>
      </c>
      <c r="K118" s="129" t="s">
        <v>117</v>
      </c>
      <c r="L118" s="126"/>
      <c r="M118" s="62" t="s">
        <v>1</v>
      </c>
      <c r="N118" s="63" t="s">
        <v>39</v>
      </c>
      <c r="O118" s="63" t="s">
        <v>118</v>
      </c>
      <c r="P118" s="63" t="s">
        <v>119</v>
      </c>
      <c r="Q118" s="63" t="s">
        <v>120</v>
      </c>
      <c r="R118" s="63" t="s">
        <v>121</v>
      </c>
      <c r="S118" s="63" t="s">
        <v>122</v>
      </c>
      <c r="T118" s="64" t="s">
        <v>123</v>
      </c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</row>
    <row r="119" ht="22.5" customHeight="1">
      <c r="A119" s="16"/>
      <c r="B119" s="17"/>
      <c r="C119" s="68" t="s">
        <v>124</v>
      </c>
      <c r="D119" s="16"/>
      <c r="E119" s="16"/>
      <c r="F119" s="16"/>
      <c r="G119" s="16"/>
      <c r="H119" s="16"/>
      <c r="I119" s="16"/>
      <c r="J119" s="130">
        <f t="shared" ref="J119:J121" si="3">BK119</f>
        <v>0</v>
      </c>
      <c r="K119" s="16"/>
      <c r="L119" s="17"/>
      <c r="M119" s="65"/>
      <c r="N119" s="53"/>
      <c r="O119" s="53"/>
      <c r="P119" s="131">
        <f>P120</f>
        <v>242.58625</v>
      </c>
      <c r="Q119" s="53"/>
      <c r="R119" s="131">
        <f>R120</f>
        <v>0.308995</v>
      </c>
      <c r="S119" s="53"/>
      <c r="T119" s="132">
        <f>T120</f>
        <v>0</v>
      </c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3" t="s">
        <v>74</v>
      </c>
      <c r="AU119" s="3" t="s">
        <v>105</v>
      </c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33">
        <f>BK120</f>
        <v>0</v>
      </c>
      <c r="BL119" s="16"/>
      <c r="BM119" s="16"/>
    </row>
    <row r="120" ht="25.5" customHeight="1">
      <c r="A120" s="134"/>
      <c r="B120" s="135"/>
      <c r="C120" s="134"/>
      <c r="D120" s="136" t="s">
        <v>74</v>
      </c>
      <c r="E120" s="137" t="s">
        <v>1155</v>
      </c>
      <c r="F120" s="137" t="s">
        <v>1156</v>
      </c>
      <c r="G120" s="134"/>
      <c r="H120" s="134"/>
      <c r="I120" s="134"/>
      <c r="J120" s="138">
        <f t="shared" si="3"/>
        <v>0</v>
      </c>
      <c r="K120" s="134"/>
      <c r="L120" s="135"/>
      <c r="M120" s="139"/>
      <c r="N120" s="134"/>
      <c r="O120" s="134"/>
      <c r="P120" s="140">
        <f>P121+P238</f>
        <v>242.58625</v>
      </c>
      <c r="Q120" s="134"/>
      <c r="R120" s="140">
        <f>R121+R238</f>
        <v>0.308995</v>
      </c>
      <c r="S120" s="134"/>
      <c r="T120" s="141">
        <f>T121+T238</f>
        <v>0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6" t="s">
        <v>136</v>
      </c>
      <c r="AS120" s="134"/>
      <c r="AT120" s="142" t="s">
        <v>74</v>
      </c>
      <c r="AU120" s="142" t="s">
        <v>75</v>
      </c>
      <c r="AV120" s="134"/>
      <c r="AW120" s="134"/>
      <c r="AX120" s="134"/>
      <c r="AY120" s="136" t="s">
        <v>128</v>
      </c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43">
        <f>BK121+BK238</f>
        <v>0</v>
      </c>
      <c r="BL120" s="134"/>
      <c r="BM120" s="134"/>
    </row>
    <row r="121" ht="22.5" customHeight="1">
      <c r="A121" s="134"/>
      <c r="B121" s="135"/>
      <c r="C121" s="134"/>
      <c r="D121" s="136" t="s">
        <v>74</v>
      </c>
      <c r="E121" s="144" t="s">
        <v>2359</v>
      </c>
      <c r="F121" s="144" t="s">
        <v>2360</v>
      </c>
      <c r="G121" s="134"/>
      <c r="H121" s="134"/>
      <c r="I121" s="134"/>
      <c r="J121" s="145">
        <f t="shared" si="3"/>
        <v>0</v>
      </c>
      <c r="K121" s="134"/>
      <c r="L121" s="135"/>
      <c r="M121" s="139"/>
      <c r="N121" s="134"/>
      <c r="O121" s="134"/>
      <c r="P121" s="140">
        <f>SUM(P122:P237)</f>
        <v>235.56627</v>
      </c>
      <c r="Q121" s="134"/>
      <c r="R121" s="140">
        <f>SUM(R122:R237)</f>
        <v>0.307355</v>
      </c>
      <c r="S121" s="134"/>
      <c r="T121" s="141">
        <f>SUM(T122:T237)</f>
        <v>0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6" t="s">
        <v>136</v>
      </c>
      <c r="AS121" s="134"/>
      <c r="AT121" s="142" t="s">
        <v>74</v>
      </c>
      <c r="AU121" s="142" t="s">
        <v>83</v>
      </c>
      <c r="AV121" s="134"/>
      <c r="AW121" s="134"/>
      <c r="AX121" s="134"/>
      <c r="AY121" s="136" t="s">
        <v>128</v>
      </c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43">
        <f>SUM(BK122:BK237)</f>
        <v>0</v>
      </c>
      <c r="BL121" s="134"/>
      <c r="BM121" s="134"/>
    </row>
    <row r="122" ht="16.5" customHeight="1">
      <c r="A122" s="16"/>
      <c r="B122" s="17"/>
      <c r="C122" s="146" t="s">
        <v>83</v>
      </c>
      <c r="D122" s="146" t="s">
        <v>131</v>
      </c>
      <c r="E122" s="147" t="s">
        <v>2361</v>
      </c>
      <c r="F122" s="148" t="s">
        <v>2362</v>
      </c>
      <c r="G122" s="149" t="s">
        <v>486</v>
      </c>
      <c r="H122" s="150">
        <v>77.0</v>
      </c>
      <c r="I122" s="151"/>
      <c r="J122" s="151">
        <f t="shared" ref="J122:J123" si="4">ROUND(I122*H122,2)</f>
        <v>0</v>
      </c>
      <c r="K122" s="148" t="s">
        <v>1</v>
      </c>
      <c r="L122" s="17"/>
      <c r="M122" s="152" t="s">
        <v>1</v>
      </c>
      <c r="N122" s="153" t="s">
        <v>41</v>
      </c>
      <c r="O122" s="154">
        <v>0.2</v>
      </c>
      <c r="P122" s="154">
        <f t="shared" ref="P122:P123" si="5">O122*H122</f>
        <v>15.4</v>
      </c>
      <c r="Q122" s="154">
        <v>0.0</v>
      </c>
      <c r="R122" s="154">
        <f t="shared" ref="R122:R123" si="6">Q122*H122</f>
        <v>0</v>
      </c>
      <c r="S122" s="154">
        <v>0.0</v>
      </c>
      <c r="T122" s="155">
        <f t="shared" ref="T122:T123" si="7">S122*H122</f>
        <v>0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56" t="s">
        <v>434</v>
      </c>
      <c r="AS122" s="16"/>
      <c r="AT122" s="156" t="s">
        <v>131</v>
      </c>
      <c r="AU122" s="156" t="s">
        <v>136</v>
      </c>
      <c r="AV122" s="16"/>
      <c r="AW122" s="16"/>
      <c r="AX122" s="16"/>
      <c r="AY122" s="3" t="s">
        <v>128</v>
      </c>
      <c r="AZ122" s="16"/>
      <c r="BA122" s="16"/>
      <c r="BB122" s="16"/>
      <c r="BC122" s="16"/>
      <c r="BD122" s="16"/>
      <c r="BE122" s="157">
        <f t="shared" ref="BE122:BE123" si="8">IF(N122="základní",J122,0)</f>
        <v>0</v>
      </c>
      <c r="BF122" s="157">
        <f t="shared" ref="BF122:BF123" si="9">IF(N122="snížená",J122,0)</f>
        <v>0</v>
      </c>
      <c r="BG122" s="157">
        <f t="shared" ref="BG122:BG123" si="10">IF(N122="zákl. přenesená",J122,0)</f>
        <v>0</v>
      </c>
      <c r="BH122" s="157">
        <f t="shared" ref="BH122:BH123" si="11">IF(N122="sníž. přenesená",J122,0)</f>
        <v>0</v>
      </c>
      <c r="BI122" s="157">
        <f t="shared" ref="BI122:BI123" si="12">IF(N122="nulová",J122,0)</f>
        <v>0</v>
      </c>
      <c r="BJ122" s="3" t="s">
        <v>136</v>
      </c>
      <c r="BK122" s="157">
        <f t="shared" ref="BK122:BK123" si="13">ROUND(I122*H122,2)</f>
        <v>0</v>
      </c>
      <c r="BL122" s="3" t="s">
        <v>434</v>
      </c>
      <c r="BM122" s="156" t="s">
        <v>2363</v>
      </c>
    </row>
    <row r="123" ht="24.0" customHeight="1">
      <c r="A123" s="16"/>
      <c r="B123" s="17"/>
      <c r="C123" s="194" t="s">
        <v>136</v>
      </c>
      <c r="D123" s="194" t="s">
        <v>407</v>
      </c>
      <c r="E123" s="195" t="s">
        <v>2364</v>
      </c>
      <c r="F123" s="196" t="s">
        <v>2365</v>
      </c>
      <c r="G123" s="197" t="s">
        <v>486</v>
      </c>
      <c r="H123" s="198">
        <v>8.0</v>
      </c>
      <c r="I123" s="199"/>
      <c r="J123" s="199">
        <f t="shared" si="4"/>
        <v>0</v>
      </c>
      <c r="K123" s="196" t="s">
        <v>1</v>
      </c>
      <c r="L123" s="200"/>
      <c r="M123" s="201" t="s">
        <v>1</v>
      </c>
      <c r="N123" s="202" t="s">
        <v>41</v>
      </c>
      <c r="O123" s="154">
        <v>0.0</v>
      </c>
      <c r="P123" s="154">
        <f t="shared" si="5"/>
        <v>0</v>
      </c>
      <c r="Q123" s="154">
        <v>9.0E-5</v>
      </c>
      <c r="R123" s="154">
        <f t="shared" si="6"/>
        <v>0.00072</v>
      </c>
      <c r="S123" s="154">
        <v>0.0</v>
      </c>
      <c r="T123" s="155">
        <f t="shared" si="7"/>
        <v>0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56" t="s">
        <v>556</v>
      </c>
      <c r="AS123" s="16"/>
      <c r="AT123" s="156" t="s">
        <v>407</v>
      </c>
      <c r="AU123" s="156" t="s">
        <v>136</v>
      </c>
      <c r="AV123" s="16"/>
      <c r="AW123" s="16"/>
      <c r="AX123" s="16"/>
      <c r="AY123" s="3" t="s">
        <v>128</v>
      </c>
      <c r="AZ123" s="16"/>
      <c r="BA123" s="16"/>
      <c r="BB123" s="16"/>
      <c r="BC123" s="16"/>
      <c r="BD123" s="16"/>
      <c r="BE123" s="157">
        <f t="shared" si="8"/>
        <v>0</v>
      </c>
      <c r="BF123" s="157">
        <f t="shared" si="9"/>
        <v>0</v>
      </c>
      <c r="BG123" s="157">
        <f t="shared" si="10"/>
        <v>0</v>
      </c>
      <c r="BH123" s="157">
        <f t="shared" si="11"/>
        <v>0</v>
      </c>
      <c r="BI123" s="157">
        <f t="shared" si="12"/>
        <v>0</v>
      </c>
      <c r="BJ123" s="3" t="s">
        <v>136</v>
      </c>
      <c r="BK123" s="157">
        <f t="shared" si="13"/>
        <v>0</v>
      </c>
      <c r="BL123" s="3" t="s">
        <v>434</v>
      </c>
      <c r="BM123" s="156" t="s">
        <v>2366</v>
      </c>
    </row>
    <row r="124" ht="15.75" customHeight="1">
      <c r="A124" s="173"/>
      <c r="B124" s="174"/>
      <c r="C124" s="173"/>
      <c r="D124" s="168" t="s">
        <v>338</v>
      </c>
      <c r="E124" s="175" t="s">
        <v>1</v>
      </c>
      <c r="F124" s="176" t="s">
        <v>2367</v>
      </c>
      <c r="G124" s="173"/>
      <c r="H124" s="177">
        <v>8.0</v>
      </c>
      <c r="I124" s="173"/>
      <c r="J124" s="173"/>
      <c r="K124" s="173"/>
      <c r="L124" s="174"/>
      <c r="M124" s="178"/>
      <c r="N124" s="173"/>
      <c r="O124" s="173"/>
      <c r="P124" s="173"/>
      <c r="Q124" s="173"/>
      <c r="R124" s="173"/>
      <c r="S124" s="173"/>
      <c r="T124" s="179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5" t="s">
        <v>338</v>
      </c>
      <c r="AU124" s="175" t="s">
        <v>136</v>
      </c>
      <c r="AV124" s="173" t="s">
        <v>136</v>
      </c>
      <c r="AW124" s="173" t="s">
        <v>28</v>
      </c>
      <c r="AX124" s="173" t="s">
        <v>83</v>
      </c>
      <c r="AY124" s="175" t="s">
        <v>128</v>
      </c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</row>
    <row r="125" ht="21.75" customHeight="1">
      <c r="A125" s="16"/>
      <c r="B125" s="17"/>
      <c r="C125" s="194" t="s">
        <v>147</v>
      </c>
      <c r="D125" s="194" t="s">
        <v>407</v>
      </c>
      <c r="E125" s="195" t="s">
        <v>2368</v>
      </c>
      <c r="F125" s="196" t="s">
        <v>2369</v>
      </c>
      <c r="G125" s="197" t="s">
        <v>486</v>
      </c>
      <c r="H125" s="198">
        <v>69.0</v>
      </c>
      <c r="I125" s="199"/>
      <c r="J125" s="199">
        <f>ROUND(I125*H125,2)</f>
        <v>0</v>
      </c>
      <c r="K125" s="196" t="s">
        <v>1</v>
      </c>
      <c r="L125" s="200"/>
      <c r="M125" s="201" t="s">
        <v>1</v>
      </c>
      <c r="N125" s="202" t="s">
        <v>41</v>
      </c>
      <c r="O125" s="154">
        <v>0.0</v>
      </c>
      <c r="P125" s="154">
        <f>O125*H125</f>
        <v>0</v>
      </c>
      <c r="Q125" s="154">
        <v>4.0E-5</v>
      </c>
      <c r="R125" s="154">
        <f>Q125*H125</f>
        <v>0.00276</v>
      </c>
      <c r="S125" s="154">
        <v>0.0</v>
      </c>
      <c r="T125" s="155">
        <f>S125*H125</f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56" t="s">
        <v>556</v>
      </c>
      <c r="AS125" s="16"/>
      <c r="AT125" s="156" t="s">
        <v>407</v>
      </c>
      <c r="AU125" s="156" t="s">
        <v>136</v>
      </c>
      <c r="AV125" s="16"/>
      <c r="AW125" s="16"/>
      <c r="AX125" s="16"/>
      <c r="AY125" s="3" t="s">
        <v>128</v>
      </c>
      <c r="AZ125" s="16"/>
      <c r="BA125" s="16"/>
      <c r="BB125" s="16"/>
      <c r="BC125" s="16"/>
      <c r="BD125" s="16"/>
      <c r="BE125" s="157">
        <f>IF(N125="základní",J125,0)</f>
        <v>0</v>
      </c>
      <c r="BF125" s="157">
        <f>IF(N125="snížená",J125,0)</f>
        <v>0</v>
      </c>
      <c r="BG125" s="157">
        <f>IF(N125="zákl. přenesená",J125,0)</f>
        <v>0</v>
      </c>
      <c r="BH125" s="157">
        <f>IF(N125="sníž. přenesená",J125,0)</f>
        <v>0</v>
      </c>
      <c r="BI125" s="157">
        <f>IF(N125="nulová",J125,0)</f>
        <v>0</v>
      </c>
      <c r="BJ125" s="3" t="s">
        <v>136</v>
      </c>
      <c r="BK125" s="157">
        <f>ROUND(I125*H125,2)</f>
        <v>0</v>
      </c>
      <c r="BL125" s="3" t="s">
        <v>434</v>
      </c>
      <c r="BM125" s="156" t="s">
        <v>2370</v>
      </c>
    </row>
    <row r="126" ht="15.75" customHeight="1">
      <c r="A126" s="173"/>
      <c r="B126" s="174"/>
      <c r="C126" s="173"/>
      <c r="D126" s="168" t="s">
        <v>338</v>
      </c>
      <c r="E126" s="175" t="s">
        <v>1</v>
      </c>
      <c r="F126" s="176" t="s">
        <v>2371</v>
      </c>
      <c r="G126" s="173"/>
      <c r="H126" s="177">
        <v>69.0</v>
      </c>
      <c r="I126" s="173"/>
      <c r="J126" s="173"/>
      <c r="K126" s="173"/>
      <c r="L126" s="174"/>
      <c r="M126" s="178"/>
      <c r="N126" s="173"/>
      <c r="O126" s="173"/>
      <c r="P126" s="173"/>
      <c r="Q126" s="173"/>
      <c r="R126" s="173"/>
      <c r="S126" s="173"/>
      <c r="T126" s="179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5" t="s">
        <v>338</v>
      </c>
      <c r="AU126" s="175" t="s">
        <v>136</v>
      </c>
      <c r="AV126" s="173" t="s">
        <v>136</v>
      </c>
      <c r="AW126" s="173" t="s">
        <v>28</v>
      </c>
      <c r="AX126" s="173" t="s">
        <v>83</v>
      </c>
      <c r="AY126" s="175" t="s">
        <v>128</v>
      </c>
      <c r="AZ126" s="173"/>
      <c r="BA126" s="173"/>
      <c r="BB126" s="173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</row>
    <row r="127" ht="16.5" customHeight="1">
      <c r="A127" s="16"/>
      <c r="B127" s="17"/>
      <c r="C127" s="146" t="s">
        <v>153</v>
      </c>
      <c r="D127" s="146" t="s">
        <v>131</v>
      </c>
      <c r="E127" s="147" t="s">
        <v>2372</v>
      </c>
      <c r="F127" s="148" t="s">
        <v>2373</v>
      </c>
      <c r="G127" s="149" t="s">
        <v>486</v>
      </c>
      <c r="H127" s="150">
        <v>4.0</v>
      </c>
      <c r="I127" s="151"/>
      <c r="J127" s="151">
        <f>ROUND(I127*H127,2)</f>
        <v>0</v>
      </c>
      <c r="K127" s="148" t="s">
        <v>1</v>
      </c>
      <c r="L127" s="17"/>
      <c r="M127" s="152" t="s">
        <v>1</v>
      </c>
      <c r="N127" s="153" t="s">
        <v>41</v>
      </c>
      <c r="O127" s="154">
        <v>0.232</v>
      </c>
      <c r="P127" s="154">
        <f>O127*H127</f>
        <v>0.928</v>
      </c>
      <c r="Q127" s="154">
        <v>0.0</v>
      </c>
      <c r="R127" s="154">
        <f>Q127*H127</f>
        <v>0</v>
      </c>
      <c r="S127" s="154">
        <v>0.0</v>
      </c>
      <c r="T127" s="155">
        <f>S127*H127</f>
        <v>0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56" t="s">
        <v>434</v>
      </c>
      <c r="AS127" s="16"/>
      <c r="AT127" s="156" t="s">
        <v>131</v>
      </c>
      <c r="AU127" s="156" t="s">
        <v>136</v>
      </c>
      <c r="AV127" s="16"/>
      <c r="AW127" s="16"/>
      <c r="AX127" s="16"/>
      <c r="AY127" s="3" t="s">
        <v>128</v>
      </c>
      <c r="AZ127" s="16"/>
      <c r="BA127" s="16"/>
      <c r="BB127" s="16"/>
      <c r="BC127" s="16"/>
      <c r="BD127" s="16"/>
      <c r="BE127" s="157">
        <f>IF(N127="základní",J127,0)</f>
        <v>0</v>
      </c>
      <c r="BF127" s="157">
        <f>IF(N127="snížená",J127,0)</f>
        <v>0</v>
      </c>
      <c r="BG127" s="157">
        <f>IF(N127="zákl. přenesená",J127,0)</f>
        <v>0</v>
      </c>
      <c r="BH127" s="157">
        <f>IF(N127="sníž. přenesená",J127,0)</f>
        <v>0</v>
      </c>
      <c r="BI127" s="157">
        <f>IF(N127="nulová",J127,0)</f>
        <v>0</v>
      </c>
      <c r="BJ127" s="3" t="s">
        <v>136</v>
      </c>
      <c r="BK127" s="157">
        <f>ROUND(I127*H127,2)</f>
        <v>0</v>
      </c>
      <c r="BL127" s="3" t="s">
        <v>434</v>
      </c>
      <c r="BM127" s="156" t="s">
        <v>2374</v>
      </c>
    </row>
    <row r="128" ht="15.75" customHeight="1">
      <c r="A128" s="173"/>
      <c r="B128" s="174"/>
      <c r="C128" s="173"/>
      <c r="D128" s="168" t="s">
        <v>338</v>
      </c>
      <c r="E128" s="175" t="s">
        <v>1</v>
      </c>
      <c r="F128" s="176" t="s">
        <v>2375</v>
      </c>
      <c r="G128" s="173"/>
      <c r="H128" s="177">
        <v>4.0</v>
      </c>
      <c r="I128" s="173"/>
      <c r="J128" s="173"/>
      <c r="K128" s="173"/>
      <c r="L128" s="174"/>
      <c r="M128" s="178"/>
      <c r="N128" s="173"/>
      <c r="O128" s="173"/>
      <c r="P128" s="173"/>
      <c r="Q128" s="173"/>
      <c r="R128" s="173"/>
      <c r="S128" s="173"/>
      <c r="T128" s="179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5" t="s">
        <v>338</v>
      </c>
      <c r="AU128" s="175" t="s">
        <v>136</v>
      </c>
      <c r="AV128" s="173" t="s">
        <v>136</v>
      </c>
      <c r="AW128" s="173" t="s">
        <v>28</v>
      </c>
      <c r="AX128" s="173" t="s">
        <v>83</v>
      </c>
      <c r="AY128" s="175" t="s">
        <v>128</v>
      </c>
      <c r="AZ128" s="173"/>
      <c r="BA128" s="173"/>
      <c r="BB128" s="173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</row>
    <row r="129" ht="24.0" customHeight="1">
      <c r="A129" s="16"/>
      <c r="B129" s="17"/>
      <c r="C129" s="194" t="s">
        <v>127</v>
      </c>
      <c r="D129" s="194" t="s">
        <v>407</v>
      </c>
      <c r="E129" s="195" t="s">
        <v>2376</v>
      </c>
      <c r="F129" s="196" t="s">
        <v>2377</v>
      </c>
      <c r="G129" s="197" t="s">
        <v>486</v>
      </c>
      <c r="H129" s="198">
        <v>4.0</v>
      </c>
      <c r="I129" s="199"/>
      <c r="J129" s="199">
        <f t="shared" ref="J129:J130" si="14">ROUND(I129*H129,2)</f>
        <v>0</v>
      </c>
      <c r="K129" s="196" t="s">
        <v>1</v>
      </c>
      <c r="L129" s="200"/>
      <c r="M129" s="201" t="s">
        <v>1</v>
      </c>
      <c r="N129" s="202" t="s">
        <v>41</v>
      </c>
      <c r="O129" s="154">
        <v>0.0</v>
      </c>
      <c r="P129" s="154">
        <f t="shared" ref="P129:P130" si="15">O129*H129</f>
        <v>0</v>
      </c>
      <c r="Q129" s="154">
        <v>2.3E-4</v>
      </c>
      <c r="R129" s="154">
        <f t="shared" ref="R129:R130" si="16">Q129*H129</f>
        <v>0.00092</v>
      </c>
      <c r="S129" s="154">
        <v>0.0</v>
      </c>
      <c r="T129" s="155">
        <f t="shared" ref="T129:T130" si="17">S129*H129</f>
        <v>0</v>
      </c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56" t="s">
        <v>556</v>
      </c>
      <c r="AS129" s="16"/>
      <c r="AT129" s="156" t="s">
        <v>407</v>
      </c>
      <c r="AU129" s="156" t="s">
        <v>136</v>
      </c>
      <c r="AV129" s="16"/>
      <c r="AW129" s="16"/>
      <c r="AX129" s="16"/>
      <c r="AY129" s="3" t="s">
        <v>128</v>
      </c>
      <c r="AZ129" s="16"/>
      <c r="BA129" s="16"/>
      <c r="BB129" s="16"/>
      <c r="BC129" s="16"/>
      <c r="BD129" s="16"/>
      <c r="BE129" s="157">
        <f t="shared" ref="BE129:BE130" si="18">IF(N129="základní",J129,0)</f>
        <v>0</v>
      </c>
      <c r="BF129" s="157">
        <f t="shared" ref="BF129:BF130" si="19">IF(N129="snížená",J129,0)</f>
        <v>0</v>
      </c>
      <c r="BG129" s="157">
        <f t="shared" ref="BG129:BG130" si="20">IF(N129="zákl. přenesená",J129,0)</f>
        <v>0</v>
      </c>
      <c r="BH129" s="157">
        <f t="shared" ref="BH129:BH130" si="21">IF(N129="sníž. přenesená",J129,0)</f>
        <v>0</v>
      </c>
      <c r="BI129" s="157">
        <f t="shared" ref="BI129:BI130" si="22">IF(N129="nulová",J129,0)</f>
        <v>0</v>
      </c>
      <c r="BJ129" s="3" t="s">
        <v>136</v>
      </c>
      <c r="BK129" s="157">
        <f t="shared" ref="BK129:BK130" si="23">ROUND(I129*H129,2)</f>
        <v>0</v>
      </c>
      <c r="BL129" s="3" t="s">
        <v>434</v>
      </c>
      <c r="BM129" s="156" t="s">
        <v>2378</v>
      </c>
    </row>
    <row r="130" ht="21.75" customHeight="1">
      <c r="A130" s="16"/>
      <c r="B130" s="17"/>
      <c r="C130" s="146" t="s">
        <v>378</v>
      </c>
      <c r="D130" s="146" t="s">
        <v>131</v>
      </c>
      <c r="E130" s="147" t="s">
        <v>2379</v>
      </c>
      <c r="F130" s="148" t="s">
        <v>2380</v>
      </c>
      <c r="G130" s="149" t="s">
        <v>486</v>
      </c>
      <c r="H130" s="150">
        <v>18.0</v>
      </c>
      <c r="I130" s="151"/>
      <c r="J130" s="151">
        <f t="shared" si="14"/>
        <v>0</v>
      </c>
      <c r="K130" s="148" t="s">
        <v>1</v>
      </c>
      <c r="L130" s="17"/>
      <c r="M130" s="152" t="s">
        <v>1</v>
      </c>
      <c r="N130" s="153" t="s">
        <v>41</v>
      </c>
      <c r="O130" s="154">
        <v>0.091</v>
      </c>
      <c r="P130" s="154">
        <f t="shared" si="15"/>
        <v>1.638</v>
      </c>
      <c r="Q130" s="154">
        <v>0.0</v>
      </c>
      <c r="R130" s="154">
        <f t="shared" si="16"/>
        <v>0</v>
      </c>
      <c r="S130" s="154">
        <v>0.0</v>
      </c>
      <c r="T130" s="155">
        <f t="shared" si="17"/>
        <v>0</v>
      </c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56" t="s">
        <v>434</v>
      </c>
      <c r="AS130" s="16"/>
      <c r="AT130" s="156" t="s">
        <v>131</v>
      </c>
      <c r="AU130" s="156" t="s">
        <v>136</v>
      </c>
      <c r="AV130" s="16"/>
      <c r="AW130" s="16"/>
      <c r="AX130" s="16"/>
      <c r="AY130" s="3" t="s">
        <v>128</v>
      </c>
      <c r="AZ130" s="16"/>
      <c r="BA130" s="16"/>
      <c r="BB130" s="16"/>
      <c r="BC130" s="16"/>
      <c r="BD130" s="16"/>
      <c r="BE130" s="157">
        <f t="shared" si="18"/>
        <v>0</v>
      </c>
      <c r="BF130" s="157">
        <f t="shared" si="19"/>
        <v>0</v>
      </c>
      <c r="BG130" s="157">
        <f t="shared" si="20"/>
        <v>0</v>
      </c>
      <c r="BH130" s="157">
        <f t="shared" si="21"/>
        <v>0</v>
      </c>
      <c r="BI130" s="157">
        <f t="shared" si="22"/>
        <v>0</v>
      </c>
      <c r="BJ130" s="3" t="s">
        <v>136</v>
      </c>
      <c r="BK130" s="157">
        <f t="shared" si="23"/>
        <v>0</v>
      </c>
      <c r="BL130" s="3" t="s">
        <v>434</v>
      </c>
      <c r="BM130" s="156" t="s">
        <v>2381</v>
      </c>
    </row>
    <row r="131" ht="15.75" customHeight="1">
      <c r="A131" s="173"/>
      <c r="B131" s="174"/>
      <c r="C131" s="173"/>
      <c r="D131" s="168" t="s">
        <v>338</v>
      </c>
      <c r="E131" s="175" t="s">
        <v>1</v>
      </c>
      <c r="F131" s="176" t="s">
        <v>2382</v>
      </c>
      <c r="G131" s="173"/>
      <c r="H131" s="177">
        <v>18.0</v>
      </c>
      <c r="I131" s="173"/>
      <c r="J131" s="173"/>
      <c r="K131" s="173"/>
      <c r="L131" s="174"/>
      <c r="M131" s="178"/>
      <c r="N131" s="173"/>
      <c r="O131" s="173"/>
      <c r="P131" s="173"/>
      <c r="Q131" s="173"/>
      <c r="R131" s="173"/>
      <c r="S131" s="173"/>
      <c r="T131" s="179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5" t="s">
        <v>338</v>
      </c>
      <c r="AU131" s="175" t="s">
        <v>136</v>
      </c>
      <c r="AV131" s="173" t="s">
        <v>136</v>
      </c>
      <c r="AW131" s="173" t="s">
        <v>28</v>
      </c>
      <c r="AX131" s="173" t="s">
        <v>83</v>
      </c>
      <c r="AY131" s="175" t="s">
        <v>128</v>
      </c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</row>
    <row r="132" ht="24.0" customHeight="1">
      <c r="A132" s="16"/>
      <c r="B132" s="17"/>
      <c r="C132" s="194" t="s">
        <v>383</v>
      </c>
      <c r="D132" s="194" t="s">
        <v>407</v>
      </c>
      <c r="E132" s="195" t="s">
        <v>2383</v>
      </c>
      <c r="F132" s="196" t="s">
        <v>2384</v>
      </c>
      <c r="G132" s="197" t="s">
        <v>486</v>
      </c>
      <c r="H132" s="198">
        <v>18.0</v>
      </c>
      <c r="I132" s="199"/>
      <c r="J132" s="199">
        <f t="shared" ref="J132:J134" si="24">ROUND(I132*H132,2)</f>
        <v>0</v>
      </c>
      <c r="K132" s="196" t="s">
        <v>1</v>
      </c>
      <c r="L132" s="200"/>
      <c r="M132" s="201" t="s">
        <v>1</v>
      </c>
      <c r="N132" s="202" t="s">
        <v>41</v>
      </c>
      <c r="O132" s="154">
        <v>0.0</v>
      </c>
      <c r="P132" s="154">
        <f t="shared" ref="P132:P134" si="25">O132*H132</f>
        <v>0</v>
      </c>
      <c r="Q132" s="154">
        <v>9.0E-5</v>
      </c>
      <c r="R132" s="154">
        <f t="shared" ref="R132:R134" si="26">Q132*H132</f>
        <v>0.00162</v>
      </c>
      <c r="S132" s="154">
        <v>0.0</v>
      </c>
      <c r="T132" s="155">
        <f t="shared" ref="T132:T134" si="27">S132*H132</f>
        <v>0</v>
      </c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56" t="s">
        <v>556</v>
      </c>
      <c r="AS132" s="16"/>
      <c r="AT132" s="156" t="s">
        <v>407</v>
      </c>
      <c r="AU132" s="156" t="s">
        <v>136</v>
      </c>
      <c r="AV132" s="16"/>
      <c r="AW132" s="16"/>
      <c r="AX132" s="16"/>
      <c r="AY132" s="3" t="s">
        <v>128</v>
      </c>
      <c r="AZ132" s="16"/>
      <c r="BA132" s="16"/>
      <c r="BB132" s="16"/>
      <c r="BC132" s="16"/>
      <c r="BD132" s="16"/>
      <c r="BE132" s="157">
        <f t="shared" ref="BE132:BE134" si="28">IF(N132="základní",J132,0)</f>
        <v>0</v>
      </c>
      <c r="BF132" s="157">
        <f t="shared" ref="BF132:BF134" si="29">IF(N132="snížená",J132,0)</f>
        <v>0</v>
      </c>
      <c r="BG132" s="157">
        <f t="shared" ref="BG132:BG134" si="30">IF(N132="zákl. přenesená",J132,0)</f>
        <v>0</v>
      </c>
      <c r="BH132" s="157">
        <f t="shared" ref="BH132:BH134" si="31">IF(N132="sníž. přenesená",J132,0)</f>
        <v>0</v>
      </c>
      <c r="BI132" s="157">
        <f t="shared" ref="BI132:BI134" si="32">IF(N132="nulová",J132,0)</f>
        <v>0</v>
      </c>
      <c r="BJ132" s="3" t="s">
        <v>136</v>
      </c>
      <c r="BK132" s="157">
        <f t="shared" ref="BK132:BK134" si="33">ROUND(I132*H132,2)</f>
        <v>0</v>
      </c>
      <c r="BL132" s="3" t="s">
        <v>434</v>
      </c>
      <c r="BM132" s="156" t="s">
        <v>2385</v>
      </c>
    </row>
    <row r="133" ht="24.0" customHeight="1">
      <c r="A133" s="16"/>
      <c r="B133" s="17"/>
      <c r="C133" s="146" t="s">
        <v>387</v>
      </c>
      <c r="D133" s="146" t="s">
        <v>131</v>
      </c>
      <c r="E133" s="147" t="s">
        <v>2386</v>
      </c>
      <c r="F133" s="148" t="s">
        <v>2387</v>
      </c>
      <c r="G133" s="149" t="s">
        <v>209</v>
      </c>
      <c r="H133" s="150">
        <v>90.0</v>
      </c>
      <c r="I133" s="151"/>
      <c r="J133" s="151">
        <f t="shared" si="24"/>
        <v>0</v>
      </c>
      <c r="K133" s="148" t="s">
        <v>1</v>
      </c>
      <c r="L133" s="17"/>
      <c r="M133" s="152" t="s">
        <v>1</v>
      </c>
      <c r="N133" s="153" t="s">
        <v>41</v>
      </c>
      <c r="O133" s="154">
        <v>0.07</v>
      </c>
      <c r="P133" s="154">
        <f t="shared" si="25"/>
        <v>6.3</v>
      </c>
      <c r="Q133" s="154">
        <v>0.0</v>
      </c>
      <c r="R133" s="154">
        <f t="shared" si="26"/>
        <v>0</v>
      </c>
      <c r="S133" s="154">
        <v>0.0</v>
      </c>
      <c r="T133" s="155">
        <f t="shared" si="27"/>
        <v>0</v>
      </c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56" t="s">
        <v>434</v>
      </c>
      <c r="AS133" s="16"/>
      <c r="AT133" s="156" t="s">
        <v>131</v>
      </c>
      <c r="AU133" s="156" t="s">
        <v>136</v>
      </c>
      <c r="AV133" s="16"/>
      <c r="AW133" s="16"/>
      <c r="AX133" s="16"/>
      <c r="AY133" s="3" t="s">
        <v>128</v>
      </c>
      <c r="AZ133" s="16"/>
      <c r="BA133" s="16"/>
      <c r="BB133" s="16"/>
      <c r="BC133" s="16"/>
      <c r="BD133" s="16"/>
      <c r="BE133" s="157">
        <f t="shared" si="28"/>
        <v>0</v>
      </c>
      <c r="BF133" s="157">
        <f t="shared" si="29"/>
        <v>0</v>
      </c>
      <c r="BG133" s="157">
        <f t="shared" si="30"/>
        <v>0</v>
      </c>
      <c r="BH133" s="157">
        <f t="shared" si="31"/>
        <v>0</v>
      </c>
      <c r="BI133" s="157">
        <f t="shared" si="32"/>
        <v>0</v>
      </c>
      <c r="BJ133" s="3" t="s">
        <v>136</v>
      </c>
      <c r="BK133" s="157">
        <f t="shared" si="33"/>
        <v>0</v>
      </c>
      <c r="BL133" s="3" t="s">
        <v>434</v>
      </c>
      <c r="BM133" s="156" t="s">
        <v>2388</v>
      </c>
    </row>
    <row r="134" ht="24.0" customHeight="1">
      <c r="A134" s="16"/>
      <c r="B134" s="17"/>
      <c r="C134" s="194" t="s">
        <v>391</v>
      </c>
      <c r="D134" s="194" t="s">
        <v>407</v>
      </c>
      <c r="E134" s="195" t="s">
        <v>2389</v>
      </c>
      <c r="F134" s="196" t="s">
        <v>2390</v>
      </c>
      <c r="G134" s="197" t="s">
        <v>209</v>
      </c>
      <c r="H134" s="198">
        <v>63.25</v>
      </c>
      <c r="I134" s="199"/>
      <c r="J134" s="199">
        <f t="shared" si="24"/>
        <v>0</v>
      </c>
      <c r="K134" s="196" t="s">
        <v>1</v>
      </c>
      <c r="L134" s="200"/>
      <c r="M134" s="201" t="s">
        <v>1</v>
      </c>
      <c r="N134" s="202" t="s">
        <v>41</v>
      </c>
      <c r="O134" s="154">
        <v>0.0</v>
      </c>
      <c r="P134" s="154">
        <f t="shared" si="25"/>
        <v>0</v>
      </c>
      <c r="Q134" s="154">
        <v>5.0E-5</v>
      </c>
      <c r="R134" s="154">
        <f t="shared" si="26"/>
        <v>0.0031625</v>
      </c>
      <c r="S134" s="154">
        <v>0.0</v>
      </c>
      <c r="T134" s="155">
        <f t="shared" si="27"/>
        <v>0</v>
      </c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56" t="s">
        <v>556</v>
      </c>
      <c r="AS134" s="16"/>
      <c r="AT134" s="156" t="s">
        <v>407</v>
      </c>
      <c r="AU134" s="156" t="s">
        <v>136</v>
      </c>
      <c r="AV134" s="16"/>
      <c r="AW134" s="16"/>
      <c r="AX134" s="16"/>
      <c r="AY134" s="3" t="s">
        <v>128</v>
      </c>
      <c r="AZ134" s="16"/>
      <c r="BA134" s="16"/>
      <c r="BB134" s="16"/>
      <c r="BC134" s="16"/>
      <c r="BD134" s="16"/>
      <c r="BE134" s="157">
        <f t="shared" si="28"/>
        <v>0</v>
      </c>
      <c r="BF134" s="157">
        <f t="shared" si="29"/>
        <v>0</v>
      </c>
      <c r="BG134" s="157">
        <f t="shared" si="30"/>
        <v>0</v>
      </c>
      <c r="BH134" s="157">
        <f t="shared" si="31"/>
        <v>0</v>
      </c>
      <c r="BI134" s="157">
        <f t="shared" si="32"/>
        <v>0</v>
      </c>
      <c r="BJ134" s="3" t="s">
        <v>136</v>
      </c>
      <c r="BK134" s="157">
        <f t="shared" si="33"/>
        <v>0</v>
      </c>
      <c r="BL134" s="3" t="s">
        <v>434</v>
      </c>
      <c r="BM134" s="156" t="s">
        <v>2391</v>
      </c>
    </row>
    <row r="135" ht="15.75" customHeight="1">
      <c r="A135" s="173"/>
      <c r="B135" s="174"/>
      <c r="C135" s="173"/>
      <c r="D135" s="168" t="s">
        <v>338</v>
      </c>
      <c r="E135" s="175" t="s">
        <v>1</v>
      </c>
      <c r="F135" s="176" t="s">
        <v>2392</v>
      </c>
      <c r="G135" s="173"/>
      <c r="H135" s="177">
        <v>55.0</v>
      </c>
      <c r="I135" s="173"/>
      <c r="J135" s="173"/>
      <c r="K135" s="173"/>
      <c r="L135" s="174"/>
      <c r="M135" s="178"/>
      <c r="N135" s="173"/>
      <c r="O135" s="173"/>
      <c r="P135" s="173"/>
      <c r="Q135" s="173"/>
      <c r="R135" s="173"/>
      <c r="S135" s="173"/>
      <c r="T135" s="179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5" t="s">
        <v>338</v>
      </c>
      <c r="AU135" s="175" t="s">
        <v>136</v>
      </c>
      <c r="AV135" s="173" t="s">
        <v>136</v>
      </c>
      <c r="AW135" s="173" t="s">
        <v>28</v>
      </c>
      <c r="AX135" s="173" t="s">
        <v>83</v>
      </c>
      <c r="AY135" s="175" t="s">
        <v>128</v>
      </c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</row>
    <row r="136" ht="15.75" customHeight="1">
      <c r="A136" s="173"/>
      <c r="B136" s="174"/>
      <c r="C136" s="173"/>
      <c r="D136" s="168" t="s">
        <v>338</v>
      </c>
      <c r="E136" s="173"/>
      <c r="F136" s="176" t="s">
        <v>2393</v>
      </c>
      <c r="G136" s="173"/>
      <c r="H136" s="177">
        <v>63.25</v>
      </c>
      <c r="I136" s="173"/>
      <c r="J136" s="173"/>
      <c r="K136" s="173"/>
      <c r="L136" s="174"/>
      <c r="M136" s="178"/>
      <c r="N136" s="173"/>
      <c r="O136" s="173"/>
      <c r="P136" s="173"/>
      <c r="Q136" s="173"/>
      <c r="R136" s="173"/>
      <c r="S136" s="173"/>
      <c r="T136" s="179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5" t="s">
        <v>338</v>
      </c>
      <c r="AU136" s="175" t="s">
        <v>136</v>
      </c>
      <c r="AV136" s="173" t="s">
        <v>136</v>
      </c>
      <c r="AW136" s="173" t="s">
        <v>4</v>
      </c>
      <c r="AX136" s="173" t="s">
        <v>83</v>
      </c>
      <c r="AY136" s="175" t="s">
        <v>128</v>
      </c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</row>
    <row r="137" ht="24.0" customHeight="1">
      <c r="A137" s="16"/>
      <c r="B137" s="17"/>
      <c r="C137" s="194" t="s">
        <v>401</v>
      </c>
      <c r="D137" s="194" t="s">
        <v>407</v>
      </c>
      <c r="E137" s="195" t="s">
        <v>2394</v>
      </c>
      <c r="F137" s="196" t="s">
        <v>2395</v>
      </c>
      <c r="G137" s="197" t="s">
        <v>209</v>
      </c>
      <c r="H137" s="198">
        <v>40.25</v>
      </c>
      <c r="I137" s="199"/>
      <c r="J137" s="199">
        <f>ROUND(I137*H137,2)</f>
        <v>0</v>
      </c>
      <c r="K137" s="196" t="s">
        <v>1</v>
      </c>
      <c r="L137" s="200"/>
      <c r="M137" s="201" t="s">
        <v>1</v>
      </c>
      <c r="N137" s="202" t="s">
        <v>41</v>
      </c>
      <c r="O137" s="154">
        <v>0.0</v>
      </c>
      <c r="P137" s="154">
        <f>O137*H137</f>
        <v>0</v>
      </c>
      <c r="Q137" s="154">
        <v>7.0E-5</v>
      </c>
      <c r="R137" s="154">
        <f>Q137*H137</f>
        <v>0.0028175</v>
      </c>
      <c r="S137" s="154">
        <v>0.0</v>
      </c>
      <c r="T137" s="155">
        <f>S137*H137</f>
        <v>0</v>
      </c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56" t="s">
        <v>556</v>
      </c>
      <c r="AS137" s="16"/>
      <c r="AT137" s="156" t="s">
        <v>407</v>
      </c>
      <c r="AU137" s="156" t="s">
        <v>136</v>
      </c>
      <c r="AV137" s="16"/>
      <c r="AW137" s="16"/>
      <c r="AX137" s="16"/>
      <c r="AY137" s="3" t="s">
        <v>128</v>
      </c>
      <c r="AZ137" s="16"/>
      <c r="BA137" s="16"/>
      <c r="BB137" s="16"/>
      <c r="BC137" s="16"/>
      <c r="BD137" s="16"/>
      <c r="BE137" s="157">
        <f>IF(N137="základní",J137,0)</f>
        <v>0</v>
      </c>
      <c r="BF137" s="157">
        <f>IF(N137="snížená",J137,0)</f>
        <v>0</v>
      </c>
      <c r="BG137" s="157">
        <f>IF(N137="zákl. přenesená",J137,0)</f>
        <v>0</v>
      </c>
      <c r="BH137" s="157">
        <f>IF(N137="sníž. přenesená",J137,0)</f>
        <v>0</v>
      </c>
      <c r="BI137" s="157">
        <f>IF(N137="nulová",J137,0)</f>
        <v>0</v>
      </c>
      <c r="BJ137" s="3" t="s">
        <v>136</v>
      </c>
      <c r="BK137" s="157">
        <f>ROUND(I137*H137,2)</f>
        <v>0</v>
      </c>
      <c r="BL137" s="3" t="s">
        <v>434</v>
      </c>
      <c r="BM137" s="156" t="s">
        <v>2396</v>
      </c>
    </row>
    <row r="138" ht="15.75" customHeight="1">
      <c r="A138" s="173"/>
      <c r="B138" s="174"/>
      <c r="C138" s="173"/>
      <c r="D138" s="168" t="s">
        <v>338</v>
      </c>
      <c r="E138" s="175" t="s">
        <v>1</v>
      </c>
      <c r="F138" s="176" t="s">
        <v>2397</v>
      </c>
      <c r="G138" s="173"/>
      <c r="H138" s="177">
        <v>35.0</v>
      </c>
      <c r="I138" s="173"/>
      <c r="J138" s="173"/>
      <c r="K138" s="173"/>
      <c r="L138" s="174"/>
      <c r="M138" s="178"/>
      <c r="N138" s="173"/>
      <c r="O138" s="173"/>
      <c r="P138" s="173"/>
      <c r="Q138" s="173"/>
      <c r="R138" s="173"/>
      <c r="S138" s="173"/>
      <c r="T138" s="179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5" t="s">
        <v>338</v>
      </c>
      <c r="AU138" s="175" t="s">
        <v>136</v>
      </c>
      <c r="AV138" s="173" t="s">
        <v>136</v>
      </c>
      <c r="AW138" s="173" t="s">
        <v>28</v>
      </c>
      <c r="AX138" s="173" t="s">
        <v>83</v>
      </c>
      <c r="AY138" s="175" t="s">
        <v>128</v>
      </c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</row>
    <row r="139" ht="15.75" customHeight="1">
      <c r="A139" s="173"/>
      <c r="B139" s="174"/>
      <c r="C139" s="173"/>
      <c r="D139" s="168" t="s">
        <v>338</v>
      </c>
      <c r="E139" s="173"/>
      <c r="F139" s="176" t="s">
        <v>2398</v>
      </c>
      <c r="G139" s="173"/>
      <c r="H139" s="177">
        <v>40.25</v>
      </c>
      <c r="I139" s="173"/>
      <c r="J139" s="173"/>
      <c r="K139" s="173"/>
      <c r="L139" s="174"/>
      <c r="M139" s="178"/>
      <c r="N139" s="173"/>
      <c r="O139" s="173"/>
      <c r="P139" s="173"/>
      <c r="Q139" s="173"/>
      <c r="R139" s="173"/>
      <c r="S139" s="173"/>
      <c r="T139" s="179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5" t="s">
        <v>338</v>
      </c>
      <c r="AU139" s="175" t="s">
        <v>136</v>
      </c>
      <c r="AV139" s="173" t="s">
        <v>136</v>
      </c>
      <c r="AW139" s="173" t="s">
        <v>4</v>
      </c>
      <c r="AX139" s="173" t="s">
        <v>83</v>
      </c>
      <c r="AY139" s="175" t="s">
        <v>128</v>
      </c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</row>
    <row r="140" ht="24.0" customHeight="1">
      <c r="A140" s="16"/>
      <c r="B140" s="17"/>
      <c r="C140" s="146" t="s">
        <v>406</v>
      </c>
      <c r="D140" s="146" t="s">
        <v>131</v>
      </c>
      <c r="E140" s="147" t="s">
        <v>2399</v>
      </c>
      <c r="F140" s="148" t="s">
        <v>2400</v>
      </c>
      <c r="G140" s="149" t="s">
        <v>209</v>
      </c>
      <c r="H140" s="150">
        <v>290.0</v>
      </c>
      <c r="I140" s="151"/>
      <c r="J140" s="151">
        <f>ROUND(I140*H140,2)</f>
        <v>0</v>
      </c>
      <c r="K140" s="148" t="s">
        <v>1</v>
      </c>
      <c r="L140" s="17"/>
      <c r="M140" s="152" t="s">
        <v>1</v>
      </c>
      <c r="N140" s="153" t="s">
        <v>41</v>
      </c>
      <c r="O140" s="154">
        <v>0.082</v>
      </c>
      <c r="P140" s="154">
        <f>O140*H140</f>
        <v>23.78</v>
      </c>
      <c r="Q140" s="154">
        <v>0.0</v>
      </c>
      <c r="R140" s="154">
        <f>Q140*H140</f>
        <v>0</v>
      </c>
      <c r="S140" s="154">
        <v>0.0</v>
      </c>
      <c r="T140" s="155">
        <f>S140*H140</f>
        <v>0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56" t="s">
        <v>434</v>
      </c>
      <c r="AS140" s="16"/>
      <c r="AT140" s="156" t="s">
        <v>131</v>
      </c>
      <c r="AU140" s="156" t="s">
        <v>136</v>
      </c>
      <c r="AV140" s="16"/>
      <c r="AW140" s="16"/>
      <c r="AX140" s="16"/>
      <c r="AY140" s="3" t="s">
        <v>128</v>
      </c>
      <c r="AZ140" s="16"/>
      <c r="BA140" s="16"/>
      <c r="BB140" s="16"/>
      <c r="BC140" s="16"/>
      <c r="BD140" s="16"/>
      <c r="BE140" s="157">
        <f>IF(N140="základní",J140,0)</f>
        <v>0</v>
      </c>
      <c r="BF140" s="157">
        <f>IF(N140="snížená",J140,0)</f>
        <v>0</v>
      </c>
      <c r="BG140" s="157">
        <f>IF(N140="zákl. přenesená",J140,0)</f>
        <v>0</v>
      </c>
      <c r="BH140" s="157">
        <f>IF(N140="sníž. přenesená",J140,0)</f>
        <v>0</v>
      </c>
      <c r="BI140" s="157">
        <f>IF(N140="nulová",J140,0)</f>
        <v>0</v>
      </c>
      <c r="BJ140" s="3" t="s">
        <v>136</v>
      </c>
      <c r="BK140" s="157">
        <f>ROUND(I140*H140,2)</f>
        <v>0</v>
      </c>
      <c r="BL140" s="3" t="s">
        <v>434</v>
      </c>
      <c r="BM140" s="156" t="s">
        <v>2401</v>
      </c>
    </row>
    <row r="141" ht="15.75" customHeight="1">
      <c r="A141" s="173"/>
      <c r="B141" s="174"/>
      <c r="C141" s="173"/>
      <c r="D141" s="168" t="s">
        <v>338</v>
      </c>
      <c r="E141" s="175" t="s">
        <v>1</v>
      </c>
      <c r="F141" s="176" t="s">
        <v>2402</v>
      </c>
      <c r="G141" s="173"/>
      <c r="H141" s="177">
        <v>230.0</v>
      </c>
      <c r="I141" s="173"/>
      <c r="J141" s="173"/>
      <c r="K141" s="173"/>
      <c r="L141" s="174"/>
      <c r="M141" s="178"/>
      <c r="N141" s="173"/>
      <c r="O141" s="173"/>
      <c r="P141" s="173"/>
      <c r="Q141" s="173"/>
      <c r="R141" s="173"/>
      <c r="S141" s="173"/>
      <c r="T141" s="179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5" t="s">
        <v>338</v>
      </c>
      <c r="AU141" s="175" t="s">
        <v>136</v>
      </c>
      <c r="AV141" s="173" t="s">
        <v>136</v>
      </c>
      <c r="AW141" s="173" t="s">
        <v>28</v>
      </c>
      <c r="AX141" s="173" t="s">
        <v>75</v>
      </c>
      <c r="AY141" s="175" t="s">
        <v>128</v>
      </c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</row>
    <row r="142" ht="15.75" customHeight="1">
      <c r="A142" s="173"/>
      <c r="B142" s="174"/>
      <c r="C142" s="173"/>
      <c r="D142" s="168" t="s">
        <v>338</v>
      </c>
      <c r="E142" s="175" t="s">
        <v>1</v>
      </c>
      <c r="F142" s="176" t="s">
        <v>2403</v>
      </c>
      <c r="G142" s="173"/>
      <c r="H142" s="177">
        <v>60.0</v>
      </c>
      <c r="I142" s="173"/>
      <c r="J142" s="173"/>
      <c r="K142" s="173"/>
      <c r="L142" s="174"/>
      <c r="M142" s="178"/>
      <c r="N142" s="173"/>
      <c r="O142" s="173"/>
      <c r="P142" s="173"/>
      <c r="Q142" s="173"/>
      <c r="R142" s="173"/>
      <c r="S142" s="173"/>
      <c r="T142" s="179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5" t="s">
        <v>338</v>
      </c>
      <c r="AU142" s="175" t="s">
        <v>136</v>
      </c>
      <c r="AV142" s="173" t="s">
        <v>136</v>
      </c>
      <c r="AW142" s="173" t="s">
        <v>28</v>
      </c>
      <c r="AX142" s="173" t="s">
        <v>75</v>
      </c>
      <c r="AY142" s="175" t="s">
        <v>128</v>
      </c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</row>
    <row r="143" ht="15.75" customHeight="1">
      <c r="A143" s="187"/>
      <c r="B143" s="188"/>
      <c r="C143" s="187"/>
      <c r="D143" s="168" t="s">
        <v>338</v>
      </c>
      <c r="E143" s="189" t="s">
        <v>1</v>
      </c>
      <c r="F143" s="190" t="s">
        <v>351</v>
      </c>
      <c r="G143" s="187"/>
      <c r="H143" s="191">
        <v>290.0</v>
      </c>
      <c r="I143" s="187"/>
      <c r="J143" s="187"/>
      <c r="K143" s="187"/>
      <c r="L143" s="188"/>
      <c r="M143" s="192"/>
      <c r="N143" s="187"/>
      <c r="O143" s="187"/>
      <c r="P143" s="187"/>
      <c r="Q143" s="187"/>
      <c r="R143" s="187"/>
      <c r="S143" s="187"/>
      <c r="T143" s="193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9" t="s">
        <v>338</v>
      </c>
      <c r="AU143" s="189" t="s">
        <v>136</v>
      </c>
      <c r="AV143" s="187" t="s">
        <v>153</v>
      </c>
      <c r="AW143" s="187" t="s">
        <v>28</v>
      </c>
      <c r="AX143" s="187" t="s">
        <v>83</v>
      </c>
      <c r="AY143" s="189" t="s">
        <v>128</v>
      </c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</row>
    <row r="144" ht="16.5" customHeight="1">
      <c r="A144" s="16"/>
      <c r="B144" s="17"/>
      <c r="C144" s="194" t="s">
        <v>414</v>
      </c>
      <c r="D144" s="194" t="s">
        <v>407</v>
      </c>
      <c r="E144" s="195" t="s">
        <v>2404</v>
      </c>
      <c r="F144" s="196" t="s">
        <v>2405</v>
      </c>
      <c r="G144" s="197" t="s">
        <v>2406</v>
      </c>
      <c r="H144" s="198">
        <v>0.334</v>
      </c>
      <c r="I144" s="199"/>
      <c r="J144" s="199">
        <f>ROUND(I144*H144,2)</f>
        <v>0</v>
      </c>
      <c r="K144" s="196" t="s">
        <v>1</v>
      </c>
      <c r="L144" s="200"/>
      <c r="M144" s="201" t="s">
        <v>1</v>
      </c>
      <c r="N144" s="202" t="s">
        <v>41</v>
      </c>
      <c r="O144" s="154">
        <v>0.0</v>
      </c>
      <c r="P144" s="154">
        <f>O144*H144</f>
        <v>0</v>
      </c>
      <c r="Q144" s="154">
        <v>0.12</v>
      </c>
      <c r="R144" s="154">
        <f>Q144*H144</f>
        <v>0.04008</v>
      </c>
      <c r="S144" s="154">
        <v>0.0</v>
      </c>
      <c r="T144" s="155">
        <f>S144*H144</f>
        <v>0</v>
      </c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56" t="s">
        <v>556</v>
      </c>
      <c r="AS144" s="16"/>
      <c r="AT144" s="156" t="s">
        <v>407</v>
      </c>
      <c r="AU144" s="156" t="s">
        <v>136</v>
      </c>
      <c r="AV144" s="16"/>
      <c r="AW144" s="16"/>
      <c r="AX144" s="16"/>
      <c r="AY144" s="3" t="s">
        <v>128</v>
      </c>
      <c r="AZ144" s="16"/>
      <c r="BA144" s="16"/>
      <c r="BB144" s="16"/>
      <c r="BC144" s="16"/>
      <c r="BD144" s="16"/>
      <c r="BE144" s="157">
        <f>IF(N144="základní",J144,0)</f>
        <v>0</v>
      </c>
      <c r="BF144" s="157">
        <f>IF(N144="snížená",J144,0)</f>
        <v>0</v>
      </c>
      <c r="BG144" s="157">
        <f>IF(N144="zákl. přenesená",J144,0)</f>
        <v>0</v>
      </c>
      <c r="BH144" s="157">
        <f>IF(N144="sníž. přenesená",J144,0)</f>
        <v>0</v>
      </c>
      <c r="BI144" s="157">
        <f>IF(N144="nulová",J144,0)</f>
        <v>0</v>
      </c>
      <c r="BJ144" s="3" t="s">
        <v>136</v>
      </c>
      <c r="BK144" s="157">
        <f>ROUND(I144*H144,2)</f>
        <v>0</v>
      </c>
      <c r="BL144" s="3" t="s">
        <v>434</v>
      </c>
      <c r="BM144" s="156" t="s">
        <v>2407</v>
      </c>
    </row>
    <row r="145" ht="15.75" customHeight="1">
      <c r="A145" s="173"/>
      <c r="B145" s="174"/>
      <c r="C145" s="173"/>
      <c r="D145" s="168" t="s">
        <v>338</v>
      </c>
      <c r="E145" s="173"/>
      <c r="F145" s="176" t="s">
        <v>2408</v>
      </c>
      <c r="G145" s="173"/>
      <c r="H145" s="177">
        <v>0.334</v>
      </c>
      <c r="I145" s="173"/>
      <c r="J145" s="173"/>
      <c r="K145" s="173"/>
      <c r="L145" s="174"/>
      <c r="M145" s="178"/>
      <c r="N145" s="173"/>
      <c r="O145" s="173"/>
      <c r="P145" s="173"/>
      <c r="Q145" s="173"/>
      <c r="R145" s="173"/>
      <c r="S145" s="173"/>
      <c r="T145" s="179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5" t="s">
        <v>338</v>
      </c>
      <c r="AU145" s="175" t="s">
        <v>136</v>
      </c>
      <c r="AV145" s="173" t="s">
        <v>136</v>
      </c>
      <c r="AW145" s="173" t="s">
        <v>4</v>
      </c>
      <c r="AX145" s="173" t="s">
        <v>83</v>
      </c>
      <c r="AY145" s="175" t="s">
        <v>128</v>
      </c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</row>
    <row r="146" ht="33.0" customHeight="1">
      <c r="A146" s="16"/>
      <c r="B146" s="17"/>
      <c r="C146" s="146" t="s">
        <v>420</v>
      </c>
      <c r="D146" s="146" t="s">
        <v>131</v>
      </c>
      <c r="E146" s="147" t="s">
        <v>2409</v>
      </c>
      <c r="F146" s="148" t="s">
        <v>2410</v>
      </c>
      <c r="G146" s="149" t="s">
        <v>209</v>
      </c>
      <c r="H146" s="150">
        <v>330.0</v>
      </c>
      <c r="I146" s="151"/>
      <c r="J146" s="151">
        <f>ROUND(I146*H146,2)</f>
        <v>0</v>
      </c>
      <c r="K146" s="148" t="s">
        <v>1</v>
      </c>
      <c r="L146" s="17"/>
      <c r="M146" s="152" t="s">
        <v>1</v>
      </c>
      <c r="N146" s="153" t="s">
        <v>41</v>
      </c>
      <c r="O146" s="154">
        <v>0.086</v>
      </c>
      <c r="P146" s="154">
        <f>O146*H146</f>
        <v>28.38</v>
      </c>
      <c r="Q146" s="154">
        <v>0.0</v>
      </c>
      <c r="R146" s="154">
        <f>Q146*H146</f>
        <v>0</v>
      </c>
      <c r="S146" s="154">
        <v>0.0</v>
      </c>
      <c r="T146" s="155">
        <f>S146*H146</f>
        <v>0</v>
      </c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56" t="s">
        <v>434</v>
      </c>
      <c r="AS146" s="16"/>
      <c r="AT146" s="156" t="s">
        <v>131</v>
      </c>
      <c r="AU146" s="156" t="s">
        <v>136</v>
      </c>
      <c r="AV146" s="16"/>
      <c r="AW146" s="16"/>
      <c r="AX146" s="16"/>
      <c r="AY146" s="3" t="s">
        <v>128</v>
      </c>
      <c r="AZ146" s="16"/>
      <c r="BA146" s="16"/>
      <c r="BB146" s="16"/>
      <c r="BC146" s="16"/>
      <c r="BD146" s="16"/>
      <c r="BE146" s="157">
        <f>IF(N146="základní",J146,0)</f>
        <v>0</v>
      </c>
      <c r="BF146" s="157">
        <f>IF(N146="snížená",J146,0)</f>
        <v>0</v>
      </c>
      <c r="BG146" s="157">
        <f>IF(N146="zákl. přenesená",J146,0)</f>
        <v>0</v>
      </c>
      <c r="BH146" s="157">
        <f>IF(N146="sníž. přenesená",J146,0)</f>
        <v>0</v>
      </c>
      <c r="BI146" s="157">
        <f>IF(N146="nulová",J146,0)</f>
        <v>0</v>
      </c>
      <c r="BJ146" s="3" t="s">
        <v>136</v>
      </c>
      <c r="BK146" s="157">
        <f>ROUND(I146*H146,2)</f>
        <v>0</v>
      </c>
      <c r="BL146" s="3" t="s">
        <v>434</v>
      </c>
      <c r="BM146" s="156" t="s">
        <v>2411</v>
      </c>
    </row>
    <row r="147" ht="15.75" customHeight="1">
      <c r="A147" s="173"/>
      <c r="B147" s="174"/>
      <c r="C147" s="173"/>
      <c r="D147" s="168" t="s">
        <v>338</v>
      </c>
      <c r="E147" s="175" t="s">
        <v>1</v>
      </c>
      <c r="F147" s="176" t="s">
        <v>2412</v>
      </c>
      <c r="G147" s="173"/>
      <c r="H147" s="177">
        <v>330.0</v>
      </c>
      <c r="I147" s="173"/>
      <c r="J147" s="173"/>
      <c r="K147" s="173"/>
      <c r="L147" s="174"/>
      <c r="M147" s="178"/>
      <c r="N147" s="173"/>
      <c r="O147" s="173"/>
      <c r="P147" s="173"/>
      <c r="Q147" s="173"/>
      <c r="R147" s="173"/>
      <c r="S147" s="173"/>
      <c r="T147" s="179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5" t="s">
        <v>338</v>
      </c>
      <c r="AU147" s="175" t="s">
        <v>136</v>
      </c>
      <c r="AV147" s="173" t="s">
        <v>136</v>
      </c>
      <c r="AW147" s="173" t="s">
        <v>28</v>
      </c>
      <c r="AX147" s="173" t="s">
        <v>83</v>
      </c>
      <c r="AY147" s="175" t="s">
        <v>128</v>
      </c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</row>
    <row r="148" ht="16.5" customHeight="1">
      <c r="A148" s="16"/>
      <c r="B148" s="17"/>
      <c r="C148" s="194" t="s">
        <v>425</v>
      </c>
      <c r="D148" s="194" t="s">
        <v>407</v>
      </c>
      <c r="E148" s="195" t="s">
        <v>2413</v>
      </c>
      <c r="F148" s="196" t="s">
        <v>2414</v>
      </c>
      <c r="G148" s="197" t="s">
        <v>2406</v>
      </c>
      <c r="H148" s="198">
        <v>0.38</v>
      </c>
      <c r="I148" s="199"/>
      <c r="J148" s="199">
        <f>ROUND(I148*H148,2)</f>
        <v>0</v>
      </c>
      <c r="K148" s="196" t="s">
        <v>1</v>
      </c>
      <c r="L148" s="200"/>
      <c r="M148" s="201" t="s">
        <v>1</v>
      </c>
      <c r="N148" s="202" t="s">
        <v>41</v>
      </c>
      <c r="O148" s="154">
        <v>0.0</v>
      </c>
      <c r="P148" s="154">
        <f>O148*H148</f>
        <v>0</v>
      </c>
      <c r="Q148" s="154">
        <v>0.17</v>
      </c>
      <c r="R148" s="154">
        <f>Q148*H148</f>
        <v>0.0646</v>
      </c>
      <c r="S148" s="154">
        <v>0.0</v>
      </c>
      <c r="T148" s="155">
        <f>S148*H148</f>
        <v>0</v>
      </c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56" t="s">
        <v>556</v>
      </c>
      <c r="AS148" s="16"/>
      <c r="AT148" s="156" t="s">
        <v>407</v>
      </c>
      <c r="AU148" s="156" t="s">
        <v>136</v>
      </c>
      <c r="AV148" s="16"/>
      <c r="AW148" s="16"/>
      <c r="AX148" s="16"/>
      <c r="AY148" s="3" t="s">
        <v>128</v>
      </c>
      <c r="AZ148" s="16"/>
      <c r="BA148" s="16"/>
      <c r="BB148" s="16"/>
      <c r="BC148" s="16"/>
      <c r="BD148" s="16"/>
      <c r="BE148" s="157">
        <f>IF(N148="základní",J148,0)</f>
        <v>0</v>
      </c>
      <c r="BF148" s="157">
        <f>IF(N148="snížená",J148,0)</f>
        <v>0</v>
      </c>
      <c r="BG148" s="157">
        <f>IF(N148="zákl. přenesená",J148,0)</f>
        <v>0</v>
      </c>
      <c r="BH148" s="157">
        <f>IF(N148="sníž. přenesená",J148,0)</f>
        <v>0</v>
      </c>
      <c r="BI148" s="157">
        <f>IF(N148="nulová",J148,0)</f>
        <v>0</v>
      </c>
      <c r="BJ148" s="3" t="s">
        <v>136</v>
      </c>
      <c r="BK148" s="157">
        <f>ROUND(I148*H148,2)</f>
        <v>0</v>
      </c>
      <c r="BL148" s="3" t="s">
        <v>434</v>
      </c>
      <c r="BM148" s="156" t="s">
        <v>2415</v>
      </c>
    </row>
    <row r="149" ht="15.75" customHeight="1">
      <c r="A149" s="173"/>
      <c r="B149" s="174"/>
      <c r="C149" s="173"/>
      <c r="D149" s="168" t="s">
        <v>338</v>
      </c>
      <c r="E149" s="173"/>
      <c r="F149" s="176" t="s">
        <v>2416</v>
      </c>
      <c r="G149" s="173"/>
      <c r="H149" s="177">
        <v>0.38</v>
      </c>
      <c r="I149" s="173"/>
      <c r="J149" s="173"/>
      <c r="K149" s="173"/>
      <c r="L149" s="174"/>
      <c r="M149" s="178"/>
      <c r="N149" s="173"/>
      <c r="O149" s="173"/>
      <c r="P149" s="173"/>
      <c r="Q149" s="173"/>
      <c r="R149" s="173"/>
      <c r="S149" s="173"/>
      <c r="T149" s="179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5" t="s">
        <v>338</v>
      </c>
      <c r="AU149" s="175" t="s">
        <v>136</v>
      </c>
      <c r="AV149" s="173" t="s">
        <v>136</v>
      </c>
      <c r="AW149" s="173" t="s">
        <v>4</v>
      </c>
      <c r="AX149" s="173" t="s">
        <v>83</v>
      </c>
      <c r="AY149" s="175" t="s">
        <v>128</v>
      </c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</row>
    <row r="150" ht="33.0" customHeight="1">
      <c r="A150" s="16"/>
      <c r="B150" s="17"/>
      <c r="C150" s="146" t="s">
        <v>8</v>
      </c>
      <c r="D150" s="146" t="s">
        <v>131</v>
      </c>
      <c r="E150" s="147" t="s">
        <v>2417</v>
      </c>
      <c r="F150" s="148" t="s">
        <v>2418</v>
      </c>
      <c r="G150" s="149" t="s">
        <v>209</v>
      </c>
      <c r="H150" s="150">
        <v>95.0</v>
      </c>
      <c r="I150" s="151"/>
      <c r="J150" s="151">
        <f t="shared" ref="J150:J151" si="34">ROUND(I150*H150,2)</f>
        <v>0</v>
      </c>
      <c r="K150" s="148" t="s">
        <v>1</v>
      </c>
      <c r="L150" s="17"/>
      <c r="M150" s="152" t="s">
        <v>1</v>
      </c>
      <c r="N150" s="153" t="s">
        <v>41</v>
      </c>
      <c r="O150" s="154">
        <v>0.11</v>
      </c>
      <c r="P150" s="154">
        <f t="shared" ref="P150:P151" si="35">O150*H150</f>
        <v>10.45</v>
      </c>
      <c r="Q150" s="154">
        <v>0.0</v>
      </c>
      <c r="R150" s="154">
        <f t="shared" ref="R150:R151" si="36">Q150*H150</f>
        <v>0</v>
      </c>
      <c r="S150" s="154">
        <v>0.0</v>
      </c>
      <c r="T150" s="155">
        <f t="shared" ref="T150:T151" si="37">S150*H150</f>
        <v>0</v>
      </c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56" t="s">
        <v>434</v>
      </c>
      <c r="AS150" s="16"/>
      <c r="AT150" s="156" t="s">
        <v>131</v>
      </c>
      <c r="AU150" s="156" t="s">
        <v>136</v>
      </c>
      <c r="AV150" s="16"/>
      <c r="AW150" s="16"/>
      <c r="AX150" s="16"/>
      <c r="AY150" s="3" t="s">
        <v>128</v>
      </c>
      <c r="AZ150" s="16"/>
      <c r="BA150" s="16"/>
      <c r="BB150" s="16"/>
      <c r="BC150" s="16"/>
      <c r="BD150" s="16"/>
      <c r="BE150" s="157">
        <f t="shared" ref="BE150:BE151" si="38">IF(N150="základní",J150,0)</f>
        <v>0</v>
      </c>
      <c r="BF150" s="157">
        <f t="shared" ref="BF150:BF151" si="39">IF(N150="snížená",J150,0)</f>
        <v>0</v>
      </c>
      <c r="BG150" s="157">
        <f t="shared" ref="BG150:BG151" si="40">IF(N150="zákl. přenesená",J150,0)</f>
        <v>0</v>
      </c>
      <c r="BH150" s="157">
        <f t="shared" ref="BH150:BH151" si="41">IF(N150="sníž. přenesená",J150,0)</f>
        <v>0</v>
      </c>
      <c r="BI150" s="157">
        <f t="shared" ref="BI150:BI151" si="42">IF(N150="nulová",J150,0)</f>
        <v>0</v>
      </c>
      <c r="BJ150" s="3" t="s">
        <v>136</v>
      </c>
      <c r="BK150" s="157">
        <f t="shared" ref="BK150:BK151" si="43">ROUND(I150*H150,2)</f>
        <v>0</v>
      </c>
      <c r="BL150" s="3" t="s">
        <v>434</v>
      </c>
      <c r="BM150" s="156" t="s">
        <v>2419</v>
      </c>
    </row>
    <row r="151" ht="16.5" customHeight="1">
      <c r="A151" s="16"/>
      <c r="B151" s="17"/>
      <c r="C151" s="194" t="s">
        <v>434</v>
      </c>
      <c r="D151" s="194" t="s">
        <v>407</v>
      </c>
      <c r="E151" s="195" t="s">
        <v>2420</v>
      </c>
      <c r="F151" s="196" t="s">
        <v>2421</v>
      </c>
      <c r="G151" s="197" t="s">
        <v>2406</v>
      </c>
      <c r="H151" s="198">
        <v>0.075</v>
      </c>
      <c r="I151" s="199"/>
      <c r="J151" s="199">
        <f t="shared" si="34"/>
        <v>0</v>
      </c>
      <c r="K151" s="196" t="s">
        <v>1</v>
      </c>
      <c r="L151" s="200"/>
      <c r="M151" s="201" t="s">
        <v>1</v>
      </c>
      <c r="N151" s="202" t="s">
        <v>41</v>
      </c>
      <c r="O151" s="154">
        <v>0.0</v>
      </c>
      <c r="P151" s="154">
        <f t="shared" si="35"/>
        <v>0</v>
      </c>
      <c r="Q151" s="154">
        <v>0.16</v>
      </c>
      <c r="R151" s="154">
        <f t="shared" si="36"/>
        <v>0.012</v>
      </c>
      <c r="S151" s="154">
        <v>0.0</v>
      </c>
      <c r="T151" s="155">
        <f t="shared" si="37"/>
        <v>0</v>
      </c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56" t="s">
        <v>556</v>
      </c>
      <c r="AS151" s="16"/>
      <c r="AT151" s="156" t="s">
        <v>407</v>
      </c>
      <c r="AU151" s="156" t="s">
        <v>136</v>
      </c>
      <c r="AV151" s="16"/>
      <c r="AW151" s="16"/>
      <c r="AX151" s="16"/>
      <c r="AY151" s="3" t="s">
        <v>128</v>
      </c>
      <c r="AZ151" s="16"/>
      <c r="BA151" s="16"/>
      <c r="BB151" s="16"/>
      <c r="BC151" s="16"/>
      <c r="BD151" s="16"/>
      <c r="BE151" s="157">
        <f t="shared" si="38"/>
        <v>0</v>
      </c>
      <c r="BF151" s="157">
        <f t="shared" si="39"/>
        <v>0</v>
      </c>
      <c r="BG151" s="157">
        <f t="shared" si="40"/>
        <v>0</v>
      </c>
      <c r="BH151" s="157">
        <f t="shared" si="41"/>
        <v>0</v>
      </c>
      <c r="BI151" s="157">
        <f t="shared" si="42"/>
        <v>0</v>
      </c>
      <c r="BJ151" s="3" t="s">
        <v>136</v>
      </c>
      <c r="BK151" s="157">
        <f t="shared" si="43"/>
        <v>0</v>
      </c>
      <c r="BL151" s="3" t="s">
        <v>434</v>
      </c>
      <c r="BM151" s="156" t="s">
        <v>2422</v>
      </c>
    </row>
    <row r="152" ht="15.75" customHeight="1">
      <c r="A152" s="173"/>
      <c r="B152" s="174"/>
      <c r="C152" s="173"/>
      <c r="D152" s="168" t="s">
        <v>338</v>
      </c>
      <c r="E152" s="175" t="s">
        <v>1</v>
      </c>
      <c r="F152" s="176" t="s">
        <v>2423</v>
      </c>
      <c r="G152" s="173"/>
      <c r="H152" s="177">
        <v>50.0</v>
      </c>
      <c r="I152" s="173"/>
      <c r="J152" s="173"/>
      <c r="K152" s="173"/>
      <c r="L152" s="174"/>
      <c r="M152" s="178"/>
      <c r="N152" s="173"/>
      <c r="O152" s="173"/>
      <c r="P152" s="173"/>
      <c r="Q152" s="173"/>
      <c r="R152" s="173"/>
      <c r="S152" s="173"/>
      <c r="T152" s="179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5" t="s">
        <v>338</v>
      </c>
      <c r="AU152" s="175" t="s">
        <v>136</v>
      </c>
      <c r="AV152" s="173" t="s">
        <v>136</v>
      </c>
      <c r="AW152" s="173" t="s">
        <v>28</v>
      </c>
      <c r="AX152" s="173" t="s">
        <v>75</v>
      </c>
      <c r="AY152" s="175" t="s">
        <v>128</v>
      </c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</row>
    <row r="153" ht="15.75" customHeight="1">
      <c r="A153" s="173"/>
      <c r="B153" s="174"/>
      <c r="C153" s="173"/>
      <c r="D153" s="168" t="s">
        <v>338</v>
      </c>
      <c r="E153" s="175" t="s">
        <v>1</v>
      </c>
      <c r="F153" s="176" t="s">
        <v>2424</v>
      </c>
      <c r="G153" s="173"/>
      <c r="H153" s="177">
        <v>15.0</v>
      </c>
      <c r="I153" s="173"/>
      <c r="J153" s="173"/>
      <c r="K153" s="173"/>
      <c r="L153" s="174"/>
      <c r="M153" s="178"/>
      <c r="N153" s="173"/>
      <c r="O153" s="173"/>
      <c r="P153" s="173"/>
      <c r="Q153" s="173"/>
      <c r="R153" s="173"/>
      <c r="S153" s="173"/>
      <c r="T153" s="179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5" t="s">
        <v>338</v>
      </c>
      <c r="AU153" s="175" t="s">
        <v>136</v>
      </c>
      <c r="AV153" s="173" t="s">
        <v>136</v>
      </c>
      <c r="AW153" s="173" t="s">
        <v>28</v>
      </c>
      <c r="AX153" s="173" t="s">
        <v>75</v>
      </c>
      <c r="AY153" s="175" t="s">
        <v>128</v>
      </c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</row>
    <row r="154" ht="15.75" customHeight="1">
      <c r="A154" s="187"/>
      <c r="B154" s="188"/>
      <c r="C154" s="187"/>
      <c r="D154" s="168" t="s">
        <v>338</v>
      </c>
      <c r="E154" s="189" t="s">
        <v>1</v>
      </c>
      <c r="F154" s="190" t="s">
        <v>351</v>
      </c>
      <c r="G154" s="187"/>
      <c r="H154" s="191">
        <v>65.0</v>
      </c>
      <c r="I154" s="187"/>
      <c r="J154" s="187"/>
      <c r="K154" s="187"/>
      <c r="L154" s="188"/>
      <c r="M154" s="192"/>
      <c r="N154" s="187"/>
      <c r="O154" s="187"/>
      <c r="P154" s="187"/>
      <c r="Q154" s="187"/>
      <c r="R154" s="187"/>
      <c r="S154" s="187"/>
      <c r="T154" s="193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9" t="s">
        <v>338</v>
      </c>
      <c r="AU154" s="189" t="s">
        <v>136</v>
      </c>
      <c r="AV154" s="187" t="s">
        <v>153</v>
      </c>
      <c r="AW154" s="187" t="s">
        <v>28</v>
      </c>
      <c r="AX154" s="187" t="s">
        <v>83</v>
      </c>
      <c r="AY154" s="189" t="s">
        <v>128</v>
      </c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</row>
    <row r="155" ht="15.75" customHeight="1">
      <c r="A155" s="173"/>
      <c r="B155" s="174"/>
      <c r="C155" s="173"/>
      <c r="D155" s="168" t="s">
        <v>338</v>
      </c>
      <c r="E155" s="173"/>
      <c r="F155" s="176" t="s">
        <v>2425</v>
      </c>
      <c r="G155" s="173"/>
      <c r="H155" s="177">
        <v>0.075</v>
      </c>
      <c r="I155" s="173"/>
      <c r="J155" s="173"/>
      <c r="K155" s="173"/>
      <c r="L155" s="174"/>
      <c r="M155" s="178"/>
      <c r="N155" s="173"/>
      <c r="O155" s="173"/>
      <c r="P155" s="173"/>
      <c r="Q155" s="173"/>
      <c r="R155" s="173"/>
      <c r="S155" s="173"/>
      <c r="T155" s="179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5" t="s">
        <v>338</v>
      </c>
      <c r="AU155" s="175" t="s">
        <v>136</v>
      </c>
      <c r="AV155" s="173" t="s">
        <v>136</v>
      </c>
      <c r="AW155" s="173" t="s">
        <v>4</v>
      </c>
      <c r="AX155" s="173" t="s">
        <v>83</v>
      </c>
      <c r="AY155" s="175" t="s">
        <v>128</v>
      </c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</row>
    <row r="156" ht="16.5" customHeight="1">
      <c r="A156" s="16"/>
      <c r="B156" s="17"/>
      <c r="C156" s="194" t="s">
        <v>440</v>
      </c>
      <c r="D156" s="194" t="s">
        <v>407</v>
      </c>
      <c r="E156" s="195" t="s">
        <v>2426</v>
      </c>
      <c r="F156" s="196" t="s">
        <v>2427</v>
      </c>
      <c r="G156" s="197" t="s">
        <v>2406</v>
      </c>
      <c r="H156" s="198">
        <v>0.035</v>
      </c>
      <c r="I156" s="199"/>
      <c r="J156" s="199">
        <f>ROUND(I156*H156,2)</f>
        <v>0</v>
      </c>
      <c r="K156" s="196" t="s">
        <v>1</v>
      </c>
      <c r="L156" s="200"/>
      <c r="M156" s="201" t="s">
        <v>1</v>
      </c>
      <c r="N156" s="202" t="s">
        <v>41</v>
      </c>
      <c r="O156" s="154">
        <v>0.0</v>
      </c>
      <c r="P156" s="154">
        <f>O156*H156</f>
        <v>0</v>
      </c>
      <c r="Q156" s="154">
        <v>0.25</v>
      </c>
      <c r="R156" s="154">
        <f>Q156*H156</f>
        <v>0.00875</v>
      </c>
      <c r="S156" s="154">
        <v>0.0</v>
      </c>
      <c r="T156" s="155">
        <f>S156*H156</f>
        <v>0</v>
      </c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56" t="s">
        <v>556</v>
      </c>
      <c r="AS156" s="16"/>
      <c r="AT156" s="156" t="s">
        <v>407</v>
      </c>
      <c r="AU156" s="156" t="s">
        <v>136</v>
      </c>
      <c r="AV156" s="16"/>
      <c r="AW156" s="16"/>
      <c r="AX156" s="16"/>
      <c r="AY156" s="3" t="s">
        <v>128</v>
      </c>
      <c r="AZ156" s="16"/>
      <c r="BA156" s="16"/>
      <c r="BB156" s="16"/>
      <c r="BC156" s="16"/>
      <c r="BD156" s="16"/>
      <c r="BE156" s="157">
        <f>IF(N156="základní",J156,0)</f>
        <v>0</v>
      </c>
      <c r="BF156" s="157">
        <f>IF(N156="snížená",J156,0)</f>
        <v>0</v>
      </c>
      <c r="BG156" s="157">
        <f>IF(N156="zákl. přenesená",J156,0)</f>
        <v>0</v>
      </c>
      <c r="BH156" s="157">
        <f>IF(N156="sníž. přenesená",J156,0)</f>
        <v>0</v>
      </c>
      <c r="BI156" s="157">
        <f>IF(N156="nulová",J156,0)</f>
        <v>0</v>
      </c>
      <c r="BJ156" s="3" t="s">
        <v>136</v>
      </c>
      <c r="BK156" s="157">
        <f>ROUND(I156*H156,2)</f>
        <v>0</v>
      </c>
      <c r="BL156" s="3" t="s">
        <v>434</v>
      </c>
      <c r="BM156" s="156" t="s">
        <v>2428</v>
      </c>
    </row>
    <row r="157" ht="15.75" customHeight="1">
      <c r="A157" s="173"/>
      <c r="B157" s="174"/>
      <c r="C157" s="173"/>
      <c r="D157" s="168" t="s">
        <v>338</v>
      </c>
      <c r="E157" s="175" t="s">
        <v>1</v>
      </c>
      <c r="F157" s="176" t="s">
        <v>2429</v>
      </c>
      <c r="G157" s="173"/>
      <c r="H157" s="177">
        <v>30.0</v>
      </c>
      <c r="I157" s="173"/>
      <c r="J157" s="173"/>
      <c r="K157" s="173"/>
      <c r="L157" s="174"/>
      <c r="M157" s="178"/>
      <c r="N157" s="173"/>
      <c r="O157" s="173"/>
      <c r="P157" s="173"/>
      <c r="Q157" s="173"/>
      <c r="R157" s="173"/>
      <c r="S157" s="173"/>
      <c r="T157" s="179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5" t="s">
        <v>338</v>
      </c>
      <c r="AU157" s="175" t="s">
        <v>136</v>
      </c>
      <c r="AV157" s="173" t="s">
        <v>136</v>
      </c>
      <c r="AW157" s="173" t="s">
        <v>28</v>
      </c>
      <c r="AX157" s="173" t="s">
        <v>83</v>
      </c>
      <c r="AY157" s="175" t="s">
        <v>128</v>
      </c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</row>
    <row r="158" ht="15.75" customHeight="1">
      <c r="A158" s="173"/>
      <c r="B158" s="174"/>
      <c r="C158" s="173"/>
      <c r="D158" s="168" t="s">
        <v>338</v>
      </c>
      <c r="E158" s="173"/>
      <c r="F158" s="176" t="s">
        <v>2430</v>
      </c>
      <c r="G158" s="173"/>
      <c r="H158" s="177">
        <v>0.035</v>
      </c>
      <c r="I158" s="173"/>
      <c r="J158" s="173"/>
      <c r="K158" s="173"/>
      <c r="L158" s="174"/>
      <c r="M158" s="178"/>
      <c r="N158" s="173"/>
      <c r="O158" s="173"/>
      <c r="P158" s="173"/>
      <c r="Q158" s="173"/>
      <c r="R158" s="173"/>
      <c r="S158" s="173"/>
      <c r="T158" s="179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5" t="s">
        <v>338</v>
      </c>
      <c r="AU158" s="175" t="s">
        <v>136</v>
      </c>
      <c r="AV158" s="173" t="s">
        <v>136</v>
      </c>
      <c r="AW158" s="173" t="s">
        <v>4</v>
      </c>
      <c r="AX158" s="173" t="s">
        <v>83</v>
      </c>
      <c r="AY158" s="175" t="s">
        <v>128</v>
      </c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</row>
    <row r="159" ht="24.0" customHeight="1">
      <c r="A159" s="16"/>
      <c r="B159" s="17"/>
      <c r="C159" s="146" t="s">
        <v>446</v>
      </c>
      <c r="D159" s="146" t="s">
        <v>131</v>
      </c>
      <c r="E159" s="147" t="s">
        <v>2431</v>
      </c>
      <c r="F159" s="148" t="s">
        <v>2432</v>
      </c>
      <c r="G159" s="149" t="s">
        <v>209</v>
      </c>
      <c r="H159" s="150">
        <v>15.0</v>
      </c>
      <c r="I159" s="151"/>
      <c r="J159" s="151">
        <f>ROUND(I159*H159,2)</f>
        <v>0</v>
      </c>
      <c r="K159" s="148" t="s">
        <v>1</v>
      </c>
      <c r="L159" s="17"/>
      <c r="M159" s="152" t="s">
        <v>1</v>
      </c>
      <c r="N159" s="153" t="s">
        <v>41</v>
      </c>
      <c r="O159" s="154">
        <v>0.114</v>
      </c>
      <c r="P159" s="154">
        <f>O159*H159</f>
        <v>1.71</v>
      </c>
      <c r="Q159" s="154">
        <v>0.0</v>
      </c>
      <c r="R159" s="154">
        <f>Q159*H159</f>
        <v>0</v>
      </c>
      <c r="S159" s="154">
        <v>0.0</v>
      </c>
      <c r="T159" s="155">
        <f>S159*H159</f>
        <v>0</v>
      </c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56" t="s">
        <v>434</v>
      </c>
      <c r="AS159" s="16"/>
      <c r="AT159" s="156" t="s">
        <v>131</v>
      </c>
      <c r="AU159" s="156" t="s">
        <v>136</v>
      </c>
      <c r="AV159" s="16"/>
      <c r="AW159" s="16"/>
      <c r="AX159" s="16"/>
      <c r="AY159" s="3" t="s">
        <v>128</v>
      </c>
      <c r="AZ159" s="16"/>
      <c r="BA159" s="16"/>
      <c r="BB159" s="16"/>
      <c r="BC159" s="16"/>
      <c r="BD159" s="16"/>
      <c r="BE159" s="157">
        <f>IF(N159="základní",J159,0)</f>
        <v>0</v>
      </c>
      <c r="BF159" s="157">
        <f>IF(N159="snížená",J159,0)</f>
        <v>0</v>
      </c>
      <c r="BG159" s="157">
        <f>IF(N159="zákl. přenesená",J159,0)</f>
        <v>0</v>
      </c>
      <c r="BH159" s="157">
        <f>IF(N159="sníž. přenesená",J159,0)</f>
        <v>0</v>
      </c>
      <c r="BI159" s="157">
        <f>IF(N159="nulová",J159,0)</f>
        <v>0</v>
      </c>
      <c r="BJ159" s="3" t="s">
        <v>136</v>
      </c>
      <c r="BK159" s="157">
        <f>ROUND(I159*H159,2)</f>
        <v>0</v>
      </c>
      <c r="BL159" s="3" t="s">
        <v>434</v>
      </c>
      <c r="BM159" s="156" t="s">
        <v>2433</v>
      </c>
    </row>
    <row r="160" ht="15.75" customHeight="1">
      <c r="A160" s="173"/>
      <c r="B160" s="174"/>
      <c r="C160" s="173"/>
      <c r="D160" s="168" t="s">
        <v>338</v>
      </c>
      <c r="E160" s="175" t="s">
        <v>1</v>
      </c>
      <c r="F160" s="176" t="s">
        <v>2434</v>
      </c>
      <c r="G160" s="173"/>
      <c r="H160" s="177">
        <v>15.0</v>
      </c>
      <c r="I160" s="173"/>
      <c r="J160" s="173"/>
      <c r="K160" s="173"/>
      <c r="L160" s="174"/>
      <c r="M160" s="178"/>
      <c r="N160" s="173"/>
      <c r="O160" s="173"/>
      <c r="P160" s="173"/>
      <c r="Q160" s="173"/>
      <c r="R160" s="173"/>
      <c r="S160" s="173"/>
      <c r="T160" s="179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5" t="s">
        <v>338</v>
      </c>
      <c r="AU160" s="175" t="s">
        <v>136</v>
      </c>
      <c r="AV160" s="173" t="s">
        <v>136</v>
      </c>
      <c r="AW160" s="173" t="s">
        <v>28</v>
      </c>
      <c r="AX160" s="173" t="s">
        <v>83</v>
      </c>
      <c r="AY160" s="175" t="s">
        <v>128</v>
      </c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</row>
    <row r="161" ht="16.5" customHeight="1">
      <c r="A161" s="16"/>
      <c r="B161" s="17"/>
      <c r="C161" s="194" t="s">
        <v>455</v>
      </c>
      <c r="D161" s="194" t="s">
        <v>407</v>
      </c>
      <c r="E161" s="195" t="s">
        <v>2435</v>
      </c>
      <c r="F161" s="196" t="s">
        <v>2436</v>
      </c>
      <c r="G161" s="197" t="s">
        <v>2406</v>
      </c>
      <c r="H161" s="198">
        <v>0.017</v>
      </c>
      <c r="I161" s="199"/>
      <c r="J161" s="199">
        <f>ROUND(I161*H161,2)</f>
        <v>0</v>
      </c>
      <c r="K161" s="196" t="s">
        <v>1</v>
      </c>
      <c r="L161" s="200"/>
      <c r="M161" s="201" t="s">
        <v>1</v>
      </c>
      <c r="N161" s="202" t="s">
        <v>41</v>
      </c>
      <c r="O161" s="154">
        <v>0.0</v>
      </c>
      <c r="P161" s="154">
        <f>O161*H161</f>
        <v>0</v>
      </c>
      <c r="Q161" s="154">
        <v>0.34</v>
      </c>
      <c r="R161" s="154">
        <f>Q161*H161</f>
        <v>0.00578</v>
      </c>
      <c r="S161" s="154">
        <v>0.0</v>
      </c>
      <c r="T161" s="155">
        <f>S161*H161</f>
        <v>0</v>
      </c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56" t="s">
        <v>556</v>
      </c>
      <c r="AS161" s="16"/>
      <c r="AT161" s="156" t="s">
        <v>407</v>
      </c>
      <c r="AU161" s="156" t="s">
        <v>136</v>
      </c>
      <c r="AV161" s="16"/>
      <c r="AW161" s="16"/>
      <c r="AX161" s="16"/>
      <c r="AY161" s="3" t="s">
        <v>128</v>
      </c>
      <c r="AZ161" s="16"/>
      <c r="BA161" s="16"/>
      <c r="BB161" s="16"/>
      <c r="BC161" s="16"/>
      <c r="BD161" s="16"/>
      <c r="BE161" s="157">
        <f>IF(N161="základní",J161,0)</f>
        <v>0</v>
      </c>
      <c r="BF161" s="157">
        <f>IF(N161="snížená",J161,0)</f>
        <v>0</v>
      </c>
      <c r="BG161" s="157">
        <f>IF(N161="zákl. přenesená",J161,0)</f>
        <v>0</v>
      </c>
      <c r="BH161" s="157">
        <f>IF(N161="sníž. přenesená",J161,0)</f>
        <v>0</v>
      </c>
      <c r="BI161" s="157">
        <f>IF(N161="nulová",J161,0)</f>
        <v>0</v>
      </c>
      <c r="BJ161" s="3" t="s">
        <v>136</v>
      </c>
      <c r="BK161" s="157">
        <f>ROUND(I161*H161,2)</f>
        <v>0</v>
      </c>
      <c r="BL161" s="3" t="s">
        <v>434</v>
      </c>
      <c r="BM161" s="156" t="s">
        <v>2437</v>
      </c>
    </row>
    <row r="162" ht="15.75" customHeight="1">
      <c r="A162" s="173"/>
      <c r="B162" s="174"/>
      <c r="C162" s="173"/>
      <c r="D162" s="168" t="s">
        <v>338</v>
      </c>
      <c r="E162" s="173"/>
      <c r="F162" s="176" t="s">
        <v>2438</v>
      </c>
      <c r="G162" s="173"/>
      <c r="H162" s="177">
        <v>0.017</v>
      </c>
      <c r="I162" s="173"/>
      <c r="J162" s="173"/>
      <c r="K162" s="173"/>
      <c r="L162" s="174"/>
      <c r="M162" s="178"/>
      <c r="N162" s="173"/>
      <c r="O162" s="173"/>
      <c r="P162" s="173"/>
      <c r="Q162" s="173"/>
      <c r="R162" s="173"/>
      <c r="S162" s="173"/>
      <c r="T162" s="179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5" t="s">
        <v>338</v>
      </c>
      <c r="AU162" s="175" t="s">
        <v>136</v>
      </c>
      <c r="AV162" s="173" t="s">
        <v>136</v>
      </c>
      <c r="AW162" s="173" t="s">
        <v>4</v>
      </c>
      <c r="AX162" s="173" t="s">
        <v>83</v>
      </c>
      <c r="AY162" s="175" t="s">
        <v>128</v>
      </c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</row>
    <row r="163" ht="33.0" customHeight="1">
      <c r="A163" s="16"/>
      <c r="B163" s="17"/>
      <c r="C163" s="146" t="s">
        <v>462</v>
      </c>
      <c r="D163" s="146" t="s">
        <v>131</v>
      </c>
      <c r="E163" s="147" t="s">
        <v>2439</v>
      </c>
      <c r="F163" s="148" t="s">
        <v>2440</v>
      </c>
      <c r="G163" s="149" t="s">
        <v>209</v>
      </c>
      <c r="H163" s="150">
        <v>15.0</v>
      </c>
      <c r="I163" s="151"/>
      <c r="J163" s="151">
        <f>ROUND(I163*H163,2)</f>
        <v>0</v>
      </c>
      <c r="K163" s="148" t="s">
        <v>134</v>
      </c>
      <c r="L163" s="17"/>
      <c r="M163" s="152" t="s">
        <v>1</v>
      </c>
      <c r="N163" s="153" t="s">
        <v>41</v>
      </c>
      <c r="O163" s="154">
        <v>0.122</v>
      </c>
      <c r="P163" s="154">
        <f>O163*H163</f>
        <v>1.83</v>
      </c>
      <c r="Q163" s="154">
        <v>0.0</v>
      </c>
      <c r="R163" s="154">
        <f>Q163*H163</f>
        <v>0</v>
      </c>
      <c r="S163" s="154">
        <v>0.0</v>
      </c>
      <c r="T163" s="155">
        <f>S163*H163</f>
        <v>0</v>
      </c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56" t="s">
        <v>434</v>
      </c>
      <c r="AS163" s="16"/>
      <c r="AT163" s="156" t="s">
        <v>131</v>
      </c>
      <c r="AU163" s="156" t="s">
        <v>136</v>
      </c>
      <c r="AV163" s="16"/>
      <c r="AW163" s="16"/>
      <c r="AX163" s="16"/>
      <c r="AY163" s="3" t="s">
        <v>128</v>
      </c>
      <c r="AZ163" s="16"/>
      <c r="BA163" s="16"/>
      <c r="BB163" s="16"/>
      <c r="BC163" s="16"/>
      <c r="BD163" s="16"/>
      <c r="BE163" s="157">
        <f>IF(N163="základní",J163,0)</f>
        <v>0</v>
      </c>
      <c r="BF163" s="157">
        <f>IF(N163="snížená",J163,0)</f>
        <v>0</v>
      </c>
      <c r="BG163" s="157">
        <f>IF(N163="zákl. přenesená",J163,0)</f>
        <v>0</v>
      </c>
      <c r="BH163" s="157">
        <f>IF(N163="sníž. přenesená",J163,0)</f>
        <v>0</v>
      </c>
      <c r="BI163" s="157">
        <f>IF(N163="nulová",J163,0)</f>
        <v>0</v>
      </c>
      <c r="BJ163" s="3" t="s">
        <v>136</v>
      </c>
      <c r="BK163" s="157">
        <f>ROUND(I163*H163,2)</f>
        <v>0</v>
      </c>
      <c r="BL163" s="3" t="s">
        <v>434</v>
      </c>
      <c r="BM163" s="156" t="s">
        <v>2441</v>
      </c>
    </row>
    <row r="164" ht="15.75" customHeight="1">
      <c r="A164" s="16"/>
      <c r="B164" s="17"/>
      <c r="C164" s="16"/>
      <c r="D164" s="158" t="s">
        <v>138</v>
      </c>
      <c r="E164" s="16"/>
      <c r="F164" s="159" t="s">
        <v>2442</v>
      </c>
      <c r="G164" s="16"/>
      <c r="H164" s="16"/>
      <c r="I164" s="16"/>
      <c r="J164" s="16"/>
      <c r="K164" s="16"/>
      <c r="L164" s="17"/>
      <c r="M164" s="160"/>
      <c r="N164" s="16"/>
      <c r="O164" s="16"/>
      <c r="P164" s="16"/>
      <c r="Q164" s="16"/>
      <c r="R164" s="16"/>
      <c r="S164" s="16"/>
      <c r="T164" s="5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3" t="s">
        <v>138</v>
      </c>
      <c r="AU164" s="3" t="s">
        <v>136</v>
      </c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</row>
    <row r="165" ht="15.75" customHeight="1">
      <c r="A165" s="173"/>
      <c r="B165" s="174"/>
      <c r="C165" s="173"/>
      <c r="D165" s="168" t="s">
        <v>338</v>
      </c>
      <c r="E165" s="175" t="s">
        <v>1</v>
      </c>
      <c r="F165" s="176" t="s">
        <v>2443</v>
      </c>
      <c r="G165" s="173"/>
      <c r="H165" s="177">
        <v>15.0</v>
      </c>
      <c r="I165" s="173"/>
      <c r="J165" s="173"/>
      <c r="K165" s="173"/>
      <c r="L165" s="174"/>
      <c r="M165" s="178"/>
      <c r="N165" s="173"/>
      <c r="O165" s="173"/>
      <c r="P165" s="173"/>
      <c r="Q165" s="173"/>
      <c r="R165" s="173"/>
      <c r="S165" s="173"/>
      <c r="T165" s="179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5" t="s">
        <v>338</v>
      </c>
      <c r="AU165" s="175" t="s">
        <v>136</v>
      </c>
      <c r="AV165" s="173" t="s">
        <v>136</v>
      </c>
      <c r="AW165" s="173" t="s">
        <v>28</v>
      </c>
      <c r="AX165" s="173" t="s">
        <v>83</v>
      </c>
      <c r="AY165" s="175" t="s">
        <v>128</v>
      </c>
      <c r="AZ165" s="173"/>
      <c r="BA165" s="173"/>
      <c r="BB165" s="173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</row>
    <row r="166" ht="16.5" customHeight="1">
      <c r="A166" s="16"/>
      <c r="B166" s="17"/>
      <c r="C166" s="194" t="s">
        <v>7</v>
      </c>
      <c r="D166" s="194" t="s">
        <v>407</v>
      </c>
      <c r="E166" s="195" t="s">
        <v>2444</v>
      </c>
      <c r="F166" s="196" t="s">
        <v>2445</v>
      </c>
      <c r="G166" s="197" t="s">
        <v>2406</v>
      </c>
      <c r="H166" s="198">
        <v>0.017</v>
      </c>
      <c r="I166" s="199"/>
      <c r="J166" s="199">
        <f>ROUND(I166*H166,2)</f>
        <v>0</v>
      </c>
      <c r="K166" s="196" t="s">
        <v>1</v>
      </c>
      <c r="L166" s="200"/>
      <c r="M166" s="201" t="s">
        <v>1</v>
      </c>
      <c r="N166" s="202" t="s">
        <v>41</v>
      </c>
      <c r="O166" s="154">
        <v>0.0</v>
      </c>
      <c r="P166" s="154">
        <f>O166*H166</f>
        <v>0</v>
      </c>
      <c r="Q166" s="154">
        <v>0.33</v>
      </c>
      <c r="R166" s="154">
        <f>Q166*H166</f>
        <v>0.00561</v>
      </c>
      <c r="S166" s="154">
        <v>0.0</v>
      </c>
      <c r="T166" s="155">
        <f>S166*H166</f>
        <v>0</v>
      </c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56" t="s">
        <v>556</v>
      </c>
      <c r="AS166" s="16"/>
      <c r="AT166" s="156" t="s">
        <v>407</v>
      </c>
      <c r="AU166" s="156" t="s">
        <v>136</v>
      </c>
      <c r="AV166" s="16"/>
      <c r="AW166" s="16"/>
      <c r="AX166" s="16"/>
      <c r="AY166" s="3" t="s">
        <v>128</v>
      </c>
      <c r="AZ166" s="16"/>
      <c r="BA166" s="16"/>
      <c r="BB166" s="16"/>
      <c r="BC166" s="16"/>
      <c r="BD166" s="16"/>
      <c r="BE166" s="157">
        <f>IF(N166="základní",J166,0)</f>
        <v>0</v>
      </c>
      <c r="BF166" s="157">
        <f>IF(N166="snížená",J166,0)</f>
        <v>0</v>
      </c>
      <c r="BG166" s="157">
        <f>IF(N166="zákl. přenesená",J166,0)</f>
        <v>0</v>
      </c>
      <c r="BH166" s="157">
        <f>IF(N166="sníž. přenesená",J166,0)</f>
        <v>0</v>
      </c>
      <c r="BI166" s="157">
        <f>IF(N166="nulová",J166,0)</f>
        <v>0</v>
      </c>
      <c r="BJ166" s="3" t="s">
        <v>136</v>
      </c>
      <c r="BK166" s="157">
        <f>ROUND(I166*H166,2)</f>
        <v>0</v>
      </c>
      <c r="BL166" s="3" t="s">
        <v>434</v>
      </c>
      <c r="BM166" s="156" t="s">
        <v>2446</v>
      </c>
    </row>
    <row r="167" ht="15.75" customHeight="1">
      <c r="A167" s="173"/>
      <c r="B167" s="174"/>
      <c r="C167" s="173"/>
      <c r="D167" s="168" t="s">
        <v>338</v>
      </c>
      <c r="E167" s="173"/>
      <c r="F167" s="176" t="s">
        <v>2438</v>
      </c>
      <c r="G167" s="173"/>
      <c r="H167" s="177">
        <v>0.017</v>
      </c>
      <c r="I167" s="173"/>
      <c r="J167" s="173"/>
      <c r="K167" s="173"/>
      <c r="L167" s="174"/>
      <c r="M167" s="178"/>
      <c r="N167" s="173"/>
      <c r="O167" s="173"/>
      <c r="P167" s="173"/>
      <c r="Q167" s="173"/>
      <c r="R167" s="173"/>
      <c r="S167" s="173"/>
      <c r="T167" s="179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5" t="s">
        <v>338</v>
      </c>
      <c r="AU167" s="175" t="s">
        <v>136</v>
      </c>
      <c r="AV167" s="173" t="s">
        <v>136</v>
      </c>
      <c r="AW167" s="173" t="s">
        <v>4</v>
      </c>
      <c r="AX167" s="173" t="s">
        <v>83</v>
      </c>
      <c r="AY167" s="175" t="s">
        <v>128</v>
      </c>
      <c r="AZ167" s="173"/>
      <c r="BA167" s="173"/>
      <c r="BB167" s="173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</row>
    <row r="168" ht="24.0" customHeight="1">
      <c r="A168" s="16"/>
      <c r="B168" s="17"/>
      <c r="C168" s="146" t="s">
        <v>470</v>
      </c>
      <c r="D168" s="146" t="s">
        <v>131</v>
      </c>
      <c r="E168" s="147" t="s">
        <v>2447</v>
      </c>
      <c r="F168" s="148" t="s">
        <v>2448</v>
      </c>
      <c r="G168" s="149" t="s">
        <v>486</v>
      </c>
      <c r="H168" s="150">
        <v>1.0</v>
      </c>
      <c r="I168" s="151"/>
      <c r="J168" s="151">
        <f t="shared" ref="J168:J172" si="44">ROUND(I168*H168,2)</f>
        <v>0</v>
      </c>
      <c r="K168" s="148" t="s">
        <v>1</v>
      </c>
      <c r="L168" s="17"/>
      <c r="M168" s="152" t="s">
        <v>1</v>
      </c>
      <c r="N168" s="153" t="s">
        <v>41</v>
      </c>
      <c r="O168" s="154">
        <v>2.028</v>
      </c>
      <c r="P168" s="154">
        <f t="shared" ref="P168:P172" si="45">O168*H168</f>
        <v>2.028</v>
      </c>
      <c r="Q168" s="154">
        <v>0.0</v>
      </c>
      <c r="R168" s="154">
        <f t="shared" ref="R168:R172" si="46">Q168*H168</f>
        <v>0</v>
      </c>
      <c r="S168" s="154">
        <v>0.0</v>
      </c>
      <c r="T168" s="155">
        <f t="shared" ref="T168:T172" si="47">S168*H168</f>
        <v>0</v>
      </c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56" t="s">
        <v>434</v>
      </c>
      <c r="AS168" s="16"/>
      <c r="AT168" s="156" t="s">
        <v>131</v>
      </c>
      <c r="AU168" s="156" t="s">
        <v>136</v>
      </c>
      <c r="AV168" s="16"/>
      <c r="AW168" s="16"/>
      <c r="AX168" s="16"/>
      <c r="AY168" s="3" t="s">
        <v>128</v>
      </c>
      <c r="AZ168" s="16"/>
      <c r="BA168" s="16"/>
      <c r="BB168" s="16"/>
      <c r="BC168" s="16"/>
      <c r="BD168" s="16"/>
      <c r="BE168" s="157">
        <f t="shared" ref="BE168:BE172" si="48">IF(N168="základní",J168,0)</f>
        <v>0</v>
      </c>
      <c r="BF168" s="157">
        <f t="shared" ref="BF168:BF172" si="49">IF(N168="snížená",J168,0)</f>
        <v>0</v>
      </c>
      <c r="BG168" s="157">
        <f t="shared" ref="BG168:BG172" si="50">IF(N168="zákl. přenesená",J168,0)</f>
        <v>0</v>
      </c>
      <c r="BH168" s="157">
        <f t="shared" ref="BH168:BH172" si="51">IF(N168="sníž. přenesená",J168,0)</f>
        <v>0</v>
      </c>
      <c r="BI168" s="157">
        <f t="shared" ref="BI168:BI172" si="52">IF(N168="nulová",J168,0)</f>
        <v>0</v>
      </c>
      <c r="BJ168" s="3" t="s">
        <v>136</v>
      </c>
      <c r="BK168" s="157">
        <f t="shared" ref="BK168:BK172" si="53">ROUND(I168*H168,2)</f>
        <v>0</v>
      </c>
      <c r="BL168" s="3" t="s">
        <v>434</v>
      </c>
      <c r="BM168" s="156" t="s">
        <v>2449</v>
      </c>
    </row>
    <row r="169" ht="24.0" customHeight="1">
      <c r="A169" s="16"/>
      <c r="B169" s="17"/>
      <c r="C169" s="194" t="s">
        <v>476</v>
      </c>
      <c r="D169" s="194" t="s">
        <v>407</v>
      </c>
      <c r="E169" s="195" t="s">
        <v>2450</v>
      </c>
      <c r="F169" s="196" t="s">
        <v>2451</v>
      </c>
      <c r="G169" s="197" t="s">
        <v>486</v>
      </c>
      <c r="H169" s="198">
        <v>1.0</v>
      </c>
      <c r="I169" s="199"/>
      <c r="J169" s="199">
        <f t="shared" si="44"/>
        <v>0</v>
      </c>
      <c r="K169" s="196" t="s">
        <v>1</v>
      </c>
      <c r="L169" s="200"/>
      <c r="M169" s="201" t="s">
        <v>1</v>
      </c>
      <c r="N169" s="202" t="s">
        <v>41</v>
      </c>
      <c r="O169" s="154">
        <v>0.0</v>
      </c>
      <c r="P169" s="154">
        <f t="shared" si="45"/>
        <v>0</v>
      </c>
      <c r="Q169" s="154">
        <v>0.0075</v>
      </c>
      <c r="R169" s="154">
        <f t="shared" si="46"/>
        <v>0.0075</v>
      </c>
      <c r="S169" s="154">
        <v>0.0</v>
      </c>
      <c r="T169" s="155">
        <f t="shared" si="47"/>
        <v>0</v>
      </c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56" t="s">
        <v>556</v>
      </c>
      <c r="AS169" s="16"/>
      <c r="AT169" s="156" t="s">
        <v>407</v>
      </c>
      <c r="AU169" s="156" t="s">
        <v>136</v>
      </c>
      <c r="AV169" s="16"/>
      <c r="AW169" s="16"/>
      <c r="AX169" s="16"/>
      <c r="AY169" s="3" t="s">
        <v>128</v>
      </c>
      <c r="AZ169" s="16"/>
      <c r="BA169" s="16"/>
      <c r="BB169" s="16"/>
      <c r="BC169" s="16"/>
      <c r="BD169" s="16"/>
      <c r="BE169" s="157">
        <f t="shared" si="48"/>
        <v>0</v>
      </c>
      <c r="BF169" s="157">
        <f t="shared" si="49"/>
        <v>0</v>
      </c>
      <c r="BG169" s="157">
        <f t="shared" si="50"/>
        <v>0</v>
      </c>
      <c r="BH169" s="157">
        <f t="shared" si="51"/>
        <v>0</v>
      </c>
      <c r="BI169" s="157">
        <f t="shared" si="52"/>
        <v>0</v>
      </c>
      <c r="BJ169" s="3" t="s">
        <v>136</v>
      </c>
      <c r="BK169" s="157">
        <f t="shared" si="53"/>
        <v>0</v>
      </c>
      <c r="BL169" s="3" t="s">
        <v>434</v>
      </c>
      <c r="BM169" s="156" t="s">
        <v>2452</v>
      </c>
    </row>
    <row r="170" ht="24.0" customHeight="1">
      <c r="A170" s="16"/>
      <c r="B170" s="17"/>
      <c r="C170" s="146" t="s">
        <v>483</v>
      </c>
      <c r="D170" s="146" t="s">
        <v>131</v>
      </c>
      <c r="E170" s="147" t="s">
        <v>2453</v>
      </c>
      <c r="F170" s="148" t="s">
        <v>2454</v>
      </c>
      <c r="G170" s="149" t="s">
        <v>486</v>
      </c>
      <c r="H170" s="150">
        <v>1.0</v>
      </c>
      <c r="I170" s="151"/>
      <c r="J170" s="151">
        <f t="shared" si="44"/>
        <v>0</v>
      </c>
      <c r="K170" s="148" t="s">
        <v>1</v>
      </c>
      <c r="L170" s="17"/>
      <c r="M170" s="152" t="s">
        <v>1</v>
      </c>
      <c r="N170" s="153" t="s">
        <v>41</v>
      </c>
      <c r="O170" s="154">
        <v>0.506</v>
      </c>
      <c r="P170" s="154">
        <f t="shared" si="45"/>
        <v>0.506</v>
      </c>
      <c r="Q170" s="154">
        <v>0.0</v>
      </c>
      <c r="R170" s="154">
        <f t="shared" si="46"/>
        <v>0</v>
      </c>
      <c r="S170" s="154">
        <v>0.0</v>
      </c>
      <c r="T170" s="155">
        <f t="shared" si="47"/>
        <v>0</v>
      </c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56" t="s">
        <v>434</v>
      </c>
      <c r="AS170" s="16"/>
      <c r="AT170" s="156" t="s">
        <v>131</v>
      </c>
      <c r="AU170" s="156" t="s">
        <v>136</v>
      </c>
      <c r="AV170" s="16"/>
      <c r="AW170" s="16"/>
      <c r="AX170" s="16"/>
      <c r="AY170" s="3" t="s">
        <v>128</v>
      </c>
      <c r="AZ170" s="16"/>
      <c r="BA170" s="16"/>
      <c r="BB170" s="16"/>
      <c r="BC170" s="16"/>
      <c r="BD170" s="16"/>
      <c r="BE170" s="157">
        <f t="shared" si="48"/>
        <v>0</v>
      </c>
      <c r="BF170" s="157">
        <f t="shared" si="49"/>
        <v>0</v>
      </c>
      <c r="BG170" s="157">
        <f t="shared" si="50"/>
        <v>0</v>
      </c>
      <c r="BH170" s="157">
        <f t="shared" si="51"/>
        <v>0</v>
      </c>
      <c r="BI170" s="157">
        <f t="shared" si="52"/>
        <v>0</v>
      </c>
      <c r="BJ170" s="3" t="s">
        <v>136</v>
      </c>
      <c r="BK170" s="157">
        <f t="shared" si="53"/>
        <v>0</v>
      </c>
      <c r="BL170" s="3" t="s">
        <v>434</v>
      </c>
      <c r="BM170" s="156" t="s">
        <v>2455</v>
      </c>
    </row>
    <row r="171" ht="24.0" customHeight="1">
      <c r="A171" s="16"/>
      <c r="B171" s="17"/>
      <c r="C171" s="194" t="s">
        <v>491</v>
      </c>
      <c r="D171" s="194" t="s">
        <v>407</v>
      </c>
      <c r="E171" s="195" t="s">
        <v>2456</v>
      </c>
      <c r="F171" s="196" t="s">
        <v>2457</v>
      </c>
      <c r="G171" s="197" t="s">
        <v>486</v>
      </c>
      <c r="H171" s="198">
        <v>1.0</v>
      </c>
      <c r="I171" s="199"/>
      <c r="J171" s="199">
        <f t="shared" si="44"/>
        <v>0</v>
      </c>
      <c r="K171" s="196" t="s">
        <v>1</v>
      </c>
      <c r="L171" s="200"/>
      <c r="M171" s="201" t="s">
        <v>1</v>
      </c>
      <c r="N171" s="202" t="s">
        <v>41</v>
      </c>
      <c r="O171" s="154">
        <v>0.0</v>
      </c>
      <c r="P171" s="154">
        <f t="shared" si="45"/>
        <v>0</v>
      </c>
      <c r="Q171" s="154">
        <v>0.0014</v>
      </c>
      <c r="R171" s="154">
        <f t="shared" si="46"/>
        <v>0.0014</v>
      </c>
      <c r="S171" s="154">
        <v>0.0</v>
      </c>
      <c r="T171" s="155">
        <f t="shared" si="47"/>
        <v>0</v>
      </c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56" t="s">
        <v>556</v>
      </c>
      <c r="AS171" s="16"/>
      <c r="AT171" s="156" t="s">
        <v>407</v>
      </c>
      <c r="AU171" s="156" t="s">
        <v>136</v>
      </c>
      <c r="AV171" s="16"/>
      <c r="AW171" s="16"/>
      <c r="AX171" s="16"/>
      <c r="AY171" s="3" t="s">
        <v>128</v>
      </c>
      <c r="AZ171" s="16"/>
      <c r="BA171" s="16"/>
      <c r="BB171" s="16"/>
      <c r="BC171" s="16"/>
      <c r="BD171" s="16"/>
      <c r="BE171" s="157">
        <f t="shared" si="48"/>
        <v>0</v>
      </c>
      <c r="BF171" s="157">
        <f t="shared" si="49"/>
        <v>0</v>
      </c>
      <c r="BG171" s="157">
        <f t="shared" si="50"/>
        <v>0</v>
      </c>
      <c r="BH171" s="157">
        <f t="shared" si="51"/>
        <v>0</v>
      </c>
      <c r="BI171" s="157">
        <f t="shared" si="52"/>
        <v>0</v>
      </c>
      <c r="BJ171" s="3" t="s">
        <v>136</v>
      </c>
      <c r="BK171" s="157">
        <f t="shared" si="53"/>
        <v>0</v>
      </c>
      <c r="BL171" s="3" t="s">
        <v>434</v>
      </c>
      <c r="BM171" s="156" t="s">
        <v>2458</v>
      </c>
    </row>
    <row r="172" ht="16.5" customHeight="1">
      <c r="A172" s="16"/>
      <c r="B172" s="17"/>
      <c r="C172" s="146" t="s">
        <v>496</v>
      </c>
      <c r="D172" s="146" t="s">
        <v>131</v>
      </c>
      <c r="E172" s="147" t="s">
        <v>2459</v>
      </c>
      <c r="F172" s="148" t="s">
        <v>2460</v>
      </c>
      <c r="G172" s="149" t="s">
        <v>486</v>
      </c>
      <c r="H172" s="150">
        <v>108.0</v>
      </c>
      <c r="I172" s="151"/>
      <c r="J172" s="151">
        <f t="shared" si="44"/>
        <v>0</v>
      </c>
      <c r="K172" s="148" t="s">
        <v>1</v>
      </c>
      <c r="L172" s="17"/>
      <c r="M172" s="152" t="s">
        <v>1</v>
      </c>
      <c r="N172" s="153" t="s">
        <v>41</v>
      </c>
      <c r="O172" s="154">
        <v>0.37</v>
      </c>
      <c r="P172" s="154">
        <f t="shared" si="45"/>
        <v>39.96</v>
      </c>
      <c r="Q172" s="154">
        <v>0.0</v>
      </c>
      <c r="R172" s="154">
        <f t="shared" si="46"/>
        <v>0</v>
      </c>
      <c r="S172" s="154">
        <v>0.0</v>
      </c>
      <c r="T172" s="155">
        <f t="shared" si="47"/>
        <v>0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56" t="s">
        <v>434</v>
      </c>
      <c r="AS172" s="16"/>
      <c r="AT172" s="156" t="s">
        <v>131</v>
      </c>
      <c r="AU172" s="156" t="s">
        <v>136</v>
      </c>
      <c r="AV172" s="16"/>
      <c r="AW172" s="16"/>
      <c r="AX172" s="16"/>
      <c r="AY172" s="3" t="s">
        <v>128</v>
      </c>
      <c r="AZ172" s="16"/>
      <c r="BA172" s="16"/>
      <c r="BB172" s="16"/>
      <c r="BC172" s="16"/>
      <c r="BD172" s="16"/>
      <c r="BE172" s="157">
        <f t="shared" si="48"/>
        <v>0</v>
      </c>
      <c r="BF172" s="157">
        <f t="shared" si="49"/>
        <v>0</v>
      </c>
      <c r="BG172" s="157">
        <f t="shared" si="50"/>
        <v>0</v>
      </c>
      <c r="BH172" s="157">
        <f t="shared" si="51"/>
        <v>0</v>
      </c>
      <c r="BI172" s="157">
        <f t="shared" si="52"/>
        <v>0</v>
      </c>
      <c r="BJ172" s="3" t="s">
        <v>136</v>
      </c>
      <c r="BK172" s="157">
        <f t="shared" si="53"/>
        <v>0</v>
      </c>
      <c r="BL172" s="3" t="s">
        <v>434</v>
      </c>
      <c r="BM172" s="156" t="s">
        <v>2461</v>
      </c>
    </row>
    <row r="173" ht="15.75" customHeight="1">
      <c r="A173" s="173"/>
      <c r="B173" s="174"/>
      <c r="C173" s="173"/>
      <c r="D173" s="168" t="s">
        <v>338</v>
      </c>
      <c r="E173" s="175" t="s">
        <v>1</v>
      </c>
      <c r="F173" s="176" t="s">
        <v>2462</v>
      </c>
      <c r="G173" s="173"/>
      <c r="H173" s="177">
        <v>108.0</v>
      </c>
      <c r="I173" s="173"/>
      <c r="J173" s="173"/>
      <c r="K173" s="173"/>
      <c r="L173" s="174"/>
      <c r="M173" s="178"/>
      <c r="N173" s="173"/>
      <c r="O173" s="173"/>
      <c r="P173" s="173"/>
      <c r="Q173" s="173"/>
      <c r="R173" s="173"/>
      <c r="S173" s="173"/>
      <c r="T173" s="179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5" t="s">
        <v>338</v>
      </c>
      <c r="AU173" s="175" t="s">
        <v>136</v>
      </c>
      <c r="AV173" s="173" t="s">
        <v>136</v>
      </c>
      <c r="AW173" s="173" t="s">
        <v>28</v>
      </c>
      <c r="AX173" s="173" t="s">
        <v>83</v>
      </c>
      <c r="AY173" s="175" t="s">
        <v>128</v>
      </c>
      <c r="AZ173" s="173"/>
      <c r="BA173" s="173"/>
      <c r="BB173" s="173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</row>
    <row r="174" ht="16.5" customHeight="1">
      <c r="A174" s="16"/>
      <c r="B174" s="17"/>
      <c r="C174" s="194" t="s">
        <v>504</v>
      </c>
      <c r="D174" s="194" t="s">
        <v>407</v>
      </c>
      <c r="E174" s="195" t="s">
        <v>2463</v>
      </c>
      <c r="F174" s="196" t="s">
        <v>2464</v>
      </c>
      <c r="G174" s="197" t="s">
        <v>486</v>
      </c>
      <c r="H174" s="198">
        <v>108.0</v>
      </c>
      <c r="I174" s="199"/>
      <c r="J174" s="199">
        <f t="shared" ref="J174:J193" si="54">ROUND(I174*H174,2)</f>
        <v>0</v>
      </c>
      <c r="K174" s="196" t="s">
        <v>1</v>
      </c>
      <c r="L174" s="200"/>
      <c r="M174" s="201" t="s">
        <v>1</v>
      </c>
      <c r="N174" s="202" t="s">
        <v>41</v>
      </c>
      <c r="O174" s="154">
        <v>0.0</v>
      </c>
      <c r="P174" s="154">
        <f t="shared" ref="P174:P193" si="55">O174*H174</f>
        <v>0</v>
      </c>
      <c r="Q174" s="154">
        <v>2.2E-4</v>
      </c>
      <c r="R174" s="154">
        <f t="shared" ref="R174:R193" si="56">Q174*H174</f>
        <v>0.02376</v>
      </c>
      <c r="S174" s="154">
        <v>0.0</v>
      </c>
      <c r="T174" s="155">
        <f t="shared" ref="T174:T193" si="57">S174*H174</f>
        <v>0</v>
      </c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56" t="s">
        <v>556</v>
      </c>
      <c r="AS174" s="16"/>
      <c r="AT174" s="156" t="s">
        <v>407</v>
      </c>
      <c r="AU174" s="156" t="s">
        <v>136</v>
      </c>
      <c r="AV174" s="16"/>
      <c r="AW174" s="16"/>
      <c r="AX174" s="16"/>
      <c r="AY174" s="3" t="s">
        <v>128</v>
      </c>
      <c r="AZ174" s="16"/>
      <c r="BA174" s="16"/>
      <c r="BB174" s="16"/>
      <c r="BC174" s="16"/>
      <c r="BD174" s="16"/>
      <c r="BE174" s="157">
        <f t="shared" ref="BE174:BE193" si="58">IF(N174="základní",J174,0)</f>
        <v>0</v>
      </c>
      <c r="BF174" s="157">
        <f t="shared" ref="BF174:BF193" si="59">IF(N174="snížená",J174,0)</f>
        <v>0</v>
      </c>
      <c r="BG174" s="157">
        <f t="shared" ref="BG174:BG193" si="60">IF(N174="zákl. přenesená",J174,0)</f>
        <v>0</v>
      </c>
      <c r="BH174" s="157">
        <f t="shared" ref="BH174:BH193" si="61">IF(N174="sníž. přenesená",J174,0)</f>
        <v>0</v>
      </c>
      <c r="BI174" s="157">
        <f t="shared" ref="BI174:BI193" si="62">IF(N174="nulová",J174,0)</f>
        <v>0</v>
      </c>
      <c r="BJ174" s="3" t="s">
        <v>136</v>
      </c>
      <c r="BK174" s="157">
        <f t="shared" ref="BK174:BK193" si="63">ROUND(I174*H174,2)</f>
        <v>0</v>
      </c>
      <c r="BL174" s="3" t="s">
        <v>434</v>
      </c>
      <c r="BM174" s="156" t="s">
        <v>2465</v>
      </c>
    </row>
    <row r="175" ht="24.0" customHeight="1">
      <c r="A175" s="16"/>
      <c r="B175" s="17"/>
      <c r="C175" s="146" t="s">
        <v>511</v>
      </c>
      <c r="D175" s="146" t="s">
        <v>131</v>
      </c>
      <c r="E175" s="147" t="s">
        <v>2466</v>
      </c>
      <c r="F175" s="148" t="s">
        <v>2467</v>
      </c>
      <c r="G175" s="149" t="s">
        <v>486</v>
      </c>
      <c r="H175" s="150">
        <v>11.0</v>
      </c>
      <c r="I175" s="151"/>
      <c r="J175" s="151">
        <f t="shared" si="54"/>
        <v>0</v>
      </c>
      <c r="K175" s="148" t="s">
        <v>1</v>
      </c>
      <c r="L175" s="17"/>
      <c r="M175" s="152" t="s">
        <v>1</v>
      </c>
      <c r="N175" s="153" t="s">
        <v>41</v>
      </c>
      <c r="O175" s="154">
        <v>0.306</v>
      </c>
      <c r="P175" s="154">
        <f t="shared" si="55"/>
        <v>3.366</v>
      </c>
      <c r="Q175" s="154">
        <v>0.0</v>
      </c>
      <c r="R175" s="154">
        <f t="shared" si="56"/>
        <v>0</v>
      </c>
      <c r="S175" s="154">
        <v>0.0</v>
      </c>
      <c r="T175" s="155">
        <f t="shared" si="57"/>
        <v>0</v>
      </c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56" t="s">
        <v>434</v>
      </c>
      <c r="AS175" s="16"/>
      <c r="AT175" s="156" t="s">
        <v>131</v>
      </c>
      <c r="AU175" s="156" t="s">
        <v>136</v>
      </c>
      <c r="AV175" s="16"/>
      <c r="AW175" s="16"/>
      <c r="AX175" s="16"/>
      <c r="AY175" s="3" t="s">
        <v>128</v>
      </c>
      <c r="AZ175" s="16"/>
      <c r="BA175" s="16"/>
      <c r="BB175" s="16"/>
      <c r="BC175" s="16"/>
      <c r="BD175" s="16"/>
      <c r="BE175" s="157">
        <f t="shared" si="58"/>
        <v>0</v>
      </c>
      <c r="BF175" s="157">
        <f t="shared" si="59"/>
        <v>0</v>
      </c>
      <c r="BG175" s="157">
        <f t="shared" si="60"/>
        <v>0</v>
      </c>
      <c r="BH175" s="157">
        <f t="shared" si="61"/>
        <v>0</v>
      </c>
      <c r="BI175" s="157">
        <f t="shared" si="62"/>
        <v>0</v>
      </c>
      <c r="BJ175" s="3" t="s">
        <v>136</v>
      </c>
      <c r="BK175" s="157">
        <f t="shared" si="63"/>
        <v>0</v>
      </c>
      <c r="BL175" s="3" t="s">
        <v>434</v>
      </c>
      <c r="BM175" s="156" t="s">
        <v>2468</v>
      </c>
    </row>
    <row r="176" ht="24.0" customHeight="1">
      <c r="A176" s="16"/>
      <c r="B176" s="17"/>
      <c r="C176" s="194" t="s">
        <v>520</v>
      </c>
      <c r="D176" s="194" t="s">
        <v>407</v>
      </c>
      <c r="E176" s="195" t="s">
        <v>2469</v>
      </c>
      <c r="F176" s="196" t="s">
        <v>2470</v>
      </c>
      <c r="G176" s="197" t="s">
        <v>486</v>
      </c>
      <c r="H176" s="198">
        <v>11.0</v>
      </c>
      <c r="I176" s="199"/>
      <c r="J176" s="199">
        <f t="shared" si="54"/>
        <v>0</v>
      </c>
      <c r="K176" s="196" t="s">
        <v>1</v>
      </c>
      <c r="L176" s="200"/>
      <c r="M176" s="201" t="s">
        <v>1</v>
      </c>
      <c r="N176" s="202" t="s">
        <v>41</v>
      </c>
      <c r="O176" s="154">
        <v>0.0</v>
      </c>
      <c r="P176" s="154">
        <f t="shared" si="55"/>
        <v>0</v>
      </c>
      <c r="Q176" s="154">
        <v>9.0E-5</v>
      </c>
      <c r="R176" s="154">
        <f t="shared" si="56"/>
        <v>0.00099</v>
      </c>
      <c r="S176" s="154">
        <v>0.0</v>
      </c>
      <c r="T176" s="155">
        <f t="shared" si="57"/>
        <v>0</v>
      </c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56" t="s">
        <v>556</v>
      </c>
      <c r="AS176" s="16"/>
      <c r="AT176" s="156" t="s">
        <v>407</v>
      </c>
      <c r="AU176" s="156" t="s">
        <v>136</v>
      </c>
      <c r="AV176" s="16"/>
      <c r="AW176" s="16"/>
      <c r="AX176" s="16"/>
      <c r="AY176" s="3" t="s">
        <v>128</v>
      </c>
      <c r="AZ176" s="16"/>
      <c r="BA176" s="16"/>
      <c r="BB176" s="16"/>
      <c r="BC176" s="16"/>
      <c r="BD176" s="16"/>
      <c r="BE176" s="157">
        <f t="shared" si="58"/>
        <v>0</v>
      </c>
      <c r="BF176" s="157">
        <f t="shared" si="59"/>
        <v>0</v>
      </c>
      <c r="BG176" s="157">
        <f t="shared" si="60"/>
        <v>0</v>
      </c>
      <c r="BH176" s="157">
        <f t="shared" si="61"/>
        <v>0</v>
      </c>
      <c r="BI176" s="157">
        <f t="shared" si="62"/>
        <v>0</v>
      </c>
      <c r="BJ176" s="3" t="s">
        <v>136</v>
      </c>
      <c r="BK176" s="157">
        <f t="shared" si="63"/>
        <v>0</v>
      </c>
      <c r="BL176" s="3" t="s">
        <v>434</v>
      </c>
      <c r="BM176" s="156" t="s">
        <v>2471</v>
      </c>
    </row>
    <row r="177" ht="24.0" customHeight="1">
      <c r="A177" s="16"/>
      <c r="B177" s="17"/>
      <c r="C177" s="146" t="s">
        <v>534</v>
      </c>
      <c r="D177" s="146" t="s">
        <v>131</v>
      </c>
      <c r="E177" s="147" t="s">
        <v>2472</v>
      </c>
      <c r="F177" s="148" t="s">
        <v>2473</v>
      </c>
      <c r="G177" s="149" t="s">
        <v>486</v>
      </c>
      <c r="H177" s="150">
        <v>3.0</v>
      </c>
      <c r="I177" s="151"/>
      <c r="J177" s="151">
        <f t="shared" si="54"/>
        <v>0</v>
      </c>
      <c r="K177" s="148" t="s">
        <v>1</v>
      </c>
      <c r="L177" s="17"/>
      <c r="M177" s="152" t="s">
        <v>1</v>
      </c>
      <c r="N177" s="153" t="s">
        <v>41</v>
      </c>
      <c r="O177" s="154">
        <v>0.327</v>
      </c>
      <c r="P177" s="154">
        <f t="shared" si="55"/>
        <v>0.981</v>
      </c>
      <c r="Q177" s="154">
        <v>0.0</v>
      </c>
      <c r="R177" s="154">
        <f t="shared" si="56"/>
        <v>0</v>
      </c>
      <c r="S177" s="154">
        <v>0.0</v>
      </c>
      <c r="T177" s="155">
        <f t="shared" si="57"/>
        <v>0</v>
      </c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56" t="s">
        <v>434</v>
      </c>
      <c r="AS177" s="16"/>
      <c r="AT177" s="156" t="s">
        <v>131</v>
      </c>
      <c r="AU177" s="156" t="s">
        <v>136</v>
      </c>
      <c r="AV177" s="16"/>
      <c r="AW177" s="16"/>
      <c r="AX177" s="16"/>
      <c r="AY177" s="3" t="s">
        <v>128</v>
      </c>
      <c r="AZ177" s="16"/>
      <c r="BA177" s="16"/>
      <c r="BB177" s="16"/>
      <c r="BC177" s="16"/>
      <c r="BD177" s="16"/>
      <c r="BE177" s="157">
        <f t="shared" si="58"/>
        <v>0</v>
      </c>
      <c r="BF177" s="157">
        <f t="shared" si="59"/>
        <v>0</v>
      </c>
      <c r="BG177" s="157">
        <f t="shared" si="60"/>
        <v>0</v>
      </c>
      <c r="BH177" s="157">
        <f t="shared" si="61"/>
        <v>0</v>
      </c>
      <c r="BI177" s="157">
        <f t="shared" si="62"/>
        <v>0</v>
      </c>
      <c r="BJ177" s="3" t="s">
        <v>136</v>
      </c>
      <c r="BK177" s="157">
        <f t="shared" si="63"/>
        <v>0</v>
      </c>
      <c r="BL177" s="3" t="s">
        <v>434</v>
      </c>
      <c r="BM177" s="156" t="s">
        <v>2474</v>
      </c>
    </row>
    <row r="178" ht="24.0" customHeight="1">
      <c r="A178" s="16"/>
      <c r="B178" s="17"/>
      <c r="C178" s="194" t="s">
        <v>550</v>
      </c>
      <c r="D178" s="194" t="s">
        <v>407</v>
      </c>
      <c r="E178" s="195" t="s">
        <v>2475</v>
      </c>
      <c r="F178" s="196" t="s">
        <v>2476</v>
      </c>
      <c r="G178" s="197" t="s">
        <v>486</v>
      </c>
      <c r="H178" s="198">
        <v>3.0</v>
      </c>
      <c r="I178" s="199"/>
      <c r="J178" s="199">
        <f t="shared" si="54"/>
        <v>0</v>
      </c>
      <c r="K178" s="196" t="s">
        <v>1</v>
      </c>
      <c r="L178" s="200"/>
      <c r="M178" s="201" t="s">
        <v>1</v>
      </c>
      <c r="N178" s="202" t="s">
        <v>41</v>
      </c>
      <c r="O178" s="154">
        <v>0.0</v>
      </c>
      <c r="P178" s="154">
        <f t="shared" si="55"/>
        <v>0</v>
      </c>
      <c r="Q178" s="154">
        <v>1.0E-4</v>
      </c>
      <c r="R178" s="154">
        <f t="shared" si="56"/>
        <v>0.0003</v>
      </c>
      <c r="S178" s="154">
        <v>0.0</v>
      </c>
      <c r="T178" s="155">
        <f t="shared" si="57"/>
        <v>0</v>
      </c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56" t="s">
        <v>556</v>
      </c>
      <c r="AS178" s="16"/>
      <c r="AT178" s="156" t="s">
        <v>407</v>
      </c>
      <c r="AU178" s="156" t="s">
        <v>136</v>
      </c>
      <c r="AV178" s="16"/>
      <c r="AW178" s="16"/>
      <c r="AX178" s="16"/>
      <c r="AY178" s="3" t="s">
        <v>128</v>
      </c>
      <c r="AZ178" s="16"/>
      <c r="BA178" s="16"/>
      <c r="BB178" s="16"/>
      <c r="BC178" s="16"/>
      <c r="BD178" s="16"/>
      <c r="BE178" s="157">
        <f t="shared" si="58"/>
        <v>0</v>
      </c>
      <c r="BF178" s="157">
        <f t="shared" si="59"/>
        <v>0</v>
      </c>
      <c r="BG178" s="157">
        <f t="shared" si="60"/>
        <v>0</v>
      </c>
      <c r="BH178" s="157">
        <f t="shared" si="61"/>
        <v>0</v>
      </c>
      <c r="BI178" s="157">
        <f t="shared" si="62"/>
        <v>0</v>
      </c>
      <c r="BJ178" s="3" t="s">
        <v>136</v>
      </c>
      <c r="BK178" s="157">
        <f t="shared" si="63"/>
        <v>0</v>
      </c>
      <c r="BL178" s="3" t="s">
        <v>434</v>
      </c>
      <c r="BM178" s="156" t="s">
        <v>2477</v>
      </c>
    </row>
    <row r="179" ht="24.0" customHeight="1">
      <c r="A179" s="16"/>
      <c r="B179" s="17"/>
      <c r="C179" s="146" t="s">
        <v>556</v>
      </c>
      <c r="D179" s="146" t="s">
        <v>131</v>
      </c>
      <c r="E179" s="147" t="s">
        <v>2478</v>
      </c>
      <c r="F179" s="148" t="s">
        <v>2479</v>
      </c>
      <c r="G179" s="149" t="s">
        <v>486</v>
      </c>
      <c r="H179" s="150">
        <v>6.0</v>
      </c>
      <c r="I179" s="151"/>
      <c r="J179" s="151">
        <f t="shared" si="54"/>
        <v>0</v>
      </c>
      <c r="K179" s="148" t="s">
        <v>1</v>
      </c>
      <c r="L179" s="17"/>
      <c r="M179" s="152" t="s">
        <v>1</v>
      </c>
      <c r="N179" s="153" t="s">
        <v>41</v>
      </c>
      <c r="O179" s="154">
        <v>0.327</v>
      </c>
      <c r="P179" s="154">
        <f t="shared" si="55"/>
        <v>1.962</v>
      </c>
      <c r="Q179" s="154">
        <v>0.0</v>
      </c>
      <c r="R179" s="154">
        <f t="shared" si="56"/>
        <v>0</v>
      </c>
      <c r="S179" s="154">
        <v>0.0</v>
      </c>
      <c r="T179" s="155">
        <f t="shared" si="57"/>
        <v>0</v>
      </c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56" t="s">
        <v>434</v>
      </c>
      <c r="AS179" s="16"/>
      <c r="AT179" s="156" t="s">
        <v>131</v>
      </c>
      <c r="AU179" s="156" t="s">
        <v>136</v>
      </c>
      <c r="AV179" s="16"/>
      <c r="AW179" s="16"/>
      <c r="AX179" s="16"/>
      <c r="AY179" s="3" t="s">
        <v>128</v>
      </c>
      <c r="AZ179" s="16"/>
      <c r="BA179" s="16"/>
      <c r="BB179" s="16"/>
      <c r="BC179" s="16"/>
      <c r="BD179" s="16"/>
      <c r="BE179" s="157">
        <f t="shared" si="58"/>
        <v>0</v>
      </c>
      <c r="BF179" s="157">
        <f t="shared" si="59"/>
        <v>0</v>
      </c>
      <c r="BG179" s="157">
        <f t="shared" si="60"/>
        <v>0</v>
      </c>
      <c r="BH179" s="157">
        <f t="shared" si="61"/>
        <v>0</v>
      </c>
      <c r="BI179" s="157">
        <f t="shared" si="62"/>
        <v>0</v>
      </c>
      <c r="BJ179" s="3" t="s">
        <v>136</v>
      </c>
      <c r="BK179" s="157">
        <f t="shared" si="63"/>
        <v>0</v>
      </c>
      <c r="BL179" s="3" t="s">
        <v>434</v>
      </c>
      <c r="BM179" s="156" t="s">
        <v>2480</v>
      </c>
    </row>
    <row r="180" ht="24.0" customHeight="1">
      <c r="A180" s="16"/>
      <c r="B180" s="17"/>
      <c r="C180" s="194" t="s">
        <v>561</v>
      </c>
      <c r="D180" s="194" t="s">
        <v>407</v>
      </c>
      <c r="E180" s="195" t="s">
        <v>2481</v>
      </c>
      <c r="F180" s="196" t="s">
        <v>2482</v>
      </c>
      <c r="G180" s="197" t="s">
        <v>486</v>
      </c>
      <c r="H180" s="198">
        <v>6.0</v>
      </c>
      <c r="I180" s="199"/>
      <c r="J180" s="199">
        <f t="shared" si="54"/>
        <v>0</v>
      </c>
      <c r="K180" s="196" t="s">
        <v>1</v>
      </c>
      <c r="L180" s="200"/>
      <c r="M180" s="201" t="s">
        <v>1</v>
      </c>
      <c r="N180" s="202" t="s">
        <v>41</v>
      </c>
      <c r="O180" s="154">
        <v>0.0</v>
      </c>
      <c r="P180" s="154">
        <f t="shared" si="55"/>
        <v>0</v>
      </c>
      <c r="Q180" s="154">
        <v>9.0E-5</v>
      </c>
      <c r="R180" s="154">
        <f t="shared" si="56"/>
        <v>0.00054</v>
      </c>
      <c r="S180" s="154">
        <v>0.0</v>
      </c>
      <c r="T180" s="155">
        <f t="shared" si="57"/>
        <v>0</v>
      </c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56" t="s">
        <v>556</v>
      </c>
      <c r="AS180" s="16"/>
      <c r="AT180" s="156" t="s">
        <v>407</v>
      </c>
      <c r="AU180" s="156" t="s">
        <v>136</v>
      </c>
      <c r="AV180" s="16"/>
      <c r="AW180" s="16"/>
      <c r="AX180" s="16"/>
      <c r="AY180" s="3" t="s">
        <v>128</v>
      </c>
      <c r="AZ180" s="16"/>
      <c r="BA180" s="16"/>
      <c r="BB180" s="16"/>
      <c r="BC180" s="16"/>
      <c r="BD180" s="16"/>
      <c r="BE180" s="157">
        <f t="shared" si="58"/>
        <v>0</v>
      </c>
      <c r="BF180" s="157">
        <f t="shared" si="59"/>
        <v>0</v>
      </c>
      <c r="BG180" s="157">
        <f t="shared" si="60"/>
        <v>0</v>
      </c>
      <c r="BH180" s="157">
        <f t="shared" si="61"/>
        <v>0</v>
      </c>
      <c r="BI180" s="157">
        <f t="shared" si="62"/>
        <v>0</v>
      </c>
      <c r="BJ180" s="3" t="s">
        <v>136</v>
      </c>
      <c r="BK180" s="157">
        <f t="shared" si="63"/>
        <v>0</v>
      </c>
      <c r="BL180" s="3" t="s">
        <v>434</v>
      </c>
      <c r="BM180" s="156" t="s">
        <v>2483</v>
      </c>
    </row>
    <row r="181" ht="24.0" customHeight="1">
      <c r="A181" s="16"/>
      <c r="B181" s="17"/>
      <c r="C181" s="146" t="s">
        <v>565</v>
      </c>
      <c r="D181" s="146" t="s">
        <v>131</v>
      </c>
      <c r="E181" s="147" t="s">
        <v>2484</v>
      </c>
      <c r="F181" s="148" t="s">
        <v>2485</v>
      </c>
      <c r="G181" s="149" t="s">
        <v>486</v>
      </c>
      <c r="H181" s="150">
        <v>3.0</v>
      </c>
      <c r="I181" s="151"/>
      <c r="J181" s="151">
        <f t="shared" si="54"/>
        <v>0</v>
      </c>
      <c r="K181" s="148" t="s">
        <v>1</v>
      </c>
      <c r="L181" s="17"/>
      <c r="M181" s="152" t="s">
        <v>1</v>
      </c>
      <c r="N181" s="153" t="s">
        <v>41</v>
      </c>
      <c r="O181" s="154">
        <v>0.348</v>
      </c>
      <c r="P181" s="154">
        <f t="shared" si="55"/>
        <v>1.044</v>
      </c>
      <c r="Q181" s="154">
        <v>0.0</v>
      </c>
      <c r="R181" s="154">
        <f t="shared" si="56"/>
        <v>0</v>
      </c>
      <c r="S181" s="154">
        <v>0.0</v>
      </c>
      <c r="T181" s="155">
        <f t="shared" si="57"/>
        <v>0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56" t="s">
        <v>434</v>
      </c>
      <c r="AS181" s="16"/>
      <c r="AT181" s="156" t="s">
        <v>131</v>
      </c>
      <c r="AU181" s="156" t="s">
        <v>136</v>
      </c>
      <c r="AV181" s="16"/>
      <c r="AW181" s="16"/>
      <c r="AX181" s="16"/>
      <c r="AY181" s="3" t="s">
        <v>128</v>
      </c>
      <c r="AZ181" s="16"/>
      <c r="BA181" s="16"/>
      <c r="BB181" s="16"/>
      <c r="BC181" s="16"/>
      <c r="BD181" s="16"/>
      <c r="BE181" s="157">
        <f t="shared" si="58"/>
        <v>0</v>
      </c>
      <c r="BF181" s="157">
        <f t="shared" si="59"/>
        <v>0</v>
      </c>
      <c r="BG181" s="157">
        <f t="shared" si="60"/>
        <v>0</v>
      </c>
      <c r="BH181" s="157">
        <f t="shared" si="61"/>
        <v>0</v>
      </c>
      <c r="BI181" s="157">
        <f t="shared" si="62"/>
        <v>0</v>
      </c>
      <c r="BJ181" s="3" t="s">
        <v>136</v>
      </c>
      <c r="BK181" s="157">
        <f t="shared" si="63"/>
        <v>0</v>
      </c>
      <c r="BL181" s="3" t="s">
        <v>434</v>
      </c>
      <c r="BM181" s="156" t="s">
        <v>2486</v>
      </c>
    </row>
    <row r="182" ht="24.0" customHeight="1">
      <c r="A182" s="16"/>
      <c r="B182" s="17"/>
      <c r="C182" s="194" t="s">
        <v>569</v>
      </c>
      <c r="D182" s="194" t="s">
        <v>407</v>
      </c>
      <c r="E182" s="195" t="s">
        <v>2487</v>
      </c>
      <c r="F182" s="196" t="s">
        <v>2488</v>
      </c>
      <c r="G182" s="197" t="s">
        <v>486</v>
      </c>
      <c r="H182" s="198">
        <v>3.0</v>
      </c>
      <c r="I182" s="199"/>
      <c r="J182" s="199">
        <f t="shared" si="54"/>
        <v>0</v>
      </c>
      <c r="K182" s="196" t="s">
        <v>1</v>
      </c>
      <c r="L182" s="200"/>
      <c r="M182" s="201" t="s">
        <v>1</v>
      </c>
      <c r="N182" s="202" t="s">
        <v>41</v>
      </c>
      <c r="O182" s="154">
        <v>0.0</v>
      </c>
      <c r="P182" s="154">
        <f t="shared" si="55"/>
        <v>0</v>
      </c>
      <c r="Q182" s="154">
        <v>1.0E-4</v>
      </c>
      <c r="R182" s="154">
        <f t="shared" si="56"/>
        <v>0.0003</v>
      </c>
      <c r="S182" s="154">
        <v>0.0</v>
      </c>
      <c r="T182" s="155">
        <f t="shared" si="57"/>
        <v>0</v>
      </c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56" t="s">
        <v>556</v>
      </c>
      <c r="AS182" s="16"/>
      <c r="AT182" s="156" t="s">
        <v>407</v>
      </c>
      <c r="AU182" s="156" t="s">
        <v>136</v>
      </c>
      <c r="AV182" s="16"/>
      <c r="AW182" s="16"/>
      <c r="AX182" s="16"/>
      <c r="AY182" s="3" t="s">
        <v>128</v>
      </c>
      <c r="AZ182" s="16"/>
      <c r="BA182" s="16"/>
      <c r="BB182" s="16"/>
      <c r="BC182" s="16"/>
      <c r="BD182" s="16"/>
      <c r="BE182" s="157">
        <f t="shared" si="58"/>
        <v>0</v>
      </c>
      <c r="BF182" s="157">
        <f t="shared" si="59"/>
        <v>0</v>
      </c>
      <c r="BG182" s="157">
        <f t="shared" si="60"/>
        <v>0</v>
      </c>
      <c r="BH182" s="157">
        <f t="shared" si="61"/>
        <v>0</v>
      </c>
      <c r="BI182" s="157">
        <f t="shared" si="62"/>
        <v>0</v>
      </c>
      <c r="BJ182" s="3" t="s">
        <v>136</v>
      </c>
      <c r="BK182" s="157">
        <f t="shared" si="63"/>
        <v>0</v>
      </c>
      <c r="BL182" s="3" t="s">
        <v>434</v>
      </c>
      <c r="BM182" s="156" t="s">
        <v>2489</v>
      </c>
    </row>
    <row r="183" ht="24.0" customHeight="1">
      <c r="A183" s="16"/>
      <c r="B183" s="17"/>
      <c r="C183" s="146" t="s">
        <v>575</v>
      </c>
      <c r="D183" s="146" t="s">
        <v>131</v>
      </c>
      <c r="E183" s="147" t="s">
        <v>2490</v>
      </c>
      <c r="F183" s="148" t="s">
        <v>2491</v>
      </c>
      <c r="G183" s="149" t="s">
        <v>486</v>
      </c>
      <c r="H183" s="150">
        <v>1.0</v>
      </c>
      <c r="I183" s="151"/>
      <c r="J183" s="151">
        <f t="shared" si="54"/>
        <v>0</v>
      </c>
      <c r="K183" s="148" t="s">
        <v>1</v>
      </c>
      <c r="L183" s="17"/>
      <c r="M183" s="152" t="s">
        <v>1</v>
      </c>
      <c r="N183" s="153" t="s">
        <v>41</v>
      </c>
      <c r="O183" s="154">
        <v>0.401</v>
      </c>
      <c r="P183" s="154">
        <f t="shared" si="55"/>
        <v>0.401</v>
      </c>
      <c r="Q183" s="154">
        <v>0.0</v>
      </c>
      <c r="R183" s="154">
        <f t="shared" si="56"/>
        <v>0</v>
      </c>
      <c r="S183" s="154">
        <v>0.0</v>
      </c>
      <c r="T183" s="155">
        <f t="shared" si="57"/>
        <v>0</v>
      </c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56" t="s">
        <v>434</v>
      </c>
      <c r="AS183" s="16"/>
      <c r="AT183" s="156" t="s">
        <v>131</v>
      </c>
      <c r="AU183" s="156" t="s">
        <v>136</v>
      </c>
      <c r="AV183" s="16"/>
      <c r="AW183" s="16"/>
      <c r="AX183" s="16"/>
      <c r="AY183" s="3" t="s">
        <v>128</v>
      </c>
      <c r="AZ183" s="16"/>
      <c r="BA183" s="16"/>
      <c r="BB183" s="16"/>
      <c r="BC183" s="16"/>
      <c r="BD183" s="16"/>
      <c r="BE183" s="157">
        <f t="shared" si="58"/>
        <v>0</v>
      </c>
      <c r="BF183" s="157">
        <f t="shared" si="59"/>
        <v>0</v>
      </c>
      <c r="BG183" s="157">
        <f t="shared" si="60"/>
        <v>0</v>
      </c>
      <c r="BH183" s="157">
        <f t="shared" si="61"/>
        <v>0</v>
      </c>
      <c r="BI183" s="157">
        <f t="shared" si="62"/>
        <v>0</v>
      </c>
      <c r="BJ183" s="3" t="s">
        <v>136</v>
      </c>
      <c r="BK183" s="157">
        <f t="shared" si="63"/>
        <v>0</v>
      </c>
      <c r="BL183" s="3" t="s">
        <v>434</v>
      </c>
      <c r="BM183" s="156" t="s">
        <v>2492</v>
      </c>
    </row>
    <row r="184" ht="24.0" customHeight="1">
      <c r="A184" s="16"/>
      <c r="B184" s="17"/>
      <c r="C184" s="194" t="s">
        <v>580</v>
      </c>
      <c r="D184" s="194" t="s">
        <v>407</v>
      </c>
      <c r="E184" s="195" t="s">
        <v>2493</v>
      </c>
      <c r="F184" s="196" t="s">
        <v>2494</v>
      </c>
      <c r="G184" s="197" t="s">
        <v>486</v>
      </c>
      <c r="H184" s="198">
        <v>1.0</v>
      </c>
      <c r="I184" s="199"/>
      <c r="J184" s="199">
        <f t="shared" si="54"/>
        <v>0</v>
      </c>
      <c r="K184" s="196" t="s">
        <v>1</v>
      </c>
      <c r="L184" s="200"/>
      <c r="M184" s="201" t="s">
        <v>1</v>
      </c>
      <c r="N184" s="202" t="s">
        <v>41</v>
      </c>
      <c r="O184" s="154">
        <v>0.0</v>
      </c>
      <c r="P184" s="154">
        <f t="shared" si="55"/>
        <v>0</v>
      </c>
      <c r="Q184" s="154">
        <v>3.9E-4</v>
      </c>
      <c r="R184" s="154">
        <f t="shared" si="56"/>
        <v>0.00039</v>
      </c>
      <c r="S184" s="154">
        <v>0.0</v>
      </c>
      <c r="T184" s="155">
        <f t="shared" si="57"/>
        <v>0</v>
      </c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56" t="s">
        <v>556</v>
      </c>
      <c r="AS184" s="16"/>
      <c r="AT184" s="156" t="s">
        <v>407</v>
      </c>
      <c r="AU184" s="156" t="s">
        <v>136</v>
      </c>
      <c r="AV184" s="16"/>
      <c r="AW184" s="16"/>
      <c r="AX184" s="16"/>
      <c r="AY184" s="3" t="s">
        <v>128</v>
      </c>
      <c r="AZ184" s="16"/>
      <c r="BA184" s="16"/>
      <c r="BB184" s="16"/>
      <c r="BC184" s="16"/>
      <c r="BD184" s="16"/>
      <c r="BE184" s="157">
        <f t="shared" si="58"/>
        <v>0</v>
      </c>
      <c r="BF184" s="157">
        <f t="shared" si="59"/>
        <v>0</v>
      </c>
      <c r="BG184" s="157">
        <f t="shared" si="60"/>
        <v>0</v>
      </c>
      <c r="BH184" s="157">
        <f t="shared" si="61"/>
        <v>0</v>
      </c>
      <c r="BI184" s="157">
        <f t="shared" si="62"/>
        <v>0</v>
      </c>
      <c r="BJ184" s="3" t="s">
        <v>136</v>
      </c>
      <c r="BK184" s="157">
        <f t="shared" si="63"/>
        <v>0</v>
      </c>
      <c r="BL184" s="3" t="s">
        <v>434</v>
      </c>
      <c r="BM184" s="156" t="s">
        <v>2495</v>
      </c>
    </row>
    <row r="185" ht="24.0" customHeight="1">
      <c r="A185" s="16"/>
      <c r="B185" s="17"/>
      <c r="C185" s="146" t="s">
        <v>585</v>
      </c>
      <c r="D185" s="146" t="s">
        <v>131</v>
      </c>
      <c r="E185" s="147" t="s">
        <v>2496</v>
      </c>
      <c r="F185" s="148" t="s">
        <v>2497</v>
      </c>
      <c r="G185" s="149" t="s">
        <v>486</v>
      </c>
      <c r="H185" s="150">
        <v>20.0</v>
      </c>
      <c r="I185" s="151"/>
      <c r="J185" s="151">
        <f t="shared" si="54"/>
        <v>0</v>
      </c>
      <c r="K185" s="148" t="s">
        <v>1</v>
      </c>
      <c r="L185" s="17"/>
      <c r="M185" s="152" t="s">
        <v>1</v>
      </c>
      <c r="N185" s="153" t="s">
        <v>41</v>
      </c>
      <c r="O185" s="154">
        <v>0.249</v>
      </c>
      <c r="P185" s="154">
        <f t="shared" si="55"/>
        <v>4.98</v>
      </c>
      <c r="Q185" s="154">
        <v>0.0</v>
      </c>
      <c r="R185" s="154">
        <f t="shared" si="56"/>
        <v>0</v>
      </c>
      <c r="S185" s="154">
        <v>0.0</v>
      </c>
      <c r="T185" s="155">
        <f t="shared" si="57"/>
        <v>0</v>
      </c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56" t="s">
        <v>434</v>
      </c>
      <c r="AS185" s="16"/>
      <c r="AT185" s="156" t="s">
        <v>131</v>
      </c>
      <c r="AU185" s="156" t="s">
        <v>136</v>
      </c>
      <c r="AV185" s="16"/>
      <c r="AW185" s="16"/>
      <c r="AX185" s="16"/>
      <c r="AY185" s="3" t="s">
        <v>128</v>
      </c>
      <c r="AZ185" s="16"/>
      <c r="BA185" s="16"/>
      <c r="BB185" s="16"/>
      <c r="BC185" s="16"/>
      <c r="BD185" s="16"/>
      <c r="BE185" s="157">
        <f t="shared" si="58"/>
        <v>0</v>
      </c>
      <c r="BF185" s="157">
        <f t="shared" si="59"/>
        <v>0</v>
      </c>
      <c r="BG185" s="157">
        <f t="shared" si="60"/>
        <v>0</v>
      </c>
      <c r="BH185" s="157">
        <f t="shared" si="61"/>
        <v>0</v>
      </c>
      <c r="BI185" s="157">
        <f t="shared" si="62"/>
        <v>0</v>
      </c>
      <c r="BJ185" s="3" t="s">
        <v>136</v>
      </c>
      <c r="BK185" s="157">
        <f t="shared" si="63"/>
        <v>0</v>
      </c>
      <c r="BL185" s="3" t="s">
        <v>434</v>
      </c>
      <c r="BM185" s="156" t="s">
        <v>2498</v>
      </c>
    </row>
    <row r="186" ht="24.0" customHeight="1">
      <c r="A186" s="16"/>
      <c r="B186" s="17"/>
      <c r="C186" s="194" t="s">
        <v>590</v>
      </c>
      <c r="D186" s="194" t="s">
        <v>407</v>
      </c>
      <c r="E186" s="195" t="s">
        <v>2499</v>
      </c>
      <c r="F186" s="196" t="s">
        <v>2500</v>
      </c>
      <c r="G186" s="197" t="s">
        <v>486</v>
      </c>
      <c r="H186" s="198">
        <v>20.0</v>
      </c>
      <c r="I186" s="199"/>
      <c r="J186" s="199">
        <f t="shared" si="54"/>
        <v>0</v>
      </c>
      <c r="K186" s="196" t="s">
        <v>1</v>
      </c>
      <c r="L186" s="200"/>
      <c r="M186" s="201" t="s">
        <v>1</v>
      </c>
      <c r="N186" s="202" t="s">
        <v>41</v>
      </c>
      <c r="O186" s="154">
        <v>0.0</v>
      </c>
      <c r="P186" s="154">
        <f t="shared" si="55"/>
        <v>0</v>
      </c>
      <c r="Q186" s="154">
        <v>6.0E-5</v>
      </c>
      <c r="R186" s="154">
        <f t="shared" si="56"/>
        <v>0.0012</v>
      </c>
      <c r="S186" s="154">
        <v>0.0</v>
      </c>
      <c r="T186" s="155">
        <f t="shared" si="57"/>
        <v>0</v>
      </c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56" t="s">
        <v>556</v>
      </c>
      <c r="AS186" s="16"/>
      <c r="AT186" s="156" t="s">
        <v>407</v>
      </c>
      <c r="AU186" s="156" t="s">
        <v>136</v>
      </c>
      <c r="AV186" s="16"/>
      <c r="AW186" s="16"/>
      <c r="AX186" s="16"/>
      <c r="AY186" s="3" t="s">
        <v>128</v>
      </c>
      <c r="AZ186" s="16"/>
      <c r="BA186" s="16"/>
      <c r="BB186" s="16"/>
      <c r="BC186" s="16"/>
      <c r="BD186" s="16"/>
      <c r="BE186" s="157">
        <f t="shared" si="58"/>
        <v>0</v>
      </c>
      <c r="BF186" s="157">
        <f t="shared" si="59"/>
        <v>0</v>
      </c>
      <c r="BG186" s="157">
        <f t="shared" si="60"/>
        <v>0</v>
      </c>
      <c r="BH186" s="157">
        <f t="shared" si="61"/>
        <v>0</v>
      </c>
      <c r="BI186" s="157">
        <f t="shared" si="62"/>
        <v>0</v>
      </c>
      <c r="BJ186" s="3" t="s">
        <v>136</v>
      </c>
      <c r="BK186" s="157">
        <f t="shared" si="63"/>
        <v>0</v>
      </c>
      <c r="BL186" s="3" t="s">
        <v>434</v>
      </c>
      <c r="BM186" s="156" t="s">
        <v>2501</v>
      </c>
    </row>
    <row r="187" ht="33.0" customHeight="1">
      <c r="A187" s="16"/>
      <c r="B187" s="17"/>
      <c r="C187" s="146" t="s">
        <v>596</v>
      </c>
      <c r="D187" s="146" t="s">
        <v>131</v>
      </c>
      <c r="E187" s="147" t="s">
        <v>2502</v>
      </c>
      <c r="F187" s="148" t="s">
        <v>2503</v>
      </c>
      <c r="G187" s="149" t="s">
        <v>486</v>
      </c>
      <c r="H187" s="150">
        <v>21.0</v>
      </c>
      <c r="I187" s="151"/>
      <c r="J187" s="151">
        <f t="shared" si="54"/>
        <v>0</v>
      </c>
      <c r="K187" s="148" t="s">
        <v>1</v>
      </c>
      <c r="L187" s="17"/>
      <c r="M187" s="152" t="s">
        <v>1</v>
      </c>
      <c r="N187" s="153" t="s">
        <v>41</v>
      </c>
      <c r="O187" s="154">
        <v>0.26</v>
      </c>
      <c r="P187" s="154">
        <f t="shared" si="55"/>
        <v>5.46</v>
      </c>
      <c r="Q187" s="154">
        <v>0.0</v>
      </c>
      <c r="R187" s="154">
        <f t="shared" si="56"/>
        <v>0</v>
      </c>
      <c r="S187" s="154">
        <v>0.0</v>
      </c>
      <c r="T187" s="155">
        <f t="shared" si="57"/>
        <v>0</v>
      </c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56" t="s">
        <v>434</v>
      </c>
      <c r="AS187" s="16"/>
      <c r="AT187" s="156" t="s">
        <v>131</v>
      </c>
      <c r="AU187" s="156" t="s">
        <v>136</v>
      </c>
      <c r="AV187" s="16"/>
      <c r="AW187" s="16"/>
      <c r="AX187" s="16"/>
      <c r="AY187" s="3" t="s">
        <v>128</v>
      </c>
      <c r="AZ187" s="16"/>
      <c r="BA187" s="16"/>
      <c r="BB187" s="16"/>
      <c r="BC187" s="16"/>
      <c r="BD187" s="16"/>
      <c r="BE187" s="157">
        <f t="shared" si="58"/>
        <v>0</v>
      </c>
      <c r="BF187" s="157">
        <f t="shared" si="59"/>
        <v>0</v>
      </c>
      <c r="BG187" s="157">
        <f t="shared" si="60"/>
        <v>0</v>
      </c>
      <c r="BH187" s="157">
        <f t="shared" si="61"/>
        <v>0</v>
      </c>
      <c r="BI187" s="157">
        <f t="shared" si="62"/>
        <v>0</v>
      </c>
      <c r="BJ187" s="3" t="s">
        <v>136</v>
      </c>
      <c r="BK187" s="157">
        <f t="shared" si="63"/>
        <v>0</v>
      </c>
      <c r="BL187" s="3" t="s">
        <v>434</v>
      </c>
      <c r="BM187" s="156" t="s">
        <v>2504</v>
      </c>
    </row>
    <row r="188" ht="24.0" customHeight="1">
      <c r="A188" s="16"/>
      <c r="B188" s="17"/>
      <c r="C188" s="194" t="s">
        <v>601</v>
      </c>
      <c r="D188" s="194" t="s">
        <v>407</v>
      </c>
      <c r="E188" s="195" t="s">
        <v>2505</v>
      </c>
      <c r="F188" s="196" t="s">
        <v>2506</v>
      </c>
      <c r="G188" s="197" t="s">
        <v>486</v>
      </c>
      <c r="H188" s="198">
        <v>21.0</v>
      </c>
      <c r="I188" s="199"/>
      <c r="J188" s="199">
        <f t="shared" si="54"/>
        <v>0</v>
      </c>
      <c r="K188" s="196" t="s">
        <v>1</v>
      </c>
      <c r="L188" s="200"/>
      <c r="M188" s="201" t="s">
        <v>1</v>
      </c>
      <c r="N188" s="202" t="s">
        <v>41</v>
      </c>
      <c r="O188" s="154">
        <v>0.0</v>
      </c>
      <c r="P188" s="154">
        <f t="shared" si="55"/>
        <v>0</v>
      </c>
      <c r="Q188" s="154">
        <v>9.0E-5</v>
      </c>
      <c r="R188" s="154">
        <f t="shared" si="56"/>
        <v>0.00189</v>
      </c>
      <c r="S188" s="154">
        <v>0.0</v>
      </c>
      <c r="T188" s="155">
        <f t="shared" si="57"/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56" t="s">
        <v>556</v>
      </c>
      <c r="AS188" s="16"/>
      <c r="AT188" s="156" t="s">
        <v>407</v>
      </c>
      <c r="AU188" s="156" t="s">
        <v>136</v>
      </c>
      <c r="AV188" s="16"/>
      <c r="AW188" s="16"/>
      <c r="AX188" s="16"/>
      <c r="AY188" s="3" t="s">
        <v>128</v>
      </c>
      <c r="AZ188" s="16"/>
      <c r="BA188" s="16"/>
      <c r="BB188" s="16"/>
      <c r="BC188" s="16"/>
      <c r="BD188" s="16"/>
      <c r="BE188" s="157">
        <f t="shared" si="58"/>
        <v>0</v>
      </c>
      <c r="BF188" s="157">
        <f t="shared" si="59"/>
        <v>0</v>
      </c>
      <c r="BG188" s="157">
        <f t="shared" si="60"/>
        <v>0</v>
      </c>
      <c r="BH188" s="157">
        <f t="shared" si="61"/>
        <v>0</v>
      </c>
      <c r="BI188" s="157">
        <f t="shared" si="62"/>
        <v>0</v>
      </c>
      <c r="BJ188" s="3" t="s">
        <v>136</v>
      </c>
      <c r="BK188" s="157">
        <f t="shared" si="63"/>
        <v>0</v>
      </c>
      <c r="BL188" s="3" t="s">
        <v>434</v>
      </c>
      <c r="BM188" s="156" t="s">
        <v>2507</v>
      </c>
    </row>
    <row r="189" ht="33.0" customHeight="1">
      <c r="A189" s="16"/>
      <c r="B189" s="17"/>
      <c r="C189" s="146" t="s">
        <v>611</v>
      </c>
      <c r="D189" s="146" t="s">
        <v>131</v>
      </c>
      <c r="E189" s="147" t="s">
        <v>2508</v>
      </c>
      <c r="F189" s="148" t="s">
        <v>2509</v>
      </c>
      <c r="G189" s="149" t="s">
        <v>486</v>
      </c>
      <c r="H189" s="150">
        <v>1.0</v>
      </c>
      <c r="I189" s="151"/>
      <c r="J189" s="151">
        <f t="shared" si="54"/>
        <v>0</v>
      </c>
      <c r="K189" s="148" t="s">
        <v>1</v>
      </c>
      <c r="L189" s="17"/>
      <c r="M189" s="152" t="s">
        <v>1</v>
      </c>
      <c r="N189" s="153" t="s">
        <v>41</v>
      </c>
      <c r="O189" s="154">
        <v>0.401</v>
      </c>
      <c r="P189" s="154">
        <f t="shared" si="55"/>
        <v>0.401</v>
      </c>
      <c r="Q189" s="154">
        <v>0.0</v>
      </c>
      <c r="R189" s="154">
        <f t="shared" si="56"/>
        <v>0</v>
      </c>
      <c r="S189" s="154">
        <v>0.0</v>
      </c>
      <c r="T189" s="155">
        <f t="shared" si="57"/>
        <v>0</v>
      </c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56" t="s">
        <v>434</v>
      </c>
      <c r="AS189" s="16"/>
      <c r="AT189" s="156" t="s">
        <v>131</v>
      </c>
      <c r="AU189" s="156" t="s">
        <v>136</v>
      </c>
      <c r="AV189" s="16"/>
      <c r="AW189" s="16"/>
      <c r="AX189" s="16"/>
      <c r="AY189" s="3" t="s">
        <v>128</v>
      </c>
      <c r="AZ189" s="16"/>
      <c r="BA189" s="16"/>
      <c r="BB189" s="16"/>
      <c r="BC189" s="16"/>
      <c r="BD189" s="16"/>
      <c r="BE189" s="157">
        <f t="shared" si="58"/>
        <v>0</v>
      </c>
      <c r="BF189" s="157">
        <f t="shared" si="59"/>
        <v>0</v>
      </c>
      <c r="BG189" s="157">
        <f t="shared" si="60"/>
        <v>0</v>
      </c>
      <c r="BH189" s="157">
        <f t="shared" si="61"/>
        <v>0</v>
      </c>
      <c r="BI189" s="157">
        <f t="shared" si="62"/>
        <v>0</v>
      </c>
      <c r="BJ189" s="3" t="s">
        <v>136</v>
      </c>
      <c r="BK189" s="157">
        <f t="shared" si="63"/>
        <v>0</v>
      </c>
      <c r="BL189" s="3" t="s">
        <v>434</v>
      </c>
      <c r="BM189" s="156" t="s">
        <v>2510</v>
      </c>
    </row>
    <row r="190" ht="24.0" customHeight="1">
      <c r="A190" s="16"/>
      <c r="B190" s="17"/>
      <c r="C190" s="194" t="s">
        <v>619</v>
      </c>
      <c r="D190" s="194" t="s">
        <v>407</v>
      </c>
      <c r="E190" s="195" t="s">
        <v>2511</v>
      </c>
      <c r="F190" s="196" t="s">
        <v>2512</v>
      </c>
      <c r="G190" s="197" t="s">
        <v>486</v>
      </c>
      <c r="H190" s="198">
        <v>1.0</v>
      </c>
      <c r="I190" s="199"/>
      <c r="J190" s="199">
        <f t="shared" si="54"/>
        <v>0</v>
      </c>
      <c r="K190" s="196" t="s">
        <v>1</v>
      </c>
      <c r="L190" s="200"/>
      <c r="M190" s="201" t="s">
        <v>1</v>
      </c>
      <c r="N190" s="202" t="s">
        <v>41</v>
      </c>
      <c r="O190" s="154">
        <v>0.0</v>
      </c>
      <c r="P190" s="154">
        <f t="shared" si="55"/>
        <v>0</v>
      </c>
      <c r="Q190" s="154">
        <v>3.3E-4</v>
      </c>
      <c r="R190" s="154">
        <f t="shared" si="56"/>
        <v>0.00033</v>
      </c>
      <c r="S190" s="154">
        <v>0.0</v>
      </c>
      <c r="T190" s="155">
        <f t="shared" si="57"/>
        <v>0</v>
      </c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56" t="s">
        <v>556</v>
      </c>
      <c r="AS190" s="16"/>
      <c r="AT190" s="156" t="s">
        <v>407</v>
      </c>
      <c r="AU190" s="156" t="s">
        <v>136</v>
      </c>
      <c r="AV190" s="16"/>
      <c r="AW190" s="16"/>
      <c r="AX190" s="16"/>
      <c r="AY190" s="3" t="s">
        <v>128</v>
      </c>
      <c r="AZ190" s="16"/>
      <c r="BA190" s="16"/>
      <c r="BB190" s="16"/>
      <c r="BC190" s="16"/>
      <c r="BD190" s="16"/>
      <c r="BE190" s="157">
        <f t="shared" si="58"/>
        <v>0</v>
      </c>
      <c r="BF190" s="157">
        <f t="shared" si="59"/>
        <v>0</v>
      </c>
      <c r="BG190" s="157">
        <f t="shared" si="60"/>
        <v>0</v>
      </c>
      <c r="BH190" s="157">
        <f t="shared" si="61"/>
        <v>0</v>
      </c>
      <c r="BI190" s="157">
        <f t="shared" si="62"/>
        <v>0</v>
      </c>
      <c r="BJ190" s="3" t="s">
        <v>136</v>
      </c>
      <c r="BK190" s="157">
        <f t="shared" si="63"/>
        <v>0</v>
      </c>
      <c r="BL190" s="3" t="s">
        <v>434</v>
      </c>
      <c r="BM190" s="156" t="s">
        <v>2513</v>
      </c>
    </row>
    <row r="191" ht="33.0" customHeight="1">
      <c r="A191" s="16"/>
      <c r="B191" s="17"/>
      <c r="C191" s="146" t="s">
        <v>624</v>
      </c>
      <c r="D191" s="146" t="s">
        <v>131</v>
      </c>
      <c r="E191" s="147" t="s">
        <v>2514</v>
      </c>
      <c r="F191" s="148" t="s">
        <v>2515</v>
      </c>
      <c r="G191" s="149" t="s">
        <v>486</v>
      </c>
      <c r="H191" s="150">
        <v>1.0</v>
      </c>
      <c r="I191" s="151"/>
      <c r="J191" s="151">
        <f t="shared" si="54"/>
        <v>0</v>
      </c>
      <c r="K191" s="148" t="s">
        <v>1</v>
      </c>
      <c r="L191" s="17"/>
      <c r="M191" s="152" t="s">
        <v>1</v>
      </c>
      <c r="N191" s="153" t="s">
        <v>41</v>
      </c>
      <c r="O191" s="154">
        <v>0.39</v>
      </c>
      <c r="P191" s="154">
        <f t="shared" si="55"/>
        <v>0.39</v>
      </c>
      <c r="Q191" s="154">
        <v>0.0</v>
      </c>
      <c r="R191" s="154">
        <f t="shared" si="56"/>
        <v>0</v>
      </c>
      <c r="S191" s="154">
        <v>0.0</v>
      </c>
      <c r="T191" s="155">
        <f t="shared" si="57"/>
        <v>0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56" t="s">
        <v>434</v>
      </c>
      <c r="AS191" s="16"/>
      <c r="AT191" s="156" t="s">
        <v>131</v>
      </c>
      <c r="AU191" s="156" t="s">
        <v>136</v>
      </c>
      <c r="AV191" s="16"/>
      <c r="AW191" s="16"/>
      <c r="AX191" s="16"/>
      <c r="AY191" s="3" t="s">
        <v>128</v>
      </c>
      <c r="AZ191" s="16"/>
      <c r="BA191" s="16"/>
      <c r="BB191" s="16"/>
      <c r="BC191" s="16"/>
      <c r="BD191" s="16"/>
      <c r="BE191" s="157">
        <f t="shared" si="58"/>
        <v>0</v>
      </c>
      <c r="BF191" s="157">
        <f t="shared" si="59"/>
        <v>0</v>
      </c>
      <c r="BG191" s="157">
        <f t="shared" si="60"/>
        <v>0</v>
      </c>
      <c r="BH191" s="157">
        <f t="shared" si="61"/>
        <v>0</v>
      </c>
      <c r="BI191" s="157">
        <f t="shared" si="62"/>
        <v>0</v>
      </c>
      <c r="BJ191" s="3" t="s">
        <v>136</v>
      </c>
      <c r="BK191" s="157">
        <f t="shared" si="63"/>
        <v>0</v>
      </c>
      <c r="BL191" s="3" t="s">
        <v>434</v>
      </c>
      <c r="BM191" s="156" t="s">
        <v>2516</v>
      </c>
    </row>
    <row r="192" ht="24.0" customHeight="1">
      <c r="A192" s="16"/>
      <c r="B192" s="17"/>
      <c r="C192" s="194" t="s">
        <v>629</v>
      </c>
      <c r="D192" s="194" t="s">
        <v>407</v>
      </c>
      <c r="E192" s="195" t="s">
        <v>2517</v>
      </c>
      <c r="F192" s="196" t="s">
        <v>2518</v>
      </c>
      <c r="G192" s="197" t="s">
        <v>486</v>
      </c>
      <c r="H192" s="198">
        <v>1.0</v>
      </c>
      <c r="I192" s="199"/>
      <c r="J192" s="199">
        <f t="shared" si="54"/>
        <v>0</v>
      </c>
      <c r="K192" s="196" t="s">
        <v>1</v>
      </c>
      <c r="L192" s="200"/>
      <c r="M192" s="201" t="s">
        <v>1</v>
      </c>
      <c r="N192" s="202" t="s">
        <v>41</v>
      </c>
      <c r="O192" s="154">
        <v>0.0</v>
      </c>
      <c r="P192" s="154">
        <f t="shared" si="55"/>
        <v>0</v>
      </c>
      <c r="Q192" s="154">
        <v>1.5E-4</v>
      </c>
      <c r="R192" s="154">
        <f t="shared" si="56"/>
        <v>0.00015</v>
      </c>
      <c r="S192" s="154">
        <v>0.0</v>
      </c>
      <c r="T192" s="155">
        <f t="shared" si="57"/>
        <v>0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56" t="s">
        <v>556</v>
      </c>
      <c r="AS192" s="16"/>
      <c r="AT192" s="156" t="s">
        <v>407</v>
      </c>
      <c r="AU192" s="156" t="s">
        <v>136</v>
      </c>
      <c r="AV192" s="16"/>
      <c r="AW192" s="16"/>
      <c r="AX192" s="16"/>
      <c r="AY192" s="3" t="s">
        <v>128</v>
      </c>
      <c r="AZ192" s="16"/>
      <c r="BA192" s="16"/>
      <c r="BB192" s="16"/>
      <c r="BC192" s="16"/>
      <c r="BD192" s="16"/>
      <c r="BE192" s="157">
        <f t="shared" si="58"/>
        <v>0</v>
      </c>
      <c r="BF192" s="157">
        <f t="shared" si="59"/>
        <v>0</v>
      </c>
      <c r="BG192" s="157">
        <f t="shared" si="60"/>
        <v>0</v>
      </c>
      <c r="BH192" s="157">
        <f t="shared" si="61"/>
        <v>0</v>
      </c>
      <c r="BI192" s="157">
        <f t="shared" si="62"/>
        <v>0</v>
      </c>
      <c r="BJ192" s="3" t="s">
        <v>136</v>
      </c>
      <c r="BK192" s="157">
        <f t="shared" si="63"/>
        <v>0</v>
      </c>
      <c r="BL192" s="3" t="s">
        <v>434</v>
      </c>
      <c r="BM192" s="156" t="s">
        <v>2519</v>
      </c>
    </row>
    <row r="193" ht="24.0" customHeight="1">
      <c r="A193" s="16"/>
      <c r="B193" s="17"/>
      <c r="C193" s="146" t="s">
        <v>635</v>
      </c>
      <c r="D193" s="146" t="s">
        <v>131</v>
      </c>
      <c r="E193" s="147" t="s">
        <v>2520</v>
      </c>
      <c r="F193" s="148" t="s">
        <v>2521</v>
      </c>
      <c r="G193" s="149" t="s">
        <v>209</v>
      </c>
      <c r="H193" s="150">
        <v>47.25</v>
      </c>
      <c r="I193" s="151"/>
      <c r="J193" s="151">
        <f t="shared" si="54"/>
        <v>0</v>
      </c>
      <c r="K193" s="148" t="s">
        <v>134</v>
      </c>
      <c r="L193" s="17"/>
      <c r="M193" s="152" t="s">
        <v>1</v>
      </c>
      <c r="N193" s="153" t="s">
        <v>41</v>
      </c>
      <c r="O193" s="154">
        <v>0.14</v>
      </c>
      <c r="P193" s="154">
        <f t="shared" si="55"/>
        <v>6.615</v>
      </c>
      <c r="Q193" s="154">
        <v>0.0</v>
      </c>
      <c r="R193" s="154">
        <f t="shared" si="56"/>
        <v>0</v>
      </c>
      <c r="S193" s="154">
        <v>0.0</v>
      </c>
      <c r="T193" s="155">
        <f t="shared" si="57"/>
        <v>0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56" t="s">
        <v>434</v>
      </c>
      <c r="AS193" s="16"/>
      <c r="AT193" s="156" t="s">
        <v>131</v>
      </c>
      <c r="AU193" s="156" t="s">
        <v>136</v>
      </c>
      <c r="AV193" s="16"/>
      <c r="AW193" s="16"/>
      <c r="AX193" s="16"/>
      <c r="AY193" s="3" t="s">
        <v>128</v>
      </c>
      <c r="AZ193" s="16"/>
      <c r="BA193" s="16"/>
      <c r="BB193" s="16"/>
      <c r="BC193" s="16"/>
      <c r="BD193" s="16"/>
      <c r="BE193" s="157">
        <f t="shared" si="58"/>
        <v>0</v>
      </c>
      <c r="BF193" s="157">
        <f t="shared" si="59"/>
        <v>0</v>
      </c>
      <c r="BG193" s="157">
        <f t="shared" si="60"/>
        <v>0</v>
      </c>
      <c r="BH193" s="157">
        <f t="shared" si="61"/>
        <v>0</v>
      </c>
      <c r="BI193" s="157">
        <f t="shared" si="62"/>
        <v>0</v>
      </c>
      <c r="BJ193" s="3" t="s">
        <v>136</v>
      </c>
      <c r="BK193" s="157">
        <f t="shared" si="63"/>
        <v>0</v>
      </c>
      <c r="BL193" s="3" t="s">
        <v>434</v>
      </c>
      <c r="BM193" s="156" t="s">
        <v>2522</v>
      </c>
    </row>
    <row r="194" ht="15.75" customHeight="1">
      <c r="A194" s="16"/>
      <c r="B194" s="17"/>
      <c r="C194" s="16"/>
      <c r="D194" s="158" t="s">
        <v>138</v>
      </c>
      <c r="E194" s="16"/>
      <c r="F194" s="159" t="s">
        <v>2523</v>
      </c>
      <c r="G194" s="16"/>
      <c r="H194" s="16"/>
      <c r="I194" s="16"/>
      <c r="J194" s="16"/>
      <c r="K194" s="16"/>
      <c r="L194" s="17"/>
      <c r="M194" s="160"/>
      <c r="N194" s="16"/>
      <c r="O194" s="16"/>
      <c r="P194" s="16"/>
      <c r="Q194" s="16"/>
      <c r="R194" s="16"/>
      <c r="S194" s="16"/>
      <c r="T194" s="5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3" t="s">
        <v>138</v>
      </c>
      <c r="AU194" s="3" t="s">
        <v>136</v>
      </c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</row>
    <row r="195" ht="15.75" customHeight="1">
      <c r="A195" s="173"/>
      <c r="B195" s="174"/>
      <c r="C195" s="173"/>
      <c r="D195" s="168" t="s">
        <v>338</v>
      </c>
      <c r="E195" s="175" t="s">
        <v>1</v>
      </c>
      <c r="F195" s="176" t="s">
        <v>2524</v>
      </c>
      <c r="G195" s="173"/>
      <c r="H195" s="177">
        <v>47.25</v>
      </c>
      <c r="I195" s="173"/>
      <c r="J195" s="173"/>
      <c r="K195" s="173"/>
      <c r="L195" s="174"/>
      <c r="M195" s="178"/>
      <c r="N195" s="173"/>
      <c r="O195" s="173"/>
      <c r="P195" s="173"/>
      <c r="Q195" s="173"/>
      <c r="R195" s="173"/>
      <c r="S195" s="173"/>
      <c r="T195" s="179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5" t="s">
        <v>338</v>
      </c>
      <c r="AU195" s="175" t="s">
        <v>136</v>
      </c>
      <c r="AV195" s="173" t="s">
        <v>136</v>
      </c>
      <c r="AW195" s="173" t="s">
        <v>28</v>
      </c>
      <c r="AX195" s="173" t="s">
        <v>83</v>
      </c>
      <c r="AY195" s="175" t="s">
        <v>128</v>
      </c>
      <c r="AZ195" s="173"/>
      <c r="BA195" s="173"/>
      <c r="BB195" s="173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</row>
    <row r="196" ht="16.5" customHeight="1">
      <c r="A196" s="16"/>
      <c r="B196" s="17"/>
      <c r="C196" s="194" t="s">
        <v>641</v>
      </c>
      <c r="D196" s="194" t="s">
        <v>407</v>
      </c>
      <c r="E196" s="195" t="s">
        <v>2525</v>
      </c>
      <c r="F196" s="196" t="s">
        <v>2526</v>
      </c>
      <c r="G196" s="197" t="s">
        <v>2527</v>
      </c>
      <c r="H196" s="198">
        <v>45.0</v>
      </c>
      <c r="I196" s="199"/>
      <c r="J196" s="199">
        <f t="shared" ref="J196:J197" si="64">ROUND(I196*H196,2)</f>
        <v>0</v>
      </c>
      <c r="K196" s="196" t="s">
        <v>134</v>
      </c>
      <c r="L196" s="200"/>
      <c r="M196" s="201" t="s">
        <v>1</v>
      </c>
      <c r="N196" s="202" t="s">
        <v>41</v>
      </c>
      <c r="O196" s="154">
        <v>0.0</v>
      </c>
      <c r="P196" s="154">
        <f t="shared" ref="P196:P197" si="65">O196*H196</f>
        <v>0</v>
      </c>
      <c r="Q196" s="154">
        <v>0.001</v>
      </c>
      <c r="R196" s="154">
        <f t="shared" ref="R196:R197" si="66">Q196*H196</f>
        <v>0.045</v>
      </c>
      <c r="S196" s="154">
        <v>0.0</v>
      </c>
      <c r="T196" s="155">
        <f t="shared" ref="T196:T197" si="67">S196*H196</f>
        <v>0</v>
      </c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56" t="s">
        <v>556</v>
      </c>
      <c r="AS196" s="16"/>
      <c r="AT196" s="156" t="s">
        <v>407</v>
      </c>
      <c r="AU196" s="156" t="s">
        <v>136</v>
      </c>
      <c r="AV196" s="16"/>
      <c r="AW196" s="16"/>
      <c r="AX196" s="16"/>
      <c r="AY196" s="3" t="s">
        <v>128</v>
      </c>
      <c r="AZ196" s="16"/>
      <c r="BA196" s="16"/>
      <c r="BB196" s="16"/>
      <c r="BC196" s="16"/>
      <c r="BD196" s="16"/>
      <c r="BE196" s="157">
        <f t="shared" ref="BE196:BE197" si="68">IF(N196="základní",J196,0)</f>
        <v>0</v>
      </c>
      <c r="BF196" s="157">
        <f t="shared" ref="BF196:BF197" si="69">IF(N196="snížená",J196,0)</f>
        <v>0</v>
      </c>
      <c r="BG196" s="157">
        <f t="shared" ref="BG196:BG197" si="70">IF(N196="zákl. přenesená",J196,0)</f>
        <v>0</v>
      </c>
      <c r="BH196" s="157">
        <f t="shared" ref="BH196:BH197" si="71">IF(N196="sníž. přenesená",J196,0)</f>
        <v>0</v>
      </c>
      <c r="BI196" s="157">
        <f t="shared" ref="BI196:BI197" si="72">IF(N196="nulová",J196,0)</f>
        <v>0</v>
      </c>
      <c r="BJ196" s="3" t="s">
        <v>136</v>
      </c>
      <c r="BK196" s="157">
        <f t="shared" ref="BK196:BK197" si="73">ROUND(I196*H196,2)</f>
        <v>0</v>
      </c>
      <c r="BL196" s="3" t="s">
        <v>434</v>
      </c>
      <c r="BM196" s="156" t="s">
        <v>2528</v>
      </c>
    </row>
    <row r="197" ht="24.0" customHeight="1">
      <c r="A197" s="16"/>
      <c r="B197" s="17"/>
      <c r="C197" s="146" t="s">
        <v>646</v>
      </c>
      <c r="D197" s="146" t="s">
        <v>131</v>
      </c>
      <c r="E197" s="147" t="s">
        <v>2529</v>
      </c>
      <c r="F197" s="148" t="s">
        <v>2530</v>
      </c>
      <c r="G197" s="149" t="s">
        <v>209</v>
      </c>
      <c r="H197" s="150">
        <v>71.1</v>
      </c>
      <c r="I197" s="151"/>
      <c r="J197" s="151">
        <f t="shared" si="64"/>
        <v>0</v>
      </c>
      <c r="K197" s="148" t="s">
        <v>1</v>
      </c>
      <c r="L197" s="17"/>
      <c r="M197" s="152" t="s">
        <v>1</v>
      </c>
      <c r="N197" s="153" t="s">
        <v>41</v>
      </c>
      <c r="O197" s="154">
        <v>0.497</v>
      </c>
      <c r="P197" s="154">
        <f t="shared" si="65"/>
        <v>35.3367</v>
      </c>
      <c r="Q197" s="154">
        <v>0.0</v>
      </c>
      <c r="R197" s="154">
        <f t="shared" si="66"/>
        <v>0</v>
      </c>
      <c r="S197" s="154">
        <v>0.0</v>
      </c>
      <c r="T197" s="155">
        <f t="shared" si="67"/>
        <v>0</v>
      </c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56" t="s">
        <v>434</v>
      </c>
      <c r="AS197" s="16"/>
      <c r="AT197" s="156" t="s">
        <v>131</v>
      </c>
      <c r="AU197" s="156" t="s">
        <v>136</v>
      </c>
      <c r="AV197" s="16"/>
      <c r="AW197" s="16"/>
      <c r="AX197" s="16"/>
      <c r="AY197" s="3" t="s">
        <v>128</v>
      </c>
      <c r="AZ197" s="16"/>
      <c r="BA197" s="16"/>
      <c r="BB197" s="16"/>
      <c r="BC197" s="16"/>
      <c r="BD197" s="16"/>
      <c r="BE197" s="157">
        <f t="shared" si="68"/>
        <v>0</v>
      </c>
      <c r="BF197" s="157">
        <f t="shared" si="69"/>
        <v>0</v>
      </c>
      <c r="BG197" s="157">
        <f t="shared" si="70"/>
        <v>0</v>
      </c>
      <c r="BH197" s="157">
        <f t="shared" si="71"/>
        <v>0</v>
      </c>
      <c r="BI197" s="157">
        <f t="shared" si="72"/>
        <v>0</v>
      </c>
      <c r="BJ197" s="3" t="s">
        <v>136</v>
      </c>
      <c r="BK197" s="157">
        <f t="shared" si="73"/>
        <v>0</v>
      </c>
      <c r="BL197" s="3" t="s">
        <v>434</v>
      </c>
      <c r="BM197" s="156" t="s">
        <v>2531</v>
      </c>
    </row>
    <row r="198" ht="15.75" customHeight="1">
      <c r="A198" s="173"/>
      <c r="B198" s="174"/>
      <c r="C198" s="173"/>
      <c r="D198" s="168" t="s">
        <v>338</v>
      </c>
      <c r="E198" s="175" t="s">
        <v>1</v>
      </c>
      <c r="F198" s="176" t="s">
        <v>2532</v>
      </c>
      <c r="G198" s="173"/>
      <c r="H198" s="177">
        <v>55.0</v>
      </c>
      <c r="I198" s="173"/>
      <c r="J198" s="173"/>
      <c r="K198" s="173"/>
      <c r="L198" s="174"/>
      <c r="M198" s="178"/>
      <c r="N198" s="173"/>
      <c r="O198" s="173"/>
      <c r="P198" s="173"/>
      <c r="Q198" s="173"/>
      <c r="R198" s="173"/>
      <c r="S198" s="173"/>
      <c r="T198" s="179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5" t="s">
        <v>338</v>
      </c>
      <c r="AU198" s="175" t="s">
        <v>136</v>
      </c>
      <c r="AV198" s="173" t="s">
        <v>136</v>
      </c>
      <c r="AW198" s="173" t="s">
        <v>28</v>
      </c>
      <c r="AX198" s="173" t="s">
        <v>75</v>
      </c>
      <c r="AY198" s="175" t="s">
        <v>128</v>
      </c>
      <c r="AZ198" s="173"/>
      <c r="BA198" s="173"/>
      <c r="BB198" s="173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</row>
    <row r="199" ht="15.75" customHeight="1">
      <c r="A199" s="173"/>
      <c r="B199" s="174"/>
      <c r="C199" s="173"/>
      <c r="D199" s="168" t="s">
        <v>338</v>
      </c>
      <c r="E199" s="175" t="s">
        <v>1</v>
      </c>
      <c r="F199" s="176" t="s">
        <v>2533</v>
      </c>
      <c r="G199" s="173"/>
      <c r="H199" s="177">
        <v>16.1</v>
      </c>
      <c r="I199" s="173"/>
      <c r="J199" s="173"/>
      <c r="K199" s="173"/>
      <c r="L199" s="174"/>
      <c r="M199" s="178"/>
      <c r="N199" s="173"/>
      <c r="O199" s="173"/>
      <c r="P199" s="173"/>
      <c r="Q199" s="173"/>
      <c r="R199" s="173"/>
      <c r="S199" s="173"/>
      <c r="T199" s="179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5" t="s">
        <v>338</v>
      </c>
      <c r="AU199" s="175" t="s">
        <v>136</v>
      </c>
      <c r="AV199" s="173" t="s">
        <v>136</v>
      </c>
      <c r="AW199" s="173" t="s">
        <v>28</v>
      </c>
      <c r="AX199" s="173" t="s">
        <v>75</v>
      </c>
      <c r="AY199" s="175" t="s">
        <v>128</v>
      </c>
      <c r="AZ199" s="173"/>
      <c r="BA199" s="173"/>
      <c r="BB199" s="173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</row>
    <row r="200" ht="15.75" customHeight="1">
      <c r="A200" s="187"/>
      <c r="B200" s="188"/>
      <c r="C200" s="187"/>
      <c r="D200" s="168" t="s">
        <v>338</v>
      </c>
      <c r="E200" s="189" t="s">
        <v>1</v>
      </c>
      <c r="F200" s="190" t="s">
        <v>351</v>
      </c>
      <c r="G200" s="187"/>
      <c r="H200" s="191">
        <v>71.1</v>
      </c>
      <c r="I200" s="187"/>
      <c r="J200" s="187"/>
      <c r="K200" s="187"/>
      <c r="L200" s="188"/>
      <c r="M200" s="192"/>
      <c r="N200" s="187"/>
      <c r="O200" s="187"/>
      <c r="P200" s="187"/>
      <c r="Q200" s="187"/>
      <c r="R200" s="187"/>
      <c r="S200" s="187"/>
      <c r="T200" s="193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9" t="s">
        <v>338</v>
      </c>
      <c r="AU200" s="189" t="s">
        <v>136</v>
      </c>
      <c r="AV200" s="187" t="s">
        <v>153</v>
      </c>
      <c r="AW200" s="187" t="s">
        <v>28</v>
      </c>
      <c r="AX200" s="187" t="s">
        <v>83</v>
      </c>
      <c r="AY200" s="189" t="s">
        <v>128</v>
      </c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</row>
    <row r="201" ht="16.5" customHeight="1">
      <c r="A201" s="16"/>
      <c r="B201" s="17"/>
      <c r="C201" s="194" t="s">
        <v>656</v>
      </c>
      <c r="D201" s="194" t="s">
        <v>407</v>
      </c>
      <c r="E201" s="195" t="s">
        <v>2534</v>
      </c>
      <c r="F201" s="196" t="s">
        <v>2535</v>
      </c>
      <c r="G201" s="197" t="s">
        <v>2527</v>
      </c>
      <c r="H201" s="198">
        <v>7.425</v>
      </c>
      <c r="I201" s="199"/>
      <c r="J201" s="199">
        <f>ROUND(I201*H201,2)</f>
        <v>0</v>
      </c>
      <c r="K201" s="196" t="s">
        <v>1</v>
      </c>
      <c r="L201" s="200"/>
      <c r="M201" s="201" t="s">
        <v>1</v>
      </c>
      <c r="N201" s="202" t="s">
        <v>41</v>
      </c>
      <c r="O201" s="154">
        <v>0.0</v>
      </c>
      <c r="P201" s="154">
        <f>O201*H201</f>
        <v>0</v>
      </c>
      <c r="Q201" s="154">
        <v>0.001</v>
      </c>
      <c r="R201" s="154">
        <f>Q201*H201</f>
        <v>0.007425</v>
      </c>
      <c r="S201" s="154">
        <v>0.0</v>
      </c>
      <c r="T201" s="155">
        <f>S201*H201</f>
        <v>0</v>
      </c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56" t="s">
        <v>556</v>
      </c>
      <c r="AS201" s="16"/>
      <c r="AT201" s="156" t="s">
        <v>407</v>
      </c>
      <c r="AU201" s="156" t="s">
        <v>136</v>
      </c>
      <c r="AV201" s="16"/>
      <c r="AW201" s="16"/>
      <c r="AX201" s="16"/>
      <c r="AY201" s="3" t="s">
        <v>128</v>
      </c>
      <c r="AZ201" s="16"/>
      <c r="BA201" s="16"/>
      <c r="BB201" s="16"/>
      <c r="BC201" s="16"/>
      <c r="BD201" s="16"/>
      <c r="BE201" s="157">
        <f>IF(N201="základní",J201,0)</f>
        <v>0</v>
      </c>
      <c r="BF201" s="157">
        <f>IF(N201="snížená",J201,0)</f>
        <v>0</v>
      </c>
      <c r="BG201" s="157">
        <f>IF(N201="zákl. přenesená",J201,0)</f>
        <v>0</v>
      </c>
      <c r="BH201" s="157">
        <f>IF(N201="sníž. přenesená",J201,0)</f>
        <v>0</v>
      </c>
      <c r="BI201" s="157">
        <f>IF(N201="nulová",J201,0)</f>
        <v>0</v>
      </c>
      <c r="BJ201" s="3" t="s">
        <v>136</v>
      </c>
      <c r="BK201" s="157">
        <f>ROUND(I201*H201,2)</f>
        <v>0</v>
      </c>
      <c r="BL201" s="3" t="s">
        <v>434</v>
      </c>
      <c r="BM201" s="156" t="s">
        <v>2536</v>
      </c>
    </row>
    <row r="202" ht="15.75" customHeight="1">
      <c r="A202" s="173"/>
      <c r="B202" s="174"/>
      <c r="C202" s="173"/>
      <c r="D202" s="168" t="s">
        <v>338</v>
      </c>
      <c r="E202" s="175" t="s">
        <v>1</v>
      </c>
      <c r="F202" s="176" t="s">
        <v>2537</v>
      </c>
      <c r="G202" s="173"/>
      <c r="H202" s="177">
        <v>7.425</v>
      </c>
      <c r="I202" s="173"/>
      <c r="J202" s="173"/>
      <c r="K202" s="173"/>
      <c r="L202" s="174"/>
      <c r="M202" s="178"/>
      <c r="N202" s="173"/>
      <c r="O202" s="173"/>
      <c r="P202" s="173"/>
      <c r="Q202" s="173"/>
      <c r="R202" s="173"/>
      <c r="S202" s="173"/>
      <c r="T202" s="179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5" t="s">
        <v>338</v>
      </c>
      <c r="AU202" s="175" t="s">
        <v>136</v>
      </c>
      <c r="AV202" s="173" t="s">
        <v>136</v>
      </c>
      <c r="AW202" s="173" t="s">
        <v>28</v>
      </c>
      <c r="AX202" s="173" t="s">
        <v>83</v>
      </c>
      <c r="AY202" s="175" t="s">
        <v>128</v>
      </c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</row>
    <row r="203" ht="16.5" customHeight="1">
      <c r="A203" s="16"/>
      <c r="B203" s="17"/>
      <c r="C203" s="194" t="s">
        <v>672</v>
      </c>
      <c r="D203" s="194" t="s">
        <v>407</v>
      </c>
      <c r="E203" s="195" t="s">
        <v>2538</v>
      </c>
      <c r="F203" s="196" t="s">
        <v>2539</v>
      </c>
      <c r="G203" s="197" t="s">
        <v>2527</v>
      </c>
      <c r="H203" s="198">
        <v>10.0</v>
      </c>
      <c r="I203" s="199"/>
      <c r="J203" s="199">
        <f t="shared" ref="J203:J206" si="74">ROUND(I203*H203,2)</f>
        <v>0</v>
      </c>
      <c r="K203" s="196" t="s">
        <v>1</v>
      </c>
      <c r="L203" s="200"/>
      <c r="M203" s="201" t="s">
        <v>1</v>
      </c>
      <c r="N203" s="202" t="s">
        <v>41</v>
      </c>
      <c r="O203" s="154">
        <v>0.0</v>
      </c>
      <c r="P203" s="154">
        <f t="shared" ref="P203:P206" si="75">O203*H203</f>
        <v>0</v>
      </c>
      <c r="Q203" s="154">
        <v>0.001</v>
      </c>
      <c r="R203" s="154">
        <f t="shared" ref="R203:R206" si="76">Q203*H203</f>
        <v>0.01</v>
      </c>
      <c r="S203" s="154">
        <v>0.0</v>
      </c>
      <c r="T203" s="155">
        <f t="shared" ref="T203:T206" si="77">S203*H203</f>
        <v>0</v>
      </c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56" t="s">
        <v>556</v>
      </c>
      <c r="AS203" s="16"/>
      <c r="AT203" s="156" t="s">
        <v>407</v>
      </c>
      <c r="AU203" s="156" t="s">
        <v>136</v>
      </c>
      <c r="AV203" s="16"/>
      <c r="AW203" s="16"/>
      <c r="AX203" s="16"/>
      <c r="AY203" s="3" t="s">
        <v>128</v>
      </c>
      <c r="AZ203" s="16"/>
      <c r="BA203" s="16"/>
      <c r="BB203" s="16"/>
      <c r="BC203" s="16"/>
      <c r="BD203" s="16"/>
      <c r="BE203" s="157">
        <f t="shared" ref="BE203:BE206" si="78">IF(N203="základní",J203,0)</f>
        <v>0</v>
      </c>
      <c r="BF203" s="157">
        <f t="shared" ref="BF203:BF206" si="79">IF(N203="snížená",J203,0)</f>
        <v>0</v>
      </c>
      <c r="BG203" s="157">
        <f t="shared" ref="BG203:BG206" si="80">IF(N203="zákl. přenesená",J203,0)</f>
        <v>0</v>
      </c>
      <c r="BH203" s="157">
        <f t="shared" ref="BH203:BH206" si="81">IF(N203="sníž. přenesená",J203,0)</f>
        <v>0</v>
      </c>
      <c r="BI203" s="157">
        <f t="shared" ref="BI203:BI206" si="82">IF(N203="nulová",J203,0)</f>
        <v>0</v>
      </c>
      <c r="BJ203" s="3" t="s">
        <v>136</v>
      </c>
      <c r="BK203" s="157">
        <f t="shared" ref="BK203:BK206" si="83">ROUND(I203*H203,2)</f>
        <v>0</v>
      </c>
      <c r="BL203" s="3" t="s">
        <v>434</v>
      </c>
      <c r="BM203" s="156" t="s">
        <v>2540</v>
      </c>
    </row>
    <row r="204" ht="21.75" customHeight="1">
      <c r="A204" s="16"/>
      <c r="B204" s="17"/>
      <c r="C204" s="194" t="s">
        <v>677</v>
      </c>
      <c r="D204" s="194" t="s">
        <v>407</v>
      </c>
      <c r="E204" s="195" t="s">
        <v>2541</v>
      </c>
      <c r="F204" s="196" t="s">
        <v>2542</v>
      </c>
      <c r="G204" s="197" t="s">
        <v>486</v>
      </c>
      <c r="H204" s="198">
        <v>40.0</v>
      </c>
      <c r="I204" s="199"/>
      <c r="J204" s="199">
        <f t="shared" si="74"/>
        <v>0</v>
      </c>
      <c r="K204" s="196" t="s">
        <v>134</v>
      </c>
      <c r="L204" s="200"/>
      <c r="M204" s="201" t="s">
        <v>1</v>
      </c>
      <c r="N204" s="202" t="s">
        <v>41</v>
      </c>
      <c r="O204" s="154">
        <v>0.0</v>
      </c>
      <c r="P204" s="154">
        <f t="shared" si="75"/>
        <v>0</v>
      </c>
      <c r="Q204" s="154">
        <v>5.5E-4</v>
      </c>
      <c r="R204" s="154">
        <f t="shared" si="76"/>
        <v>0.022</v>
      </c>
      <c r="S204" s="154">
        <v>0.0</v>
      </c>
      <c r="T204" s="155">
        <f t="shared" si="77"/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56" t="s">
        <v>556</v>
      </c>
      <c r="AS204" s="16"/>
      <c r="AT204" s="156" t="s">
        <v>407</v>
      </c>
      <c r="AU204" s="156" t="s">
        <v>136</v>
      </c>
      <c r="AV204" s="16"/>
      <c r="AW204" s="16"/>
      <c r="AX204" s="16"/>
      <c r="AY204" s="3" t="s">
        <v>128</v>
      </c>
      <c r="AZ204" s="16"/>
      <c r="BA204" s="16"/>
      <c r="BB204" s="16"/>
      <c r="BC204" s="16"/>
      <c r="BD204" s="16"/>
      <c r="BE204" s="157">
        <f t="shared" si="78"/>
        <v>0</v>
      </c>
      <c r="BF204" s="157">
        <f t="shared" si="79"/>
        <v>0</v>
      </c>
      <c r="BG204" s="157">
        <f t="shared" si="80"/>
        <v>0</v>
      </c>
      <c r="BH204" s="157">
        <f t="shared" si="81"/>
        <v>0</v>
      </c>
      <c r="BI204" s="157">
        <f t="shared" si="82"/>
        <v>0</v>
      </c>
      <c r="BJ204" s="3" t="s">
        <v>136</v>
      </c>
      <c r="BK204" s="157">
        <f t="shared" si="83"/>
        <v>0</v>
      </c>
      <c r="BL204" s="3" t="s">
        <v>434</v>
      </c>
      <c r="BM204" s="156" t="s">
        <v>2543</v>
      </c>
    </row>
    <row r="205" ht="16.5" customHeight="1">
      <c r="A205" s="16"/>
      <c r="B205" s="17"/>
      <c r="C205" s="146" t="s">
        <v>684</v>
      </c>
      <c r="D205" s="146" t="s">
        <v>131</v>
      </c>
      <c r="E205" s="147" t="s">
        <v>2544</v>
      </c>
      <c r="F205" s="148" t="s">
        <v>2545</v>
      </c>
      <c r="G205" s="149" t="s">
        <v>486</v>
      </c>
      <c r="H205" s="150">
        <v>14.0</v>
      </c>
      <c r="I205" s="151"/>
      <c r="J205" s="151">
        <f t="shared" si="74"/>
        <v>0</v>
      </c>
      <c r="K205" s="148" t="s">
        <v>1</v>
      </c>
      <c r="L205" s="17"/>
      <c r="M205" s="152" t="s">
        <v>1</v>
      </c>
      <c r="N205" s="153" t="s">
        <v>41</v>
      </c>
      <c r="O205" s="154">
        <v>0.24</v>
      </c>
      <c r="P205" s="154">
        <f t="shared" si="75"/>
        <v>3.36</v>
      </c>
      <c r="Q205" s="154">
        <v>0.0</v>
      </c>
      <c r="R205" s="154">
        <f t="shared" si="76"/>
        <v>0</v>
      </c>
      <c r="S205" s="154">
        <v>0.0</v>
      </c>
      <c r="T205" s="155">
        <f t="shared" si="77"/>
        <v>0</v>
      </c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56" t="s">
        <v>434</v>
      </c>
      <c r="AS205" s="16"/>
      <c r="AT205" s="156" t="s">
        <v>131</v>
      </c>
      <c r="AU205" s="156" t="s">
        <v>136</v>
      </c>
      <c r="AV205" s="16"/>
      <c r="AW205" s="16"/>
      <c r="AX205" s="16"/>
      <c r="AY205" s="3" t="s">
        <v>128</v>
      </c>
      <c r="AZ205" s="16"/>
      <c r="BA205" s="16"/>
      <c r="BB205" s="16"/>
      <c r="BC205" s="16"/>
      <c r="BD205" s="16"/>
      <c r="BE205" s="157">
        <f t="shared" si="78"/>
        <v>0</v>
      </c>
      <c r="BF205" s="157">
        <f t="shared" si="79"/>
        <v>0</v>
      </c>
      <c r="BG205" s="157">
        <f t="shared" si="80"/>
        <v>0</v>
      </c>
      <c r="BH205" s="157">
        <f t="shared" si="81"/>
        <v>0</v>
      </c>
      <c r="BI205" s="157">
        <f t="shared" si="82"/>
        <v>0</v>
      </c>
      <c r="BJ205" s="3" t="s">
        <v>136</v>
      </c>
      <c r="BK205" s="157">
        <f t="shared" si="83"/>
        <v>0</v>
      </c>
      <c r="BL205" s="3" t="s">
        <v>434</v>
      </c>
      <c r="BM205" s="156" t="s">
        <v>2546</v>
      </c>
    </row>
    <row r="206" ht="16.5" customHeight="1">
      <c r="A206" s="16"/>
      <c r="B206" s="17"/>
      <c r="C206" s="194" t="s">
        <v>689</v>
      </c>
      <c r="D206" s="194" t="s">
        <v>407</v>
      </c>
      <c r="E206" s="195" t="s">
        <v>2547</v>
      </c>
      <c r="F206" s="196" t="s">
        <v>2548</v>
      </c>
      <c r="G206" s="197" t="s">
        <v>486</v>
      </c>
      <c r="H206" s="198">
        <v>4.0</v>
      </c>
      <c r="I206" s="199"/>
      <c r="J206" s="199">
        <f t="shared" si="74"/>
        <v>0</v>
      </c>
      <c r="K206" s="196" t="s">
        <v>1</v>
      </c>
      <c r="L206" s="200"/>
      <c r="M206" s="201" t="s">
        <v>1</v>
      </c>
      <c r="N206" s="202" t="s">
        <v>41</v>
      </c>
      <c r="O206" s="154">
        <v>0.0</v>
      </c>
      <c r="P206" s="154">
        <f t="shared" si="75"/>
        <v>0</v>
      </c>
      <c r="Q206" s="154">
        <v>2.4E-4</v>
      </c>
      <c r="R206" s="154">
        <f t="shared" si="76"/>
        <v>0.00096</v>
      </c>
      <c r="S206" s="154">
        <v>0.0</v>
      </c>
      <c r="T206" s="155">
        <f t="shared" si="77"/>
        <v>0</v>
      </c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56" t="s">
        <v>556</v>
      </c>
      <c r="AS206" s="16"/>
      <c r="AT206" s="156" t="s">
        <v>407</v>
      </c>
      <c r="AU206" s="156" t="s">
        <v>136</v>
      </c>
      <c r="AV206" s="16"/>
      <c r="AW206" s="16"/>
      <c r="AX206" s="16"/>
      <c r="AY206" s="3" t="s">
        <v>128</v>
      </c>
      <c r="AZ206" s="16"/>
      <c r="BA206" s="16"/>
      <c r="BB206" s="16"/>
      <c r="BC206" s="16"/>
      <c r="BD206" s="16"/>
      <c r="BE206" s="157">
        <f t="shared" si="78"/>
        <v>0</v>
      </c>
      <c r="BF206" s="157">
        <f t="shared" si="79"/>
        <v>0</v>
      </c>
      <c r="BG206" s="157">
        <f t="shared" si="80"/>
        <v>0</v>
      </c>
      <c r="BH206" s="157">
        <f t="shared" si="81"/>
        <v>0</v>
      </c>
      <c r="BI206" s="157">
        <f t="shared" si="82"/>
        <v>0</v>
      </c>
      <c r="BJ206" s="3" t="s">
        <v>136</v>
      </c>
      <c r="BK206" s="157">
        <f t="shared" si="83"/>
        <v>0</v>
      </c>
      <c r="BL206" s="3" t="s">
        <v>434</v>
      </c>
      <c r="BM206" s="156" t="s">
        <v>2549</v>
      </c>
    </row>
    <row r="207" ht="15.75" customHeight="1">
      <c r="A207" s="173"/>
      <c r="B207" s="174"/>
      <c r="C207" s="173"/>
      <c r="D207" s="168" t="s">
        <v>338</v>
      </c>
      <c r="E207" s="175" t="s">
        <v>1</v>
      </c>
      <c r="F207" s="176" t="s">
        <v>2550</v>
      </c>
      <c r="G207" s="173"/>
      <c r="H207" s="177">
        <v>4.0</v>
      </c>
      <c r="I207" s="173"/>
      <c r="J207" s="173"/>
      <c r="K207" s="173"/>
      <c r="L207" s="174"/>
      <c r="M207" s="178"/>
      <c r="N207" s="173"/>
      <c r="O207" s="173"/>
      <c r="P207" s="173"/>
      <c r="Q207" s="173"/>
      <c r="R207" s="173"/>
      <c r="S207" s="173"/>
      <c r="T207" s="179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5" t="s">
        <v>338</v>
      </c>
      <c r="AU207" s="175" t="s">
        <v>136</v>
      </c>
      <c r="AV207" s="173" t="s">
        <v>136</v>
      </c>
      <c r="AW207" s="173" t="s">
        <v>28</v>
      </c>
      <c r="AX207" s="173" t="s">
        <v>83</v>
      </c>
      <c r="AY207" s="175" t="s">
        <v>128</v>
      </c>
      <c r="AZ207" s="173"/>
      <c r="BA207" s="173"/>
      <c r="BB207" s="173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</row>
    <row r="208" ht="24.0" customHeight="1">
      <c r="A208" s="16"/>
      <c r="B208" s="17"/>
      <c r="C208" s="194" t="s">
        <v>693</v>
      </c>
      <c r="D208" s="194" t="s">
        <v>407</v>
      </c>
      <c r="E208" s="195" t="s">
        <v>2551</v>
      </c>
      <c r="F208" s="196" t="s">
        <v>2552</v>
      </c>
      <c r="G208" s="197" t="s">
        <v>486</v>
      </c>
      <c r="H208" s="198">
        <v>10.0</v>
      </c>
      <c r="I208" s="199"/>
      <c r="J208" s="199">
        <f>ROUND(I208*H208,2)</f>
        <v>0</v>
      </c>
      <c r="K208" s="196" t="s">
        <v>134</v>
      </c>
      <c r="L208" s="200"/>
      <c r="M208" s="201" t="s">
        <v>1</v>
      </c>
      <c r="N208" s="202" t="s">
        <v>41</v>
      </c>
      <c r="O208" s="154">
        <v>0.0</v>
      </c>
      <c r="P208" s="154">
        <f>O208*H208</f>
        <v>0</v>
      </c>
      <c r="Q208" s="154">
        <v>1.9E-4</v>
      </c>
      <c r="R208" s="154">
        <f>Q208*H208</f>
        <v>0.0019</v>
      </c>
      <c r="S208" s="154">
        <v>0.0</v>
      </c>
      <c r="T208" s="155">
        <f>S208*H208</f>
        <v>0</v>
      </c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56" t="s">
        <v>556</v>
      </c>
      <c r="AS208" s="16"/>
      <c r="AT208" s="156" t="s">
        <v>407</v>
      </c>
      <c r="AU208" s="156" t="s">
        <v>136</v>
      </c>
      <c r="AV208" s="16"/>
      <c r="AW208" s="16"/>
      <c r="AX208" s="16"/>
      <c r="AY208" s="3" t="s">
        <v>128</v>
      </c>
      <c r="AZ208" s="16"/>
      <c r="BA208" s="16"/>
      <c r="BB208" s="16"/>
      <c r="BC208" s="16"/>
      <c r="BD208" s="16"/>
      <c r="BE208" s="157">
        <f>IF(N208="základní",J208,0)</f>
        <v>0</v>
      </c>
      <c r="BF208" s="157">
        <f>IF(N208="snížená",J208,0)</f>
        <v>0</v>
      </c>
      <c r="BG208" s="157">
        <f>IF(N208="zákl. přenesená",J208,0)</f>
        <v>0</v>
      </c>
      <c r="BH208" s="157">
        <f>IF(N208="sníž. přenesená",J208,0)</f>
        <v>0</v>
      </c>
      <c r="BI208" s="157">
        <f>IF(N208="nulová",J208,0)</f>
        <v>0</v>
      </c>
      <c r="BJ208" s="3" t="s">
        <v>136</v>
      </c>
      <c r="BK208" s="157">
        <f>ROUND(I208*H208,2)</f>
        <v>0</v>
      </c>
      <c r="BL208" s="3" t="s">
        <v>434</v>
      </c>
      <c r="BM208" s="156" t="s">
        <v>2553</v>
      </c>
    </row>
    <row r="209" ht="15.75" customHeight="1">
      <c r="A209" s="173"/>
      <c r="B209" s="174"/>
      <c r="C209" s="173"/>
      <c r="D209" s="168" t="s">
        <v>338</v>
      </c>
      <c r="E209" s="175" t="s">
        <v>1</v>
      </c>
      <c r="F209" s="176" t="s">
        <v>2554</v>
      </c>
      <c r="G209" s="173"/>
      <c r="H209" s="177">
        <v>10.0</v>
      </c>
      <c r="I209" s="173"/>
      <c r="J209" s="173"/>
      <c r="K209" s="173"/>
      <c r="L209" s="174"/>
      <c r="M209" s="178"/>
      <c r="N209" s="173"/>
      <c r="O209" s="173"/>
      <c r="P209" s="173"/>
      <c r="Q209" s="173"/>
      <c r="R209" s="173"/>
      <c r="S209" s="173"/>
      <c r="T209" s="179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5" t="s">
        <v>338</v>
      </c>
      <c r="AU209" s="175" t="s">
        <v>136</v>
      </c>
      <c r="AV209" s="173" t="s">
        <v>136</v>
      </c>
      <c r="AW209" s="173" t="s">
        <v>28</v>
      </c>
      <c r="AX209" s="173" t="s">
        <v>83</v>
      </c>
      <c r="AY209" s="175" t="s">
        <v>128</v>
      </c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</row>
    <row r="210" ht="16.5" customHeight="1">
      <c r="A210" s="16"/>
      <c r="B210" s="17"/>
      <c r="C210" s="146" t="s">
        <v>698</v>
      </c>
      <c r="D210" s="146" t="s">
        <v>131</v>
      </c>
      <c r="E210" s="147" t="s">
        <v>2555</v>
      </c>
      <c r="F210" s="148" t="s">
        <v>2556</v>
      </c>
      <c r="G210" s="149" t="s">
        <v>486</v>
      </c>
      <c r="H210" s="150">
        <v>18.0</v>
      </c>
      <c r="I210" s="151"/>
      <c r="J210" s="151">
        <f t="shared" ref="J210:J211" si="84">ROUND(I210*H210,2)</f>
        <v>0</v>
      </c>
      <c r="K210" s="148" t="s">
        <v>1</v>
      </c>
      <c r="L210" s="17"/>
      <c r="M210" s="152" t="s">
        <v>1</v>
      </c>
      <c r="N210" s="153" t="s">
        <v>41</v>
      </c>
      <c r="O210" s="154">
        <v>0.252</v>
      </c>
      <c r="P210" s="154">
        <f t="shared" ref="P210:P211" si="85">O210*H210</f>
        <v>4.536</v>
      </c>
      <c r="Q210" s="154">
        <v>0.0</v>
      </c>
      <c r="R210" s="154">
        <f t="shared" ref="R210:R211" si="86">Q210*H210</f>
        <v>0</v>
      </c>
      <c r="S210" s="154">
        <v>0.0</v>
      </c>
      <c r="T210" s="155">
        <f t="shared" ref="T210:T211" si="87">S210*H210</f>
        <v>0</v>
      </c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56" t="s">
        <v>434</v>
      </c>
      <c r="AS210" s="16"/>
      <c r="AT210" s="156" t="s">
        <v>131</v>
      </c>
      <c r="AU210" s="156" t="s">
        <v>136</v>
      </c>
      <c r="AV210" s="16"/>
      <c r="AW210" s="16"/>
      <c r="AX210" s="16"/>
      <c r="AY210" s="3" t="s">
        <v>128</v>
      </c>
      <c r="AZ210" s="16"/>
      <c r="BA210" s="16"/>
      <c r="BB210" s="16"/>
      <c r="BC210" s="16"/>
      <c r="BD210" s="16"/>
      <c r="BE210" s="157">
        <f t="shared" ref="BE210:BE211" si="88">IF(N210="základní",J210,0)</f>
        <v>0</v>
      </c>
      <c r="BF210" s="157">
        <f t="shared" ref="BF210:BF211" si="89">IF(N210="snížená",J210,0)</f>
        <v>0</v>
      </c>
      <c r="BG210" s="157">
        <f t="shared" ref="BG210:BG211" si="90">IF(N210="zákl. přenesená",J210,0)</f>
        <v>0</v>
      </c>
      <c r="BH210" s="157">
        <f t="shared" ref="BH210:BH211" si="91">IF(N210="sníž. přenesená",J210,0)</f>
        <v>0</v>
      </c>
      <c r="BI210" s="157">
        <f t="shared" ref="BI210:BI211" si="92">IF(N210="nulová",J210,0)</f>
        <v>0</v>
      </c>
      <c r="BJ210" s="3" t="s">
        <v>136</v>
      </c>
      <c r="BK210" s="157">
        <f t="shared" ref="BK210:BK211" si="93">ROUND(I210*H210,2)</f>
        <v>0</v>
      </c>
      <c r="BL210" s="3" t="s">
        <v>434</v>
      </c>
      <c r="BM210" s="156" t="s">
        <v>2557</v>
      </c>
    </row>
    <row r="211" ht="16.5" customHeight="1">
      <c r="A211" s="16"/>
      <c r="B211" s="17"/>
      <c r="C211" s="194" t="s">
        <v>702</v>
      </c>
      <c r="D211" s="194" t="s">
        <v>407</v>
      </c>
      <c r="E211" s="195" t="s">
        <v>2558</v>
      </c>
      <c r="F211" s="196" t="s">
        <v>2559</v>
      </c>
      <c r="G211" s="197" t="s">
        <v>486</v>
      </c>
      <c r="H211" s="198">
        <v>4.0</v>
      </c>
      <c r="I211" s="199"/>
      <c r="J211" s="199">
        <f t="shared" si="84"/>
        <v>0</v>
      </c>
      <c r="K211" s="196" t="s">
        <v>134</v>
      </c>
      <c r="L211" s="200"/>
      <c r="M211" s="201" t="s">
        <v>1</v>
      </c>
      <c r="N211" s="202" t="s">
        <v>41</v>
      </c>
      <c r="O211" s="154">
        <v>0.0</v>
      </c>
      <c r="P211" s="154">
        <f t="shared" si="85"/>
        <v>0</v>
      </c>
      <c r="Q211" s="154">
        <v>3.0E-4</v>
      </c>
      <c r="R211" s="154">
        <f t="shared" si="86"/>
        <v>0.0012</v>
      </c>
      <c r="S211" s="154">
        <v>0.0</v>
      </c>
      <c r="T211" s="155">
        <f t="shared" si="87"/>
        <v>0</v>
      </c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56" t="s">
        <v>556</v>
      </c>
      <c r="AS211" s="16"/>
      <c r="AT211" s="156" t="s">
        <v>407</v>
      </c>
      <c r="AU211" s="156" t="s">
        <v>136</v>
      </c>
      <c r="AV211" s="16"/>
      <c r="AW211" s="16"/>
      <c r="AX211" s="16"/>
      <c r="AY211" s="3" t="s">
        <v>128</v>
      </c>
      <c r="AZ211" s="16"/>
      <c r="BA211" s="16"/>
      <c r="BB211" s="16"/>
      <c r="BC211" s="16"/>
      <c r="BD211" s="16"/>
      <c r="BE211" s="157">
        <f t="shared" si="88"/>
        <v>0</v>
      </c>
      <c r="BF211" s="157">
        <f t="shared" si="89"/>
        <v>0</v>
      </c>
      <c r="BG211" s="157">
        <f t="shared" si="90"/>
        <v>0</v>
      </c>
      <c r="BH211" s="157">
        <f t="shared" si="91"/>
        <v>0</v>
      </c>
      <c r="BI211" s="157">
        <f t="shared" si="92"/>
        <v>0</v>
      </c>
      <c r="BJ211" s="3" t="s">
        <v>136</v>
      </c>
      <c r="BK211" s="157">
        <f t="shared" si="93"/>
        <v>0</v>
      </c>
      <c r="BL211" s="3" t="s">
        <v>434</v>
      </c>
      <c r="BM211" s="156" t="s">
        <v>2560</v>
      </c>
    </row>
    <row r="212" ht="15.75" customHeight="1">
      <c r="A212" s="173"/>
      <c r="B212" s="174"/>
      <c r="C212" s="173"/>
      <c r="D212" s="168" t="s">
        <v>338</v>
      </c>
      <c r="E212" s="175" t="s">
        <v>1</v>
      </c>
      <c r="F212" s="176" t="s">
        <v>2561</v>
      </c>
      <c r="G212" s="173"/>
      <c r="H212" s="177">
        <v>4.0</v>
      </c>
      <c r="I212" s="173"/>
      <c r="J212" s="173"/>
      <c r="K212" s="173"/>
      <c r="L212" s="174"/>
      <c r="M212" s="178"/>
      <c r="N212" s="173"/>
      <c r="O212" s="173"/>
      <c r="P212" s="173"/>
      <c r="Q212" s="173"/>
      <c r="R212" s="173"/>
      <c r="S212" s="173"/>
      <c r="T212" s="179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5" t="s">
        <v>338</v>
      </c>
      <c r="AU212" s="175" t="s">
        <v>136</v>
      </c>
      <c r="AV212" s="173" t="s">
        <v>136</v>
      </c>
      <c r="AW212" s="173" t="s">
        <v>28</v>
      </c>
      <c r="AX212" s="173" t="s">
        <v>83</v>
      </c>
      <c r="AY212" s="175" t="s">
        <v>128</v>
      </c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</row>
    <row r="213" ht="16.5" customHeight="1">
      <c r="A213" s="16"/>
      <c r="B213" s="17"/>
      <c r="C213" s="194" t="s">
        <v>707</v>
      </c>
      <c r="D213" s="194" t="s">
        <v>407</v>
      </c>
      <c r="E213" s="195" t="s">
        <v>2562</v>
      </c>
      <c r="F213" s="196" t="s">
        <v>2563</v>
      </c>
      <c r="G213" s="197" t="s">
        <v>486</v>
      </c>
      <c r="H213" s="198">
        <v>14.0</v>
      </c>
      <c r="I213" s="199"/>
      <c r="J213" s="199">
        <f>ROUND(I213*H213,2)</f>
        <v>0</v>
      </c>
      <c r="K213" s="196" t="s">
        <v>134</v>
      </c>
      <c r="L213" s="200"/>
      <c r="M213" s="201" t="s">
        <v>1</v>
      </c>
      <c r="N213" s="202" t="s">
        <v>41</v>
      </c>
      <c r="O213" s="154">
        <v>0.0</v>
      </c>
      <c r="P213" s="154">
        <f>O213*H213</f>
        <v>0</v>
      </c>
      <c r="Q213" s="154">
        <v>2.3E-4</v>
      </c>
      <c r="R213" s="154">
        <f>Q213*H213</f>
        <v>0.00322</v>
      </c>
      <c r="S213" s="154">
        <v>0.0</v>
      </c>
      <c r="T213" s="155">
        <f>S213*H213</f>
        <v>0</v>
      </c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56" t="s">
        <v>556</v>
      </c>
      <c r="AS213" s="16"/>
      <c r="AT213" s="156" t="s">
        <v>407</v>
      </c>
      <c r="AU213" s="156" t="s">
        <v>136</v>
      </c>
      <c r="AV213" s="16"/>
      <c r="AW213" s="16"/>
      <c r="AX213" s="16"/>
      <c r="AY213" s="3" t="s">
        <v>128</v>
      </c>
      <c r="AZ213" s="16"/>
      <c r="BA213" s="16"/>
      <c r="BB213" s="16"/>
      <c r="BC213" s="16"/>
      <c r="BD213" s="16"/>
      <c r="BE213" s="157">
        <f>IF(N213="základní",J213,0)</f>
        <v>0</v>
      </c>
      <c r="BF213" s="157">
        <f>IF(N213="snížená",J213,0)</f>
        <v>0</v>
      </c>
      <c r="BG213" s="157">
        <f>IF(N213="zákl. přenesená",J213,0)</f>
        <v>0</v>
      </c>
      <c r="BH213" s="157">
        <f>IF(N213="sníž. přenesená",J213,0)</f>
        <v>0</v>
      </c>
      <c r="BI213" s="157">
        <f>IF(N213="nulová",J213,0)</f>
        <v>0</v>
      </c>
      <c r="BJ213" s="3" t="s">
        <v>136</v>
      </c>
      <c r="BK213" s="157">
        <f>ROUND(I213*H213,2)</f>
        <v>0</v>
      </c>
      <c r="BL213" s="3" t="s">
        <v>434</v>
      </c>
      <c r="BM213" s="156" t="s">
        <v>2564</v>
      </c>
    </row>
    <row r="214" ht="15.75" customHeight="1">
      <c r="A214" s="173"/>
      <c r="B214" s="174"/>
      <c r="C214" s="173"/>
      <c r="D214" s="168" t="s">
        <v>338</v>
      </c>
      <c r="E214" s="175" t="s">
        <v>1</v>
      </c>
      <c r="F214" s="176" t="s">
        <v>2565</v>
      </c>
      <c r="G214" s="173"/>
      <c r="H214" s="177">
        <v>14.0</v>
      </c>
      <c r="I214" s="173"/>
      <c r="J214" s="173"/>
      <c r="K214" s="173"/>
      <c r="L214" s="174"/>
      <c r="M214" s="178"/>
      <c r="N214" s="173"/>
      <c r="O214" s="173"/>
      <c r="P214" s="173"/>
      <c r="Q214" s="173"/>
      <c r="R214" s="173"/>
      <c r="S214" s="173"/>
      <c r="T214" s="179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5" t="s">
        <v>338</v>
      </c>
      <c r="AU214" s="175" t="s">
        <v>136</v>
      </c>
      <c r="AV214" s="173" t="s">
        <v>136</v>
      </c>
      <c r="AW214" s="173" t="s">
        <v>28</v>
      </c>
      <c r="AX214" s="173" t="s">
        <v>83</v>
      </c>
      <c r="AY214" s="175" t="s">
        <v>128</v>
      </c>
      <c r="AZ214" s="173"/>
      <c r="BA214" s="173"/>
      <c r="BB214" s="173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</row>
    <row r="215" ht="16.5" customHeight="1">
      <c r="A215" s="16"/>
      <c r="B215" s="17"/>
      <c r="C215" s="146" t="s">
        <v>713</v>
      </c>
      <c r="D215" s="146" t="s">
        <v>131</v>
      </c>
      <c r="E215" s="147" t="s">
        <v>2566</v>
      </c>
      <c r="F215" s="148" t="s">
        <v>2567</v>
      </c>
      <c r="G215" s="149" t="s">
        <v>486</v>
      </c>
      <c r="H215" s="150">
        <v>4.0</v>
      </c>
      <c r="I215" s="151"/>
      <c r="J215" s="151">
        <f>ROUND(I215*H215,2)</f>
        <v>0</v>
      </c>
      <c r="K215" s="148" t="s">
        <v>134</v>
      </c>
      <c r="L215" s="17"/>
      <c r="M215" s="152" t="s">
        <v>1</v>
      </c>
      <c r="N215" s="153" t="s">
        <v>41</v>
      </c>
      <c r="O215" s="154">
        <v>0.352</v>
      </c>
      <c r="P215" s="154">
        <f>O215*H215</f>
        <v>1.408</v>
      </c>
      <c r="Q215" s="154">
        <v>0.0</v>
      </c>
      <c r="R215" s="154">
        <f>Q215*H215</f>
        <v>0</v>
      </c>
      <c r="S215" s="154">
        <v>0.0</v>
      </c>
      <c r="T215" s="155">
        <f>S215*H215</f>
        <v>0</v>
      </c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56" t="s">
        <v>434</v>
      </c>
      <c r="AS215" s="16"/>
      <c r="AT215" s="156" t="s">
        <v>131</v>
      </c>
      <c r="AU215" s="156" t="s">
        <v>136</v>
      </c>
      <c r="AV215" s="16"/>
      <c r="AW215" s="16"/>
      <c r="AX215" s="16"/>
      <c r="AY215" s="3" t="s">
        <v>128</v>
      </c>
      <c r="AZ215" s="16"/>
      <c r="BA215" s="16"/>
      <c r="BB215" s="16"/>
      <c r="BC215" s="16"/>
      <c r="BD215" s="16"/>
      <c r="BE215" s="157">
        <f>IF(N215="základní",J215,0)</f>
        <v>0</v>
      </c>
      <c r="BF215" s="157">
        <f>IF(N215="snížená",J215,0)</f>
        <v>0</v>
      </c>
      <c r="BG215" s="157">
        <f>IF(N215="zákl. přenesená",J215,0)</f>
        <v>0</v>
      </c>
      <c r="BH215" s="157">
        <f>IF(N215="sníž. přenesená",J215,0)</f>
        <v>0</v>
      </c>
      <c r="BI215" s="157">
        <f>IF(N215="nulová",J215,0)</f>
        <v>0</v>
      </c>
      <c r="BJ215" s="3" t="s">
        <v>136</v>
      </c>
      <c r="BK215" s="157">
        <f>ROUND(I215*H215,2)</f>
        <v>0</v>
      </c>
      <c r="BL215" s="3" t="s">
        <v>434</v>
      </c>
      <c r="BM215" s="156" t="s">
        <v>2568</v>
      </c>
    </row>
    <row r="216" ht="15.75" customHeight="1">
      <c r="A216" s="16"/>
      <c r="B216" s="17"/>
      <c r="C216" s="16"/>
      <c r="D216" s="158" t="s">
        <v>138</v>
      </c>
      <c r="E216" s="16"/>
      <c r="F216" s="159" t="s">
        <v>2569</v>
      </c>
      <c r="G216" s="16"/>
      <c r="H216" s="16"/>
      <c r="I216" s="16"/>
      <c r="J216" s="16"/>
      <c r="K216" s="16"/>
      <c r="L216" s="17"/>
      <c r="M216" s="160"/>
      <c r="N216" s="16"/>
      <c r="O216" s="16"/>
      <c r="P216" s="16"/>
      <c r="Q216" s="16"/>
      <c r="R216" s="16"/>
      <c r="S216" s="16"/>
      <c r="T216" s="5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3" t="s">
        <v>138</v>
      </c>
      <c r="AU216" s="3" t="s">
        <v>136</v>
      </c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</row>
    <row r="217" ht="24.0" customHeight="1">
      <c r="A217" s="16"/>
      <c r="B217" s="17"/>
      <c r="C217" s="194" t="s">
        <v>718</v>
      </c>
      <c r="D217" s="194" t="s">
        <v>407</v>
      </c>
      <c r="E217" s="195" t="s">
        <v>2570</v>
      </c>
      <c r="F217" s="196" t="s">
        <v>2571</v>
      </c>
      <c r="G217" s="197" t="s">
        <v>486</v>
      </c>
      <c r="H217" s="198">
        <v>4.0</v>
      </c>
      <c r="I217" s="199"/>
      <c r="J217" s="199">
        <f>ROUND(I217*H217,2)</f>
        <v>0</v>
      </c>
      <c r="K217" s="196" t="s">
        <v>134</v>
      </c>
      <c r="L217" s="200"/>
      <c r="M217" s="201" t="s">
        <v>1</v>
      </c>
      <c r="N217" s="202" t="s">
        <v>41</v>
      </c>
      <c r="O217" s="154">
        <v>0.0</v>
      </c>
      <c r="P217" s="154">
        <f>O217*H217</f>
        <v>0</v>
      </c>
      <c r="Q217" s="154">
        <v>1.8E-4</v>
      </c>
      <c r="R217" s="154">
        <f>Q217*H217</f>
        <v>0.00072</v>
      </c>
      <c r="S217" s="154">
        <v>0.0</v>
      </c>
      <c r="T217" s="155">
        <f>S217*H217</f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56" t="s">
        <v>556</v>
      </c>
      <c r="AS217" s="16"/>
      <c r="AT217" s="156" t="s">
        <v>407</v>
      </c>
      <c r="AU217" s="156" t="s">
        <v>136</v>
      </c>
      <c r="AV217" s="16"/>
      <c r="AW217" s="16"/>
      <c r="AX217" s="16"/>
      <c r="AY217" s="3" t="s">
        <v>128</v>
      </c>
      <c r="AZ217" s="16"/>
      <c r="BA217" s="16"/>
      <c r="BB217" s="16"/>
      <c r="BC217" s="16"/>
      <c r="BD217" s="16"/>
      <c r="BE217" s="157">
        <f>IF(N217="základní",J217,0)</f>
        <v>0</v>
      </c>
      <c r="BF217" s="157">
        <f>IF(N217="snížená",J217,0)</f>
        <v>0</v>
      </c>
      <c r="BG217" s="157">
        <f>IF(N217="zákl. přenesená",J217,0)</f>
        <v>0</v>
      </c>
      <c r="BH217" s="157">
        <f>IF(N217="sníž. přenesená",J217,0)</f>
        <v>0</v>
      </c>
      <c r="BI217" s="157">
        <f>IF(N217="nulová",J217,0)</f>
        <v>0</v>
      </c>
      <c r="BJ217" s="3" t="s">
        <v>136</v>
      </c>
      <c r="BK217" s="157">
        <f>ROUND(I217*H217,2)</f>
        <v>0</v>
      </c>
      <c r="BL217" s="3" t="s">
        <v>434</v>
      </c>
      <c r="BM217" s="156" t="s">
        <v>2572</v>
      </c>
    </row>
    <row r="218" ht="15.75" customHeight="1">
      <c r="A218" s="173"/>
      <c r="B218" s="174"/>
      <c r="C218" s="173"/>
      <c r="D218" s="168" t="s">
        <v>338</v>
      </c>
      <c r="E218" s="175" t="s">
        <v>1</v>
      </c>
      <c r="F218" s="176" t="s">
        <v>2573</v>
      </c>
      <c r="G218" s="173"/>
      <c r="H218" s="177">
        <v>4.0</v>
      </c>
      <c r="I218" s="173"/>
      <c r="J218" s="173"/>
      <c r="K218" s="173"/>
      <c r="L218" s="174"/>
      <c r="M218" s="178"/>
      <c r="N218" s="173"/>
      <c r="O218" s="173"/>
      <c r="P218" s="173"/>
      <c r="Q218" s="173"/>
      <c r="R218" s="173"/>
      <c r="S218" s="173"/>
      <c r="T218" s="179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5" t="s">
        <v>338</v>
      </c>
      <c r="AU218" s="175" t="s">
        <v>136</v>
      </c>
      <c r="AV218" s="173" t="s">
        <v>136</v>
      </c>
      <c r="AW218" s="173" t="s">
        <v>28</v>
      </c>
      <c r="AX218" s="173" t="s">
        <v>83</v>
      </c>
      <c r="AY218" s="175" t="s">
        <v>128</v>
      </c>
      <c r="AZ218" s="173"/>
      <c r="BA218" s="173"/>
      <c r="BB218" s="173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</row>
    <row r="219" ht="24.0" customHeight="1">
      <c r="A219" s="16"/>
      <c r="B219" s="17"/>
      <c r="C219" s="146" t="s">
        <v>725</v>
      </c>
      <c r="D219" s="146" t="s">
        <v>131</v>
      </c>
      <c r="E219" s="147" t="s">
        <v>2574</v>
      </c>
      <c r="F219" s="148" t="s">
        <v>2575</v>
      </c>
      <c r="G219" s="149" t="s">
        <v>486</v>
      </c>
      <c r="H219" s="150">
        <v>4.0</v>
      </c>
      <c r="I219" s="151"/>
      <c r="J219" s="151">
        <f t="shared" ref="J219:J220" si="94">ROUND(I219*H219,2)</f>
        <v>0</v>
      </c>
      <c r="K219" s="148" t="s">
        <v>1</v>
      </c>
      <c r="L219" s="17"/>
      <c r="M219" s="152" t="s">
        <v>1</v>
      </c>
      <c r="N219" s="153" t="s">
        <v>41</v>
      </c>
      <c r="O219" s="154">
        <v>0.871</v>
      </c>
      <c r="P219" s="154">
        <f t="shared" ref="P219:P220" si="95">O219*H219</f>
        <v>3.484</v>
      </c>
      <c r="Q219" s="154">
        <v>0.0</v>
      </c>
      <c r="R219" s="154">
        <f t="shared" ref="R219:R220" si="96">Q219*H219</f>
        <v>0</v>
      </c>
      <c r="S219" s="154">
        <v>0.0</v>
      </c>
      <c r="T219" s="155">
        <f t="shared" ref="T219:T220" si="97">S219*H219</f>
        <v>0</v>
      </c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56" t="s">
        <v>434</v>
      </c>
      <c r="AS219" s="16"/>
      <c r="AT219" s="156" t="s">
        <v>131</v>
      </c>
      <c r="AU219" s="156" t="s">
        <v>136</v>
      </c>
      <c r="AV219" s="16"/>
      <c r="AW219" s="16"/>
      <c r="AX219" s="16"/>
      <c r="AY219" s="3" t="s">
        <v>128</v>
      </c>
      <c r="AZ219" s="16"/>
      <c r="BA219" s="16"/>
      <c r="BB219" s="16"/>
      <c r="BC219" s="16"/>
      <c r="BD219" s="16"/>
      <c r="BE219" s="157">
        <f t="shared" ref="BE219:BE220" si="98">IF(N219="základní",J219,0)</f>
        <v>0</v>
      </c>
      <c r="BF219" s="157">
        <f t="shared" ref="BF219:BF220" si="99">IF(N219="snížená",J219,0)</f>
        <v>0</v>
      </c>
      <c r="BG219" s="157">
        <f t="shared" ref="BG219:BG220" si="100">IF(N219="zákl. přenesená",J219,0)</f>
        <v>0</v>
      </c>
      <c r="BH219" s="157">
        <f t="shared" ref="BH219:BH220" si="101">IF(N219="sníž. přenesená",J219,0)</f>
        <v>0</v>
      </c>
      <c r="BI219" s="157">
        <f t="shared" ref="BI219:BI220" si="102">IF(N219="nulová",J219,0)</f>
        <v>0</v>
      </c>
      <c r="BJ219" s="3" t="s">
        <v>136</v>
      </c>
      <c r="BK219" s="157">
        <f t="shared" ref="BK219:BK220" si="103">ROUND(I219*H219,2)</f>
        <v>0</v>
      </c>
      <c r="BL219" s="3" t="s">
        <v>434</v>
      </c>
      <c r="BM219" s="156" t="s">
        <v>2576</v>
      </c>
    </row>
    <row r="220" ht="21.75" customHeight="1">
      <c r="A220" s="16"/>
      <c r="B220" s="17"/>
      <c r="C220" s="194" t="s">
        <v>731</v>
      </c>
      <c r="D220" s="194" t="s">
        <v>407</v>
      </c>
      <c r="E220" s="195" t="s">
        <v>2577</v>
      </c>
      <c r="F220" s="196" t="s">
        <v>2578</v>
      </c>
      <c r="G220" s="197" t="s">
        <v>486</v>
      </c>
      <c r="H220" s="198">
        <v>4.0</v>
      </c>
      <c r="I220" s="199"/>
      <c r="J220" s="199">
        <f t="shared" si="94"/>
        <v>0</v>
      </c>
      <c r="K220" s="196" t="s">
        <v>1</v>
      </c>
      <c r="L220" s="200"/>
      <c r="M220" s="201" t="s">
        <v>1</v>
      </c>
      <c r="N220" s="202" t="s">
        <v>41</v>
      </c>
      <c r="O220" s="154">
        <v>0.0</v>
      </c>
      <c r="P220" s="154">
        <f t="shared" si="95"/>
        <v>0</v>
      </c>
      <c r="Q220" s="154">
        <v>0.0042</v>
      </c>
      <c r="R220" s="154">
        <f t="shared" si="96"/>
        <v>0.0168</v>
      </c>
      <c r="S220" s="154">
        <v>0.0</v>
      </c>
      <c r="T220" s="155">
        <f t="shared" si="97"/>
        <v>0</v>
      </c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56" t="s">
        <v>556</v>
      </c>
      <c r="AS220" s="16"/>
      <c r="AT220" s="156" t="s">
        <v>407</v>
      </c>
      <c r="AU220" s="156" t="s">
        <v>136</v>
      </c>
      <c r="AV220" s="16"/>
      <c r="AW220" s="16"/>
      <c r="AX220" s="16"/>
      <c r="AY220" s="3" t="s">
        <v>128</v>
      </c>
      <c r="AZ220" s="16"/>
      <c r="BA220" s="16"/>
      <c r="BB220" s="16"/>
      <c r="BC220" s="16"/>
      <c r="BD220" s="16"/>
      <c r="BE220" s="157">
        <f t="shared" si="98"/>
        <v>0</v>
      </c>
      <c r="BF220" s="157">
        <f t="shared" si="99"/>
        <v>0</v>
      </c>
      <c r="BG220" s="157">
        <f t="shared" si="100"/>
        <v>0</v>
      </c>
      <c r="BH220" s="157">
        <f t="shared" si="101"/>
        <v>0</v>
      </c>
      <c r="BI220" s="157">
        <f t="shared" si="102"/>
        <v>0</v>
      </c>
      <c r="BJ220" s="3" t="s">
        <v>136</v>
      </c>
      <c r="BK220" s="157">
        <f t="shared" si="103"/>
        <v>0</v>
      </c>
      <c r="BL220" s="3" t="s">
        <v>434</v>
      </c>
      <c r="BM220" s="156" t="s">
        <v>2579</v>
      </c>
    </row>
    <row r="221" ht="15.75" customHeight="1">
      <c r="A221" s="173"/>
      <c r="B221" s="174"/>
      <c r="C221" s="173"/>
      <c r="D221" s="168" t="s">
        <v>338</v>
      </c>
      <c r="E221" s="175" t="s">
        <v>1</v>
      </c>
      <c r="F221" s="176" t="s">
        <v>153</v>
      </c>
      <c r="G221" s="173"/>
      <c r="H221" s="177">
        <v>4.0</v>
      </c>
      <c r="I221" s="173"/>
      <c r="J221" s="173"/>
      <c r="K221" s="173"/>
      <c r="L221" s="174"/>
      <c r="M221" s="178"/>
      <c r="N221" s="173"/>
      <c r="O221" s="173"/>
      <c r="P221" s="173"/>
      <c r="Q221" s="173"/>
      <c r="R221" s="173"/>
      <c r="S221" s="173"/>
      <c r="T221" s="179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5" t="s">
        <v>338</v>
      </c>
      <c r="AU221" s="175" t="s">
        <v>136</v>
      </c>
      <c r="AV221" s="173" t="s">
        <v>136</v>
      </c>
      <c r="AW221" s="173" t="s">
        <v>28</v>
      </c>
      <c r="AX221" s="173" t="s">
        <v>83</v>
      </c>
      <c r="AY221" s="175" t="s">
        <v>128</v>
      </c>
      <c r="AZ221" s="173"/>
      <c r="BA221" s="173"/>
      <c r="BB221" s="173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</row>
    <row r="222" ht="16.5" customHeight="1">
      <c r="A222" s="16"/>
      <c r="B222" s="17"/>
      <c r="C222" s="194" t="s">
        <v>736</v>
      </c>
      <c r="D222" s="194" t="s">
        <v>407</v>
      </c>
      <c r="E222" s="195" t="s">
        <v>2580</v>
      </c>
      <c r="F222" s="196" t="s">
        <v>2581</v>
      </c>
      <c r="G222" s="197" t="s">
        <v>486</v>
      </c>
      <c r="H222" s="198">
        <v>8.0</v>
      </c>
      <c r="I222" s="199"/>
      <c r="J222" s="199">
        <f>ROUND(I222*H222,2)</f>
        <v>0</v>
      </c>
      <c r="K222" s="196" t="s">
        <v>134</v>
      </c>
      <c r="L222" s="200"/>
      <c r="M222" s="201" t="s">
        <v>1</v>
      </c>
      <c r="N222" s="202" t="s">
        <v>41</v>
      </c>
      <c r="O222" s="154">
        <v>0.0</v>
      </c>
      <c r="P222" s="154">
        <f>O222*H222</f>
        <v>0</v>
      </c>
      <c r="Q222" s="154">
        <v>3.2E-4</v>
      </c>
      <c r="R222" s="154">
        <f>Q222*H222</f>
        <v>0.00256</v>
      </c>
      <c r="S222" s="154">
        <v>0.0</v>
      </c>
      <c r="T222" s="155">
        <f>S222*H222</f>
        <v>0</v>
      </c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56" t="s">
        <v>556</v>
      </c>
      <c r="AS222" s="16"/>
      <c r="AT222" s="156" t="s">
        <v>407</v>
      </c>
      <c r="AU222" s="156" t="s">
        <v>136</v>
      </c>
      <c r="AV222" s="16"/>
      <c r="AW222" s="16"/>
      <c r="AX222" s="16"/>
      <c r="AY222" s="3" t="s">
        <v>128</v>
      </c>
      <c r="AZ222" s="16"/>
      <c r="BA222" s="16"/>
      <c r="BB222" s="16"/>
      <c r="BC222" s="16"/>
      <c r="BD222" s="16"/>
      <c r="BE222" s="157">
        <f>IF(N222="základní",J222,0)</f>
        <v>0</v>
      </c>
      <c r="BF222" s="157">
        <f>IF(N222="snížená",J222,0)</f>
        <v>0</v>
      </c>
      <c r="BG222" s="157">
        <f>IF(N222="zákl. přenesená",J222,0)</f>
        <v>0</v>
      </c>
      <c r="BH222" s="157">
        <f>IF(N222="sníž. přenesená",J222,0)</f>
        <v>0</v>
      </c>
      <c r="BI222" s="157">
        <f>IF(N222="nulová",J222,0)</f>
        <v>0</v>
      </c>
      <c r="BJ222" s="3" t="s">
        <v>136</v>
      </c>
      <c r="BK222" s="157">
        <f>ROUND(I222*H222,2)</f>
        <v>0</v>
      </c>
      <c r="BL222" s="3" t="s">
        <v>434</v>
      </c>
      <c r="BM222" s="156" t="s">
        <v>2582</v>
      </c>
    </row>
    <row r="223" ht="15.75" customHeight="1">
      <c r="A223" s="173"/>
      <c r="B223" s="174"/>
      <c r="C223" s="173"/>
      <c r="D223" s="168" t="s">
        <v>338</v>
      </c>
      <c r="E223" s="175" t="s">
        <v>1</v>
      </c>
      <c r="F223" s="176" t="s">
        <v>387</v>
      </c>
      <c r="G223" s="173"/>
      <c r="H223" s="177">
        <v>8.0</v>
      </c>
      <c r="I223" s="173"/>
      <c r="J223" s="173"/>
      <c r="K223" s="173"/>
      <c r="L223" s="174"/>
      <c r="M223" s="178"/>
      <c r="N223" s="173"/>
      <c r="O223" s="173"/>
      <c r="P223" s="173"/>
      <c r="Q223" s="173"/>
      <c r="R223" s="173"/>
      <c r="S223" s="173"/>
      <c r="T223" s="179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5" t="s">
        <v>338</v>
      </c>
      <c r="AU223" s="175" t="s">
        <v>136</v>
      </c>
      <c r="AV223" s="173" t="s">
        <v>136</v>
      </c>
      <c r="AW223" s="173" t="s">
        <v>28</v>
      </c>
      <c r="AX223" s="173" t="s">
        <v>83</v>
      </c>
      <c r="AY223" s="175" t="s">
        <v>128</v>
      </c>
      <c r="AZ223" s="173"/>
      <c r="BA223" s="173"/>
      <c r="BB223" s="173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</row>
    <row r="224" ht="21.75" customHeight="1">
      <c r="A224" s="16"/>
      <c r="B224" s="17"/>
      <c r="C224" s="146" t="s">
        <v>746</v>
      </c>
      <c r="D224" s="146" t="s">
        <v>131</v>
      </c>
      <c r="E224" s="147" t="s">
        <v>2583</v>
      </c>
      <c r="F224" s="148" t="s">
        <v>2584</v>
      </c>
      <c r="G224" s="149" t="s">
        <v>486</v>
      </c>
      <c r="H224" s="150">
        <v>4.0</v>
      </c>
      <c r="I224" s="151"/>
      <c r="J224" s="151">
        <f>ROUND(I224*H224,2)</f>
        <v>0</v>
      </c>
      <c r="K224" s="148" t="s">
        <v>134</v>
      </c>
      <c r="L224" s="17"/>
      <c r="M224" s="152" t="s">
        <v>1</v>
      </c>
      <c r="N224" s="153" t="s">
        <v>41</v>
      </c>
      <c r="O224" s="154">
        <v>0.18</v>
      </c>
      <c r="P224" s="154">
        <f>O224*H224</f>
        <v>0.72</v>
      </c>
      <c r="Q224" s="154">
        <v>0.0</v>
      </c>
      <c r="R224" s="154">
        <f>Q224*H224</f>
        <v>0</v>
      </c>
      <c r="S224" s="154">
        <v>0.0</v>
      </c>
      <c r="T224" s="155">
        <f>S224*H224</f>
        <v>0</v>
      </c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56" t="s">
        <v>434</v>
      </c>
      <c r="AS224" s="16"/>
      <c r="AT224" s="156" t="s">
        <v>131</v>
      </c>
      <c r="AU224" s="156" t="s">
        <v>136</v>
      </c>
      <c r="AV224" s="16"/>
      <c r="AW224" s="16"/>
      <c r="AX224" s="16"/>
      <c r="AY224" s="3" t="s">
        <v>128</v>
      </c>
      <c r="AZ224" s="16"/>
      <c r="BA224" s="16"/>
      <c r="BB224" s="16"/>
      <c r="BC224" s="16"/>
      <c r="BD224" s="16"/>
      <c r="BE224" s="157">
        <f>IF(N224="základní",J224,0)</f>
        <v>0</v>
      </c>
      <c r="BF224" s="157">
        <f>IF(N224="snížená",J224,0)</f>
        <v>0</v>
      </c>
      <c r="BG224" s="157">
        <f>IF(N224="zákl. přenesená",J224,0)</f>
        <v>0</v>
      </c>
      <c r="BH224" s="157">
        <f>IF(N224="sníž. přenesená",J224,0)</f>
        <v>0</v>
      </c>
      <c r="BI224" s="157">
        <f>IF(N224="nulová",J224,0)</f>
        <v>0</v>
      </c>
      <c r="BJ224" s="3" t="s">
        <v>136</v>
      </c>
      <c r="BK224" s="157">
        <f>ROUND(I224*H224,2)</f>
        <v>0</v>
      </c>
      <c r="BL224" s="3" t="s">
        <v>434</v>
      </c>
      <c r="BM224" s="156" t="s">
        <v>2585</v>
      </c>
    </row>
    <row r="225" ht="15.75" customHeight="1">
      <c r="A225" s="16"/>
      <c r="B225" s="17"/>
      <c r="C225" s="16"/>
      <c r="D225" s="158" t="s">
        <v>138</v>
      </c>
      <c r="E225" s="16"/>
      <c r="F225" s="159" t="s">
        <v>2586</v>
      </c>
      <c r="G225" s="16"/>
      <c r="H225" s="16"/>
      <c r="I225" s="16"/>
      <c r="J225" s="16"/>
      <c r="K225" s="16"/>
      <c r="L225" s="17"/>
      <c r="M225" s="160"/>
      <c r="N225" s="16"/>
      <c r="O225" s="16"/>
      <c r="P225" s="16"/>
      <c r="Q225" s="16"/>
      <c r="R225" s="16"/>
      <c r="S225" s="16"/>
      <c r="T225" s="5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3" t="s">
        <v>138</v>
      </c>
      <c r="AU225" s="3" t="s">
        <v>136</v>
      </c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</row>
    <row r="226" ht="15.75" customHeight="1">
      <c r="A226" s="173"/>
      <c r="B226" s="174"/>
      <c r="C226" s="173"/>
      <c r="D226" s="168" t="s">
        <v>338</v>
      </c>
      <c r="E226" s="175" t="s">
        <v>1</v>
      </c>
      <c r="F226" s="176" t="s">
        <v>153</v>
      </c>
      <c r="G226" s="173"/>
      <c r="H226" s="177">
        <v>4.0</v>
      </c>
      <c r="I226" s="173"/>
      <c r="J226" s="173"/>
      <c r="K226" s="173"/>
      <c r="L226" s="174"/>
      <c r="M226" s="178"/>
      <c r="N226" s="173"/>
      <c r="O226" s="173"/>
      <c r="P226" s="173"/>
      <c r="Q226" s="173"/>
      <c r="R226" s="173"/>
      <c r="S226" s="173"/>
      <c r="T226" s="179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5" t="s">
        <v>338</v>
      </c>
      <c r="AU226" s="175" t="s">
        <v>136</v>
      </c>
      <c r="AV226" s="173" t="s">
        <v>136</v>
      </c>
      <c r="AW226" s="173" t="s">
        <v>28</v>
      </c>
      <c r="AX226" s="173" t="s">
        <v>83</v>
      </c>
      <c r="AY226" s="175" t="s">
        <v>128</v>
      </c>
      <c r="AZ226" s="173"/>
      <c r="BA226" s="173"/>
      <c r="BB226" s="173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</row>
    <row r="227" ht="16.5" customHeight="1">
      <c r="A227" s="16"/>
      <c r="B227" s="17"/>
      <c r="C227" s="194" t="s">
        <v>752</v>
      </c>
      <c r="D227" s="194" t="s">
        <v>407</v>
      </c>
      <c r="E227" s="195" t="s">
        <v>2587</v>
      </c>
      <c r="F227" s="196" t="s">
        <v>2588</v>
      </c>
      <c r="G227" s="197" t="s">
        <v>486</v>
      </c>
      <c r="H227" s="198">
        <v>4.0</v>
      </c>
      <c r="I227" s="199"/>
      <c r="J227" s="199">
        <f t="shared" ref="J227:J228" si="104">ROUND(I227*H227,2)</f>
        <v>0</v>
      </c>
      <c r="K227" s="196" t="s">
        <v>134</v>
      </c>
      <c r="L227" s="200"/>
      <c r="M227" s="201" t="s">
        <v>1</v>
      </c>
      <c r="N227" s="202" t="s">
        <v>41</v>
      </c>
      <c r="O227" s="154">
        <v>0.0</v>
      </c>
      <c r="P227" s="154">
        <f t="shared" ref="P227:P228" si="105">O227*H227</f>
        <v>0</v>
      </c>
      <c r="Q227" s="154">
        <v>0.0</v>
      </c>
      <c r="R227" s="154">
        <f t="shared" ref="R227:R228" si="106">Q227*H227</f>
        <v>0</v>
      </c>
      <c r="S227" s="154">
        <v>0.0</v>
      </c>
      <c r="T227" s="155">
        <f t="shared" ref="T227:T228" si="107">S227*H227</f>
        <v>0</v>
      </c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56" t="s">
        <v>556</v>
      </c>
      <c r="AS227" s="16"/>
      <c r="AT227" s="156" t="s">
        <v>407</v>
      </c>
      <c r="AU227" s="156" t="s">
        <v>136</v>
      </c>
      <c r="AV227" s="16"/>
      <c r="AW227" s="16"/>
      <c r="AX227" s="16"/>
      <c r="AY227" s="3" t="s">
        <v>128</v>
      </c>
      <c r="AZ227" s="16"/>
      <c r="BA227" s="16"/>
      <c r="BB227" s="16"/>
      <c r="BC227" s="16"/>
      <c r="BD227" s="16"/>
      <c r="BE227" s="157">
        <f t="shared" ref="BE227:BE228" si="108">IF(N227="základní",J227,0)</f>
        <v>0</v>
      </c>
      <c r="BF227" s="157">
        <f t="shared" ref="BF227:BF228" si="109">IF(N227="snížená",J227,0)</f>
        <v>0</v>
      </c>
      <c r="BG227" s="157">
        <f t="shared" ref="BG227:BG228" si="110">IF(N227="zákl. přenesená",J227,0)</f>
        <v>0</v>
      </c>
      <c r="BH227" s="157">
        <f t="shared" ref="BH227:BH228" si="111">IF(N227="sníž. přenesená",J227,0)</f>
        <v>0</v>
      </c>
      <c r="BI227" s="157">
        <f t="shared" ref="BI227:BI228" si="112">IF(N227="nulová",J227,0)</f>
        <v>0</v>
      </c>
      <c r="BJ227" s="3" t="s">
        <v>136</v>
      </c>
      <c r="BK227" s="157">
        <f t="shared" ref="BK227:BK228" si="113">ROUND(I227*H227,2)</f>
        <v>0</v>
      </c>
      <c r="BL227" s="3" t="s">
        <v>434</v>
      </c>
      <c r="BM227" s="156" t="s">
        <v>2589</v>
      </c>
    </row>
    <row r="228" ht="21.75" customHeight="1">
      <c r="A228" s="16"/>
      <c r="B228" s="17"/>
      <c r="C228" s="146" t="s">
        <v>773</v>
      </c>
      <c r="D228" s="146" t="s">
        <v>131</v>
      </c>
      <c r="E228" s="147" t="s">
        <v>2590</v>
      </c>
      <c r="F228" s="148" t="s">
        <v>2591</v>
      </c>
      <c r="G228" s="149" t="s">
        <v>486</v>
      </c>
      <c r="H228" s="150">
        <v>3.0</v>
      </c>
      <c r="I228" s="151"/>
      <c r="J228" s="151">
        <f t="shared" si="104"/>
        <v>0</v>
      </c>
      <c r="K228" s="148" t="s">
        <v>134</v>
      </c>
      <c r="L228" s="17"/>
      <c r="M228" s="152" t="s">
        <v>1</v>
      </c>
      <c r="N228" s="153" t="s">
        <v>41</v>
      </c>
      <c r="O228" s="154">
        <v>1.773</v>
      </c>
      <c r="P228" s="154">
        <f t="shared" si="105"/>
        <v>5.319</v>
      </c>
      <c r="Q228" s="154">
        <v>0.0</v>
      </c>
      <c r="R228" s="154">
        <f t="shared" si="106"/>
        <v>0</v>
      </c>
      <c r="S228" s="154">
        <v>0.0</v>
      </c>
      <c r="T228" s="155">
        <f t="shared" si="107"/>
        <v>0</v>
      </c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56" t="s">
        <v>434</v>
      </c>
      <c r="AS228" s="16"/>
      <c r="AT228" s="156" t="s">
        <v>131</v>
      </c>
      <c r="AU228" s="156" t="s">
        <v>136</v>
      </c>
      <c r="AV228" s="16"/>
      <c r="AW228" s="16"/>
      <c r="AX228" s="16"/>
      <c r="AY228" s="3" t="s">
        <v>128</v>
      </c>
      <c r="AZ228" s="16"/>
      <c r="BA228" s="16"/>
      <c r="BB228" s="16"/>
      <c r="BC228" s="16"/>
      <c r="BD228" s="16"/>
      <c r="BE228" s="157">
        <f t="shared" si="108"/>
        <v>0</v>
      </c>
      <c r="BF228" s="157">
        <f t="shared" si="109"/>
        <v>0</v>
      </c>
      <c r="BG228" s="157">
        <f t="shared" si="110"/>
        <v>0</v>
      </c>
      <c r="BH228" s="157">
        <f t="shared" si="111"/>
        <v>0</v>
      </c>
      <c r="BI228" s="157">
        <f t="shared" si="112"/>
        <v>0</v>
      </c>
      <c r="BJ228" s="3" t="s">
        <v>136</v>
      </c>
      <c r="BK228" s="157">
        <f t="shared" si="113"/>
        <v>0</v>
      </c>
      <c r="BL228" s="3" t="s">
        <v>434</v>
      </c>
      <c r="BM228" s="156" t="s">
        <v>2592</v>
      </c>
    </row>
    <row r="229" ht="15.75" customHeight="1">
      <c r="A229" s="16"/>
      <c r="B229" s="17"/>
      <c r="C229" s="16"/>
      <c r="D229" s="158" t="s">
        <v>138</v>
      </c>
      <c r="E229" s="16"/>
      <c r="F229" s="159" t="s">
        <v>2593</v>
      </c>
      <c r="G229" s="16"/>
      <c r="H229" s="16"/>
      <c r="I229" s="16"/>
      <c r="J229" s="16"/>
      <c r="K229" s="16"/>
      <c r="L229" s="17"/>
      <c r="M229" s="160"/>
      <c r="N229" s="16"/>
      <c r="O229" s="16"/>
      <c r="P229" s="16"/>
      <c r="Q229" s="16"/>
      <c r="R229" s="16"/>
      <c r="S229" s="16"/>
      <c r="T229" s="5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3" t="s">
        <v>138</v>
      </c>
      <c r="AU229" s="3" t="s">
        <v>136</v>
      </c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</row>
    <row r="230" ht="16.5" customHeight="1">
      <c r="A230" s="16"/>
      <c r="B230" s="17"/>
      <c r="C230" s="194" t="s">
        <v>782</v>
      </c>
      <c r="D230" s="194" t="s">
        <v>407</v>
      </c>
      <c r="E230" s="195" t="s">
        <v>2594</v>
      </c>
      <c r="F230" s="196" t="s">
        <v>2595</v>
      </c>
      <c r="G230" s="197" t="s">
        <v>486</v>
      </c>
      <c r="H230" s="198">
        <v>2.0</v>
      </c>
      <c r="I230" s="199"/>
      <c r="J230" s="199">
        <f t="shared" ref="J230:J232" si="114">ROUND(I230*H230,2)</f>
        <v>0</v>
      </c>
      <c r="K230" s="196" t="s">
        <v>134</v>
      </c>
      <c r="L230" s="200"/>
      <c r="M230" s="201" t="s">
        <v>1</v>
      </c>
      <c r="N230" s="202" t="s">
        <v>41</v>
      </c>
      <c r="O230" s="154">
        <v>0.0</v>
      </c>
      <c r="P230" s="154">
        <f t="shared" ref="P230:P232" si="115">O230*H230</f>
        <v>0</v>
      </c>
      <c r="Q230" s="154">
        <v>0.002</v>
      </c>
      <c r="R230" s="154">
        <f t="shared" ref="R230:R232" si="116">Q230*H230</f>
        <v>0.004</v>
      </c>
      <c r="S230" s="154">
        <v>0.0</v>
      </c>
      <c r="T230" s="155">
        <f t="shared" ref="T230:T232" si="117">S230*H230</f>
        <v>0</v>
      </c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56" t="s">
        <v>556</v>
      </c>
      <c r="AS230" s="16"/>
      <c r="AT230" s="156" t="s">
        <v>407</v>
      </c>
      <c r="AU230" s="156" t="s">
        <v>136</v>
      </c>
      <c r="AV230" s="16"/>
      <c r="AW230" s="16"/>
      <c r="AX230" s="16"/>
      <c r="AY230" s="3" t="s">
        <v>128</v>
      </c>
      <c r="AZ230" s="16"/>
      <c r="BA230" s="16"/>
      <c r="BB230" s="16"/>
      <c r="BC230" s="16"/>
      <c r="BD230" s="16"/>
      <c r="BE230" s="157">
        <f t="shared" ref="BE230:BE232" si="118">IF(N230="základní",J230,0)</f>
        <v>0</v>
      </c>
      <c r="BF230" s="157">
        <f t="shared" ref="BF230:BF232" si="119">IF(N230="snížená",J230,0)</f>
        <v>0</v>
      </c>
      <c r="BG230" s="157">
        <f t="shared" ref="BG230:BG232" si="120">IF(N230="zákl. přenesená",J230,0)</f>
        <v>0</v>
      </c>
      <c r="BH230" s="157">
        <f t="shared" ref="BH230:BH232" si="121">IF(N230="sníž. přenesená",J230,0)</f>
        <v>0</v>
      </c>
      <c r="BI230" s="157">
        <f t="shared" ref="BI230:BI232" si="122">IF(N230="nulová",J230,0)</f>
        <v>0</v>
      </c>
      <c r="BJ230" s="3" t="s">
        <v>136</v>
      </c>
      <c r="BK230" s="157">
        <f t="shared" ref="BK230:BK232" si="123">ROUND(I230*H230,2)</f>
        <v>0</v>
      </c>
      <c r="BL230" s="3" t="s">
        <v>434</v>
      </c>
      <c r="BM230" s="156" t="s">
        <v>2596</v>
      </c>
    </row>
    <row r="231" ht="16.5" customHeight="1">
      <c r="A231" s="16"/>
      <c r="B231" s="17"/>
      <c r="C231" s="194" t="s">
        <v>786</v>
      </c>
      <c r="D231" s="194" t="s">
        <v>407</v>
      </c>
      <c r="E231" s="195" t="s">
        <v>2597</v>
      </c>
      <c r="F231" s="196" t="s">
        <v>2598</v>
      </c>
      <c r="G231" s="197" t="s">
        <v>486</v>
      </c>
      <c r="H231" s="198">
        <v>1.0</v>
      </c>
      <c r="I231" s="199"/>
      <c r="J231" s="199">
        <f t="shared" si="114"/>
        <v>0</v>
      </c>
      <c r="K231" s="196" t="s">
        <v>134</v>
      </c>
      <c r="L231" s="200"/>
      <c r="M231" s="201" t="s">
        <v>1</v>
      </c>
      <c r="N231" s="202" t="s">
        <v>41</v>
      </c>
      <c r="O231" s="154">
        <v>0.0</v>
      </c>
      <c r="P231" s="154">
        <f t="shared" si="115"/>
        <v>0</v>
      </c>
      <c r="Q231" s="154">
        <v>0.004</v>
      </c>
      <c r="R231" s="154">
        <f t="shared" si="116"/>
        <v>0.004</v>
      </c>
      <c r="S231" s="154">
        <v>0.0</v>
      </c>
      <c r="T231" s="155">
        <f t="shared" si="117"/>
        <v>0</v>
      </c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56" t="s">
        <v>556</v>
      </c>
      <c r="AS231" s="16"/>
      <c r="AT231" s="156" t="s">
        <v>407</v>
      </c>
      <c r="AU231" s="156" t="s">
        <v>136</v>
      </c>
      <c r="AV231" s="16"/>
      <c r="AW231" s="16"/>
      <c r="AX231" s="16"/>
      <c r="AY231" s="3" t="s">
        <v>128</v>
      </c>
      <c r="AZ231" s="16"/>
      <c r="BA231" s="16"/>
      <c r="BB231" s="16"/>
      <c r="BC231" s="16"/>
      <c r="BD231" s="16"/>
      <c r="BE231" s="157">
        <f t="shared" si="118"/>
        <v>0</v>
      </c>
      <c r="BF231" s="157">
        <f t="shared" si="119"/>
        <v>0</v>
      </c>
      <c r="BG231" s="157">
        <f t="shared" si="120"/>
        <v>0</v>
      </c>
      <c r="BH231" s="157">
        <f t="shared" si="121"/>
        <v>0</v>
      </c>
      <c r="BI231" s="157">
        <f t="shared" si="122"/>
        <v>0</v>
      </c>
      <c r="BJ231" s="3" t="s">
        <v>136</v>
      </c>
      <c r="BK231" s="157">
        <f t="shared" si="123"/>
        <v>0</v>
      </c>
      <c r="BL231" s="3" t="s">
        <v>434</v>
      </c>
      <c r="BM231" s="156" t="s">
        <v>2599</v>
      </c>
    </row>
    <row r="232" ht="24.0" customHeight="1">
      <c r="A232" s="16"/>
      <c r="B232" s="17"/>
      <c r="C232" s="146" t="s">
        <v>794</v>
      </c>
      <c r="D232" s="146" t="s">
        <v>131</v>
      </c>
      <c r="E232" s="147" t="s">
        <v>2600</v>
      </c>
      <c r="F232" s="148" t="s">
        <v>2601</v>
      </c>
      <c r="G232" s="149" t="s">
        <v>486</v>
      </c>
      <c r="H232" s="150">
        <v>1.0</v>
      </c>
      <c r="I232" s="151"/>
      <c r="J232" s="151">
        <f t="shared" si="114"/>
        <v>0</v>
      </c>
      <c r="K232" s="148" t="s">
        <v>134</v>
      </c>
      <c r="L232" s="17"/>
      <c r="M232" s="152" t="s">
        <v>1</v>
      </c>
      <c r="N232" s="153" t="s">
        <v>41</v>
      </c>
      <c r="O232" s="154">
        <v>12.398</v>
      </c>
      <c r="P232" s="154">
        <f t="shared" si="115"/>
        <v>12.398</v>
      </c>
      <c r="Q232" s="154">
        <v>0.0</v>
      </c>
      <c r="R232" s="154">
        <f t="shared" si="116"/>
        <v>0</v>
      </c>
      <c r="S232" s="154">
        <v>0.0</v>
      </c>
      <c r="T232" s="155">
        <f t="shared" si="117"/>
        <v>0</v>
      </c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56" t="s">
        <v>434</v>
      </c>
      <c r="AS232" s="16"/>
      <c r="AT232" s="156" t="s">
        <v>131</v>
      </c>
      <c r="AU232" s="156" t="s">
        <v>136</v>
      </c>
      <c r="AV232" s="16"/>
      <c r="AW232" s="16"/>
      <c r="AX232" s="16"/>
      <c r="AY232" s="3" t="s">
        <v>128</v>
      </c>
      <c r="AZ232" s="16"/>
      <c r="BA232" s="16"/>
      <c r="BB232" s="16"/>
      <c r="BC232" s="16"/>
      <c r="BD232" s="16"/>
      <c r="BE232" s="157">
        <f t="shared" si="118"/>
        <v>0</v>
      </c>
      <c r="BF232" s="157">
        <f t="shared" si="119"/>
        <v>0</v>
      </c>
      <c r="BG232" s="157">
        <f t="shared" si="120"/>
        <v>0</v>
      </c>
      <c r="BH232" s="157">
        <f t="shared" si="121"/>
        <v>0</v>
      </c>
      <c r="BI232" s="157">
        <f t="shared" si="122"/>
        <v>0</v>
      </c>
      <c r="BJ232" s="3" t="s">
        <v>136</v>
      </c>
      <c r="BK232" s="157">
        <f t="shared" si="123"/>
        <v>0</v>
      </c>
      <c r="BL232" s="3" t="s">
        <v>434</v>
      </c>
      <c r="BM232" s="156" t="s">
        <v>2602</v>
      </c>
    </row>
    <row r="233" ht="15.75" customHeight="1">
      <c r="A233" s="16"/>
      <c r="B233" s="17"/>
      <c r="C233" s="16"/>
      <c r="D233" s="158" t="s">
        <v>138</v>
      </c>
      <c r="E233" s="16"/>
      <c r="F233" s="159" t="s">
        <v>2603</v>
      </c>
      <c r="G233" s="16"/>
      <c r="H233" s="16"/>
      <c r="I233" s="16"/>
      <c r="J233" s="16"/>
      <c r="K233" s="16"/>
      <c r="L233" s="17"/>
      <c r="M233" s="160"/>
      <c r="N233" s="16"/>
      <c r="O233" s="16"/>
      <c r="P233" s="16"/>
      <c r="Q233" s="16"/>
      <c r="R233" s="16"/>
      <c r="S233" s="16"/>
      <c r="T233" s="5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3" t="s">
        <v>138</v>
      </c>
      <c r="AU233" s="3" t="s">
        <v>136</v>
      </c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</row>
    <row r="234" ht="16.5" customHeight="1">
      <c r="A234" s="16"/>
      <c r="B234" s="17"/>
      <c r="C234" s="146" t="s">
        <v>807</v>
      </c>
      <c r="D234" s="146" t="s">
        <v>131</v>
      </c>
      <c r="E234" s="147" t="s">
        <v>2604</v>
      </c>
      <c r="F234" s="148" t="s">
        <v>2605</v>
      </c>
      <c r="G234" s="149" t="s">
        <v>486</v>
      </c>
      <c r="H234" s="150">
        <v>1.0</v>
      </c>
      <c r="I234" s="151"/>
      <c r="J234" s="151">
        <f>ROUND(I234*H234,2)</f>
        <v>0</v>
      </c>
      <c r="K234" s="148" t="s">
        <v>134</v>
      </c>
      <c r="L234" s="17"/>
      <c r="M234" s="152" t="s">
        <v>1</v>
      </c>
      <c r="N234" s="153" t="s">
        <v>41</v>
      </c>
      <c r="O234" s="154">
        <v>7.575</v>
      </c>
      <c r="P234" s="154">
        <f>O234*H234</f>
        <v>7.575</v>
      </c>
      <c r="Q234" s="154">
        <v>0.0</v>
      </c>
      <c r="R234" s="154">
        <f>Q234*H234</f>
        <v>0</v>
      </c>
      <c r="S234" s="154">
        <v>0.0</v>
      </c>
      <c r="T234" s="155">
        <f>S234*H234</f>
        <v>0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56" t="s">
        <v>434</v>
      </c>
      <c r="AS234" s="16"/>
      <c r="AT234" s="156" t="s">
        <v>131</v>
      </c>
      <c r="AU234" s="156" t="s">
        <v>136</v>
      </c>
      <c r="AV234" s="16"/>
      <c r="AW234" s="16"/>
      <c r="AX234" s="16"/>
      <c r="AY234" s="3" t="s">
        <v>128</v>
      </c>
      <c r="AZ234" s="16"/>
      <c r="BA234" s="16"/>
      <c r="BB234" s="16"/>
      <c r="BC234" s="16"/>
      <c r="BD234" s="16"/>
      <c r="BE234" s="157">
        <f>IF(N234="základní",J234,0)</f>
        <v>0</v>
      </c>
      <c r="BF234" s="157">
        <f>IF(N234="snížená",J234,0)</f>
        <v>0</v>
      </c>
      <c r="BG234" s="157">
        <f>IF(N234="zákl. přenesená",J234,0)</f>
        <v>0</v>
      </c>
      <c r="BH234" s="157">
        <f>IF(N234="sníž. přenesená",J234,0)</f>
        <v>0</v>
      </c>
      <c r="BI234" s="157">
        <f>IF(N234="nulová",J234,0)</f>
        <v>0</v>
      </c>
      <c r="BJ234" s="3" t="s">
        <v>136</v>
      </c>
      <c r="BK234" s="157">
        <f>ROUND(I234*H234,2)</f>
        <v>0</v>
      </c>
      <c r="BL234" s="3" t="s">
        <v>434</v>
      </c>
      <c r="BM234" s="156" t="s">
        <v>2606</v>
      </c>
    </row>
    <row r="235" ht="15.75" customHeight="1">
      <c r="A235" s="16"/>
      <c r="B235" s="17"/>
      <c r="C235" s="16"/>
      <c r="D235" s="158" t="s">
        <v>138</v>
      </c>
      <c r="E235" s="16"/>
      <c r="F235" s="159" t="s">
        <v>2607</v>
      </c>
      <c r="G235" s="16"/>
      <c r="H235" s="16"/>
      <c r="I235" s="16"/>
      <c r="J235" s="16"/>
      <c r="K235" s="16"/>
      <c r="L235" s="17"/>
      <c r="M235" s="160"/>
      <c r="N235" s="16"/>
      <c r="O235" s="16"/>
      <c r="P235" s="16"/>
      <c r="Q235" s="16"/>
      <c r="R235" s="16"/>
      <c r="S235" s="16"/>
      <c r="T235" s="5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3" t="s">
        <v>138</v>
      </c>
      <c r="AU235" s="3" t="s">
        <v>136</v>
      </c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</row>
    <row r="236" ht="24.0" customHeight="1">
      <c r="A236" s="16"/>
      <c r="B236" s="17"/>
      <c r="C236" s="146" t="s">
        <v>814</v>
      </c>
      <c r="D236" s="146" t="s">
        <v>131</v>
      </c>
      <c r="E236" s="147" t="s">
        <v>2608</v>
      </c>
      <c r="F236" s="148" t="s">
        <v>2609</v>
      </c>
      <c r="G236" s="149" t="s">
        <v>410</v>
      </c>
      <c r="H236" s="150">
        <v>0.307</v>
      </c>
      <c r="I236" s="151"/>
      <c r="J236" s="151">
        <f>ROUND(I236*H236,2)</f>
        <v>0</v>
      </c>
      <c r="K236" s="148" t="s">
        <v>134</v>
      </c>
      <c r="L236" s="17"/>
      <c r="M236" s="152" t="s">
        <v>1</v>
      </c>
      <c r="N236" s="153" t="s">
        <v>41</v>
      </c>
      <c r="O236" s="154">
        <v>9.51</v>
      </c>
      <c r="P236" s="154">
        <f>O236*H236</f>
        <v>2.91957</v>
      </c>
      <c r="Q236" s="154">
        <v>0.0</v>
      </c>
      <c r="R236" s="154">
        <f>Q236*H236</f>
        <v>0</v>
      </c>
      <c r="S236" s="154">
        <v>0.0</v>
      </c>
      <c r="T236" s="155">
        <f>S236*H236</f>
        <v>0</v>
      </c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56" t="s">
        <v>434</v>
      </c>
      <c r="AS236" s="16"/>
      <c r="AT236" s="156" t="s">
        <v>131</v>
      </c>
      <c r="AU236" s="156" t="s">
        <v>136</v>
      </c>
      <c r="AV236" s="16"/>
      <c r="AW236" s="16"/>
      <c r="AX236" s="16"/>
      <c r="AY236" s="3" t="s">
        <v>128</v>
      </c>
      <c r="AZ236" s="16"/>
      <c r="BA236" s="16"/>
      <c r="BB236" s="16"/>
      <c r="BC236" s="16"/>
      <c r="BD236" s="16"/>
      <c r="BE236" s="157">
        <f>IF(N236="základní",J236,0)</f>
        <v>0</v>
      </c>
      <c r="BF236" s="157">
        <f>IF(N236="snížená",J236,0)</f>
        <v>0</v>
      </c>
      <c r="BG236" s="157">
        <f>IF(N236="zákl. přenesená",J236,0)</f>
        <v>0</v>
      </c>
      <c r="BH236" s="157">
        <f>IF(N236="sníž. přenesená",J236,0)</f>
        <v>0</v>
      </c>
      <c r="BI236" s="157">
        <f>IF(N236="nulová",J236,0)</f>
        <v>0</v>
      </c>
      <c r="BJ236" s="3" t="s">
        <v>136</v>
      </c>
      <c r="BK236" s="157">
        <f>ROUND(I236*H236,2)</f>
        <v>0</v>
      </c>
      <c r="BL236" s="3" t="s">
        <v>434</v>
      </c>
      <c r="BM236" s="156" t="s">
        <v>2610</v>
      </c>
    </row>
    <row r="237" ht="15.75" customHeight="1">
      <c r="A237" s="16"/>
      <c r="B237" s="17"/>
      <c r="C237" s="16"/>
      <c r="D237" s="158" t="s">
        <v>138</v>
      </c>
      <c r="E237" s="16"/>
      <c r="F237" s="159" t="s">
        <v>2611</v>
      </c>
      <c r="G237" s="16"/>
      <c r="H237" s="16"/>
      <c r="I237" s="16"/>
      <c r="J237" s="16"/>
      <c r="K237" s="16"/>
      <c r="L237" s="17"/>
      <c r="M237" s="160"/>
      <c r="N237" s="16"/>
      <c r="O237" s="16"/>
      <c r="P237" s="16"/>
      <c r="Q237" s="16"/>
      <c r="R237" s="16"/>
      <c r="S237" s="16"/>
      <c r="T237" s="5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3" t="s">
        <v>138</v>
      </c>
      <c r="AU237" s="3" t="s">
        <v>136</v>
      </c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</row>
    <row r="238" ht="22.5" customHeight="1">
      <c r="A238" s="134"/>
      <c r="B238" s="135"/>
      <c r="C238" s="134"/>
      <c r="D238" s="136" t="s">
        <v>74</v>
      </c>
      <c r="E238" s="144" t="s">
        <v>2612</v>
      </c>
      <c r="F238" s="144" t="s">
        <v>2613</v>
      </c>
      <c r="G238" s="134"/>
      <c r="H238" s="134"/>
      <c r="I238" s="134"/>
      <c r="J238" s="145">
        <f>BK238</f>
        <v>0</v>
      </c>
      <c r="K238" s="134"/>
      <c r="L238" s="135"/>
      <c r="M238" s="139"/>
      <c r="N238" s="134"/>
      <c r="O238" s="134"/>
      <c r="P238" s="140">
        <f>SUM(P239:P243)</f>
        <v>7.01998</v>
      </c>
      <c r="Q238" s="134"/>
      <c r="R238" s="140">
        <f>SUM(R239:R243)</f>
        <v>0.00164</v>
      </c>
      <c r="S238" s="134"/>
      <c r="T238" s="141">
        <f>SUM(T239:T243)</f>
        <v>0</v>
      </c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6" t="s">
        <v>136</v>
      </c>
      <c r="AS238" s="134"/>
      <c r="AT238" s="142" t="s">
        <v>74</v>
      </c>
      <c r="AU238" s="142" t="s">
        <v>83</v>
      </c>
      <c r="AV238" s="134"/>
      <c r="AW238" s="134"/>
      <c r="AX238" s="134"/>
      <c r="AY238" s="136" t="s">
        <v>128</v>
      </c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43">
        <f>SUM(BK239:BK243)</f>
        <v>0</v>
      </c>
      <c r="BL238" s="134"/>
      <c r="BM238" s="134"/>
    </row>
    <row r="239" ht="24.0" customHeight="1">
      <c r="A239" s="16"/>
      <c r="B239" s="17"/>
      <c r="C239" s="146" t="s">
        <v>821</v>
      </c>
      <c r="D239" s="146" t="s">
        <v>131</v>
      </c>
      <c r="E239" s="147" t="s">
        <v>2614</v>
      </c>
      <c r="F239" s="148" t="s">
        <v>2615</v>
      </c>
      <c r="G239" s="149" t="s">
        <v>486</v>
      </c>
      <c r="H239" s="150">
        <v>2.0</v>
      </c>
      <c r="I239" s="151"/>
      <c r="J239" s="151">
        <f>ROUND(I239*H239,2)</f>
        <v>0</v>
      </c>
      <c r="K239" s="148" t="s">
        <v>134</v>
      </c>
      <c r="L239" s="17"/>
      <c r="M239" s="152" t="s">
        <v>1</v>
      </c>
      <c r="N239" s="153" t="s">
        <v>41</v>
      </c>
      <c r="O239" s="154">
        <v>3.5</v>
      </c>
      <c r="P239" s="154">
        <f>O239*H239</f>
        <v>7</v>
      </c>
      <c r="Q239" s="154">
        <v>0.0</v>
      </c>
      <c r="R239" s="154">
        <f>Q239*H239</f>
        <v>0</v>
      </c>
      <c r="S239" s="154">
        <v>0.0</v>
      </c>
      <c r="T239" s="155">
        <f>S239*H239</f>
        <v>0</v>
      </c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56" t="s">
        <v>434</v>
      </c>
      <c r="AS239" s="16"/>
      <c r="AT239" s="156" t="s">
        <v>131</v>
      </c>
      <c r="AU239" s="156" t="s">
        <v>136</v>
      </c>
      <c r="AV239" s="16"/>
      <c r="AW239" s="16"/>
      <c r="AX239" s="16"/>
      <c r="AY239" s="3" t="s">
        <v>128</v>
      </c>
      <c r="AZ239" s="16"/>
      <c r="BA239" s="16"/>
      <c r="BB239" s="16"/>
      <c r="BC239" s="16"/>
      <c r="BD239" s="16"/>
      <c r="BE239" s="157">
        <f>IF(N239="základní",J239,0)</f>
        <v>0</v>
      </c>
      <c r="BF239" s="157">
        <f>IF(N239="snížená",J239,0)</f>
        <v>0</v>
      </c>
      <c r="BG239" s="157">
        <f>IF(N239="zákl. přenesená",J239,0)</f>
        <v>0</v>
      </c>
      <c r="BH239" s="157">
        <f>IF(N239="sníž. přenesená",J239,0)</f>
        <v>0</v>
      </c>
      <c r="BI239" s="157">
        <f>IF(N239="nulová",J239,0)</f>
        <v>0</v>
      </c>
      <c r="BJ239" s="3" t="s">
        <v>136</v>
      </c>
      <c r="BK239" s="157">
        <f>ROUND(I239*H239,2)</f>
        <v>0</v>
      </c>
      <c r="BL239" s="3" t="s">
        <v>434</v>
      </c>
      <c r="BM239" s="156" t="s">
        <v>2616</v>
      </c>
    </row>
    <row r="240" ht="15.75" customHeight="1">
      <c r="A240" s="16"/>
      <c r="B240" s="17"/>
      <c r="C240" s="16"/>
      <c r="D240" s="158" t="s">
        <v>138</v>
      </c>
      <c r="E240" s="16"/>
      <c r="F240" s="159" t="s">
        <v>2617</v>
      </c>
      <c r="G240" s="16"/>
      <c r="H240" s="16"/>
      <c r="I240" s="16"/>
      <c r="J240" s="16"/>
      <c r="K240" s="16"/>
      <c r="L240" s="17"/>
      <c r="M240" s="160"/>
      <c r="N240" s="16"/>
      <c r="O240" s="16"/>
      <c r="P240" s="16"/>
      <c r="Q240" s="16"/>
      <c r="R240" s="16"/>
      <c r="S240" s="16"/>
      <c r="T240" s="5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3" t="s">
        <v>138</v>
      </c>
      <c r="AU240" s="3" t="s">
        <v>136</v>
      </c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</row>
    <row r="241" ht="21.75" customHeight="1">
      <c r="A241" s="16"/>
      <c r="B241" s="17"/>
      <c r="C241" s="194" t="s">
        <v>826</v>
      </c>
      <c r="D241" s="194" t="s">
        <v>407</v>
      </c>
      <c r="E241" s="195" t="s">
        <v>2618</v>
      </c>
      <c r="F241" s="196" t="s">
        <v>2619</v>
      </c>
      <c r="G241" s="197" t="s">
        <v>486</v>
      </c>
      <c r="H241" s="198">
        <v>2.0</v>
      </c>
      <c r="I241" s="199"/>
      <c r="J241" s="199">
        <f t="shared" ref="J241:J242" si="124">ROUND(I241*H241,2)</f>
        <v>0</v>
      </c>
      <c r="K241" s="196" t="s">
        <v>134</v>
      </c>
      <c r="L241" s="200"/>
      <c r="M241" s="201" t="s">
        <v>1</v>
      </c>
      <c r="N241" s="202" t="s">
        <v>41</v>
      </c>
      <c r="O241" s="154">
        <v>0.0</v>
      </c>
      <c r="P241" s="154">
        <f t="shared" ref="P241:P242" si="125">O241*H241</f>
        <v>0</v>
      </c>
      <c r="Q241" s="154">
        <v>8.2E-4</v>
      </c>
      <c r="R241" s="154">
        <f t="shared" ref="R241:R242" si="126">Q241*H241</f>
        <v>0.00164</v>
      </c>
      <c r="S241" s="154">
        <v>0.0</v>
      </c>
      <c r="T241" s="155">
        <f t="shared" ref="T241:T242" si="127">S241*H241</f>
        <v>0</v>
      </c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56" t="s">
        <v>556</v>
      </c>
      <c r="AS241" s="16"/>
      <c r="AT241" s="156" t="s">
        <v>407</v>
      </c>
      <c r="AU241" s="156" t="s">
        <v>136</v>
      </c>
      <c r="AV241" s="16"/>
      <c r="AW241" s="16"/>
      <c r="AX241" s="16"/>
      <c r="AY241" s="3" t="s">
        <v>128</v>
      </c>
      <c r="AZ241" s="16"/>
      <c r="BA241" s="16"/>
      <c r="BB241" s="16"/>
      <c r="BC241" s="16"/>
      <c r="BD241" s="16"/>
      <c r="BE241" s="157">
        <f t="shared" ref="BE241:BE242" si="128">IF(N241="základní",J241,0)</f>
        <v>0</v>
      </c>
      <c r="BF241" s="157">
        <f t="shared" ref="BF241:BF242" si="129">IF(N241="snížená",J241,0)</f>
        <v>0</v>
      </c>
      <c r="BG241" s="157">
        <f t="shared" ref="BG241:BG242" si="130">IF(N241="zákl. přenesená",J241,0)</f>
        <v>0</v>
      </c>
      <c r="BH241" s="157">
        <f t="shared" ref="BH241:BH242" si="131">IF(N241="sníž. přenesená",J241,0)</f>
        <v>0</v>
      </c>
      <c r="BI241" s="157">
        <f t="shared" ref="BI241:BI242" si="132">IF(N241="nulová",J241,0)</f>
        <v>0</v>
      </c>
      <c r="BJ241" s="3" t="s">
        <v>136</v>
      </c>
      <c r="BK241" s="157">
        <f t="shared" ref="BK241:BK242" si="133">ROUND(I241*H241,2)</f>
        <v>0</v>
      </c>
      <c r="BL241" s="3" t="s">
        <v>434</v>
      </c>
      <c r="BM241" s="156" t="s">
        <v>2620</v>
      </c>
    </row>
    <row r="242" ht="24.0" customHeight="1">
      <c r="A242" s="16"/>
      <c r="B242" s="17"/>
      <c r="C242" s="146" t="s">
        <v>834</v>
      </c>
      <c r="D242" s="146" t="s">
        <v>131</v>
      </c>
      <c r="E242" s="147" t="s">
        <v>2621</v>
      </c>
      <c r="F242" s="148" t="s">
        <v>2622</v>
      </c>
      <c r="G242" s="149" t="s">
        <v>410</v>
      </c>
      <c r="H242" s="150">
        <v>0.002</v>
      </c>
      <c r="I242" s="151"/>
      <c r="J242" s="151">
        <f t="shared" si="124"/>
        <v>0</v>
      </c>
      <c r="K242" s="148" t="s">
        <v>134</v>
      </c>
      <c r="L242" s="17"/>
      <c r="M242" s="152" t="s">
        <v>1</v>
      </c>
      <c r="N242" s="153" t="s">
        <v>41</v>
      </c>
      <c r="O242" s="154">
        <v>9.99</v>
      </c>
      <c r="P242" s="154">
        <f t="shared" si="125"/>
        <v>0.01998</v>
      </c>
      <c r="Q242" s="154">
        <v>0.0</v>
      </c>
      <c r="R242" s="154">
        <f t="shared" si="126"/>
        <v>0</v>
      </c>
      <c r="S242" s="154">
        <v>0.0</v>
      </c>
      <c r="T242" s="155">
        <f t="shared" si="127"/>
        <v>0</v>
      </c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56" t="s">
        <v>434</v>
      </c>
      <c r="AS242" s="16"/>
      <c r="AT242" s="156" t="s">
        <v>131</v>
      </c>
      <c r="AU242" s="156" t="s">
        <v>136</v>
      </c>
      <c r="AV242" s="16"/>
      <c r="AW242" s="16"/>
      <c r="AX242" s="16"/>
      <c r="AY242" s="3" t="s">
        <v>128</v>
      </c>
      <c r="AZ242" s="16"/>
      <c r="BA242" s="16"/>
      <c r="BB242" s="16"/>
      <c r="BC242" s="16"/>
      <c r="BD242" s="16"/>
      <c r="BE242" s="157">
        <f t="shared" si="128"/>
        <v>0</v>
      </c>
      <c r="BF242" s="157">
        <f t="shared" si="129"/>
        <v>0</v>
      </c>
      <c r="BG242" s="157">
        <f t="shared" si="130"/>
        <v>0</v>
      </c>
      <c r="BH242" s="157">
        <f t="shared" si="131"/>
        <v>0</v>
      </c>
      <c r="BI242" s="157">
        <f t="shared" si="132"/>
        <v>0</v>
      </c>
      <c r="BJ242" s="3" t="s">
        <v>136</v>
      </c>
      <c r="BK242" s="157">
        <f t="shared" si="133"/>
        <v>0</v>
      </c>
      <c r="BL242" s="3" t="s">
        <v>434</v>
      </c>
      <c r="BM242" s="156" t="s">
        <v>2623</v>
      </c>
    </row>
    <row r="243" ht="15.75" customHeight="1">
      <c r="A243" s="16"/>
      <c r="B243" s="17"/>
      <c r="C243" s="16"/>
      <c r="D243" s="158" t="s">
        <v>138</v>
      </c>
      <c r="E243" s="16"/>
      <c r="F243" s="159" t="s">
        <v>2624</v>
      </c>
      <c r="G243" s="16"/>
      <c r="H243" s="16"/>
      <c r="I243" s="16"/>
      <c r="J243" s="16"/>
      <c r="K243" s="16"/>
      <c r="L243" s="17"/>
      <c r="M243" s="161"/>
      <c r="N243" s="162"/>
      <c r="O243" s="162"/>
      <c r="P243" s="162"/>
      <c r="Q243" s="162"/>
      <c r="R243" s="162"/>
      <c r="S243" s="162"/>
      <c r="T243" s="163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3" t="s">
        <v>138</v>
      </c>
      <c r="AU243" s="3" t="s">
        <v>136</v>
      </c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</row>
    <row r="244" ht="6.75" customHeight="1">
      <c r="A244" s="16"/>
      <c r="B244" s="38"/>
      <c r="C244" s="39"/>
      <c r="D244" s="39"/>
      <c r="E244" s="39"/>
      <c r="F244" s="39"/>
      <c r="G244" s="39"/>
      <c r="H244" s="39"/>
      <c r="I244" s="39"/>
      <c r="J244" s="39"/>
      <c r="K244" s="39"/>
      <c r="L244" s="17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$C$118:$K$243"/>
  <mergeCells count="9">
    <mergeCell ref="E109:H109"/>
    <mergeCell ref="E111:H111"/>
    <mergeCell ref="L2:V2"/>
    <mergeCell ref="E7:H7"/>
    <mergeCell ref="E9:H9"/>
    <mergeCell ref="E18:H18"/>
    <mergeCell ref="E27:H27"/>
    <mergeCell ref="E85:H85"/>
    <mergeCell ref="E87:H87"/>
  </mergeCells>
  <hyperlinks>
    <hyperlink r:id="rId1" ref="F164"/>
    <hyperlink r:id="rId2" ref="F194"/>
    <hyperlink r:id="rId3" ref="F216"/>
    <hyperlink r:id="rId4" ref="F225"/>
    <hyperlink r:id="rId5" ref="F229"/>
    <hyperlink r:id="rId6" ref="F233"/>
    <hyperlink r:id="rId7" ref="F235"/>
    <hyperlink r:id="rId8" ref="F237"/>
    <hyperlink r:id="rId9" ref="F240"/>
    <hyperlink r:id="rId10" ref="F243"/>
  </hyperlinks>
  <printOptions/>
  <pageMargins bottom="0.39375" footer="0.0" header="0.0" left="0.39375" right="0.39375" top="0.39375"/>
  <pageSetup paperSize="9" orientation="portrait"/>
  <headerFooter>
    <oddFooter>&amp;CStrana &amp;P z </oddFooter>
  </headerFooter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6.83" defaultRowHeight="15.0"/>
  <cols>
    <col customWidth="1" min="1" max="1" width="8.33"/>
    <col customWidth="1" min="2" max="2" width="1.17"/>
    <col customWidth="1" min="3" max="3" width="4.17"/>
    <col customWidth="1" min="4" max="4" width="4.33"/>
    <col customWidth="1" min="5" max="5" width="17.17"/>
    <col customWidth="1" min="6" max="6" width="50.83"/>
    <col customWidth="1" min="7" max="7" width="7.5"/>
    <col customWidth="1" min="8" max="8" width="14.0"/>
    <col customWidth="1" min="9" max="9" width="15.83"/>
    <col customWidth="1" min="10" max="11" width="22.33"/>
    <col customWidth="1" min="12" max="12" width="9.33"/>
    <col customWidth="1" hidden="1" min="13" max="13" width="10.83"/>
    <col customWidth="1" hidden="1" min="14" max="14" width="9.33"/>
    <col customWidth="1" hidden="1" min="15" max="20" width="14.17"/>
    <col customWidth="1" hidden="1" min="21" max="21" width="16.33"/>
    <col customWidth="1" min="22" max="22" width="12.33"/>
    <col customWidth="1" min="23" max="23" width="16.33"/>
    <col customWidth="1" min="24" max="24" width="12.33"/>
    <col customWidth="1" min="25" max="25" width="15.0"/>
    <col customWidth="1" min="26" max="26" width="11.0"/>
    <col customWidth="1" min="27" max="27" width="15.0"/>
    <col customWidth="1" min="28" max="28" width="16.33"/>
    <col customWidth="1" min="29" max="29" width="11.0"/>
    <col customWidth="1" min="30" max="30" width="15.0"/>
    <col customWidth="1" min="31" max="31" width="16.33"/>
    <col customWidth="1" hidden="1" min="44" max="65" width="9.33"/>
  </cols>
  <sheetData>
    <row r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3" t="s">
        <v>96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ht="6.75" customHeight="1">
      <c r="A3" s="2"/>
      <c r="B3" s="4"/>
      <c r="C3" s="5"/>
      <c r="D3" s="5"/>
      <c r="E3" s="5"/>
      <c r="F3" s="5"/>
      <c r="G3" s="5"/>
      <c r="H3" s="5"/>
      <c r="I3" s="5"/>
      <c r="J3" s="5"/>
      <c r="K3" s="5"/>
      <c r="L3" s="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3" t="s">
        <v>83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ht="24.75" customHeight="1">
      <c r="A4" s="2"/>
      <c r="B4" s="6"/>
      <c r="C4" s="2"/>
      <c r="D4" s="7" t="s">
        <v>97</v>
      </c>
      <c r="E4" s="2"/>
      <c r="F4" s="2"/>
      <c r="G4" s="2"/>
      <c r="H4" s="2"/>
      <c r="I4" s="2"/>
      <c r="J4" s="2"/>
      <c r="K4" s="2"/>
      <c r="L4" s="6"/>
      <c r="M4" s="96" t="s">
        <v>10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3" t="s">
        <v>4</v>
      </c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ht="6.75" customHeight="1">
      <c r="A5" s="2"/>
      <c r="B5" s="6"/>
      <c r="C5" s="2"/>
      <c r="D5" s="2"/>
      <c r="E5" s="2"/>
      <c r="F5" s="2"/>
      <c r="G5" s="2"/>
      <c r="H5" s="2"/>
      <c r="I5" s="2"/>
      <c r="J5" s="2"/>
      <c r="K5" s="2"/>
      <c r="L5" s="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ht="12.0" customHeight="1">
      <c r="A6" s="2"/>
      <c r="B6" s="6"/>
      <c r="C6" s="2"/>
      <c r="D6" s="13" t="s">
        <v>14</v>
      </c>
      <c r="E6" s="2"/>
      <c r="F6" s="2"/>
      <c r="G6" s="2"/>
      <c r="H6" s="2"/>
      <c r="I6" s="2"/>
      <c r="J6" s="2"/>
      <c r="K6" s="2"/>
      <c r="L6" s="6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ht="16.5" customHeight="1">
      <c r="A7" s="2"/>
      <c r="B7" s="6"/>
      <c r="C7" s="2"/>
      <c r="D7" s="2"/>
      <c r="E7" s="97" t="str">
        <f>'Rekapitulace stavby'!K6</f>
        <v>RD - RUBÍN - PTH</v>
      </c>
      <c r="I7" s="2"/>
      <c r="J7" s="2"/>
      <c r="K7" s="2"/>
      <c r="L7" s="6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ht="12.0" customHeight="1">
      <c r="A8" s="16"/>
      <c r="B8" s="17"/>
      <c r="C8" s="16"/>
      <c r="D8" s="13" t="s">
        <v>98</v>
      </c>
      <c r="E8" s="16"/>
      <c r="F8" s="16"/>
      <c r="G8" s="16"/>
      <c r="H8" s="16"/>
      <c r="I8" s="16"/>
      <c r="J8" s="16"/>
      <c r="K8" s="16"/>
      <c r="L8" s="17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</row>
    <row r="9" ht="16.5" customHeight="1">
      <c r="A9" s="16"/>
      <c r="B9" s="17"/>
      <c r="C9" s="16"/>
      <c r="D9" s="16"/>
      <c r="E9" s="47" t="s">
        <v>2625</v>
      </c>
      <c r="I9" s="16"/>
      <c r="J9" s="16"/>
      <c r="K9" s="16"/>
      <c r="L9" s="17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</row>
    <row r="10">
      <c r="A10" s="16"/>
      <c r="B10" s="17"/>
      <c r="C10" s="16"/>
      <c r="D10" s="16"/>
      <c r="E10" s="16"/>
      <c r="F10" s="16"/>
      <c r="G10" s="16"/>
      <c r="H10" s="16"/>
      <c r="I10" s="16"/>
      <c r="J10" s="16"/>
      <c r="K10" s="16"/>
      <c r="L10" s="17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</row>
    <row r="11" ht="12.0" customHeight="1">
      <c r="A11" s="16"/>
      <c r="B11" s="17"/>
      <c r="C11" s="16"/>
      <c r="D11" s="13" t="s">
        <v>16</v>
      </c>
      <c r="E11" s="16"/>
      <c r="F11" s="10" t="s">
        <v>1</v>
      </c>
      <c r="G11" s="16"/>
      <c r="H11" s="16"/>
      <c r="I11" s="13" t="s">
        <v>17</v>
      </c>
      <c r="J11" s="10" t="s">
        <v>1</v>
      </c>
      <c r="K11" s="16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</row>
    <row r="12" ht="12.0" customHeight="1">
      <c r="A12" s="16"/>
      <c r="B12" s="17"/>
      <c r="C12" s="16"/>
      <c r="D12" s="13" t="s">
        <v>18</v>
      </c>
      <c r="E12" s="16"/>
      <c r="F12" s="10" t="s">
        <v>19</v>
      </c>
      <c r="G12" s="16"/>
      <c r="H12" s="16"/>
      <c r="I12" s="13" t="s">
        <v>20</v>
      </c>
      <c r="J12" s="49" t="str">
        <f>'Rekapitulace stavby'!AN8</f>
        <v>19. 12. 2023</v>
      </c>
      <c r="K12" s="16"/>
      <c r="L12" s="17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</row>
    <row r="13" ht="10.5" customHeight="1">
      <c r="A13" s="16"/>
      <c r="B13" s="17"/>
      <c r="C13" s="16"/>
      <c r="D13" s="16"/>
      <c r="E13" s="16"/>
      <c r="F13" s="16"/>
      <c r="G13" s="16"/>
      <c r="H13" s="16"/>
      <c r="I13" s="16"/>
      <c r="J13" s="16"/>
      <c r="K13" s="16"/>
      <c r="L13" s="17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</row>
    <row r="14" ht="12.0" customHeight="1">
      <c r="A14" s="16"/>
      <c r="B14" s="17"/>
      <c r="C14" s="16"/>
      <c r="D14" s="13" t="s">
        <v>22</v>
      </c>
      <c r="E14" s="16"/>
      <c r="F14" s="16"/>
      <c r="G14" s="16"/>
      <c r="H14" s="16"/>
      <c r="I14" s="13" t="s">
        <v>23</v>
      </c>
      <c r="J14" s="10" t="str">
        <f>IF('Rekapitulace stavby'!AN10="","",'Rekapitulace stavby'!AN10)</f>
        <v/>
      </c>
      <c r="K14" s="16"/>
      <c r="L14" s="17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</row>
    <row r="15" ht="18.0" customHeight="1">
      <c r="A15" s="16"/>
      <c r="B15" s="17"/>
      <c r="C15" s="16"/>
      <c r="D15" s="16"/>
      <c r="E15" s="10" t="str">
        <f>IF('Rekapitulace stavby'!E11="","",'Rekapitulace stavby'!E11)</f>
        <v> </v>
      </c>
      <c r="F15" s="16"/>
      <c r="G15" s="16"/>
      <c r="H15" s="16"/>
      <c r="I15" s="13" t="s">
        <v>24</v>
      </c>
      <c r="J15" s="10" t="str">
        <f>IF('Rekapitulace stavby'!AN11="","",'Rekapitulace stavby'!AN11)</f>
        <v/>
      </c>
      <c r="K15" s="16"/>
      <c r="L15" s="17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</row>
    <row r="16" ht="6.75" customHeight="1">
      <c r="A16" s="16"/>
      <c r="B16" s="17"/>
      <c r="C16" s="16"/>
      <c r="D16" s="16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</row>
    <row r="17" ht="12.0" customHeight="1">
      <c r="A17" s="16"/>
      <c r="B17" s="17"/>
      <c r="C17" s="16"/>
      <c r="D17" s="13" t="s">
        <v>25</v>
      </c>
      <c r="E17" s="16"/>
      <c r="F17" s="16"/>
      <c r="G17" s="16"/>
      <c r="H17" s="16"/>
      <c r="I17" s="13" t="s">
        <v>23</v>
      </c>
      <c r="J17" s="10" t="str">
        <f>'Rekapitulace stavby'!AN13</f>
        <v/>
      </c>
      <c r="K17" s="16"/>
      <c r="L17" s="17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</row>
    <row r="18" ht="18.0" customHeight="1">
      <c r="A18" s="16"/>
      <c r="B18" s="17"/>
      <c r="C18" s="16"/>
      <c r="D18" s="16"/>
      <c r="E18" s="10" t="str">
        <f>'Rekapitulace stavby'!E14</f>
        <v> </v>
      </c>
      <c r="I18" s="13" t="s">
        <v>24</v>
      </c>
      <c r="J18" s="10" t="str">
        <f>'Rekapitulace stavby'!AN14</f>
        <v/>
      </c>
      <c r="K18" s="16"/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</row>
    <row r="19" ht="6.75" customHeight="1">
      <c r="A19" s="16"/>
      <c r="B19" s="17"/>
      <c r="C19" s="16"/>
      <c r="D19" s="16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</row>
    <row r="20" ht="12.0" customHeight="1">
      <c r="A20" s="16"/>
      <c r="B20" s="17"/>
      <c r="C20" s="16"/>
      <c r="D20" s="13" t="s">
        <v>26</v>
      </c>
      <c r="E20" s="16"/>
      <c r="F20" s="16"/>
      <c r="G20" s="16"/>
      <c r="H20" s="16"/>
      <c r="I20" s="13" t="s">
        <v>23</v>
      </c>
      <c r="J20" s="10" t="s">
        <v>1</v>
      </c>
      <c r="K20" s="16"/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</row>
    <row r="21" ht="18.0" customHeight="1">
      <c r="A21" s="16"/>
      <c r="B21" s="17"/>
      <c r="C21" s="16"/>
      <c r="D21" s="16"/>
      <c r="E21" s="10" t="s">
        <v>27</v>
      </c>
      <c r="F21" s="16"/>
      <c r="G21" s="16"/>
      <c r="H21" s="16"/>
      <c r="I21" s="13" t="s">
        <v>24</v>
      </c>
      <c r="J21" s="10" t="s">
        <v>1</v>
      </c>
      <c r="K21" s="16"/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</row>
    <row r="22" ht="6.75" customHeight="1">
      <c r="A22" s="16"/>
      <c r="B22" s="17"/>
      <c r="C22" s="16"/>
      <c r="D22" s="16"/>
      <c r="E22" s="16"/>
      <c r="F22" s="16"/>
      <c r="G22" s="16"/>
      <c r="H22" s="16"/>
      <c r="I22" s="16"/>
      <c r="J22" s="16"/>
      <c r="K22" s="16"/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</row>
    <row r="23" ht="12.0" customHeight="1">
      <c r="A23" s="16"/>
      <c r="B23" s="17"/>
      <c r="C23" s="16"/>
      <c r="D23" s="13" t="s">
        <v>29</v>
      </c>
      <c r="E23" s="16"/>
      <c r="F23" s="16"/>
      <c r="G23" s="16"/>
      <c r="H23" s="16"/>
      <c r="I23" s="13" t="s">
        <v>23</v>
      </c>
      <c r="J23" s="10" t="s">
        <v>30</v>
      </c>
      <c r="K23" s="16"/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</row>
    <row r="24" ht="18.0" customHeight="1">
      <c r="A24" s="16"/>
      <c r="B24" s="17"/>
      <c r="C24" s="16"/>
      <c r="D24" s="16"/>
      <c r="E24" s="10" t="s">
        <v>31</v>
      </c>
      <c r="F24" s="16"/>
      <c r="G24" s="16"/>
      <c r="H24" s="16"/>
      <c r="I24" s="13" t="s">
        <v>24</v>
      </c>
      <c r="J24" s="10" t="s">
        <v>32</v>
      </c>
      <c r="K24" s="16"/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</row>
    <row r="25" ht="6.75" customHeight="1">
      <c r="A25" s="16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</row>
    <row r="26" ht="12.0" customHeight="1">
      <c r="A26" s="16"/>
      <c r="B26" s="17"/>
      <c r="C26" s="16"/>
      <c r="D26" s="13" t="s">
        <v>33</v>
      </c>
      <c r="E26" s="16"/>
      <c r="F26" s="16"/>
      <c r="G26" s="16"/>
      <c r="H26" s="16"/>
      <c r="I26" s="16"/>
      <c r="J26" s="16"/>
      <c r="K26" s="16"/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</row>
    <row r="27" ht="107.25" customHeight="1">
      <c r="A27" s="98"/>
      <c r="B27" s="99"/>
      <c r="C27" s="98"/>
      <c r="D27" s="98"/>
      <c r="E27" s="14" t="s">
        <v>100</v>
      </c>
      <c r="I27" s="98"/>
      <c r="J27" s="98"/>
      <c r="K27" s="98"/>
      <c r="L27" s="99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</row>
    <row r="28" ht="6.75" customHeight="1">
      <c r="A28" s="16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</row>
    <row r="29" ht="6.75" customHeight="1">
      <c r="A29" s="16"/>
      <c r="B29" s="17"/>
      <c r="C29" s="16"/>
      <c r="D29" s="53"/>
      <c r="E29" s="53"/>
      <c r="F29" s="53"/>
      <c r="G29" s="53"/>
      <c r="H29" s="53"/>
      <c r="I29" s="53"/>
      <c r="J29" s="53"/>
      <c r="K29" s="53"/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</row>
    <row r="30" ht="24.75" customHeight="1">
      <c r="A30" s="16"/>
      <c r="B30" s="17"/>
      <c r="C30" s="16"/>
      <c r="D30" s="100" t="s">
        <v>35</v>
      </c>
      <c r="E30" s="16"/>
      <c r="F30" s="16"/>
      <c r="G30" s="16"/>
      <c r="H30" s="16"/>
      <c r="I30" s="16"/>
      <c r="J30" s="71">
        <f>ROUND(J121, 2)</f>
        <v>0</v>
      </c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</row>
    <row r="31" ht="6.75" customHeight="1">
      <c r="A31" s="16"/>
      <c r="B31" s="17"/>
      <c r="C31" s="16"/>
      <c r="D31" s="53"/>
      <c r="E31" s="53"/>
      <c r="F31" s="53"/>
      <c r="G31" s="53"/>
      <c r="H31" s="53"/>
      <c r="I31" s="53"/>
      <c r="J31" s="53"/>
      <c r="K31" s="53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</row>
    <row r="32" ht="14.25" customHeight="1">
      <c r="A32" s="16"/>
      <c r="B32" s="17"/>
      <c r="C32" s="16"/>
      <c r="D32" s="16"/>
      <c r="E32" s="16"/>
      <c r="F32" s="22" t="s">
        <v>37</v>
      </c>
      <c r="G32" s="16"/>
      <c r="H32" s="16"/>
      <c r="I32" s="22" t="s">
        <v>36</v>
      </c>
      <c r="J32" s="22" t="s">
        <v>38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</row>
    <row r="33" ht="14.25" customHeight="1">
      <c r="A33" s="16"/>
      <c r="B33" s="17"/>
      <c r="C33" s="16"/>
      <c r="D33" s="101" t="s">
        <v>39</v>
      </c>
      <c r="E33" s="13" t="s">
        <v>40</v>
      </c>
      <c r="F33" s="102">
        <f>ROUND((SUM(BE121:BE220)),  2)</f>
        <v>0</v>
      </c>
      <c r="G33" s="16"/>
      <c r="H33" s="16"/>
      <c r="I33" s="103">
        <v>0.21</v>
      </c>
      <c r="J33" s="102">
        <f>ROUND(((SUM(BE121:BE220))*I33),  2)</f>
        <v>0</v>
      </c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</row>
    <row r="34" ht="14.25" customHeight="1">
      <c r="A34" s="16"/>
      <c r="B34" s="17"/>
      <c r="C34" s="16"/>
      <c r="D34" s="16"/>
      <c r="E34" s="13" t="s">
        <v>41</v>
      </c>
      <c r="F34" s="102">
        <f>ROUND((SUM(BF121:BF220)),  2)</f>
        <v>0</v>
      </c>
      <c r="G34" s="16"/>
      <c r="H34" s="16"/>
      <c r="I34" s="103">
        <v>0.15</v>
      </c>
      <c r="J34" s="102">
        <f>ROUND(((SUM(BF121:BF220))*I34),  2)</f>
        <v>0</v>
      </c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</row>
    <row r="35" ht="14.25" hidden="1" customHeight="1">
      <c r="A35" s="16"/>
      <c r="B35" s="17"/>
      <c r="C35" s="16"/>
      <c r="D35" s="16"/>
      <c r="E35" s="13" t="s">
        <v>42</v>
      </c>
      <c r="F35" s="102">
        <f>ROUND((SUM(BG121:BG220)),  2)</f>
        <v>0</v>
      </c>
      <c r="G35" s="16"/>
      <c r="H35" s="16"/>
      <c r="I35" s="103">
        <v>0.21</v>
      </c>
      <c r="J35" s="102">
        <f t="shared" ref="J35:J37" si="1">0</f>
        <v>0</v>
      </c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</row>
    <row r="36" ht="14.25" hidden="1" customHeight="1">
      <c r="A36" s="16"/>
      <c r="B36" s="17"/>
      <c r="C36" s="16"/>
      <c r="D36" s="16"/>
      <c r="E36" s="13" t="s">
        <v>43</v>
      </c>
      <c r="F36" s="102">
        <f>ROUND((SUM(BH121:BH220)),  2)</f>
        <v>0</v>
      </c>
      <c r="G36" s="16"/>
      <c r="H36" s="16"/>
      <c r="I36" s="103">
        <v>0.15</v>
      </c>
      <c r="J36" s="102">
        <f t="shared" si="1"/>
        <v>0</v>
      </c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</row>
    <row r="37" ht="14.25" hidden="1" customHeight="1">
      <c r="A37" s="16"/>
      <c r="B37" s="17"/>
      <c r="C37" s="16"/>
      <c r="D37" s="16"/>
      <c r="E37" s="13" t="s">
        <v>44</v>
      </c>
      <c r="F37" s="102">
        <f>ROUND((SUM(BI121:BI220)),  2)</f>
        <v>0</v>
      </c>
      <c r="G37" s="16"/>
      <c r="H37" s="16"/>
      <c r="I37" s="103">
        <v>0.0</v>
      </c>
      <c r="J37" s="102">
        <f t="shared" si="1"/>
        <v>0</v>
      </c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</row>
    <row r="38" ht="6.75" customHeight="1">
      <c r="A38" s="16"/>
      <c r="B38" s="17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</row>
    <row r="39" ht="24.75" customHeight="1">
      <c r="A39" s="16"/>
      <c r="B39" s="17"/>
      <c r="C39" s="104"/>
      <c r="D39" s="105" t="s">
        <v>45</v>
      </c>
      <c r="E39" s="58"/>
      <c r="F39" s="58"/>
      <c r="G39" s="106" t="s">
        <v>46</v>
      </c>
      <c r="H39" s="107" t="s">
        <v>47</v>
      </c>
      <c r="I39" s="58"/>
      <c r="J39" s="108">
        <f>SUM(J30:J37)</f>
        <v>0</v>
      </c>
      <c r="K39" s="109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</row>
    <row r="40" ht="14.25" customHeight="1">
      <c r="A40" s="16"/>
      <c r="B40" s="17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ht="14.25" customHeight="1">
      <c r="A41" s="2"/>
      <c r="B41" s="6"/>
      <c r="C41" s="2"/>
      <c r="D41" s="2"/>
      <c r="E41" s="2"/>
      <c r="F41" s="2"/>
      <c r="G41" s="2"/>
      <c r="H41" s="2"/>
      <c r="I41" s="2"/>
      <c r="J41" s="2"/>
      <c r="K41" s="2"/>
      <c r="L41" s="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ht="14.25" customHeight="1">
      <c r="A42" s="2"/>
      <c r="B42" s="6"/>
      <c r="C42" s="2"/>
      <c r="D42" s="2"/>
      <c r="E42" s="2"/>
      <c r="F42" s="2"/>
      <c r="G42" s="2"/>
      <c r="H42" s="2"/>
      <c r="I42" s="2"/>
      <c r="J42" s="2"/>
      <c r="K42" s="2"/>
      <c r="L42" s="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ht="14.25" customHeight="1">
      <c r="A43" s="2"/>
      <c r="B43" s="6"/>
      <c r="C43" s="2"/>
      <c r="D43" s="2"/>
      <c r="E43" s="2"/>
      <c r="F43" s="2"/>
      <c r="G43" s="2"/>
      <c r="H43" s="2"/>
      <c r="I43" s="2"/>
      <c r="J43" s="2"/>
      <c r="K43" s="2"/>
      <c r="L43" s="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ht="14.25" customHeight="1">
      <c r="A44" s="2"/>
      <c r="B44" s="6"/>
      <c r="C44" s="2"/>
      <c r="D44" s="2"/>
      <c r="E44" s="2"/>
      <c r="F44" s="2"/>
      <c r="G44" s="2"/>
      <c r="H44" s="2"/>
      <c r="I44" s="2"/>
      <c r="J44" s="2"/>
      <c r="K44" s="2"/>
      <c r="L44" s="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ht="14.25" customHeight="1">
      <c r="A45" s="2"/>
      <c r="B45" s="6"/>
      <c r="C45" s="2"/>
      <c r="D45" s="2"/>
      <c r="E45" s="2"/>
      <c r="F45" s="2"/>
      <c r="G45" s="2"/>
      <c r="H45" s="2"/>
      <c r="I45" s="2"/>
      <c r="J45" s="2"/>
      <c r="K45" s="2"/>
      <c r="L45" s="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ht="14.25" customHeight="1">
      <c r="A46" s="2"/>
      <c r="B46" s="6"/>
      <c r="C46" s="2"/>
      <c r="D46" s="2"/>
      <c r="E46" s="2"/>
      <c r="F46" s="2"/>
      <c r="G46" s="2"/>
      <c r="H46" s="2"/>
      <c r="I46" s="2"/>
      <c r="J46" s="2"/>
      <c r="K46" s="2"/>
      <c r="L46" s="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ht="14.25" customHeight="1">
      <c r="A47" s="2"/>
      <c r="B47" s="6"/>
      <c r="C47" s="2"/>
      <c r="D47" s="2"/>
      <c r="E47" s="2"/>
      <c r="F47" s="2"/>
      <c r="G47" s="2"/>
      <c r="H47" s="2"/>
      <c r="I47" s="2"/>
      <c r="J47" s="2"/>
      <c r="K47" s="2"/>
      <c r="L47" s="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ht="14.25" customHeight="1">
      <c r="A48" s="2"/>
      <c r="B48" s="6"/>
      <c r="C48" s="2"/>
      <c r="D48" s="2"/>
      <c r="E48" s="2"/>
      <c r="F48" s="2"/>
      <c r="G48" s="2"/>
      <c r="H48" s="2"/>
      <c r="I48" s="2"/>
      <c r="J48" s="2"/>
      <c r="K48" s="2"/>
      <c r="L48" s="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ht="14.25" customHeight="1">
      <c r="A49" s="2"/>
      <c r="B49" s="6"/>
      <c r="C49" s="2"/>
      <c r="D49" s="2"/>
      <c r="E49" s="2"/>
      <c r="F49" s="2"/>
      <c r="G49" s="2"/>
      <c r="H49" s="2"/>
      <c r="I49" s="2"/>
      <c r="J49" s="2"/>
      <c r="K49" s="2"/>
      <c r="L49" s="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ht="14.25" customHeight="1">
      <c r="A50" s="16"/>
      <c r="B50" s="17"/>
      <c r="C50" s="16"/>
      <c r="D50" s="35" t="s">
        <v>48</v>
      </c>
      <c r="E50" s="36"/>
      <c r="F50" s="36"/>
      <c r="G50" s="35" t="s">
        <v>49</v>
      </c>
      <c r="H50" s="36"/>
      <c r="I50" s="36"/>
      <c r="J50" s="36"/>
      <c r="K50" s="36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</row>
    <row r="51" ht="15.75" customHeight="1">
      <c r="A51" s="2"/>
      <c r="B51" s="6"/>
      <c r="C51" s="2"/>
      <c r="D51" s="2"/>
      <c r="E51" s="2"/>
      <c r="F51" s="2"/>
      <c r="G51" s="2"/>
      <c r="H51" s="2"/>
      <c r="I51" s="2"/>
      <c r="J51" s="2"/>
      <c r="K51" s="2"/>
      <c r="L51" s="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ht="15.75" customHeight="1">
      <c r="A52" s="2"/>
      <c r="B52" s="6"/>
      <c r="C52" s="2"/>
      <c r="D52" s="2"/>
      <c r="E52" s="2"/>
      <c r="F52" s="2"/>
      <c r="G52" s="2"/>
      <c r="H52" s="2"/>
      <c r="I52" s="2"/>
      <c r="J52" s="2"/>
      <c r="K52" s="2"/>
      <c r="L52" s="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ht="15.75" customHeight="1">
      <c r="A53" s="2"/>
      <c r="B53" s="6"/>
      <c r="C53" s="2"/>
      <c r="D53" s="2"/>
      <c r="E53" s="2"/>
      <c r="F53" s="2"/>
      <c r="G53" s="2"/>
      <c r="H53" s="2"/>
      <c r="I53" s="2"/>
      <c r="J53" s="2"/>
      <c r="K53" s="2"/>
      <c r="L53" s="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ht="15.75" customHeight="1">
      <c r="A54" s="2"/>
      <c r="B54" s="6"/>
      <c r="C54" s="2"/>
      <c r="D54" s="2"/>
      <c r="E54" s="2"/>
      <c r="F54" s="2"/>
      <c r="G54" s="2"/>
      <c r="H54" s="2"/>
      <c r="I54" s="2"/>
      <c r="J54" s="2"/>
      <c r="K54" s="2"/>
      <c r="L54" s="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ht="15.75" customHeight="1">
      <c r="A55" s="2"/>
      <c r="B55" s="6"/>
      <c r="C55" s="2"/>
      <c r="D55" s="2"/>
      <c r="E55" s="2"/>
      <c r="F55" s="2"/>
      <c r="G55" s="2"/>
      <c r="H55" s="2"/>
      <c r="I55" s="2"/>
      <c r="J55" s="2"/>
      <c r="K55" s="2"/>
      <c r="L55" s="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ht="15.75" customHeight="1">
      <c r="A56" s="2"/>
      <c r="B56" s="6"/>
      <c r="C56" s="2"/>
      <c r="D56" s="2"/>
      <c r="E56" s="2"/>
      <c r="F56" s="2"/>
      <c r="G56" s="2"/>
      <c r="H56" s="2"/>
      <c r="I56" s="2"/>
      <c r="J56" s="2"/>
      <c r="K56" s="2"/>
      <c r="L56" s="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ht="15.75" customHeight="1">
      <c r="A57" s="2"/>
      <c r="B57" s="6"/>
      <c r="C57" s="2"/>
      <c r="D57" s="2"/>
      <c r="E57" s="2"/>
      <c r="F57" s="2"/>
      <c r="G57" s="2"/>
      <c r="H57" s="2"/>
      <c r="I57" s="2"/>
      <c r="J57" s="2"/>
      <c r="K57" s="2"/>
      <c r="L57" s="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ht="15.75" customHeight="1">
      <c r="A58" s="2"/>
      <c r="B58" s="6"/>
      <c r="C58" s="2"/>
      <c r="D58" s="2"/>
      <c r="E58" s="2"/>
      <c r="F58" s="2"/>
      <c r="G58" s="2"/>
      <c r="H58" s="2"/>
      <c r="I58" s="2"/>
      <c r="J58" s="2"/>
      <c r="K58" s="2"/>
      <c r="L58" s="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ht="15.75" customHeight="1">
      <c r="A59" s="2"/>
      <c r="B59" s="6"/>
      <c r="C59" s="2"/>
      <c r="D59" s="2"/>
      <c r="E59" s="2"/>
      <c r="F59" s="2"/>
      <c r="G59" s="2"/>
      <c r="H59" s="2"/>
      <c r="I59" s="2"/>
      <c r="J59" s="2"/>
      <c r="K59" s="2"/>
      <c r="L59" s="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ht="15.75" customHeight="1">
      <c r="A60" s="2"/>
      <c r="B60" s="6"/>
      <c r="C60" s="2"/>
      <c r="D60" s="2"/>
      <c r="E60" s="2"/>
      <c r="F60" s="2"/>
      <c r="G60" s="2"/>
      <c r="H60" s="2"/>
      <c r="I60" s="2"/>
      <c r="J60" s="2"/>
      <c r="K60" s="2"/>
      <c r="L60" s="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ht="15.75" customHeight="1">
      <c r="A61" s="16"/>
      <c r="B61" s="17"/>
      <c r="C61" s="16"/>
      <c r="D61" s="37" t="s">
        <v>50</v>
      </c>
      <c r="E61" s="19"/>
      <c r="F61" s="110" t="s">
        <v>51</v>
      </c>
      <c r="G61" s="37" t="s">
        <v>50</v>
      </c>
      <c r="H61" s="19"/>
      <c r="I61" s="19"/>
      <c r="J61" s="111" t="s">
        <v>51</v>
      </c>
      <c r="K61" s="19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</row>
    <row r="62" ht="15.75" customHeight="1">
      <c r="A62" s="2"/>
      <c r="B62" s="6"/>
      <c r="C62" s="2"/>
      <c r="D62" s="2"/>
      <c r="E62" s="2"/>
      <c r="F62" s="2"/>
      <c r="G62" s="2"/>
      <c r="H62" s="2"/>
      <c r="I62" s="2"/>
      <c r="J62" s="2"/>
      <c r="K62" s="2"/>
      <c r="L62" s="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ht="15.75" customHeight="1">
      <c r="A63" s="2"/>
      <c r="B63" s="6"/>
      <c r="C63" s="2"/>
      <c r="D63" s="2"/>
      <c r="E63" s="2"/>
      <c r="F63" s="2"/>
      <c r="G63" s="2"/>
      <c r="H63" s="2"/>
      <c r="I63" s="2"/>
      <c r="J63" s="2"/>
      <c r="K63" s="2"/>
      <c r="L63" s="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ht="15.75" customHeight="1">
      <c r="A64" s="2"/>
      <c r="B64" s="6"/>
      <c r="C64" s="2"/>
      <c r="D64" s="2"/>
      <c r="E64" s="2"/>
      <c r="F64" s="2"/>
      <c r="G64" s="2"/>
      <c r="H64" s="2"/>
      <c r="I64" s="2"/>
      <c r="J64" s="2"/>
      <c r="K64" s="2"/>
      <c r="L64" s="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ht="15.75" customHeight="1">
      <c r="A65" s="16"/>
      <c r="B65" s="17"/>
      <c r="C65" s="16"/>
      <c r="D65" s="35" t="s">
        <v>52</v>
      </c>
      <c r="E65" s="36"/>
      <c r="F65" s="36"/>
      <c r="G65" s="35" t="s">
        <v>53</v>
      </c>
      <c r="H65" s="36"/>
      <c r="I65" s="36"/>
      <c r="J65" s="36"/>
      <c r="K65" s="36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</row>
    <row r="66" ht="15.75" customHeight="1">
      <c r="A66" s="2"/>
      <c r="B66" s="6"/>
      <c r="C66" s="2"/>
      <c r="D66" s="2"/>
      <c r="E66" s="2"/>
      <c r="F66" s="2"/>
      <c r="G66" s="2"/>
      <c r="H66" s="2"/>
      <c r="I66" s="2"/>
      <c r="J66" s="2"/>
      <c r="K66" s="2"/>
      <c r="L66" s="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ht="15.75" customHeight="1">
      <c r="A67" s="2"/>
      <c r="B67" s="6"/>
      <c r="C67" s="2"/>
      <c r="D67" s="2"/>
      <c r="E67" s="2"/>
      <c r="F67" s="2"/>
      <c r="G67" s="2"/>
      <c r="H67" s="2"/>
      <c r="I67" s="2"/>
      <c r="J67" s="2"/>
      <c r="K67" s="2"/>
      <c r="L67" s="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ht="15.75" customHeight="1">
      <c r="A68" s="2"/>
      <c r="B68" s="6"/>
      <c r="C68" s="2"/>
      <c r="D68" s="2"/>
      <c r="E68" s="2"/>
      <c r="F68" s="2"/>
      <c r="G68" s="2"/>
      <c r="H68" s="2"/>
      <c r="I68" s="2"/>
      <c r="J68" s="2"/>
      <c r="K68" s="2"/>
      <c r="L68" s="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ht="15.75" customHeight="1">
      <c r="A69" s="2"/>
      <c r="B69" s="6"/>
      <c r="C69" s="2"/>
      <c r="D69" s="2"/>
      <c r="E69" s="2"/>
      <c r="F69" s="2"/>
      <c r="G69" s="2"/>
      <c r="H69" s="2"/>
      <c r="I69" s="2"/>
      <c r="J69" s="2"/>
      <c r="K69" s="2"/>
      <c r="L69" s="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ht="15.75" customHeight="1">
      <c r="A70" s="2"/>
      <c r="B70" s="6"/>
      <c r="C70" s="2"/>
      <c r="D70" s="2"/>
      <c r="E70" s="2"/>
      <c r="F70" s="2"/>
      <c r="G70" s="2"/>
      <c r="H70" s="2"/>
      <c r="I70" s="2"/>
      <c r="J70" s="2"/>
      <c r="K70" s="2"/>
      <c r="L70" s="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ht="15.75" customHeight="1">
      <c r="A71" s="2"/>
      <c r="B71" s="6"/>
      <c r="C71" s="2"/>
      <c r="D71" s="2"/>
      <c r="E71" s="2"/>
      <c r="F71" s="2"/>
      <c r="G71" s="2"/>
      <c r="H71" s="2"/>
      <c r="I71" s="2"/>
      <c r="J71" s="2"/>
      <c r="K71" s="2"/>
      <c r="L71" s="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ht="15.75" customHeight="1">
      <c r="A72" s="2"/>
      <c r="B72" s="6"/>
      <c r="C72" s="2"/>
      <c r="D72" s="2"/>
      <c r="E72" s="2"/>
      <c r="F72" s="2"/>
      <c r="G72" s="2"/>
      <c r="H72" s="2"/>
      <c r="I72" s="2"/>
      <c r="J72" s="2"/>
      <c r="K72" s="2"/>
      <c r="L72" s="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ht="15.75" customHeight="1">
      <c r="A73" s="2"/>
      <c r="B73" s="6"/>
      <c r="C73" s="2"/>
      <c r="D73" s="2"/>
      <c r="E73" s="2"/>
      <c r="F73" s="2"/>
      <c r="G73" s="2"/>
      <c r="H73" s="2"/>
      <c r="I73" s="2"/>
      <c r="J73" s="2"/>
      <c r="K73" s="2"/>
      <c r="L73" s="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ht="15.75" customHeight="1">
      <c r="A74" s="2"/>
      <c r="B74" s="6"/>
      <c r="C74" s="2"/>
      <c r="D74" s="2"/>
      <c r="E74" s="2"/>
      <c r="F74" s="2"/>
      <c r="G74" s="2"/>
      <c r="H74" s="2"/>
      <c r="I74" s="2"/>
      <c r="J74" s="2"/>
      <c r="K74" s="2"/>
      <c r="L74" s="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ht="15.75" customHeight="1">
      <c r="A75" s="2"/>
      <c r="B75" s="6"/>
      <c r="C75" s="2"/>
      <c r="D75" s="2"/>
      <c r="E75" s="2"/>
      <c r="F75" s="2"/>
      <c r="G75" s="2"/>
      <c r="H75" s="2"/>
      <c r="I75" s="2"/>
      <c r="J75" s="2"/>
      <c r="K75" s="2"/>
      <c r="L75" s="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ht="15.75" customHeight="1">
      <c r="A76" s="16"/>
      <c r="B76" s="17"/>
      <c r="C76" s="16"/>
      <c r="D76" s="37" t="s">
        <v>50</v>
      </c>
      <c r="E76" s="19"/>
      <c r="F76" s="110" t="s">
        <v>51</v>
      </c>
      <c r="G76" s="37" t="s">
        <v>50</v>
      </c>
      <c r="H76" s="19"/>
      <c r="I76" s="19"/>
      <c r="J76" s="111" t="s">
        <v>51</v>
      </c>
      <c r="K76" s="19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</row>
    <row r="77" ht="14.25" customHeight="1">
      <c r="A77" s="16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ht="6.75" customHeight="1">
      <c r="A81" s="16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</row>
    <row r="82" ht="24.75" customHeight="1">
      <c r="A82" s="16"/>
      <c r="B82" s="17"/>
      <c r="C82" s="7" t="s">
        <v>101</v>
      </c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</row>
    <row r="83" ht="6.75" customHeight="1">
      <c r="A83" s="16"/>
      <c r="B83" s="17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</row>
    <row r="84" ht="12.0" customHeight="1">
      <c r="A84" s="16"/>
      <c r="B84" s="17"/>
      <c r="C84" s="13" t="s">
        <v>14</v>
      </c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</row>
    <row r="85" ht="16.5" customHeight="1">
      <c r="A85" s="16"/>
      <c r="B85" s="17"/>
      <c r="C85" s="16"/>
      <c r="D85" s="16"/>
      <c r="E85" s="97" t="str">
        <f>E7</f>
        <v>RD - RUBÍN - PTH</v>
      </c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</row>
    <row r="86" ht="12.0" customHeight="1">
      <c r="A86" s="16"/>
      <c r="B86" s="17"/>
      <c r="C86" s="13" t="s">
        <v>98</v>
      </c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</row>
    <row r="87" ht="16.5" customHeight="1">
      <c r="A87" s="16"/>
      <c r="B87" s="17"/>
      <c r="C87" s="16"/>
      <c r="D87" s="16"/>
      <c r="E87" s="47" t="str">
        <f>E9</f>
        <v>04 - RD - Systém s podlahovým vytápěním</v>
      </c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</row>
    <row r="88" ht="6.75" customHeight="1">
      <c r="A88" s="16"/>
      <c r="B88" s="17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</row>
    <row r="89" ht="12.0" customHeight="1">
      <c r="A89" s="16"/>
      <c r="B89" s="17"/>
      <c r="C89" s="13" t="s">
        <v>18</v>
      </c>
      <c r="D89" s="16"/>
      <c r="E89" s="16"/>
      <c r="F89" s="10" t="str">
        <f>F12</f>
        <v> </v>
      </c>
      <c r="G89" s="16"/>
      <c r="H89" s="16"/>
      <c r="I89" s="13" t="s">
        <v>20</v>
      </c>
      <c r="J89" s="49" t="str">
        <f>IF(J12="","",J12)</f>
        <v>19. 12. 2023</v>
      </c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</row>
    <row r="90" ht="6.75" customHeight="1">
      <c r="A90" s="16"/>
      <c r="B90" s="17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</row>
    <row r="91" ht="15.0" customHeight="1">
      <c r="A91" s="16"/>
      <c r="B91" s="17"/>
      <c r="C91" s="13" t="s">
        <v>22</v>
      </c>
      <c r="D91" s="16"/>
      <c r="E91" s="16"/>
      <c r="F91" s="10" t="str">
        <f>E15</f>
        <v> </v>
      </c>
      <c r="G91" s="16"/>
      <c r="H91" s="16"/>
      <c r="I91" s="13" t="s">
        <v>26</v>
      </c>
      <c r="J91" s="14" t="str">
        <f>E21</f>
        <v>Ing. Ota Štork</v>
      </c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</row>
    <row r="92" ht="15.0" customHeight="1">
      <c r="A92" s="16"/>
      <c r="B92" s="17"/>
      <c r="C92" s="13" t="s">
        <v>25</v>
      </c>
      <c r="D92" s="16"/>
      <c r="E92" s="16"/>
      <c r="F92" s="10" t="str">
        <f>IF(E18="","",E18)</f>
        <v> </v>
      </c>
      <c r="G92" s="16"/>
      <c r="H92" s="16"/>
      <c r="I92" s="13" t="s">
        <v>29</v>
      </c>
      <c r="J92" s="14" t="str">
        <f>E24</f>
        <v>G SERVIS CZ, s.r.o.</v>
      </c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</row>
    <row r="93" ht="9.75" customHeight="1">
      <c r="A93" s="16"/>
      <c r="B93" s="17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</row>
    <row r="94" ht="29.25" customHeight="1">
      <c r="A94" s="16"/>
      <c r="B94" s="17"/>
      <c r="C94" s="112" t="s">
        <v>102</v>
      </c>
      <c r="D94" s="104"/>
      <c r="E94" s="104"/>
      <c r="F94" s="104"/>
      <c r="G94" s="104"/>
      <c r="H94" s="104"/>
      <c r="I94" s="104"/>
      <c r="J94" s="113" t="s">
        <v>103</v>
      </c>
      <c r="K94" s="104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</row>
    <row r="95" ht="9.75" customHeight="1">
      <c r="A95" s="16"/>
      <c r="B95" s="17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</row>
    <row r="96" ht="22.5" customHeight="1">
      <c r="A96" s="16"/>
      <c r="B96" s="17"/>
      <c r="C96" s="114" t="s">
        <v>104</v>
      </c>
      <c r="D96" s="16"/>
      <c r="E96" s="16"/>
      <c r="F96" s="16"/>
      <c r="G96" s="16"/>
      <c r="H96" s="16"/>
      <c r="I96" s="16"/>
      <c r="J96" s="71">
        <f t="shared" ref="J96:J98" si="2">J121</f>
        <v>0</v>
      </c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3" t="s">
        <v>105</v>
      </c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</row>
    <row r="97" ht="24.75" customHeight="1">
      <c r="A97" s="115"/>
      <c r="B97" s="116"/>
      <c r="C97" s="115"/>
      <c r="D97" s="117" t="s">
        <v>317</v>
      </c>
      <c r="E97" s="118"/>
      <c r="F97" s="118"/>
      <c r="G97" s="118"/>
      <c r="H97" s="118"/>
      <c r="I97" s="118"/>
      <c r="J97" s="119">
        <f t="shared" si="2"/>
        <v>0</v>
      </c>
      <c r="K97" s="115"/>
      <c r="L97" s="116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5"/>
      <c r="AK97" s="115"/>
      <c r="AL97" s="115"/>
      <c r="AM97" s="115"/>
      <c r="AN97" s="115"/>
      <c r="AO97" s="115"/>
      <c r="AP97" s="115"/>
      <c r="AQ97" s="115"/>
      <c r="AR97" s="115"/>
      <c r="AS97" s="115"/>
      <c r="AT97" s="115"/>
      <c r="AU97" s="115"/>
      <c r="AV97" s="115"/>
      <c r="AW97" s="115"/>
      <c r="AX97" s="115"/>
      <c r="AY97" s="115"/>
      <c r="AZ97" s="115"/>
      <c r="BA97" s="115"/>
      <c r="BB97" s="115"/>
      <c r="BC97" s="115"/>
      <c r="BD97" s="115"/>
      <c r="BE97" s="115"/>
      <c r="BF97" s="115"/>
      <c r="BG97" s="115"/>
      <c r="BH97" s="115"/>
      <c r="BI97" s="115"/>
      <c r="BJ97" s="115"/>
      <c r="BK97" s="115"/>
      <c r="BL97" s="115"/>
      <c r="BM97" s="115"/>
    </row>
    <row r="98" ht="19.5" customHeight="1">
      <c r="A98" s="120"/>
      <c r="B98" s="121"/>
      <c r="C98" s="120"/>
      <c r="D98" s="122" t="s">
        <v>2626</v>
      </c>
      <c r="E98" s="123"/>
      <c r="F98" s="123"/>
      <c r="G98" s="123"/>
      <c r="H98" s="123"/>
      <c r="I98" s="123"/>
      <c r="J98" s="124">
        <f t="shared" si="2"/>
        <v>0</v>
      </c>
      <c r="K98" s="120"/>
      <c r="L98" s="121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</row>
    <row r="99" ht="19.5" customHeight="1">
      <c r="A99" s="120"/>
      <c r="B99" s="121"/>
      <c r="C99" s="120"/>
      <c r="D99" s="122" t="s">
        <v>2627</v>
      </c>
      <c r="E99" s="123"/>
      <c r="F99" s="123"/>
      <c r="G99" s="123"/>
      <c r="H99" s="123"/>
      <c r="I99" s="123"/>
      <c r="J99" s="124">
        <f>J132</f>
        <v>0</v>
      </c>
      <c r="K99" s="120"/>
      <c r="L99" s="121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</row>
    <row r="100" ht="19.5" customHeight="1">
      <c r="A100" s="120"/>
      <c r="B100" s="121"/>
      <c r="C100" s="120"/>
      <c r="D100" s="122" t="s">
        <v>2628</v>
      </c>
      <c r="E100" s="123"/>
      <c r="F100" s="123"/>
      <c r="G100" s="123"/>
      <c r="H100" s="123"/>
      <c r="I100" s="123"/>
      <c r="J100" s="124">
        <f>J171</f>
        <v>0</v>
      </c>
      <c r="K100" s="120"/>
      <c r="L100" s="121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</row>
    <row r="101" ht="19.5" customHeight="1">
      <c r="A101" s="120"/>
      <c r="B101" s="121"/>
      <c r="C101" s="120"/>
      <c r="D101" s="122" t="s">
        <v>320</v>
      </c>
      <c r="E101" s="123"/>
      <c r="F101" s="123"/>
      <c r="G101" s="123"/>
      <c r="H101" s="123"/>
      <c r="I101" s="123"/>
      <c r="J101" s="124">
        <f>J190</f>
        <v>0</v>
      </c>
      <c r="K101" s="120"/>
      <c r="L101" s="121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</row>
    <row r="102" ht="21.75" customHeight="1">
      <c r="A102" s="16"/>
      <c r="B102" s="17"/>
      <c r="C102" s="16"/>
      <c r="D102" s="16"/>
      <c r="E102" s="16"/>
      <c r="F102" s="16"/>
      <c r="G102" s="16"/>
      <c r="H102" s="16"/>
      <c r="I102" s="16"/>
      <c r="J102" s="16"/>
      <c r="K102" s="16"/>
      <c r="L102" s="17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</row>
    <row r="103" ht="6.75" customHeight="1">
      <c r="A103" s="16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17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ht="6.75" customHeight="1">
      <c r="A107" s="16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</row>
    <row r="108" ht="24.75" customHeight="1">
      <c r="A108" s="16"/>
      <c r="B108" s="17"/>
      <c r="C108" s="7" t="s">
        <v>112</v>
      </c>
      <c r="D108" s="16"/>
      <c r="E108" s="16"/>
      <c r="F108" s="16"/>
      <c r="G108" s="16"/>
      <c r="H108" s="1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</row>
    <row r="109" ht="6.75" customHeight="1">
      <c r="A109" s="16"/>
      <c r="B109" s="17"/>
      <c r="C109" s="16"/>
      <c r="D109" s="16"/>
      <c r="E109" s="16"/>
      <c r="F109" s="16"/>
      <c r="G109" s="16"/>
      <c r="H109" s="16"/>
      <c r="I109" s="16"/>
      <c r="J109" s="16"/>
      <c r="K109" s="16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</row>
    <row r="110" ht="12.0" customHeight="1">
      <c r="A110" s="16"/>
      <c r="B110" s="17"/>
      <c r="C110" s="13" t="s">
        <v>14</v>
      </c>
      <c r="D110" s="16"/>
      <c r="E110" s="16"/>
      <c r="F110" s="16"/>
      <c r="G110" s="16"/>
      <c r="H110" s="1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</row>
    <row r="111" ht="16.5" customHeight="1">
      <c r="A111" s="16"/>
      <c r="B111" s="17"/>
      <c r="C111" s="16"/>
      <c r="D111" s="16"/>
      <c r="E111" s="97" t="str">
        <f>E7</f>
        <v>RD - RUBÍN - PTH</v>
      </c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</row>
    <row r="112" ht="12.0" customHeight="1">
      <c r="A112" s="16"/>
      <c r="B112" s="17"/>
      <c r="C112" s="13" t="s">
        <v>98</v>
      </c>
      <c r="D112" s="16"/>
      <c r="E112" s="16"/>
      <c r="F112" s="16"/>
      <c r="G112" s="16"/>
      <c r="H112" s="1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</row>
    <row r="113" ht="16.5" customHeight="1">
      <c r="A113" s="16"/>
      <c r="B113" s="17"/>
      <c r="C113" s="16"/>
      <c r="D113" s="16"/>
      <c r="E113" s="47" t="str">
        <f>E9</f>
        <v>04 - RD - Systém s podlahovým vytápěním</v>
      </c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</row>
    <row r="114" ht="6.75" customHeight="1">
      <c r="A114" s="16"/>
      <c r="B114" s="17"/>
      <c r="C114" s="16"/>
      <c r="D114" s="16"/>
      <c r="E114" s="16"/>
      <c r="F114" s="16"/>
      <c r="G114" s="16"/>
      <c r="H114" s="16"/>
      <c r="I114" s="16"/>
      <c r="J114" s="16"/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</row>
    <row r="115" ht="12.0" customHeight="1">
      <c r="A115" s="16"/>
      <c r="B115" s="17"/>
      <c r="C115" s="13" t="s">
        <v>18</v>
      </c>
      <c r="D115" s="16"/>
      <c r="E115" s="16"/>
      <c r="F115" s="10" t="str">
        <f>F12</f>
        <v> </v>
      </c>
      <c r="G115" s="16"/>
      <c r="H115" s="16"/>
      <c r="I115" s="13" t="s">
        <v>20</v>
      </c>
      <c r="J115" s="49" t="str">
        <f>IF(J12="","",J12)</f>
        <v>19. 12. 2023</v>
      </c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</row>
    <row r="116" ht="6.75" customHeight="1">
      <c r="A116" s="16"/>
      <c r="B116" s="17"/>
      <c r="C116" s="16"/>
      <c r="D116" s="16"/>
      <c r="E116" s="16"/>
      <c r="F116" s="16"/>
      <c r="G116" s="16"/>
      <c r="H116" s="16"/>
      <c r="I116" s="16"/>
      <c r="J116" s="16"/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</row>
    <row r="117" ht="15.0" customHeight="1">
      <c r="A117" s="16"/>
      <c r="B117" s="17"/>
      <c r="C117" s="13" t="s">
        <v>22</v>
      </c>
      <c r="D117" s="16"/>
      <c r="E117" s="16"/>
      <c r="F117" s="10" t="str">
        <f>E15</f>
        <v> </v>
      </c>
      <c r="G117" s="16"/>
      <c r="H117" s="16"/>
      <c r="I117" s="13" t="s">
        <v>26</v>
      </c>
      <c r="J117" s="14" t="str">
        <f>E21</f>
        <v>Ing. Ota Štork</v>
      </c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</row>
    <row r="118" ht="15.0" customHeight="1">
      <c r="A118" s="16"/>
      <c r="B118" s="17"/>
      <c r="C118" s="13" t="s">
        <v>25</v>
      </c>
      <c r="D118" s="16"/>
      <c r="E118" s="16"/>
      <c r="F118" s="10" t="str">
        <f>IF(E18="","",E18)</f>
        <v> </v>
      </c>
      <c r="G118" s="16"/>
      <c r="H118" s="16"/>
      <c r="I118" s="13" t="s">
        <v>29</v>
      </c>
      <c r="J118" s="14" t="str">
        <f>E24</f>
        <v>G SERVIS CZ, s.r.o.</v>
      </c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</row>
    <row r="119" ht="9.75" customHeight="1">
      <c r="A119" s="16"/>
      <c r="B119" s="17"/>
      <c r="C119" s="16"/>
      <c r="D119" s="16"/>
      <c r="E119" s="16"/>
      <c r="F119" s="16"/>
      <c r="G119" s="16"/>
      <c r="H119" s="16"/>
      <c r="I119" s="16"/>
      <c r="J119" s="16"/>
      <c r="K119" s="16"/>
      <c r="L119" s="17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</row>
    <row r="120" ht="29.25" customHeight="1">
      <c r="A120" s="125"/>
      <c r="B120" s="126"/>
      <c r="C120" s="127" t="s">
        <v>113</v>
      </c>
      <c r="D120" s="128" t="s">
        <v>60</v>
      </c>
      <c r="E120" s="128" t="s">
        <v>56</v>
      </c>
      <c r="F120" s="128" t="s">
        <v>57</v>
      </c>
      <c r="G120" s="128" t="s">
        <v>114</v>
      </c>
      <c r="H120" s="128" t="s">
        <v>115</v>
      </c>
      <c r="I120" s="128" t="s">
        <v>116</v>
      </c>
      <c r="J120" s="128" t="s">
        <v>103</v>
      </c>
      <c r="K120" s="129" t="s">
        <v>117</v>
      </c>
      <c r="L120" s="126"/>
      <c r="M120" s="62" t="s">
        <v>1</v>
      </c>
      <c r="N120" s="63" t="s">
        <v>39</v>
      </c>
      <c r="O120" s="63" t="s">
        <v>118</v>
      </c>
      <c r="P120" s="63" t="s">
        <v>119</v>
      </c>
      <c r="Q120" s="63" t="s">
        <v>120</v>
      </c>
      <c r="R120" s="63" t="s">
        <v>121</v>
      </c>
      <c r="S120" s="63" t="s">
        <v>122</v>
      </c>
      <c r="T120" s="64" t="s">
        <v>123</v>
      </c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</row>
    <row r="121" ht="22.5" customHeight="1">
      <c r="A121" s="16"/>
      <c r="B121" s="17"/>
      <c r="C121" s="68" t="s">
        <v>124</v>
      </c>
      <c r="D121" s="16"/>
      <c r="E121" s="16"/>
      <c r="F121" s="16"/>
      <c r="G121" s="16"/>
      <c r="H121" s="16"/>
      <c r="I121" s="16"/>
      <c r="J121" s="130">
        <f t="shared" ref="J121:J123" si="3">BK121</f>
        <v>0</v>
      </c>
      <c r="K121" s="16"/>
      <c r="L121" s="17"/>
      <c r="M121" s="65"/>
      <c r="N121" s="53"/>
      <c r="O121" s="53"/>
      <c r="P121" s="131">
        <f>P122</f>
        <v>59.721057</v>
      </c>
      <c r="Q121" s="53"/>
      <c r="R121" s="131">
        <f>R122</f>
        <v>0.6948583328</v>
      </c>
      <c r="S121" s="53"/>
      <c r="T121" s="132">
        <f>T122</f>
        <v>0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3" t="s">
        <v>74</v>
      </c>
      <c r="AU121" s="3" t="s">
        <v>105</v>
      </c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33">
        <f>BK122</f>
        <v>0</v>
      </c>
      <c r="BL121" s="16"/>
      <c r="BM121" s="16"/>
    </row>
    <row r="122" ht="25.5" customHeight="1">
      <c r="A122" s="134"/>
      <c r="B122" s="135"/>
      <c r="C122" s="134"/>
      <c r="D122" s="136" t="s">
        <v>74</v>
      </c>
      <c r="E122" s="137" t="s">
        <v>1155</v>
      </c>
      <c r="F122" s="137" t="s">
        <v>1156</v>
      </c>
      <c r="G122" s="134"/>
      <c r="H122" s="134"/>
      <c r="I122" s="134"/>
      <c r="J122" s="138">
        <f t="shared" si="3"/>
        <v>0</v>
      </c>
      <c r="K122" s="134"/>
      <c r="L122" s="135"/>
      <c r="M122" s="139"/>
      <c r="N122" s="134"/>
      <c r="O122" s="134"/>
      <c r="P122" s="140">
        <f>P123+P132+P171+P190</f>
        <v>59.721057</v>
      </c>
      <c r="Q122" s="134"/>
      <c r="R122" s="140">
        <f>R123+R132+R171+R190</f>
        <v>0.6948583328</v>
      </c>
      <c r="S122" s="134"/>
      <c r="T122" s="141">
        <f>T123+T132+T171+T190</f>
        <v>0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6" t="s">
        <v>136</v>
      </c>
      <c r="AS122" s="134"/>
      <c r="AT122" s="142" t="s">
        <v>74</v>
      </c>
      <c r="AU122" s="142" t="s">
        <v>75</v>
      </c>
      <c r="AV122" s="134"/>
      <c r="AW122" s="134"/>
      <c r="AX122" s="134"/>
      <c r="AY122" s="136" t="s">
        <v>128</v>
      </c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43">
        <f>BK123+BK132+BK171+BK190</f>
        <v>0</v>
      </c>
      <c r="BL122" s="134"/>
      <c r="BM122" s="134"/>
    </row>
    <row r="123" ht="22.5" customHeight="1">
      <c r="A123" s="134"/>
      <c r="B123" s="135"/>
      <c r="C123" s="134"/>
      <c r="D123" s="136" t="s">
        <v>74</v>
      </c>
      <c r="E123" s="144" t="s">
        <v>2629</v>
      </c>
      <c r="F123" s="144" t="s">
        <v>2630</v>
      </c>
      <c r="G123" s="134"/>
      <c r="H123" s="134"/>
      <c r="I123" s="134"/>
      <c r="J123" s="145">
        <f t="shared" si="3"/>
        <v>0</v>
      </c>
      <c r="K123" s="134"/>
      <c r="L123" s="135"/>
      <c r="M123" s="139"/>
      <c r="N123" s="134"/>
      <c r="O123" s="134"/>
      <c r="P123" s="140">
        <f>SUM(P124:P131)</f>
        <v>12.109385</v>
      </c>
      <c r="Q123" s="134"/>
      <c r="R123" s="140">
        <f>SUM(R124:R131)</f>
        <v>0.44529</v>
      </c>
      <c r="S123" s="134"/>
      <c r="T123" s="141">
        <f>SUM(T124:T131)</f>
        <v>0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6" t="s">
        <v>136</v>
      </c>
      <c r="AS123" s="134"/>
      <c r="AT123" s="142" t="s">
        <v>74</v>
      </c>
      <c r="AU123" s="142" t="s">
        <v>83</v>
      </c>
      <c r="AV123" s="134"/>
      <c r="AW123" s="134"/>
      <c r="AX123" s="134"/>
      <c r="AY123" s="136" t="s">
        <v>128</v>
      </c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43">
        <f>SUM(BK124:BK131)</f>
        <v>0</v>
      </c>
      <c r="BL123" s="134"/>
      <c r="BM123" s="134"/>
    </row>
    <row r="124" ht="24.0" customHeight="1">
      <c r="A124" s="16"/>
      <c r="B124" s="17"/>
      <c r="C124" s="146" t="s">
        <v>83</v>
      </c>
      <c r="D124" s="146" t="s">
        <v>131</v>
      </c>
      <c r="E124" s="147" t="s">
        <v>2631</v>
      </c>
      <c r="F124" s="148" t="s">
        <v>2632</v>
      </c>
      <c r="G124" s="149" t="s">
        <v>559</v>
      </c>
      <c r="H124" s="150">
        <v>1.0</v>
      </c>
      <c r="I124" s="151"/>
      <c r="J124" s="151">
        <f>ROUND(I124*H124,2)</f>
        <v>0</v>
      </c>
      <c r="K124" s="148" t="s">
        <v>134</v>
      </c>
      <c r="L124" s="17"/>
      <c r="M124" s="152" t="s">
        <v>1</v>
      </c>
      <c r="N124" s="153" t="s">
        <v>41</v>
      </c>
      <c r="O124" s="154">
        <v>1.328</v>
      </c>
      <c r="P124" s="154">
        <f>O124*H124</f>
        <v>1.328</v>
      </c>
      <c r="Q124" s="154">
        <v>0.0446</v>
      </c>
      <c r="R124" s="154">
        <f>Q124*H124</f>
        <v>0.0446</v>
      </c>
      <c r="S124" s="154">
        <v>0.0</v>
      </c>
      <c r="T124" s="155">
        <f>S124*H124</f>
        <v>0</v>
      </c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56" t="s">
        <v>434</v>
      </c>
      <c r="AS124" s="16"/>
      <c r="AT124" s="156" t="s">
        <v>131</v>
      </c>
      <c r="AU124" s="156" t="s">
        <v>136</v>
      </c>
      <c r="AV124" s="16"/>
      <c r="AW124" s="16"/>
      <c r="AX124" s="16"/>
      <c r="AY124" s="3" t="s">
        <v>128</v>
      </c>
      <c r="AZ124" s="16"/>
      <c r="BA124" s="16"/>
      <c r="BB124" s="16"/>
      <c r="BC124" s="16"/>
      <c r="BD124" s="16"/>
      <c r="BE124" s="157">
        <f>IF(N124="základní",J124,0)</f>
        <v>0</v>
      </c>
      <c r="BF124" s="157">
        <f>IF(N124="snížená",J124,0)</f>
        <v>0</v>
      </c>
      <c r="BG124" s="157">
        <f>IF(N124="zákl. přenesená",J124,0)</f>
        <v>0</v>
      </c>
      <c r="BH124" s="157">
        <f>IF(N124="sníž. přenesená",J124,0)</f>
        <v>0</v>
      </c>
      <c r="BI124" s="157">
        <f>IF(N124="nulová",J124,0)</f>
        <v>0</v>
      </c>
      <c r="BJ124" s="3" t="s">
        <v>136</v>
      </c>
      <c r="BK124" s="157">
        <f>ROUND(I124*H124,2)</f>
        <v>0</v>
      </c>
      <c r="BL124" s="3" t="s">
        <v>434</v>
      </c>
      <c r="BM124" s="156" t="s">
        <v>2633</v>
      </c>
    </row>
    <row r="125" ht="15.75" customHeight="1">
      <c r="A125" s="16"/>
      <c r="B125" s="17"/>
      <c r="C125" s="16"/>
      <c r="D125" s="158" t="s">
        <v>138</v>
      </c>
      <c r="E125" s="16"/>
      <c r="F125" s="159" t="s">
        <v>2634</v>
      </c>
      <c r="G125" s="16"/>
      <c r="H125" s="16"/>
      <c r="I125" s="16"/>
      <c r="J125" s="16"/>
      <c r="K125" s="16"/>
      <c r="L125" s="17"/>
      <c r="M125" s="160"/>
      <c r="N125" s="16"/>
      <c r="O125" s="16"/>
      <c r="P125" s="16"/>
      <c r="Q125" s="16"/>
      <c r="R125" s="16"/>
      <c r="S125" s="16"/>
      <c r="T125" s="5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3" t="s">
        <v>138</v>
      </c>
      <c r="AU125" s="3" t="s">
        <v>136</v>
      </c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</row>
    <row r="126" ht="37.5" customHeight="1">
      <c r="A126" s="16"/>
      <c r="B126" s="17"/>
      <c r="C126" s="146" t="s">
        <v>136</v>
      </c>
      <c r="D126" s="146" t="s">
        <v>131</v>
      </c>
      <c r="E126" s="147" t="s">
        <v>2635</v>
      </c>
      <c r="F126" s="148" t="s">
        <v>2636</v>
      </c>
      <c r="G126" s="149" t="s">
        <v>559</v>
      </c>
      <c r="H126" s="150">
        <v>1.0</v>
      </c>
      <c r="I126" s="151"/>
      <c r="J126" s="151">
        <f>ROUND(I126*H126,2)</f>
        <v>0</v>
      </c>
      <c r="K126" s="148" t="s">
        <v>134</v>
      </c>
      <c r="L126" s="17"/>
      <c r="M126" s="152" t="s">
        <v>1</v>
      </c>
      <c r="N126" s="153" t="s">
        <v>41</v>
      </c>
      <c r="O126" s="154">
        <v>3.96</v>
      </c>
      <c r="P126" s="154">
        <f>O126*H126</f>
        <v>3.96</v>
      </c>
      <c r="Q126" s="154">
        <v>0.1912</v>
      </c>
      <c r="R126" s="154">
        <f>Q126*H126</f>
        <v>0.1912</v>
      </c>
      <c r="S126" s="154">
        <v>0.0</v>
      </c>
      <c r="T126" s="155">
        <f>S126*H126</f>
        <v>0</v>
      </c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56" t="s">
        <v>434</v>
      </c>
      <c r="AS126" s="16"/>
      <c r="AT126" s="156" t="s">
        <v>131</v>
      </c>
      <c r="AU126" s="156" t="s">
        <v>136</v>
      </c>
      <c r="AV126" s="16"/>
      <c r="AW126" s="16"/>
      <c r="AX126" s="16"/>
      <c r="AY126" s="3" t="s">
        <v>128</v>
      </c>
      <c r="AZ126" s="16"/>
      <c r="BA126" s="16"/>
      <c r="BB126" s="16"/>
      <c r="BC126" s="16"/>
      <c r="BD126" s="16"/>
      <c r="BE126" s="157">
        <f>IF(N126="základní",J126,0)</f>
        <v>0</v>
      </c>
      <c r="BF126" s="157">
        <f>IF(N126="snížená",J126,0)</f>
        <v>0</v>
      </c>
      <c r="BG126" s="157">
        <f>IF(N126="zákl. přenesená",J126,0)</f>
        <v>0</v>
      </c>
      <c r="BH126" s="157">
        <f>IF(N126="sníž. přenesená",J126,0)</f>
        <v>0</v>
      </c>
      <c r="BI126" s="157">
        <f>IF(N126="nulová",J126,0)</f>
        <v>0</v>
      </c>
      <c r="BJ126" s="3" t="s">
        <v>136</v>
      </c>
      <c r="BK126" s="157">
        <f>ROUND(I126*H126,2)</f>
        <v>0</v>
      </c>
      <c r="BL126" s="3" t="s">
        <v>434</v>
      </c>
      <c r="BM126" s="156" t="s">
        <v>2637</v>
      </c>
    </row>
    <row r="127" ht="15.75" customHeight="1">
      <c r="A127" s="16"/>
      <c r="B127" s="17"/>
      <c r="C127" s="16"/>
      <c r="D127" s="158" t="s">
        <v>138</v>
      </c>
      <c r="E127" s="16"/>
      <c r="F127" s="159" t="s">
        <v>2638</v>
      </c>
      <c r="G127" s="16"/>
      <c r="H127" s="16"/>
      <c r="I127" s="16"/>
      <c r="J127" s="16"/>
      <c r="K127" s="16"/>
      <c r="L127" s="17"/>
      <c r="M127" s="160"/>
      <c r="N127" s="16"/>
      <c r="O127" s="16"/>
      <c r="P127" s="16"/>
      <c r="Q127" s="16"/>
      <c r="R127" s="16"/>
      <c r="S127" s="16"/>
      <c r="T127" s="5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3" t="s">
        <v>138</v>
      </c>
      <c r="AU127" s="3" t="s">
        <v>136</v>
      </c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</row>
    <row r="128" ht="37.5" customHeight="1">
      <c r="A128" s="16"/>
      <c r="B128" s="17"/>
      <c r="C128" s="146" t="s">
        <v>147</v>
      </c>
      <c r="D128" s="146" t="s">
        <v>131</v>
      </c>
      <c r="E128" s="147" t="s">
        <v>2639</v>
      </c>
      <c r="F128" s="148" t="s">
        <v>2640</v>
      </c>
      <c r="G128" s="149" t="s">
        <v>559</v>
      </c>
      <c r="H128" s="150">
        <v>1.0</v>
      </c>
      <c r="I128" s="151"/>
      <c r="J128" s="151">
        <f>ROUND(I128*H128,2)</f>
        <v>0</v>
      </c>
      <c r="K128" s="148" t="s">
        <v>134</v>
      </c>
      <c r="L128" s="17"/>
      <c r="M128" s="152" t="s">
        <v>1</v>
      </c>
      <c r="N128" s="153" t="s">
        <v>41</v>
      </c>
      <c r="O128" s="154">
        <v>5.0</v>
      </c>
      <c r="P128" s="154">
        <f>O128*H128</f>
        <v>5</v>
      </c>
      <c r="Q128" s="154">
        <v>0.20949</v>
      </c>
      <c r="R128" s="154">
        <f>Q128*H128</f>
        <v>0.20949</v>
      </c>
      <c r="S128" s="154">
        <v>0.0</v>
      </c>
      <c r="T128" s="155">
        <f>S128*H128</f>
        <v>0</v>
      </c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56" t="s">
        <v>434</v>
      </c>
      <c r="AS128" s="16"/>
      <c r="AT128" s="156" t="s">
        <v>131</v>
      </c>
      <c r="AU128" s="156" t="s">
        <v>136</v>
      </c>
      <c r="AV128" s="16"/>
      <c r="AW128" s="16"/>
      <c r="AX128" s="16"/>
      <c r="AY128" s="3" t="s">
        <v>128</v>
      </c>
      <c r="AZ128" s="16"/>
      <c r="BA128" s="16"/>
      <c r="BB128" s="16"/>
      <c r="BC128" s="16"/>
      <c r="BD128" s="16"/>
      <c r="BE128" s="157">
        <f>IF(N128="základní",J128,0)</f>
        <v>0</v>
      </c>
      <c r="BF128" s="157">
        <f>IF(N128="snížená",J128,0)</f>
        <v>0</v>
      </c>
      <c r="BG128" s="157">
        <f>IF(N128="zákl. přenesená",J128,0)</f>
        <v>0</v>
      </c>
      <c r="BH128" s="157">
        <f>IF(N128="sníž. přenesená",J128,0)</f>
        <v>0</v>
      </c>
      <c r="BI128" s="157">
        <f>IF(N128="nulová",J128,0)</f>
        <v>0</v>
      </c>
      <c r="BJ128" s="3" t="s">
        <v>136</v>
      </c>
      <c r="BK128" s="157">
        <f>ROUND(I128*H128,2)</f>
        <v>0</v>
      </c>
      <c r="BL128" s="3" t="s">
        <v>434</v>
      </c>
      <c r="BM128" s="156" t="s">
        <v>2641</v>
      </c>
    </row>
    <row r="129" ht="15.75" customHeight="1">
      <c r="A129" s="16"/>
      <c r="B129" s="17"/>
      <c r="C129" s="16"/>
      <c r="D129" s="158" t="s">
        <v>138</v>
      </c>
      <c r="E129" s="16"/>
      <c r="F129" s="159" t="s">
        <v>2642</v>
      </c>
      <c r="G129" s="16"/>
      <c r="H129" s="16"/>
      <c r="I129" s="16"/>
      <c r="J129" s="16"/>
      <c r="K129" s="16"/>
      <c r="L129" s="17"/>
      <c r="M129" s="160"/>
      <c r="N129" s="16"/>
      <c r="O129" s="16"/>
      <c r="P129" s="16"/>
      <c r="Q129" s="16"/>
      <c r="R129" s="16"/>
      <c r="S129" s="16"/>
      <c r="T129" s="5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3" t="s">
        <v>138</v>
      </c>
      <c r="AU129" s="3" t="s">
        <v>136</v>
      </c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</row>
    <row r="130" ht="24.0" customHeight="1">
      <c r="A130" s="16"/>
      <c r="B130" s="17"/>
      <c r="C130" s="146" t="s">
        <v>153</v>
      </c>
      <c r="D130" s="146" t="s">
        <v>131</v>
      </c>
      <c r="E130" s="147" t="s">
        <v>2643</v>
      </c>
      <c r="F130" s="148" t="s">
        <v>2644</v>
      </c>
      <c r="G130" s="149" t="s">
        <v>410</v>
      </c>
      <c r="H130" s="150">
        <v>0.445</v>
      </c>
      <c r="I130" s="151"/>
      <c r="J130" s="151">
        <f>ROUND(I130*H130,2)</f>
        <v>0</v>
      </c>
      <c r="K130" s="148" t="s">
        <v>134</v>
      </c>
      <c r="L130" s="17"/>
      <c r="M130" s="152" t="s">
        <v>1</v>
      </c>
      <c r="N130" s="153" t="s">
        <v>41</v>
      </c>
      <c r="O130" s="154">
        <v>4.093</v>
      </c>
      <c r="P130" s="154">
        <f>O130*H130</f>
        <v>1.821385</v>
      </c>
      <c r="Q130" s="154">
        <v>0.0</v>
      </c>
      <c r="R130" s="154">
        <f>Q130*H130</f>
        <v>0</v>
      </c>
      <c r="S130" s="154">
        <v>0.0</v>
      </c>
      <c r="T130" s="155">
        <f>S130*H130</f>
        <v>0</v>
      </c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56" t="s">
        <v>434</v>
      </c>
      <c r="AS130" s="16"/>
      <c r="AT130" s="156" t="s">
        <v>131</v>
      </c>
      <c r="AU130" s="156" t="s">
        <v>136</v>
      </c>
      <c r="AV130" s="16"/>
      <c r="AW130" s="16"/>
      <c r="AX130" s="16"/>
      <c r="AY130" s="3" t="s">
        <v>128</v>
      </c>
      <c r="AZ130" s="16"/>
      <c r="BA130" s="16"/>
      <c r="BB130" s="16"/>
      <c r="BC130" s="16"/>
      <c r="BD130" s="16"/>
      <c r="BE130" s="157">
        <f>IF(N130="základní",J130,0)</f>
        <v>0</v>
      </c>
      <c r="BF130" s="157">
        <f>IF(N130="snížená",J130,0)</f>
        <v>0</v>
      </c>
      <c r="BG130" s="157">
        <f>IF(N130="zákl. přenesená",J130,0)</f>
        <v>0</v>
      </c>
      <c r="BH130" s="157">
        <f>IF(N130="sníž. přenesená",J130,0)</f>
        <v>0</v>
      </c>
      <c r="BI130" s="157">
        <f>IF(N130="nulová",J130,0)</f>
        <v>0</v>
      </c>
      <c r="BJ130" s="3" t="s">
        <v>136</v>
      </c>
      <c r="BK130" s="157">
        <f>ROUND(I130*H130,2)</f>
        <v>0</v>
      </c>
      <c r="BL130" s="3" t="s">
        <v>434</v>
      </c>
      <c r="BM130" s="156" t="s">
        <v>2645</v>
      </c>
    </row>
    <row r="131" ht="15.75" customHeight="1">
      <c r="A131" s="16"/>
      <c r="B131" s="17"/>
      <c r="C131" s="16"/>
      <c r="D131" s="158" t="s">
        <v>138</v>
      </c>
      <c r="E131" s="16"/>
      <c r="F131" s="159" t="s">
        <v>2646</v>
      </c>
      <c r="G131" s="16"/>
      <c r="H131" s="16"/>
      <c r="I131" s="16"/>
      <c r="J131" s="16"/>
      <c r="K131" s="16"/>
      <c r="L131" s="17"/>
      <c r="M131" s="160"/>
      <c r="N131" s="16"/>
      <c r="O131" s="16"/>
      <c r="P131" s="16"/>
      <c r="Q131" s="16"/>
      <c r="R131" s="16"/>
      <c r="S131" s="16"/>
      <c r="T131" s="5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3" t="s">
        <v>138</v>
      </c>
      <c r="AU131" s="3" t="s">
        <v>136</v>
      </c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</row>
    <row r="132" ht="22.5" customHeight="1">
      <c r="A132" s="134"/>
      <c r="B132" s="135"/>
      <c r="C132" s="134"/>
      <c r="D132" s="136" t="s">
        <v>74</v>
      </c>
      <c r="E132" s="144" t="s">
        <v>2647</v>
      </c>
      <c r="F132" s="144" t="s">
        <v>2648</v>
      </c>
      <c r="G132" s="134"/>
      <c r="H132" s="134"/>
      <c r="I132" s="134"/>
      <c r="J132" s="145">
        <f>BK132</f>
        <v>0</v>
      </c>
      <c r="K132" s="134"/>
      <c r="L132" s="135"/>
      <c r="M132" s="139"/>
      <c r="N132" s="134"/>
      <c r="O132" s="134"/>
      <c r="P132" s="140">
        <f>SUM(P133:P170)</f>
        <v>16.28922</v>
      </c>
      <c r="Q132" s="134"/>
      <c r="R132" s="140">
        <f>SUM(R133:R170)</f>
        <v>0.020019162</v>
      </c>
      <c r="S132" s="134"/>
      <c r="T132" s="141">
        <f>SUM(T133:T170)</f>
        <v>0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6" t="s">
        <v>136</v>
      </c>
      <c r="AS132" s="134"/>
      <c r="AT132" s="142" t="s">
        <v>74</v>
      </c>
      <c r="AU132" s="142" t="s">
        <v>83</v>
      </c>
      <c r="AV132" s="134"/>
      <c r="AW132" s="134"/>
      <c r="AX132" s="134"/>
      <c r="AY132" s="136" t="s">
        <v>128</v>
      </c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43">
        <f>SUM(BK133:BK170)</f>
        <v>0</v>
      </c>
      <c r="BL132" s="134"/>
      <c r="BM132" s="134"/>
    </row>
    <row r="133" ht="24.0" customHeight="1">
      <c r="A133" s="16"/>
      <c r="B133" s="17"/>
      <c r="C133" s="146" t="s">
        <v>127</v>
      </c>
      <c r="D133" s="146" t="s">
        <v>131</v>
      </c>
      <c r="E133" s="147" t="s">
        <v>2649</v>
      </c>
      <c r="F133" s="148" t="s">
        <v>2650</v>
      </c>
      <c r="G133" s="149" t="s">
        <v>209</v>
      </c>
      <c r="H133" s="150">
        <v>8.0</v>
      </c>
      <c r="I133" s="151"/>
      <c r="J133" s="151">
        <f>ROUND(I133*H133,2)</f>
        <v>0</v>
      </c>
      <c r="K133" s="148" t="s">
        <v>134</v>
      </c>
      <c r="L133" s="17"/>
      <c r="M133" s="152" t="s">
        <v>1</v>
      </c>
      <c r="N133" s="153" t="s">
        <v>41</v>
      </c>
      <c r="O133" s="154">
        <v>0.426</v>
      </c>
      <c r="P133" s="154">
        <f>O133*H133</f>
        <v>3.408</v>
      </c>
      <c r="Q133" s="154">
        <v>7.32335E-4</v>
      </c>
      <c r="R133" s="154">
        <f>Q133*H133</f>
        <v>0.00585868</v>
      </c>
      <c r="S133" s="154">
        <v>0.0</v>
      </c>
      <c r="T133" s="155">
        <f>S133*H133</f>
        <v>0</v>
      </c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56" t="s">
        <v>434</v>
      </c>
      <c r="AS133" s="16"/>
      <c r="AT133" s="156" t="s">
        <v>131</v>
      </c>
      <c r="AU133" s="156" t="s">
        <v>136</v>
      </c>
      <c r="AV133" s="16"/>
      <c r="AW133" s="16"/>
      <c r="AX133" s="16"/>
      <c r="AY133" s="3" t="s">
        <v>128</v>
      </c>
      <c r="AZ133" s="16"/>
      <c r="BA133" s="16"/>
      <c r="BB133" s="16"/>
      <c r="BC133" s="16"/>
      <c r="BD133" s="16"/>
      <c r="BE133" s="157">
        <f>IF(N133="základní",J133,0)</f>
        <v>0</v>
      </c>
      <c r="BF133" s="157">
        <f>IF(N133="snížená",J133,0)</f>
        <v>0</v>
      </c>
      <c r="BG133" s="157">
        <f>IF(N133="zákl. přenesená",J133,0)</f>
        <v>0</v>
      </c>
      <c r="BH133" s="157">
        <f>IF(N133="sníž. přenesená",J133,0)</f>
        <v>0</v>
      </c>
      <c r="BI133" s="157">
        <f>IF(N133="nulová",J133,0)</f>
        <v>0</v>
      </c>
      <c r="BJ133" s="3" t="s">
        <v>136</v>
      </c>
      <c r="BK133" s="157">
        <f>ROUND(I133*H133,2)</f>
        <v>0</v>
      </c>
      <c r="BL133" s="3" t="s">
        <v>434</v>
      </c>
      <c r="BM133" s="156" t="s">
        <v>2651</v>
      </c>
    </row>
    <row r="134" ht="15.75" customHeight="1">
      <c r="A134" s="16"/>
      <c r="B134" s="17"/>
      <c r="C134" s="16"/>
      <c r="D134" s="158" t="s">
        <v>138</v>
      </c>
      <c r="E134" s="16"/>
      <c r="F134" s="159" t="s">
        <v>2652</v>
      </c>
      <c r="G134" s="16"/>
      <c r="H134" s="16"/>
      <c r="I134" s="16"/>
      <c r="J134" s="16"/>
      <c r="K134" s="16"/>
      <c r="L134" s="17"/>
      <c r="M134" s="160"/>
      <c r="N134" s="16"/>
      <c r="O134" s="16"/>
      <c r="P134" s="16"/>
      <c r="Q134" s="16"/>
      <c r="R134" s="16"/>
      <c r="S134" s="16"/>
      <c r="T134" s="5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3" t="s">
        <v>138</v>
      </c>
      <c r="AU134" s="3" t="s">
        <v>136</v>
      </c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</row>
    <row r="135" ht="24.0" customHeight="1">
      <c r="A135" s="16"/>
      <c r="B135" s="17"/>
      <c r="C135" s="146" t="s">
        <v>378</v>
      </c>
      <c r="D135" s="146" t="s">
        <v>131</v>
      </c>
      <c r="E135" s="147" t="s">
        <v>2653</v>
      </c>
      <c r="F135" s="148" t="s">
        <v>2654</v>
      </c>
      <c r="G135" s="149" t="s">
        <v>209</v>
      </c>
      <c r="H135" s="150">
        <v>10.12</v>
      </c>
      <c r="I135" s="151"/>
      <c r="J135" s="151">
        <f>ROUND(I135*H135,2)</f>
        <v>0</v>
      </c>
      <c r="K135" s="148" t="s">
        <v>134</v>
      </c>
      <c r="L135" s="17"/>
      <c r="M135" s="152" t="s">
        <v>1</v>
      </c>
      <c r="N135" s="153" t="s">
        <v>41</v>
      </c>
      <c r="O135" s="154">
        <v>0.23</v>
      </c>
      <c r="P135" s="154">
        <f>O135*H135</f>
        <v>2.3276</v>
      </c>
      <c r="Q135" s="154">
        <v>1.7097E-4</v>
      </c>
      <c r="R135" s="154">
        <f>Q135*H135</f>
        <v>0.0017302164</v>
      </c>
      <c r="S135" s="154">
        <v>0.0</v>
      </c>
      <c r="T135" s="155">
        <f>S135*H135</f>
        <v>0</v>
      </c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56" t="s">
        <v>434</v>
      </c>
      <c r="AS135" s="16"/>
      <c r="AT135" s="156" t="s">
        <v>131</v>
      </c>
      <c r="AU135" s="156" t="s">
        <v>136</v>
      </c>
      <c r="AV135" s="16"/>
      <c r="AW135" s="16"/>
      <c r="AX135" s="16"/>
      <c r="AY135" s="3" t="s">
        <v>128</v>
      </c>
      <c r="AZ135" s="16"/>
      <c r="BA135" s="16"/>
      <c r="BB135" s="16"/>
      <c r="BC135" s="16"/>
      <c r="BD135" s="16"/>
      <c r="BE135" s="157">
        <f>IF(N135="základní",J135,0)</f>
        <v>0</v>
      </c>
      <c r="BF135" s="157">
        <f>IF(N135="snížená",J135,0)</f>
        <v>0</v>
      </c>
      <c r="BG135" s="157">
        <f>IF(N135="zákl. přenesená",J135,0)</f>
        <v>0</v>
      </c>
      <c r="BH135" s="157">
        <f>IF(N135="sníž. přenesená",J135,0)</f>
        <v>0</v>
      </c>
      <c r="BI135" s="157">
        <f>IF(N135="nulová",J135,0)</f>
        <v>0</v>
      </c>
      <c r="BJ135" s="3" t="s">
        <v>136</v>
      </c>
      <c r="BK135" s="157">
        <f>ROUND(I135*H135,2)</f>
        <v>0</v>
      </c>
      <c r="BL135" s="3" t="s">
        <v>434</v>
      </c>
      <c r="BM135" s="156" t="s">
        <v>2655</v>
      </c>
    </row>
    <row r="136" ht="15.75" customHeight="1">
      <c r="A136" s="16"/>
      <c r="B136" s="17"/>
      <c r="C136" s="16"/>
      <c r="D136" s="158" t="s">
        <v>138</v>
      </c>
      <c r="E136" s="16"/>
      <c r="F136" s="159" t="s">
        <v>2656</v>
      </c>
      <c r="G136" s="16"/>
      <c r="H136" s="16"/>
      <c r="I136" s="16"/>
      <c r="J136" s="16"/>
      <c r="K136" s="16"/>
      <c r="L136" s="17"/>
      <c r="M136" s="160"/>
      <c r="N136" s="16"/>
      <c r="O136" s="16"/>
      <c r="P136" s="16"/>
      <c r="Q136" s="16"/>
      <c r="R136" s="16"/>
      <c r="S136" s="16"/>
      <c r="T136" s="5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3" t="s">
        <v>138</v>
      </c>
      <c r="AU136" s="3" t="s">
        <v>136</v>
      </c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</row>
    <row r="137" ht="15.75" customHeight="1">
      <c r="A137" s="166"/>
      <c r="B137" s="167"/>
      <c r="C137" s="166"/>
      <c r="D137" s="168" t="s">
        <v>338</v>
      </c>
      <c r="E137" s="169" t="s">
        <v>1</v>
      </c>
      <c r="F137" s="170" t="s">
        <v>2657</v>
      </c>
      <c r="G137" s="166"/>
      <c r="H137" s="169" t="s">
        <v>1</v>
      </c>
      <c r="I137" s="166"/>
      <c r="J137" s="166"/>
      <c r="K137" s="166"/>
      <c r="L137" s="167"/>
      <c r="M137" s="171"/>
      <c r="N137" s="166"/>
      <c r="O137" s="166"/>
      <c r="P137" s="166"/>
      <c r="Q137" s="166"/>
      <c r="R137" s="166"/>
      <c r="S137" s="166"/>
      <c r="T137" s="172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9" t="s">
        <v>338</v>
      </c>
      <c r="AU137" s="169" t="s">
        <v>136</v>
      </c>
      <c r="AV137" s="166" t="s">
        <v>83</v>
      </c>
      <c r="AW137" s="166" t="s">
        <v>28</v>
      </c>
      <c r="AX137" s="166" t="s">
        <v>75</v>
      </c>
      <c r="AY137" s="169" t="s">
        <v>128</v>
      </c>
      <c r="AZ137" s="166"/>
      <c r="BA137" s="166"/>
      <c r="BB137" s="166"/>
      <c r="BC137" s="166"/>
      <c r="BD137" s="166"/>
      <c r="BE137" s="166"/>
      <c r="BF137" s="166"/>
      <c r="BG137" s="166"/>
      <c r="BH137" s="166"/>
      <c r="BI137" s="166"/>
      <c r="BJ137" s="166"/>
      <c r="BK137" s="166"/>
      <c r="BL137" s="166"/>
      <c r="BM137" s="166"/>
    </row>
    <row r="138" ht="15.75" customHeight="1">
      <c r="A138" s="173"/>
      <c r="B138" s="174"/>
      <c r="C138" s="173"/>
      <c r="D138" s="168" t="s">
        <v>338</v>
      </c>
      <c r="E138" s="175" t="s">
        <v>1</v>
      </c>
      <c r="F138" s="176" t="s">
        <v>2658</v>
      </c>
      <c r="G138" s="173"/>
      <c r="H138" s="177">
        <v>5.06</v>
      </c>
      <c r="I138" s="173"/>
      <c r="J138" s="173"/>
      <c r="K138" s="173"/>
      <c r="L138" s="174"/>
      <c r="M138" s="178"/>
      <c r="N138" s="173"/>
      <c r="O138" s="173"/>
      <c r="P138" s="173"/>
      <c r="Q138" s="173"/>
      <c r="R138" s="173"/>
      <c r="S138" s="173"/>
      <c r="T138" s="179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5" t="s">
        <v>338</v>
      </c>
      <c r="AU138" s="175" t="s">
        <v>136</v>
      </c>
      <c r="AV138" s="173" t="s">
        <v>136</v>
      </c>
      <c r="AW138" s="173" t="s">
        <v>28</v>
      </c>
      <c r="AX138" s="173" t="s">
        <v>75</v>
      </c>
      <c r="AY138" s="175" t="s">
        <v>128</v>
      </c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</row>
    <row r="139" ht="15.75" customHeight="1">
      <c r="A139" s="166"/>
      <c r="B139" s="167"/>
      <c r="C139" s="166"/>
      <c r="D139" s="168" t="s">
        <v>338</v>
      </c>
      <c r="E139" s="169" t="s">
        <v>1</v>
      </c>
      <c r="F139" s="170" t="s">
        <v>2659</v>
      </c>
      <c r="G139" s="166"/>
      <c r="H139" s="169" t="s">
        <v>1</v>
      </c>
      <c r="I139" s="166"/>
      <c r="J139" s="166"/>
      <c r="K139" s="166"/>
      <c r="L139" s="167"/>
      <c r="M139" s="171"/>
      <c r="N139" s="166"/>
      <c r="O139" s="166"/>
      <c r="P139" s="166"/>
      <c r="Q139" s="166"/>
      <c r="R139" s="166"/>
      <c r="S139" s="166"/>
      <c r="T139" s="172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9" t="s">
        <v>338</v>
      </c>
      <c r="AU139" s="169" t="s">
        <v>136</v>
      </c>
      <c r="AV139" s="166" t="s">
        <v>83</v>
      </c>
      <c r="AW139" s="166" t="s">
        <v>28</v>
      </c>
      <c r="AX139" s="166" t="s">
        <v>75</v>
      </c>
      <c r="AY139" s="169" t="s">
        <v>128</v>
      </c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</row>
    <row r="140" ht="15.75" customHeight="1">
      <c r="A140" s="173"/>
      <c r="B140" s="174"/>
      <c r="C140" s="173"/>
      <c r="D140" s="168" t="s">
        <v>338</v>
      </c>
      <c r="E140" s="175" t="s">
        <v>1</v>
      </c>
      <c r="F140" s="176" t="s">
        <v>2658</v>
      </c>
      <c r="G140" s="173"/>
      <c r="H140" s="177">
        <v>5.06</v>
      </c>
      <c r="I140" s="173"/>
      <c r="J140" s="173"/>
      <c r="K140" s="173"/>
      <c r="L140" s="174"/>
      <c r="M140" s="178"/>
      <c r="N140" s="173"/>
      <c r="O140" s="173"/>
      <c r="P140" s="173"/>
      <c r="Q140" s="173"/>
      <c r="R140" s="173"/>
      <c r="S140" s="173"/>
      <c r="T140" s="179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5" t="s">
        <v>338</v>
      </c>
      <c r="AU140" s="175" t="s">
        <v>136</v>
      </c>
      <c r="AV140" s="173" t="s">
        <v>136</v>
      </c>
      <c r="AW140" s="173" t="s">
        <v>28</v>
      </c>
      <c r="AX140" s="173" t="s">
        <v>75</v>
      </c>
      <c r="AY140" s="175" t="s">
        <v>128</v>
      </c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</row>
    <row r="141" ht="15.75" customHeight="1">
      <c r="A141" s="187"/>
      <c r="B141" s="188"/>
      <c r="C141" s="187"/>
      <c r="D141" s="168" t="s">
        <v>338</v>
      </c>
      <c r="E141" s="189" t="s">
        <v>1</v>
      </c>
      <c r="F141" s="190" t="s">
        <v>351</v>
      </c>
      <c r="G141" s="187"/>
      <c r="H141" s="191">
        <v>10.12</v>
      </c>
      <c r="I141" s="187"/>
      <c r="J141" s="187"/>
      <c r="K141" s="187"/>
      <c r="L141" s="188"/>
      <c r="M141" s="192"/>
      <c r="N141" s="187"/>
      <c r="O141" s="187"/>
      <c r="P141" s="187"/>
      <c r="Q141" s="187"/>
      <c r="R141" s="187"/>
      <c r="S141" s="187"/>
      <c r="T141" s="193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9" t="s">
        <v>338</v>
      </c>
      <c r="AU141" s="189" t="s">
        <v>136</v>
      </c>
      <c r="AV141" s="187" t="s">
        <v>153</v>
      </c>
      <c r="AW141" s="187" t="s">
        <v>28</v>
      </c>
      <c r="AX141" s="187" t="s">
        <v>83</v>
      </c>
      <c r="AY141" s="189" t="s">
        <v>128</v>
      </c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</row>
    <row r="142" ht="24.0" customHeight="1">
      <c r="A142" s="16"/>
      <c r="B142" s="17"/>
      <c r="C142" s="146" t="s">
        <v>383</v>
      </c>
      <c r="D142" s="146" t="s">
        <v>131</v>
      </c>
      <c r="E142" s="147" t="s">
        <v>2660</v>
      </c>
      <c r="F142" s="148" t="s">
        <v>2661</v>
      </c>
      <c r="G142" s="149" t="s">
        <v>209</v>
      </c>
      <c r="H142" s="150">
        <v>8.44</v>
      </c>
      <c r="I142" s="151"/>
      <c r="J142" s="151">
        <f>ROUND(I142*H142,2)</f>
        <v>0</v>
      </c>
      <c r="K142" s="148" t="s">
        <v>134</v>
      </c>
      <c r="L142" s="17"/>
      <c r="M142" s="152" t="s">
        <v>1</v>
      </c>
      <c r="N142" s="153" t="s">
        <v>41</v>
      </c>
      <c r="O142" s="154">
        <v>0.233</v>
      </c>
      <c r="P142" s="154">
        <f>O142*H142</f>
        <v>1.96652</v>
      </c>
      <c r="Q142" s="154">
        <v>2.2E-4</v>
      </c>
      <c r="R142" s="154">
        <f>Q142*H142</f>
        <v>0.0018568</v>
      </c>
      <c r="S142" s="154">
        <v>0.0</v>
      </c>
      <c r="T142" s="155">
        <f>S142*H142</f>
        <v>0</v>
      </c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56" t="s">
        <v>434</v>
      </c>
      <c r="AS142" s="16"/>
      <c r="AT142" s="156" t="s">
        <v>131</v>
      </c>
      <c r="AU142" s="156" t="s">
        <v>136</v>
      </c>
      <c r="AV142" s="16"/>
      <c r="AW142" s="16"/>
      <c r="AX142" s="16"/>
      <c r="AY142" s="3" t="s">
        <v>128</v>
      </c>
      <c r="AZ142" s="16"/>
      <c r="BA142" s="16"/>
      <c r="BB142" s="16"/>
      <c r="BC142" s="16"/>
      <c r="BD142" s="16"/>
      <c r="BE142" s="157">
        <f>IF(N142="základní",J142,0)</f>
        <v>0</v>
      </c>
      <c r="BF142" s="157">
        <f>IF(N142="snížená",J142,0)</f>
        <v>0</v>
      </c>
      <c r="BG142" s="157">
        <f>IF(N142="zákl. přenesená",J142,0)</f>
        <v>0</v>
      </c>
      <c r="BH142" s="157">
        <f>IF(N142="sníž. přenesená",J142,0)</f>
        <v>0</v>
      </c>
      <c r="BI142" s="157">
        <f>IF(N142="nulová",J142,0)</f>
        <v>0</v>
      </c>
      <c r="BJ142" s="3" t="s">
        <v>136</v>
      </c>
      <c r="BK142" s="157">
        <f>ROUND(I142*H142,2)</f>
        <v>0</v>
      </c>
      <c r="BL142" s="3" t="s">
        <v>434</v>
      </c>
      <c r="BM142" s="156" t="s">
        <v>2662</v>
      </c>
    </row>
    <row r="143" ht="15.75" customHeight="1">
      <c r="A143" s="16"/>
      <c r="B143" s="17"/>
      <c r="C143" s="16"/>
      <c r="D143" s="158" t="s">
        <v>138</v>
      </c>
      <c r="E143" s="16"/>
      <c r="F143" s="159" t="s">
        <v>2663</v>
      </c>
      <c r="G143" s="16"/>
      <c r="H143" s="16"/>
      <c r="I143" s="16"/>
      <c r="J143" s="16"/>
      <c r="K143" s="16"/>
      <c r="L143" s="17"/>
      <c r="M143" s="160"/>
      <c r="N143" s="16"/>
      <c r="O143" s="16"/>
      <c r="P143" s="16"/>
      <c r="Q143" s="16"/>
      <c r="R143" s="16"/>
      <c r="S143" s="16"/>
      <c r="T143" s="5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3" t="s">
        <v>138</v>
      </c>
      <c r="AU143" s="3" t="s">
        <v>136</v>
      </c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</row>
    <row r="144" ht="15.75" customHeight="1">
      <c r="A144" s="166"/>
      <c r="B144" s="167"/>
      <c r="C144" s="166"/>
      <c r="D144" s="168" t="s">
        <v>338</v>
      </c>
      <c r="E144" s="169" t="s">
        <v>1</v>
      </c>
      <c r="F144" s="170" t="s">
        <v>2657</v>
      </c>
      <c r="G144" s="166"/>
      <c r="H144" s="169" t="s">
        <v>1</v>
      </c>
      <c r="I144" s="166"/>
      <c r="J144" s="166"/>
      <c r="K144" s="166"/>
      <c r="L144" s="167"/>
      <c r="M144" s="171"/>
      <c r="N144" s="166"/>
      <c r="O144" s="166"/>
      <c r="P144" s="166"/>
      <c r="Q144" s="166"/>
      <c r="R144" s="166"/>
      <c r="S144" s="166"/>
      <c r="T144" s="172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9" t="s">
        <v>338</v>
      </c>
      <c r="AU144" s="169" t="s">
        <v>136</v>
      </c>
      <c r="AV144" s="166" t="s">
        <v>83</v>
      </c>
      <c r="AW144" s="166" t="s">
        <v>28</v>
      </c>
      <c r="AX144" s="166" t="s">
        <v>75</v>
      </c>
      <c r="AY144" s="169" t="s">
        <v>128</v>
      </c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</row>
    <row r="145" ht="15.75" customHeight="1">
      <c r="A145" s="173"/>
      <c r="B145" s="174"/>
      <c r="C145" s="173"/>
      <c r="D145" s="168" t="s">
        <v>338</v>
      </c>
      <c r="E145" s="175" t="s">
        <v>1</v>
      </c>
      <c r="F145" s="176" t="s">
        <v>2664</v>
      </c>
      <c r="G145" s="173"/>
      <c r="H145" s="177">
        <v>5.48</v>
      </c>
      <c r="I145" s="173"/>
      <c r="J145" s="173"/>
      <c r="K145" s="173"/>
      <c r="L145" s="174"/>
      <c r="M145" s="178"/>
      <c r="N145" s="173"/>
      <c r="O145" s="173"/>
      <c r="P145" s="173"/>
      <c r="Q145" s="173"/>
      <c r="R145" s="173"/>
      <c r="S145" s="173"/>
      <c r="T145" s="179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5" t="s">
        <v>338</v>
      </c>
      <c r="AU145" s="175" t="s">
        <v>136</v>
      </c>
      <c r="AV145" s="173" t="s">
        <v>136</v>
      </c>
      <c r="AW145" s="173" t="s">
        <v>28</v>
      </c>
      <c r="AX145" s="173" t="s">
        <v>75</v>
      </c>
      <c r="AY145" s="175" t="s">
        <v>128</v>
      </c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</row>
    <row r="146" ht="15.75" customHeight="1">
      <c r="A146" s="166"/>
      <c r="B146" s="167"/>
      <c r="C146" s="166"/>
      <c r="D146" s="168" t="s">
        <v>338</v>
      </c>
      <c r="E146" s="169" t="s">
        <v>1</v>
      </c>
      <c r="F146" s="170" t="s">
        <v>2659</v>
      </c>
      <c r="G146" s="166"/>
      <c r="H146" s="169" t="s">
        <v>1</v>
      </c>
      <c r="I146" s="166"/>
      <c r="J146" s="166"/>
      <c r="K146" s="166"/>
      <c r="L146" s="167"/>
      <c r="M146" s="171"/>
      <c r="N146" s="166"/>
      <c r="O146" s="166"/>
      <c r="P146" s="166"/>
      <c r="Q146" s="166"/>
      <c r="R146" s="166"/>
      <c r="S146" s="166"/>
      <c r="T146" s="172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9" t="s">
        <v>338</v>
      </c>
      <c r="AU146" s="169" t="s">
        <v>136</v>
      </c>
      <c r="AV146" s="166" t="s">
        <v>83</v>
      </c>
      <c r="AW146" s="166" t="s">
        <v>28</v>
      </c>
      <c r="AX146" s="166" t="s">
        <v>75</v>
      </c>
      <c r="AY146" s="169" t="s">
        <v>128</v>
      </c>
      <c r="AZ146" s="166"/>
      <c r="BA146" s="166"/>
      <c r="BB146" s="166"/>
      <c r="BC146" s="166"/>
      <c r="BD146" s="166"/>
      <c r="BE146" s="166"/>
      <c r="BF146" s="166"/>
      <c r="BG146" s="166"/>
      <c r="BH146" s="166"/>
      <c r="BI146" s="166"/>
      <c r="BJ146" s="166"/>
      <c r="BK146" s="166"/>
      <c r="BL146" s="166"/>
      <c r="BM146" s="166"/>
    </row>
    <row r="147" ht="15.75" customHeight="1">
      <c r="A147" s="173"/>
      <c r="B147" s="174"/>
      <c r="C147" s="173"/>
      <c r="D147" s="168" t="s">
        <v>338</v>
      </c>
      <c r="E147" s="175" t="s">
        <v>1</v>
      </c>
      <c r="F147" s="176" t="s">
        <v>2665</v>
      </c>
      <c r="G147" s="173"/>
      <c r="H147" s="177">
        <v>2.96</v>
      </c>
      <c r="I147" s="173"/>
      <c r="J147" s="173"/>
      <c r="K147" s="173"/>
      <c r="L147" s="174"/>
      <c r="M147" s="178"/>
      <c r="N147" s="173"/>
      <c r="O147" s="173"/>
      <c r="P147" s="173"/>
      <c r="Q147" s="173"/>
      <c r="R147" s="173"/>
      <c r="S147" s="173"/>
      <c r="T147" s="179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5" t="s">
        <v>338</v>
      </c>
      <c r="AU147" s="175" t="s">
        <v>136</v>
      </c>
      <c r="AV147" s="173" t="s">
        <v>136</v>
      </c>
      <c r="AW147" s="173" t="s">
        <v>28</v>
      </c>
      <c r="AX147" s="173" t="s">
        <v>75</v>
      </c>
      <c r="AY147" s="175" t="s">
        <v>128</v>
      </c>
      <c r="AZ147" s="173"/>
      <c r="BA147" s="173"/>
      <c r="BB147" s="173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</row>
    <row r="148" ht="15.75" customHeight="1">
      <c r="A148" s="187"/>
      <c r="B148" s="188"/>
      <c r="C148" s="187"/>
      <c r="D148" s="168" t="s">
        <v>338</v>
      </c>
      <c r="E148" s="189" t="s">
        <v>1</v>
      </c>
      <c r="F148" s="190" t="s">
        <v>351</v>
      </c>
      <c r="G148" s="187"/>
      <c r="H148" s="191">
        <v>8.440000000000001</v>
      </c>
      <c r="I148" s="187"/>
      <c r="J148" s="187"/>
      <c r="K148" s="187"/>
      <c r="L148" s="188"/>
      <c r="M148" s="192"/>
      <c r="N148" s="187"/>
      <c r="O148" s="187"/>
      <c r="P148" s="187"/>
      <c r="Q148" s="187"/>
      <c r="R148" s="187"/>
      <c r="S148" s="187"/>
      <c r="T148" s="193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9" t="s">
        <v>338</v>
      </c>
      <c r="AU148" s="189" t="s">
        <v>136</v>
      </c>
      <c r="AV148" s="187" t="s">
        <v>153</v>
      </c>
      <c r="AW148" s="187" t="s">
        <v>28</v>
      </c>
      <c r="AX148" s="187" t="s">
        <v>83</v>
      </c>
      <c r="AY148" s="189" t="s">
        <v>128</v>
      </c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</row>
    <row r="149" ht="24.0" customHeight="1">
      <c r="A149" s="16"/>
      <c r="B149" s="17"/>
      <c r="C149" s="146" t="s">
        <v>387</v>
      </c>
      <c r="D149" s="146" t="s">
        <v>131</v>
      </c>
      <c r="E149" s="147" t="s">
        <v>2666</v>
      </c>
      <c r="F149" s="148" t="s">
        <v>2667</v>
      </c>
      <c r="G149" s="149" t="s">
        <v>209</v>
      </c>
      <c r="H149" s="150">
        <v>11.5</v>
      </c>
      <c r="I149" s="151"/>
      <c r="J149" s="151">
        <f>ROUND(I149*H149,2)</f>
        <v>0</v>
      </c>
      <c r="K149" s="148" t="s">
        <v>134</v>
      </c>
      <c r="L149" s="17"/>
      <c r="M149" s="152" t="s">
        <v>1</v>
      </c>
      <c r="N149" s="153" t="s">
        <v>41</v>
      </c>
      <c r="O149" s="154">
        <v>0.237</v>
      </c>
      <c r="P149" s="154">
        <f>O149*H149</f>
        <v>2.7255</v>
      </c>
      <c r="Q149" s="154">
        <v>3.2E-4</v>
      </c>
      <c r="R149" s="154">
        <f>Q149*H149</f>
        <v>0.00368</v>
      </c>
      <c r="S149" s="154">
        <v>0.0</v>
      </c>
      <c r="T149" s="155">
        <f>S149*H149</f>
        <v>0</v>
      </c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56" t="s">
        <v>434</v>
      </c>
      <c r="AS149" s="16"/>
      <c r="AT149" s="156" t="s">
        <v>131</v>
      </c>
      <c r="AU149" s="156" t="s">
        <v>136</v>
      </c>
      <c r="AV149" s="16"/>
      <c r="AW149" s="16"/>
      <c r="AX149" s="16"/>
      <c r="AY149" s="3" t="s">
        <v>128</v>
      </c>
      <c r="AZ149" s="16"/>
      <c r="BA149" s="16"/>
      <c r="BB149" s="16"/>
      <c r="BC149" s="16"/>
      <c r="BD149" s="16"/>
      <c r="BE149" s="157">
        <f>IF(N149="základní",J149,0)</f>
        <v>0</v>
      </c>
      <c r="BF149" s="157">
        <f>IF(N149="snížená",J149,0)</f>
        <v>0</v>
      </c>
      <c r="BG149" s="157">
        <f>IF(N149="zákl. přenesená",J149,0)</f>
        <v>0</v>
      </c>
      <c r="BH149" s="157">
        <f>IF(N149="sníž. přenesená",J149,0)</f>
        <v>0</v>
      </c>
      <c r="BI149" s="157">
        <f>IF(N149="nulová",J149,0)</f>
        <v>0</v>
      </c>
      <c r="BJ149" s="3" t="s">
        <v>136</v>
      </c>
      <c r="BK149" s="157">
        <f>ROUND(I149*H149,2)</f>
        <v>0</v>
      </c>
      <c r="BL149" s="3" t="s">
        <v>434</v>
      </c>
      <c r="BM149" s="156" t="s">
        <v>2668</v>
      </c>
    </row>
    <row r="150" ht="15.75" customHeight="1">
      <c r="A150" s="16"/>
      <c r="B150" s="17"/>
      <c r="C150" s="16"/>
      <c r="D150" s="158" t="s">
        <v>138</v>
      </c>
      <c r="E150" s="16"/>
      <c r="F150" s="159" t="s">
        <v>2669</v>
      </c>
      <c r="G150" s="16"/>
      <c r="H150" s="16"/>
      <c r="I150" s="16"/>
      <c r="J150" s="16"/>
      <c r="K150" s="16"/>
      <c r="L150" s="17"/>
      <c r="M150" s="160"/>
      <c r="N150" s="16"/>
      <c r="O150" s="16"/>
      <c r="P150" s="16"/>
      <c r="Q150" s="16"/>
      <c r="R150" s="16"/>
      <c r="S150" s="16"/>
      <c r="T150" s="5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3" t="s">
        <v>138</v>
      </c>
      <c r="AU150" s="3" t="s">
        <v>136</v>
      </c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</row>
    <row r="151" ht="15.75" customHeight="1">
      <c r="A151" s="166"/>
      <c r="B151" s="167"/>
      <c r="C151" s="166"/>
      <c r="D151" s="168" t="s">
        <v>338</v>
      </c>
      <c r="E151" s="169" t="s">
        <v>1</v>
      </c>
      <c r="F151" s="170" t="s">
        <v>2657</v>
      </c>
      <c r="G151" s="166"/>
      <c r="H151" s="169" t="s">
        <v>1</v>
      </c>
      <c r="I151" s="166"/>
      <c r="J151" s="166"/>
      <c r="K151" s="166"/>
      <c r="L151" s="167"/>
      <c r="M151" s="171"/>
      <c r="N151" s="166"/>
      <c r="O151" s="166"/>
      <c r="P151" s="166"/>
      <c r="Q151" s="166"/>
      <c r="R151" s="166"/>
      <c r="S151" s="166"/>
      <c r="T151" s="172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9" t="s">
        <v>338</v>
      </c>
      <c r="AU151" s="169" t="s">
        <v>136</v>
      </c>
      <c r="AV151" s="166" t="s">
        <v>83</v>
      </c>
      <c r="AW151" s="166" t="s">
        <v>28</v>
      </c>
      <c r="AX151" s="166" t="s">
        <v>75</v>
      </c>
      <c r="AY151" s="169" t="s">
        <v>128</v>
      </c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</row>
    <row r="152" ht="15.75" customHeight="1">
      <c r="A152" s="173"/>
      <c r="B152" s="174"/>
      <c r="C152" s="173"/>
      <c r="D152" s="168" t="s">
        <v>338</v>
      </c>
      <c r="E152" s="175" t="s">
        <v>1</v>
      </c>
      <c r="F152" s="176" t="s">
        <v>2670</v>
      </c>
      <c r="G152" s="173"/>
      <c r="H152" s="177">
        <v>5.7</v>
      </c>
      <c r="I152" s="173"/>
      <c r="J152" s="173"/>
      <c r="K152" s="173"/>
      <c r="L152" s="174"/>
      <c r="M152" s="178"/>
      <c r="N152" s="173"/>
      <c r="O152" s="173"/>
      <c r="P152" s="173"/>
      <c r="Q152" s="173"/>
      <c r="R152" s="173"/>
      <c r="S152" s="173"/>
      <c r="T152" s="179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5" t="s">
        <v>338</v>
      </c>
      <c r="AU152" s="175" t="s">
        <v>136</v>
      </c>
      <c r="AV152" s="173" t="s">
        <v>136</v>
      </c>
      <c r="AW152" s="173" t="s">
        <v>28</v>
      </c>
      <c r="AX152" s="173" t="s">
        <v>75</v>
      </c>
      <c r="AY152" s="175" t="s">
        <v>128</v>
      </c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</row>
    <row r="153" ht="15.75" customHeight="1">
      <c r="A153" s="166"/>
      <c r="B153" s="167"/>
      <c r="C153" s="166"/>
      <c r="D153" s="168" t="s">
        <v>338</v>
      </c>
      <c r="E153" s="169" t="s">
        <v>1</v>
      </c>
      <c r="F153" s="170" t="s">
        <v>2659</v>
      </c>
      <c r="G153" s="166"/>
      <c r="H153" s="169" t="s">
        <v>1</v>
      </c>
      <c r="I153" s="166"/>
      <c r="J153" s="166"/>
      <c r="K153" s="166"/>
      <c r="L153" s="167"/>
      <c r="M153" s="171"/>
      <c r="N153" s="166"/>
      <c r="O153" s="166"/>
      <c r="P153" s="166"/>
      <c r="Q153" s="166"/>
      <c r="R153" s="166"/>
      <c r="S153" s="166"/>
      <c r="T153" s="172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9" t="s">
        <v>338</v>
      </c>
      <c r="AU153" s="169" t="s">
        <v>136</v>
      </c>
      <c r="AV153" s="166" t="s">
        <v>83</v>
      </c>
      <c r="AW153" s="166" t="s">
        <v>28</v>
      </c>
      <c r="AX153" s="166" t="s">
        <v>75</v>
      </c>
      <c r="AY153" s="169" t="s">
        <v>128</v>
      </c>
      <c r="AZ153" s="166"/>
      <c r="BA153" s="166"/>
      <c r="BB153" s="166"/>
      <c r="BC153" s="166"/>
      <c r="BD153" s="166"/>
      <c r="BE153" s="166"/>
      <c r="BF153" s="166"/>
      <c r="BG153" s="166"/>
      <c r="BH153" s="166"/>
      <c r="BI153" s="166"/>
      <c r="BJ153" s="166"/>
      <c r="BK153" s="166"/>
      <c r="BL153" s="166"/>
      <c r="BM153" s="166"/>
    </row>
    <row r="154" ht="15.75" customHeight="1">
      <c r="A154" s="173"/>
      <c r="B154" s="174"/>
      <c r="C154" s="173"/>
      <c r="D154" s="168" t="s">
        <v>338</v>
      </c>
      <c r="E154" s="175" t="s">
        <v>1</v>
      </c>
      <c r="F154" s="176" t="s">
        <v>2671</v>
      </c>
      <c r="G154" s="173"/>
      <c r="H154" s="177">
        <v>5.8</v>
      </c>
      <c r="I154" s="173"/>
      <c r="J154" s="173"/>
      <c r="K154" s="173"/>
      <c r="L154" s="174"/>
      <c r="M154" s="178"/>
      <c r="N154" s="173"/>
      <c r="O154" s="173"/>
      <c r="P154" s="173"/>
      <c r="Q154" s="173"/>
      <c r="R154" s="173"/>
      <c r="S154" s="173"/>
      <c r="T154" s="179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5" t="s">
        <v>338</v>
      </c>
      <c r="AU154" s="175" t="s">
        <v>136</v>
      </c>
      <c r="AV154" s="173" t="s">
        <v>136</v>
      </c>
      <c r="AW154" s="173" t="s">
        <v>28</v>
      </c>
      <c r="AX154" s="173" t="s">
        <v>75</v>
      </c>
      <c r="AY154" s="175" t="s">
        <v>128</v>
      </c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</row>
    <row r="155" ht="15.75" customHeight="1">
      <c r="A155" s="187"/>
      <c r="B155" s="188"/>
      <c r="C155" s="187"/>
      <c r="D155" s="168" t="s">
        <v>338</v>
      </c>
      <c r="E155" s="189" t="s">
        <v>1</v>
      </c>
      <c r="F155" s="190" t="s">
        <v>351</v>
      </c>
      <c r="G155" s="187"/>
      <c r="H155" s="191">
        <v>11.5</v>
      </c>
      <c r="I155" s="187"/>
      <c r="J155" s="187"/>
      <c r="K155" s="187"/>
      <c r="L155" s="188"/>
      <c r="M155" s="192"/>
      <c r="N155" s="187"/>
      <c r="O155" s="187"/>
      <c r="P155" s="187"/>
      <c r="Q155" s="187"/>
      <c r="R155" s="187"/>
      <c r="S155" s="187"/>
      <c r="T155" s="193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9" t="s">
        <v>338</v>
      </c>
      <c r="AU155" s="189" t="s">
        <v>136</v>
      </c>
      <c r="AV155" s="187" t="s">
        <v>153</v>
      </c>
      <c r="AW155" s="187" t="s">
        <v>28</v>
      </c>
      <c r="AX155" s="187" t="s">
        <v>83</v>
      </c>
      <c r="AY155" s="189" t="s">
        <v>128</v>
      </c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</row>
    <row r="156" ht="24.0" customHeight="1">
      <c r="A156" s="16"/>
      <c r="B156" s="17"/>
      <c r="C156" s="146" t="s">
        <v>391</v>
      </c>
      <c r="D156" s="146" t="s">
        <v>131</v>
      </c>
      <c r="E156" s="147" t="s">
        <v>2672</v>
      </c>
      <c r="F156" s="148" t="s">
        <v>2673</v>
      </c>
      <c r="G156" s="149" t="s">
        <v>209</v>
      </c>
      <c r="H156" s="150">
        <v>5.1</v>
      </c>
      <c r="I156" s="151"/>
      <c r="J156" s="151">
        <f>ROUND(I156*H156,2)</f>
        <v>0</v>
      </c>
      <c r="K156" s="148" t="s">
        <v>134</v>
      </c>
      <c r="L156" s="17"/>
      <c r="M156" s="152" t="s">
        <v>1</v>
      </c>
      <c r="N156" s="153" t="s">
        <v>41</v>
      </c>
      <c r="O156" s="154">
        <v>0.24</v>
      </c>
      <c r="P156" s="154">
        <f>O156*H156</f>
        <v>1.224</v>
      </c>
      <c r="Q156" s="154">
        <v>5.0E-4</v>
      </c>
      <c r="R156" s="154">
        <f>Q156*H156</f>
        <v>0.00255</v>
      </c>
      <c r="S156" s="154">
        <v>0.0</v>
      </c>
      <c r="T156" s="155">
        <f>S156*H156</f>
        <v>0</v>
      </c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56" t="s">
        <v>434</v>
      </c>
      <c r="AS156" s="16"/>
      <c r="AT156" s="156" t="s">
        <v>131</v>
      </c>
      <c r="AU156" s="156" t="s">
        <v>136</v>
      </c>
      <c r="AV156" s="16"/>
      <c r="AW156" s="16"/>
      <c r="AX156" s="16"/>
      <c r="AY156" s="3" t="s">
        <v>128</v>
      </c>
      <c r="AZ156" s="16"/>
      <c r="BA156" s="16"/>
      <c r="BB156" s="16"/>
      <c r="BC156" s="16"/>
      <c r="BD156" s="16"/>
      <c r="BE156" s="157">
        <f>IF(N156="základní",J156,0)</f>
        <v>0</v>
      </c>
      <c r="BF156" s="157">
        <f>IF(N156="snížená",J156,0)</f>
        <v>0</v>
      </c>
      <c r="BG156" s="157">
        <f>IF(N156="zákl. přenesená",J156,0)</f>
        <v>0</v>
      </c>
      <c r="BH156" s="157">
        <f>IF(N156="sníž. přenesená",J156,0)</f>
        <v>0</v>
      </c>
      <c r="BI156" s="157">
        <f>IF(N156="nulová",J156,0)</f>
        <v>0</v>
      </c>
      <c r="BJ156" s="3" t="s">
        <v>136</v>
      </c>
      <c r="BK156" s="157">
        <f>ROUND(I156*H156,2)</f>
        <v>0</v>
      </c>
      <c r="BL156" s="3" t="s">
        <v>434</v>
      </c>
      <c r="BM156" s="156" t="s">
        <v>2674</v>
      </c>
    </row>
    <row r="157" ht="15.75" customHeight="1">
      <c r="A157" s="16"/>
      <c r="B157" s="17"/>
      <c r="C157" s="16"/>
      <c r="D157" s="158" t="s">
        <v>138</v>
      </c>
      <c r="E157" s="16"/>
      <c r="F157" s="159" t="s">
        <v>2675</v>
      </c>
      <c r="G157" s="16"/>
      <c r="H157" s="16"/>
      <c r="I157" s="16"/>
      <c r="J157" s="16"/>
      <c r="K157" s="16"/>
      <c r="L157" s="17"/>
      <c r="M157" s="160"/>
      <c r="N157" s="16"/>
      <c r="O157" s="16"/>
      <c r="P157" s="16"/>
      <c r="Q157" s="16"/>
      <c r="R157" s="16"/>
      <c r="S157" s="16"/>
      <c r="T157" s="5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3" t="s">
        <v>138</v>
      </c>
      <c r="AU157" s="3" t="s">
        <v>136</v>
      </c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</row>
    <row r="158" ht="15.75" customHeight="1">
      <c r="A158" s="166"/>
      <c r="B158" s="167"/>
      <c r="C158" s="166"/>
      <c r="D158" s="168" t="s">
        <v>338</v>
      </c>
      <c r="E158" s="169" t="s">
        <v>1</v>
      </c>
      <c r="F158" s="170" t="s">
        <v>2657</v>
      </c>
      <c r="G158" s="166"/>
      <c r="H158" s="169" t="s">
        <v>1</v>
      </c>
      <c r="I158" s="166"/>
      <c r="J158" s="166"/>
      <c r="K158" s="166"/>
      <c r="L158" s="167"/>
      <c r="M158" s="171"/>
      <c r="N158" s="166"/>
      <c r="O158" s="166"/>
      <c r="P158" s="166"/>
      <c r="Q158" s="166"/>
      <c r="R158" s="166"/>
      <c r="S158" s="166"/>
      <c r="T158" s="172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9" t="s">
        <v>338</v>
      </c>
      <c r="AU158" s="169" t="s">
        <v>136</v>
      </c>
      <c r="AV158" s="166" t="s">
        <v>83</v>
      </c>
      <c r="AW158" s="166" t="s">
        <v>28</v>
      </c>
      <c r="AX158" s="166" t="s">
        <v>75</v>
      </c>
      <c r="AY158" s="169" t="s">
        <v>128</v>
      </c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66"/>
    </row>
    <row r="159" ht="15.75" customHeight="1">
      <c r="A159" s="173"/>
      <c r="B159" s="174"/>
      <c r="C159" s="173"/>
      <c r="D159" s="168" t="s">
        <v>338</v>
      </c>
      <c r="E159" s="175" t="s">
        <v>1</v>
      </c>
      <c r="F159" s="176" t="s">
        <v>2676</v>
      </c>
      <c r="G159" s="173"/>
      <c r="H159" s="177">
        <v>2.5</v>
      </c>
      <c r="I159" s="173"/>
      <c r="J159" s="173"/>
      <c r="K159" s="173"/>
      <c r="L159" s="174"/>
      <c r="M159" s="178"/>
      <c r="N159" s="173"/>
      <c r="O159" s="173"/>
      <c r="P159" s="173"/>
      <c r="Q159" s="173"/>
      <c r="R159" s="173"/>
      <c r="S159" s="173"/>
      <c r="T159" s="179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5" t="s">
        <v>338</v>
      </c>
      <c r="AU159" s="175" t="s">
        <v>136</v>
      </c>
      <c r="AV159" s="173" t="s">
        <v>136</v>
      </c>
      <c r="AW159" s="173" t="s">
        <v>28</v>
      </c>
      <c r="AX159" s="173" t="s">
        <v>75</v>
      </c>
      <c r="AY159" s="175" t="s">
        <v>128</v>
      </c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</row>
    <row r="160" ht="15.75" customHeight="1">
      <c r="A160" s="166"/>
      <c r="B160" s="167"/>
      <c r="C160" s="166"/>
      <c r="D160" s="168" t="s">
        <v>338</v>
      </c>
      <c r="E160" s="169" t="s">
        <v>1</v>
      </c>
      <c r="F160" s="170" t="s">
        <v>2659</v>
      </c>
      <c r="G160" s="166"/>
      <c r="H160" s="169" t="s">
        <v>1</v>
      </c>
      <c r="I160" s="166"/>
      <c r="J160" s="166"/>
      <c r="K160" s="166"/>
      <c r="L160" s="167"/>
      <c r="M160" s="171"/>
      <c r="N160" s="166"/>
      <c r="O160" s="166"/>
      <c r="P160" s="166"/>
      <c r="Q160" s="166"/>
      <c r="R160" s="166"/>
      <c r="S160" s="166"/>
      <c r="T160" s="172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9" t="s">
        <v>338</v>
      </c>
      <c r="AU160" s="169" t="s">
        <v>136</v>
      </c>
      <c r="AV160" s="166" t="s">
        <v>83</v>
      </c>
      <c r="AW160" s="166" t="s">
        <v>28</v>
      </c>
      <c r="AX160" s="166" t="s">
        <v>75</v>
      </c>
      <c r="AY160" s="169" t="s">
        <v>128</v>
      </c>
      <c r="AZ160" s="166"/>
      <c r="BA160" s="166"/>
      <c r="BB160" s="166"/>
      <c r="BC160" s="166"/>
      <c r="BD160" s="166"/>
      <c r="BE160" s="166"/>
      <c r="BF160" s="166"/>
      <c r="BG160" s="166"/>
      <c r="BH160" s="166"/>
      <c r="BI160" s="166"/>
      <c r="BJ160" s="166"/>
      <c r="BK160" s="166"/>
      <c r="BL160" s="166"/>
      <c r="BM160" s="166"/>
    </row>
    <row r="161" ht="15.75" customHeight="1">
      <c r="A161" s="173"/>
      <c r="B161" s="174"/>
      <c r="C161" s="173"/>
      <c r="D161" s="168" t="s">
        <v>338</v>
      </c>
      <c r="E161" s="175" t="s">
        <v>1</v>
      </c>
      <c r="F161" s="176" t="s">
        <v>2677</v>
      </c>
      <c r="G161" s="173"/>
      <c r="H161" s="177">
        <v>2.6</v>
      </c>
      <c r="I161" s="173"/>
      <c r="J161" s="173"/>
      <c r="K161" s="173"/>
      <c r="L161" s="174"/>
      <c r="M161" s="178"/>
      <c r="N161" s="173"/>
      <c r="O161" s="173"/>
      <c r="P161" s="173"/>
      <c r="Q161" s="173"/>
      <c r="R161" s="173"/>
      <c r="S161" s="173"/>
      <c r="T161" s="179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5" t="s">
        <v>338</v>
      </c>
      <c r="AU161" s="175" t="s">
        <v>136</v>
      </c>
      <c r="AV161" s="173" t="s">
        <v>136</v>
      </c>
      <c r="AW161" s="173" t="s">
        <v>28</v>
      </c>
      <c r="AX161" s="173" t="s">
        <v>75</v>
      </c>
      <c r="AY161" s="175" t="s">
        <v>128</v>
      </c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</row>
    <row r="162" ht="15.75" customHeight="1">
      <c r="A162" s="187"/>
      <c r="B162" s="188"/>
      <c r="C162" s="187"/>
      <c r="D162" s="168" t="s">
        <v>338</v>
      </c>
      <c r="E162" s="189" t="s">
        <v>1</v>
      </c>
      <c r="F162" s="190" t="s">
        <v>351</v>
      </c>
      <c r="G162" s="187"/>
      <c r="H162" s="191">
        <v>5.1</v>
      </c>
      <c r="I162" s="187"/>
      <c r="J162" s="187"/>
      <c r="K162" s="187"/>
      <c r="L162" s="188"/>
      <c r="M162" s="192"/>
      <c r="N162" s="187"/>
      <c r="O162" s="187"/>
      <c r="P162" s="187"/>
      <c r="Q162" s="187"/>
      <c r="R162" s="187"/>
      <c r="S162" s="187"/>
      <c r="T162" s="193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9" t="s">
        <v>338</v>
      </c>
      <c r="AU162" s="189" t="s">
        <v>136</v>
      </c>
      <c r="AV162" s="187" t="s">
        <v>153</v>
      </c>
      <c r="AW162" s="187" t="s">
        <v>28</v>
      </c>
      <c r="AX162" s="187" t="s">
        <v>83</v>
      </c>
      <c r="AY162" s="189" t="s">
        <v>128</v>
      </c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</row>
    <row r="163" ht="33.0" customHeight="1">
      <c r="A163" s="16"/>
      <c r="B163" s="17"/>
      <c r="C163" s="146" t="s">
        <v>401</v>
      </c>
      <c r="D163" s="146" t="s">
        <v>131</v>
      </c>
      <c r="E163" s="147" t="s">
        <v>2678</v>
      </c>
      <c r="F163" s="148" t="s">
        <v>2679</v>
      </c>
      <c r="G163" s="149" t="s">
        <v>209</v>
      </c>
      <c r="H163" s="150">
        <v>8.0</v>
      </c>
      <c r="I163" s="151"/>
      <c r="J163" s="151">
        <f>ROUND(I163*H163,2)</f>
        <v>0</v>
      </c>
      <c r="K163" s="148" t="s">
        <v>134</v>
      </c>
      <c r="L163" s="17"/>
      <c r="M163" s="152" t="s">
        <v>1</v>
      </c>
      <c r="N163" s="153" t="s">
        <v>41</v>
      </c>
      <c r="O163" s="154">
        <v>0.106</v>
      </c>
      <c r="P163" s="154">
        <f>O163*H163</f>
        <v>0.848</v>
      </c>
      <c r="Q163" s="154">
        <v>1.752E-4</v>
      </c>
      <c r="R163" s="154">
        <f>Q163*H163</f>
        <v>0.0014016</v>
      </c>
      <c r="S163" s="154">
        <v>0.0</v>
      </c>
      <c r="T163" s="155">
        <f>S163*H163</f>
        <v>0</v>
      </c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56" t="s">
        <v>434</v>
      </c>
      <c r="AS163" s="16"/>
      <c r="AT163" s="156" t="s">
        <v>131</v>
      </c>
      <c r="AU163" s="156" t="s">
        <v>136</v>
      </c>
      <c r="AV163" s="16"/>
      <c r="AW163" s="16"/>
      <c r="AX163" s="16"/>
      <c r="AY163" s="3" t="s">
        <v>128</v>
      </c>
      <c r="AZ163" s="16"/>
      <c r="BA163" s="16"/>
      <c r="BB163" s="16"/>
      <c r="BC163" s="16"/>
      <c r="BD163" s="16"/>
      <c r="BE163" s="157">
        <f>IF(N163="základní",J163,0)</f>
        <v>0</v>
      </c>
      <c r="BF163" s="157">
        <f>IF(N163="snížená",J163,0)</f>
        <v>0</v>
      </c>
      <c r="BG163" s="157">
        <f>IF(N163="zákl. přenesená",J163,0)</f>
        <v>0</v>
      </c>
      <c r="BH163" s="157">
        <f>IF(N163="sníž. přenesená",J163,0)</f>
        <v>0</v>
      </c>
      <c r="BI163" s="157">
        <f>IF(N163="nulová",J163,0)</f>
        <v>0</v>
      </c>
      <c r="BJ163" s="3" t="s">
        <v>136</v>
      </c>
      <c r="BK163" s="157">
        <f>ROUND(I163*H163,2)</f>
        <v>0</v>
      </c>
      <c r="BL163" s="3" t="s">
        <v>434</v>
      </c>
      <c r="BM163" s="156" t="s">
        <v>2680</v>
      </c>
    </row>
    <row r="164" ht="15.75" customHeight="1">
      <c r="A164" s="16"/>
      <c r="B164" s="17"/>
      <c r="C164" s="16"/>
      <c r="D164" s="158" t="s">
        <v>138</v>
      </c>
      <c r="E164" s="16"/>
      <c r="F164" s="159" t="s">
        <v>2681</v>
      </c>
      <c r="G164" s="16"/>
      <c r="H164" s="16"/>
      <c r="I164" s="16"/>
      <c r="J164" s="16"/>
      <c r="K164" s="16"/>
      <c r="L164" s="17"/>
      <c r="M164" s="160"/>
      <c r="N164" s="16"/>
      <c r="O164" s="16"/>
      <c r="P164" s="16"/>
      <c r="Q164" s="16"/>
      <c r="R164" s="16"/>
      <c r="S164" s="16"/>
      <c r="T164" s="5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3" t="s">
        <v>138</v>
      </c>
      <c r="AU164" s="3" t="s">
        <v>136</v>
      </c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</row>
    <row r="165" ht="33.0" customHeight="1">
      <c r="A165" s="16"/>
      <c r="B165" s="17"/>
      <c r="C165" s="146" t="s">
        <v>406</v>
      </c>
      <c r="D165" s="146" t="s">
        <v>131</v>
      </c>
      <c r="E165" s="147" t="s">
        <v>2682</v>
      </c>
      <c r="F165" s="148" t="s">
        <v>2683</v>
      </c>
      <c r="G165" s="149" t="s">
        <v>209</v>
      </c>
      <c r="H165" s="150">
        <v>18.56</v>
      </c>
      <c r="I165" s="151"/>
      <c r="J165" s="151">
        <f>ROUND(I165*H165,2)</f>
        <v>0</v>
      </c>
      <c r="K165" s="148" t="s">
        <v>134</v>
      </c>
      <c r="L165" s="17"/>
      <c r="M165" s="152" t="s">
        <v>1</v>
      </c>
      <c r="N165" s="153" t="s">
        <v>41</v>
      </c>
      <c r="O165" s="154">
        <v>0.106</v>
      </c>
      <c r="P165" s="154">
        <f>O165*H165</f>
        <v>1.96736</v>
      </c>
      <c r="Q165" s="154">
        <v>7.386E-5</v>
      </c>
      <c r="R165" s="154">
        <f>Q165*H165</f>
        <v>0.0013708416</v>
      </c>
      <c r="S165" s="154">
        <v>0.0</v>
      </c>
      <c r="T165" s="155">
        <f>S165*H165</f>
        <v>0</v>
      </c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56" t="s">
        <v>434</v>
      </c>
      <c r="AS165" s="16"/>
      <c r="AT165" s="156" t="s">
        <v>131</v>
      </c>
      <c r="AU165" s="156" t="s">
        <v>136</v>
      </c>
      <c r="AV165" s="16"/>
      <c r="AW165" s="16"/>
      <c r="AX165" s="16"/>
      <c r="AY165" s="3" t="s">
        <v>128</v>
      </c>
      <c r="AZ165" s="16"/>
      <c r="BA165" s="16"/>
      <c r="BB165" s="16"/>
      <c r="BC165" s="16"/>
      <c r="BD165" s="16"/>
      <c r="BE165" s="157">
        <f>IF(N165="základní",J165,0)</f>
        <v>0</v>
      </c>
      <c r="BF165" s="157">
        <f>IF(N165="snížená",J165,0)</f>
        <v>0</v>
      </c>
      <c r="BG165" s="157">
        <f>IF(N165="zákl. přenesená",J165,0)</f>
        <v>0</v>
      </c>
      <c r="BH165" s="157">
        <f>IF(N165="sníž. přenesená",J165,0)</f>
        <v>0</v>
      </c>
      <c r="BI165" s="157">
        <f>IF(N165="nulová",J165,0)</f>
        <v>0</v>
      </c>
      <c r="BJ165" s="3" t="s">
        <v>136</v>
      </c>
      <c r="BK165" s="157">
        <f>ROUND(I165*H165,2)</f>
        <v>0</v>
      </c>
      <c r="BL165" s="3" t="s">
        <v>434</v>
      </c>
      <c r="BM165" s="156" t="s">
        <v>2684</v>
      </c>
    </row>
    <row r="166" ht="15.75" customHeight="1">
      <c r="A166" s="16"/>
      <c r="B166" s="17"/>
      <c r="C166" s="16"/>
      <c r="D166" s="158" t="s">
        <v>138</v>
      </c>
      <c r="E166" s="16"/>
      <c r="F166" s="159" t="s">
        <v>2685</v>
      </c>
      <c r="G166" s="16"/>
      <c r="H166" s="16"/>
      <c r="I166" s="16"/>
      <c r="J166" s="16"/>
      <c r="K166" s="16"/>
      <c r="L166" s="17"/>
      <c r="M166" s="160"/>
      <c r="N166" s="16"/>
      <c r="O166" s="16"/>
      <c r="P166" s="16"/>
      <c r="Q166" s="16"/>
      <c r="R166" s="16"/>
      <c r="S166" s="16"/>
      <c r="T166" s="5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3" t="s">
        <v>138</v>
      </c>
      <c r="AU166" s="3" t="s">
        <v>136</v>
      </c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</row>
    <row r="167" ht="37.5" customHeight="1">
      <c r="A167" s="16"/>
      <c r="B167" s="17"/>
      <c r="C167" s="146" t="s">
        <v>414</v>
      </c>
      <c r="D167" s="146" t="s">
        <v>131</v>
      </c>
      <c r="E167" s="147" t="s">
        <v>2686</v>
      </c>
      <c r="F167" s="148" t="s">
        <v>2687</v>
      </c>
      <c r="G167" s="149" t="s">
        <v>209</v>
      </c>
      <c r="H167" s="150">
        <v>16.6</v>
      </c>
      <c r="I167" s="151"/>
      <c r="J167" s="151">
        <f>ROUND(I167*H167,2)</f>
        <v>0</v>
      </c>
      <c r="K167" s="148" t="s">
        <v>134</v>
      </c>
      <c r="L167" s="17"/>
      <c r="M167" s="152" t="s">
        <v>1</v>
      </c>
      <c r="N167" s="153" t="s">
        <v>41</v>
      </c>
      <c r="O167" s="154">
        <v>0.106</v>
      </c>
      <c r="P167" s="154">
        <f>O167*H167</f>
        <v>1.7596</v>
      </c>
      <c r="Q167" s="154">
        <v>9.464E-5</v>
      </c>
      <c r="R167" s="154">
        <f>Q167*H167</f>
        <v>0.001571024</v>
      </c>
      <c r="S167" s="154">
        <v>0.0</v>
      </c>
      <c r="T167" s="155">
        <f>S167*H167</f>
        <v>0</v>
      </c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56" t="s">
        <v>434</v>
      </c>
      <c r="AS167" s="16"/>
      <c r="AT167" s="156" t="s">
        <v>131</v>
      </c>
      <c r="AU167" s="156" t="s">
        <v>136</v>
      </c>
      <c r="AV167" s="16"/>
      <c r="AW167" s="16"/>
      <c r="AX167" s="16"/>
      <c r="AY167" s="3" t="s">
        <v>128</v>
      </c>
      <c r="AZ167" s="16"/>
      <c r="BA167" s="16"/>
      <c r="BB167" s="16"/>
      <c r="BC167" s="16"/>
      <c r="BD167" s="16"/>
      <c r="BE167" s="157">
        <f>IF(N167="základní",J167,0)</f>
        <v>0</v>
      </c>
      <c r="BF167" s="157">
        <f>IF(N167="snížená",J167,0)</f>
        <v>0</v>
      </c>
      <c r="BG167" s="157">
        <f>IF(N167="zákl. přenesená",J167,0)</f>
        <v>0</v>
      </c>
      <c r="BH167" s="157">
        <f>IF(N167="sníž. přenesená",J167,0)</f>
        <v>0</v>
      </c>
      <c r="BI167" s="157">
        <f>IF(N167="nulová",J167,0)</f>
        <v>0</v>
      </c>
      <c r="BJ167" s="3" t="s">
        <v>136</v>
      </c>
      <c r="BK167" s="157">
        <f>ROUND(I167*H167,2)</f>
        <v>0</v>
      </c>
      <c r="BL167" s="3" t="s">
        <v>434</v>
      </c>
      <c r="BM167" s="156" t="s">
        <v>2688</v>
      </c>
    </row>
    <row r="168" ht="15.75" customHeight="1">
      <c r="A168" s="16"/>
      <c r="B168" s="17"/>
      <c r="C168" s="16"/>
      <c r="D168" s="158" t="s">
        <v>138</v>
      </c>
      <c r="E168" s="16"/>
      <c r="F168" s="159" t="s">
        <v>2689</v>
      </c>
      <c r="G168" s="16"/>
      <c r="H168" s="16"/>
      <c r="I168" s="16"/>
      <c r="J168" s="16"/>
      <c r="K168" s="16"/>
      <c r="L168" s="17"/>
      <c r="M168" s="160"/>
      <c r="N168" s="16"/>
      <c r="O168" s="16"/>
      <c r="P168" s="16"/>
      <c r="Q168" s="16"/>
      <c r="R168" s="16"/>
      <c r="S168" s="16"/>
      <c r="T168" s="5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3" t="s">
        <v>138</v>
      </c>
      <c r="AU168" s="3" t="s">
        <v>136</v>
      </c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</row>
    <row r="169" ht="24.0" customHeight="1">
      <c r="A169" s="16"/>
      <c r="B169" s="17"/>
      <c r="C169" s="146" t="s">
        <v>420</v>
      </c>
      <c r="D169" s="146" t="s">
        <v>131</v>
      </c>
      <c r="E169" s="147" t="s">
        <v>2690</v>
      </c>
      <c r="F169" s="148" t="s">
        <v>2691</v>
      </c>
      <c r="G169" s="149" t="s">
        <v>410</v>
      </c>
      <c r="H169" s="150">
        <v>0.02</v>
      </c>
      <c r="I169" s="151"/>
      <c r="J169" s="151">
        <f>ROUND(I169*H169,2)</f>
        <v>0</v>
      </c>
      <c r="K169" s="148" t="s">
        <v>134</v>
      </c>
      <c r="L169" s="17"/>
      <c r="M169" s="152" t="s">
        <v>1</v>
      </c>
      <c r="N169" s="153" t="s">
        <v>41</v>
      </c>
      <c r="O169" s="154">
        <v>3.132</v>
      </c>
      <c r="P169" s="154">
        <f>O169*H169</f>
        <v>0.06264</v>
      </c>
      <c r="Q169" s="154">
        <v>0.0</v>
      </c>
      <c r="R169" s="154">
        <f>Q169*H169</f>
        <v>0</v>
      </c>
      <c r="S169" s="154">
        <v>0.0</v>
      </c>
      <c r="T169" s="155">
        <f>S169*H169</f>
        <v>0</v>
      </c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56" t="s">
        <v>434</v>
      </c>
      <c r="AS169" s="16"/>
      <c r="AT169" s="156" t="s">
        <v>131</v>
      </c>
      <c r="AU169" s="156" t="s">
        <v>136</v>
      </c>
      <c r="AV169" s="16"/>
      <c r="AW169" s="16"/>
      <c r="AX169" s="16"/>
      <c r="AY169" s="3" t="s">
        <v>128</v>
      </c>
      <c r="AZ169" s="16"/>
      <c r="BA169" s="16"/>
      <c r="BB169" s="16"/>
      <c r="BC169" s="16"/>
      <c r="BD169" s="16"/>
      <c r="BE169" s="157">
        <f>IF(N169="základní",J169,0)</f>
        <v>0</v>
      </c>
      <c r="BF169" s="157">
        <f>IF(N169="snížená",J169,0)</f>
        <v>0</v>
      </c>
      <c r="BG169" s="157">
        <f>IF(N169="zákl. přenesená",J169,0)</f>
        <v>0</v>
      </c>
      <c r="BH169" s="157">
        <f>IF(N169="sníž. přenesená",J169,0)</f>
        <v>0</v>
      </c>
      <c r="BI169" s="157">
        <f>IF(N169="nulová",J169,0)</f>
        <v>0</v>
      </c>
      <c r="BJ169" s="3" t="s">
        <v>136</v>
      </c>
      <c r="BK169" s="157">
        <f>ROUND(I169*H169,2)</f>
        <v>0</v>
      </c>
      <c r="BL169" s="3" t="s">
        <v>434</v>
      </c>
      <c r="BM169" s="156" t="s">
        <v>2692</v>
      </c>
    </row>
    <row r="170" ht="15.75" customHeight="1">
      <c r="A170" s="16"/>
      <c r="B170" s="17"/>
      <c r="C170" s="16"/>
      <c r="D170" s="158" t="s">
        <v>138</v>
      </c>
      <c r="E170" s="16"/>
      <c r="F170" s="159" t="s">
        <v>2693</v>
      </c>
      <c r="G170" s="16"/>
      <c r="H170" s="16"/>
      <c r="I170" s="16"/>
      <c r="J170" s="16"/>
      <c r="K170" s="16"/>
      <c r="L170" s="17"/>
      <c r="M170" s="160"/>
      <c r="N170" s="16"/>
      <c r="O170" s="16"/>
      <c r="P170" s="16"/>
      <c r="Q170" s="16"/>
      <c r="R170" s="16"/>
      <c r="S170" s="16"/>
      <c r="T170" s="5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3" t="s">
        <v>138</v>
      </c>
      <c r="AU170" s="3" t="s">
        <v>136</v>
      </c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</row>
    <row r="171" ht="22.5" customHeight="1">
      <c r="A171" s="134"/>
      <c r="B171" s="135"/>
      <c r="C171" s="134"/>
      <c r="D171" s="136" t="s">
        <v>74</v>
      </c>
      <c r="E171" s="144" t="s">
        <v>2694</v>
      </c>
      <c r="F171" s="144" t="s">
        <v>2695</v>
      </c>
      <c r="G171" s="134"/>
      <c r="H171" s="134"/>
      <c r="I171" s="134"/>
      <c r="J171" s="145">
        <f>BK171</f>
        <v>0</v>
      </c>
      <c r="K171" s="134"/>
      <c r="L171" s="135"/>
      <c r="M171" s="139"/>
      <c r="N171" s="134"/>
      <c r="O171" s="134"/>
      <c r="P171" s="140">
        <f>SUM(P172:P189)</f>
        <v>2.560652</v>
      </c>
      <c r="Q171" s="134"/>
      <c r="R171" s="140">
        <f>SUM(R172:R189)</f>
        <v>0.0057459608</v>
      </c>
      <c r="S171" s="134"/>
      <c r="T171" s="141">
        <f>SUM(T172:T189)</f>
        <v>0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6" t="s">
        <v>136</v>
      </c>
      <c r="AS171" s="134"/>
      <c r="AT171" s="142" t="s">
        <v>74</v>
      </c>
      <c r="AU171" s="142" t="s">
        <v>83</v>
      </c>
      <c r="AV171" s="134"/>
      <c r="AW171" s="134"/>
      <c r="AX171" s="134"/>
      <c r="AY171" s="136" t="s">
        <v>128</v>
      </c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43">
        <f>SUM(BK172:BK189)</f>
        <v>0</v>
      </c>
      <c r="BL171" s="134"/>
      <c r="BM171" s="134"/>
    </row>
    <row r="172" ht="24.0" customHeight="1">
      <c r="A172" s="16"/>
      <c r="B172" s="17"/>
      <c r="C172" s="146" t="s">
        <v>425</v>
      </c>
      <c r="D172" s="146" t="s">
        <v>131</v>
      </c>
      <c r="E172" s="147" t="s">
        <v>2696</v>
      </c>
      <c r="F172" s="148" t="s">
        <v>2697</v>
      </c>
      <c r="G172" s="149" t="s">
        <v>486</v>
      </c>
      <c r="H172" s="150">
        <v>4.0</v>
      </c>
      <c r="I172" s="151"/>
      <c r="J172" s="151">
        <f>ROUND(I172*H172,2)</f>
        <v>0</v>
      </c>
      <c r="K172" s="148" t="s">
        <v>134</v>
      </c>
      <c r="L172" s="17"/>
      <c r="M172" s="152" t="s">
        <v>1</v>
      </c>
      <c r="N172" s="153" t="s">
        <v>41</v>
      </c>
      <c r="O172" s="154">
        <v>0.103</v>
      </c>
      <c r="P172" s="154">
        <f>O172*H172</f>
        <v>0.412</v>
      </c>
      <c r="Q172" s="154">
        <v>2.393132E-4</v>
      </c>
      <c r="R172" s="154">
        <f>Q172*H172</f>
        <v>0.0009572528</v>
      </c>
      <c r="S172" s="154">
        <v>0.0</v>
      </c>
      <c r="T172" s="155">
        <f>S172*H172</f>
        <v>0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56" t="s">
        <v>434</v>
      </c>
      <c r="AS172" s="16"/>
      <c r="AT172" s="156" t="s">
        <v>131</v>
      </c>
      <c r="AU172" s="156" t="s">
        <v>136</v>
      </c>
      <c r="AV172" s="16"/>
      <c r="AW172" s="16"/>
      <c r="AX172" s="16"/>
      <c r="AY172" s="3" t="s">
        <v>128</v>
      </c>
      <c r="AZ172" s="16"/>
      <c r="BA172" s="16"/>
      <c r="BB172" s="16"/>
      <c r="BC172" s="16"/>
      <c r="BD172" s="16"/>
      <c r="BE172" s="157">
        <f>IF(N172="základní",J172,0)</f>
        <v>0</v>
      </c>
      <c r="BF172" s="157">
        <f>IF(N172="snížená",J172,0)</f>
        <v>0</v>
      </c>
      <c r="BG172" s="157">
        <f>IF(N172="zákl. přenesená",J172,0)</f>
        <v>0</v>
      </c>
      <c r="BH172" s="157">
        <f>IF(N172="sníž. přenesená",J172,0)</f>
        <v>0</v>
      </c>
      <c r="BI172" s="157">
        <f>IF(N172="nulová",J172,0)</f>
        <v>0</v>
      </c>
      <c r="BJ172" s="3" t="s">
        <v>136</v>
      </c>
      <c r="BK172" s="157">
        <f>ROUND(I172*H172,2)</f>
        <v>0</v>
      </c>
      <c r="BL172" s="3" t="s">
        <v>434</v>
      </c>
      <c r="BM172" s="156" t="s">
        <v>2698</v>
      </c>
    </row>
    <row r="173" ht="15.75" customHeight="1">
      <c r="A173" s="16"/>
      <c r="B173" s="17"/>
      <c r="C173" s="16"/>
      <c r="D173" s="158" t="s">
        <v>138</v>
      </c>
      <c r="E173" s="16"/>
      <c r="F173" s="159" t="s">
        <v>2699</v>
      </c>
      <c r="G173" s="16"/>
      <c r="H173" s="16"/>
      <c r="I173" s="16"/>
      <c r="J173" s="16"/>
      <c r="K173" s="16"/>
      <c r="L173" s="17"/>
      <c r="M173" s="160"/>
      <c r="N173" s="16"/>
      <c r="O173" s="16"/>
      <c r="P173" s="16"/>
      <c r="Q173" s="16"/>
      <c r="R173" s="16"/>
      <c r="S173" s="16"/>
      <c r="T173" s="5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3" t="s">
        <v>138</v>
      </c>
      <c r="AU173" s="3" t="s">
        <v>136</v>
      </c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</row>
    <row r="174" ht="24.0" customHeight="1">
      <c r="A174" s="16"/>
      <c r="B174" s="17"/>
      <c r="C174" s="146" t="s">
        <v>8</v>
      </c>
      <c r="D174" s="146" t="s">
        <v>131</v>
      </c>
      <c r="E174" s="147" t="s">
        <v>2700</v>
      </c>
      <c r="F174" s="148" t="s">
        <v>2701</v>
      </c>
      <c r="G174" s="149" t="s">
        <v>486</v>
      </c>
      <c r="H174" s="150">
        <v>2.0</v>
      </c>
      <c r="I174" s="151"/>
      <c r="J174" s="151">
        <f>ROUND(I174*H174,2)</f>
        <v>0</v>
      </c>
      <c r="K174" s="148" t="s">
        <v>134</v>
      </c>
      <c r="L174" s="17"/>
      <c r="M174" s="152" t="s">
        <v>1</v>
      </c>
      <c r="N174" s="153" t="s">
        <v>41</v>
      </c>
      <c r="O174" s="154">
        <v>0.216</v>
      </c>
      <c r="P174" s="154">
        <f>O174*H174</f>
        <v>0.432</v>
      </c>
      <c r="Q174" s="154">
        <v>1.4E-4</v>
      </c>
      <c r="R174" s="154">
        <f>Q174*H174</f>
        <v>0.00028</v>
      </c>
      <c r="S174" s="154">
        <v>0.0</v>
      </c>
      <c r="T174" s="155">
        <f>S174*H174</f>
        <v>0</v>
      </c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56" t="s">
        <v>434</v>
      </c>
      <c r="AS174" s="16"/>
      <c r="AT174" s="156" t="s">
        <v>131</v>
      </c>
      <c r="AU174" s="156" t="s">
        <v>136</v>
      </c>
      <c r="AV174" s="16"/>
      <c r="AW174" s="16"/>
      <c r="AX174" s="16"/>
      <c r="AY174" s="3" t="s">
        <v>128</v>
      </c>
      <c r="AZ174" s="16"/>
      <c r="BA174" s="16"/>
      <c r="BB174" s="16"/>
      <c r="BC174" s="16"/>
      <c r="BD174" s="16"/>
      <c r="BE174" s="157">
        <f>IF(N174="základní",J174,0)</f>
        <v>0</v>
      </c>
      <c r="BF174" s="157">
        <f>IF(N174="snížená",J174,0)</f>
        <v>0</v>
      </c>
      <c r="BG174" s="157">
        <f>IF(N174="zákl. přenesená",J174,0)</f>
        <v>0</v>
      </c>
      <c r="BH174" s="157">
        <f>IF(N174="sníž. přenesená",J174,0)</f>
        <v>0</v>
      </c>
      <c r="BI174" s="157">
        <f>IF(N174="nulová",J174,0)</f>
        <v>0</v>
      </c>
      <c r="BJ174" s="3" t="s">
        <v>136</v>
      </c>
      <c r="BK174" s="157">
        <f>ROUND(I174*H174,2)</f>
        <v>0</v>
      </c>
      <c r="BL174" s="3" t="s">
        <v>434</v>
      </c>
      <c r="BM174" s="156" t="s">
        <v>2702</v>
      </c>
    </row>
    <row r="175" ht="15.75" customHeight="1">
      <c r="A175" s="16"/>
      <c r="B175" s="17"/>
      <c r="C175" s="16"/>
      <c r="D175" s="158" t="s">
        <v>138</v>
      </c>
      <c r="E175" s="16"/>
      <c r="F175" s="159" t="s">
        <v>2703</v>
      </c>
      <c r="G175" s="16"/>
      <c r="H175" s="16"/>
      <c r="I175" s="16"/>
      <c r="J175" s="16"/>
      <c r="K175" s="16"/>
      <c r="L175" s="17"/>
      <c r="M175" s="160"/>
      <c r="N175" s="16"/>
      <c r="O175" s="16"/>
      <c r="P175" s="16"/>
      <c r="Q175" s="16"/>
      <c r="R175" s="16"/>
      <c r="S175" s="16"/>
      <c r="T175" s="5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3" t="s">
        <v>138</v>
      </c>
      <c r="AU175" s="3" t="s">
        <v>136</v>
      </c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</row>
    <row r="176" ht="21.75" customHeight="1">
      <c r="A176" s="16"/>
      <c r="B176" s="17"/>
      <c r="C176" s="146" t="s">
        <v>434</v>
      </c>
      <c r="D176" s="146" t="s">
        <v>131</v>
      </c>
      <c r="E176" s="147" t="s">
        <v>2704</v>
      </c>
      <c r="F176" s="148" t="s">
        <v>2705</v>
      </c>
      <c r="G176" s="149" t="s">
        <v>486</v>
      </c>
      <c r="H176" s="150">
        <v>4.0</v>
      </c>
      <c r="I176" s="151"/>
      <c r="J176" s="151">
        <f>ROUND(I176*H176,2)</f>
        <v>0</v>
      </c>
      <c r="K176" s="148" t="s">
        <v>134</v>
      </c>
      <c r="L176" s="17"/>
      <c r="M176" s="152" t="s">
        <v>1</v>
      </c>
      <c r="N176" s="153" t="s">
        <v>41</v>
      </c>
      <c r="O176" s="154">
        <v>0.082</v>
      </c>
      <c r="P176" s="154">
        <f>O176*H176</f>
        <v>0.328</v>
      </c>
      <c r="Q176" s="154">
        <v>2.74037E-4</v>
      </c>
      <c r="R176" s="154">
        <f>Q176*H176</f>
        <v>0.001096148</v>
      </c>
      <c r="S176" s="154">
        <v>0.0</v>
      </c>
      <c r="T176" s="155">
        <f>S176*H176</f>
        <v>0</v>
      </c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56" t="s">
        <v>434</v>
      </c>
      <c r="AS176" s="16"/>
      <c r="AT176" s="156" t="s">
        <v>131</v>
      </c>
      <c r="AU176" s="156" t="s">
        <v>136</v>
      </c>
      <c r="AV176" s="16"/>
      <c r="AW176" s="16"/>
      <c r="AX176" s="16"/>
      <c r="AY176" s="3" t="s">
        <v>128</v>
      </c>
      <c r="AZ176" s="16"/>
      <c r="BA176" s="16"/>
      <c r="BB176" s="16"/>
      <c r="BC176" s="16"/>
      <c r="BD176" s="16"/>
      <c r="BE176" s="157">
        <f>IF(N176="základní",J176,0)</f>
        <v>0</v>
      </c>
      <c r="BF176" s="157">
        <f>IF(N176="snížená",J176,0)</f>
        <v>0</v>
      </c>
      <c r="BG176" s="157">
        <f>IF(N176="zákl. přenesená",J176,0)</f>
        <v>0</v>
      </c>
      <c r="BH176" s="157">
        <f>IF(N176="sníž. přenesená",J176,0)</f>
        <v>0</v>
      </c>
      <c r="BI176" s="157">
        <f>IF(N176="nulová",J176,0)</f>
        <v>0</v>
      </c>
      <c r="BJ176" s="3" t="s">
        <v>136</v>
      </c>
      <c r="BK176" s="157">
        <f>ROUND(I176*H176,2)</f>
        <v>0</v>
      </c>
      <c r="BL176" s="3" t="s">
        <v>434</v>
      </c>
      <c r="BM176" s="156" t="s">
        <v>2706</v>
      </c>
    </row>
    <row r="177" ht="15.75" customHeight="1">
      <c r="A177" s="16"/>
      <c r="B177" s="17"/>
      <c r="C177" s="16"/>
      <c r="D177" s="158" t="s">
        <v>138</v>
      </c>
      <c r="E177" s="16"/>
      <c r="F177" s="159" t="s">
        <v>2707</v>
      </c>
      <c r="G177" s="16"/>
      <c r="H177" s="16"/>
      <c r="I177" s="16"/>
      <c r="J177" s="16"/>
      <c r="K177" s="16"/>
      <c r="L177" s="17"/>
      <c r="M177" s="160"/>
      <c r="N177" s="16"/>
      <c r="O177" s="16"/>
      <c r="P177" s="16"/>
      <c r="Q177" s="16"/>
      <c r="R177" s="16"/>
      <c r="S177" s="16"/>
      <c r="T177" s="5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3" t="s">
        <v>138</v>
      </c>
      <c r="AU177" s="3" t="s">
        <v>136</v>
      </c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</row>
    <row r="178" ht="24.0" customHeight="1">
      <c r="A178" s="16"/>
      <c r="B178" s="17"/>
      <c r="C178" s="146" t="s">
        <v>440</v>
      </c>
      <c r="D178" s="146" t="s">
        <v>131</v>
      </c>
      <c r="E178" s="147" t="s">
        <v>2708</v>
      </c>
      <c r="F178" s="148" t="s">
        <v>2709</v>
      </c>
      <c r="G178" s="149" t="s">
        <v>486</v>
      </c>
      <c r="H178" s="150">
        <v>4.0</v>
      </c>
      <c r="I178" s="151"/>
      <c r="J178" s="151">
        <f>ROUND(I178*H178,2)</f>
        <v>0</v>
      </c>
      <c r="K178" s="148" t="s">
        <v>134</v>
      </c>
      <c r="L178" s="17"/>
      <c r="M178" s="152" t="s">
        <v>1</v>
      </c>
      <c r="N178" s="153" t="s">
        <v>41</v>
      </c>
      <c r="O178" s="154">
        <v>0.082</v>
      </c>
      <c r="P178" s="154">
        <f>O178*H178</f>
        <v>0.328</v>
      </c>
      <c r="Q178" s="154">
        <v>2.1957E-4</v>
      </c>
      <c r="R178" s="154">
        <f>Q178*H178</f>
        <v>0.00087828</v>
      </c>
      <c r="S178" s="154">
        <v>0.0</v>
      </c>
      <c r="T178" s="155">
        <f>S178*H178</f>
        <v>0</v>
      </c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56" t="s">
        <v>434</v>
      </c>
      <c r="AS178" s="16"/>
      <c r="AT178" s="156" t="s">
        <v>131</v>
      </c>
      <c r="AU178" s="156" t="s">
        <v>136</v>
      </c>
      <c r="AV178" s="16"/>
      <c r="AW178" s="16"/>
      <c r="AX178" s="16"/>
      <c r="AY178" s="3" t="s">
        <v>128</v>
      </c>
      <c r="AZ178" s="16"/>
      <c r="BA178" s="16"/>
      <c r="BB178" s="16"/>
      <c r="BC178" s="16"/>
      <c r="BD178" s="16"/>
      <c r="BE178" s="157">
        <f>IF(N178="základní",J178,0)</f>
        <v>0</v>
      </c>
      <c r="BF178" s="157">
        <f>IF(N178="snížená",J178,0)</f>
        <v>0</v>
      </c>
      <c r="BG178" s="157">
        <f>IF(N178="zákl. přenesená",J178,0)</f>
        <v>0</v>
      </c>
      <c r="BH178" s="157">
        <f>IF(N178="sníž. přenesená",J178,0)</f>
        <v>0</v>
      </c>
      <c r="BI178" s="157">
        <f>IF(N178="nulová",J178,0)</f>
        <v>0</v>
      </c>
      <c r="BJ178" s="3" t="s">
        <v>136</v>
      </c>
      <c r="BK178" s="157">
        <f>ROUND(I178*H178,2)</f>
        <v>0</v>
      </c>
      <c r="BL178" s="3" t="s">
        <v>434</v>
      </c>
      <c r="BM178" s="156" t="s">
        <v>2710</v>
      </c>
    </row>
    <row r="179" ht="15.75" customHeight="1">
      <c r="A179" s="16"/>
      <c r="B179" s="17"/>
      <c r="C179" s="16"/>
      <c r="D179" s="158" t="s">
        <v>138</v>
      </c>
      <c r="E179" s="16"/>
      <c r="F179" s="159" t="s">
        <v>2711</v>
      </c>
      <c r="G179" s="16"/>
      <c r="H179" s="16"/>
      <c r="I179" s="16"/>
      <c r="J179" s="16"/>
      <c r="K179" s="16"/>
      <c r="L179" s="17"/>
      <c r="M179" s="160"/>
      <c r="N179" s="16"/>
      <c r="O179" s="16"/>
      <c r="P179" s="16"/>
      <c r="Q179" s="16"/>
      <c r="R179" s="16"/>
      <c r="S179" s="16"/>
      <c r="T179" s="5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3" t="s">
        <v>138</v>
      </c>
      <c r="AU179" s="3" t="s">
        <v>136</v>
      </c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</row>
    <row r="180" ht="24.0" customHeight="1">
      <c r="A180" s="16"/>
      <c r="B180" s="17"/>
      <c r="C180" s="146" t="s">
        <v>446</v>
      </c>
      <c r="D180" s="146" t="s">
        <v>131</v>
      </c>
      <c r="E180" s="147" t="s">
        <v>2712</v>
      </c>
      <c r="F180" s="148" t="s">
        <v>2713</v>
      </c>
      <c r="G180" s="149" t="s">
        <v>486</v>
      </c>
      <c r="H180" s="150">
        <v>2.0</v>
      </c>
      <c r="I180" s="151"/>
      <c r="J180" s="151">
        <f>ROUND(I180*H180,2)</f>
        <v>0</v>
      </c>
      <c r="K180" s="148" t="s">
        <v>134</v>
      </c>
      <c r="L180" s="17"/>
      <c r="M180" s="152" t="s">
        <v>1</v>
      </c>
      <c r="N180" s="153" t="s">
        <v>41</v>
      </c>
      <c r="O180" s="154">
        <v>0.113</v>
      </c>
      <c r="P180" s="154">
        <f>O180*H180</f>
        <v>0.226</v>
      </c>
      <c r="Q180" s="154">
        <v>2.6957E-4</v>
      </c>
      <c r="R180" s="154">
        <f>Q180*H180</f>
        <v>0.00053914</v>
      </c>
      <c r="S180" s="154">
        <v>0.0</v>
      </c>
      <c r="T180" s="155">
        <f>S180*H180</f>
        <v>0</v>
      </c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56" t="s">
        <v>434</v>
      </c>
      <c r="AS180" s="16"/>
      <c r="AT180" s="156" t="s">
        <v>131</v>
      </c>
      <c r="AU180" s="156" t="s">
        <v>136</v>
      </c>
      <c r="AV180" s="16"/>
      <c r="AW180" s="16"/>
      <c r="AX180" s="16"/>
      <c r="AY180" s="3" t="s">
        <v>128</v>
      </c>
      <c r="AZ180" s="16"/>
      <c r="BA180" s="16"/>
      <c r="BB180" s="16"/>
      <c r="BC180" s="16"/>
      <c r="BD180" s="16"/>
      <c r="BE180" s="157">
        <f>IF(N180="základní",J180,0)</f>
        <v>0</v>
      </c>
      <c r="BF180" s="157">
        <f>IF(N180="snížená",J180,0)</f>
        <v>0</v>
      </c>
      <c r="BG180" s="157">
        <f>IF(N180="zákl. přenesená",J180,0)</f>
        <v>0</v>
      </c>
      <c r="BH180" s="157">
        <f>IF(N180="sníž. přenesená",J180,0)</f>
        <v>0</v>
      </c>
      <c r="BI180" s="157">
        <f>IF(N180="nulová",J180,0)</f>
        <v>0</v>
      </c>
      <c r="BJ180" s="3" t="s">
        <v>136</v>
      </c>
      <c r="BK180" s="157">
        <f>ROUND(I180*H180,2)</f>
        <v>0</v>
      </c>
      <c r="BL180" s="3" t="s">
        <v>434</v>
      </c>
      <c r="BM180" s="156" t="s">
        <v>2714</v>
      </c>
    </row>
    <row r="181" ht="15.75" customHeight="1">
      <c r="A181" s="16"/>
      <c r="B181" s="17"/>
      <c r="C181" s="16"/>
      <c r="D181" s="158" t="s">
        <v>138</v>
      </c>
      <c r="E181" s="16"/>
      <c r="F181" s="159" t="s">
        <v>2715</v>
      </c>
      <c r="G181" s="16"/>
      <c r="H181" s="16"/>
      <c r="I181" s="16"/>
      <c r="J181" s="16"/>
      <c r="K181" s="16"/>
      <c r="L181" s="17"/>
      <c r="M181" s="160"/>
      <c r="N181" s="16"/>
      <c r="O181" s="16"/>
      <c r="P181" s="16"/>
      <c r="Q181" s="16"/>
      <c r="R181" s="16"/>
      <c r="S181" s="16"/>
      <c r="T181" s="5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3" t="s">
        <v>138</v>
      </c>
      <c r="AU181" s="3" t="s">
        <v>136</v>
      </c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</row>
    <row r="182" ht="24.0" customHeight="1">
      <c r="A182" s="16"/>
      <c r="B182" s="17"/>
      <c r="C182" s="146" t="s">
        <v>455</v>
      </c>
      <c r="D182" s="146" t="s">
        <v>131</v>
      </c>
      <c r="E182" s="147" t="s">
        <v>2716</v>
      </c>
      <c r="F182" s="148" t="s">
        <v>2717</v>
      </c>
      <c r="G182" s="149" t="s">
        <v>486</v>
      </c>
      <c r="H182" s="150">
        <v>1.0</v>
      </c>
      <c r="I182" s="151"/>
      <c r="J182" s="151">
        <f>ROUND(I182*H182,2)</f>
        <v>0</v>
      </c>
      <c r="K182" s="148" t="s">
        <v>134</v>
      </c>
      <c r="L182" s="17"/>
      <c r="M182" s="152" t="s">
        <v>1</v>
      </c>
      <c r="N182" s="153" t="s">
        <v>41</v>
      </c>
      <c r="O182" s="154">
        <v>0.381</v>
      </c>
      <c r="P182" s="154">
        <f>O182*H182</f>
        <v>0.381</v>
      </c>
      <c r="Q182" s="154">
        <v>5.2757E-4</v>
      </c>
      <c r="R182" s="154">
        <f>Q182*H182</f>
        <v>0.00052757</v>
      </c>
      <c r="S182" s="154">
        <v>0.0</v>
      </c>
      <c r="T182" s="155">
        <f>S182*H182</f>
        <v>0</v>
      </c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56" t="s">
        <v>434</v>
      </c>
      <c r="AS182" s="16"/>
      <c r="AT182" s="156" t="s">
        <v>131</v>
      </c>
      <c r="AU182" s="156" t="s">
        <v>136</v>
      </c>
      <c r="AV182" s="16"/>
      <c r="AW182" s="16"/>
      <c r="AX182" s="16"/>
      <c r="AY182" s="3" t="s">
        <v>128</v>
      </c>
      <c r="AZ182" s="16"/>
      <c r="BA182" s="16"/>
      <c r="BB182" s="16"/>
      <c r="BC182" s="16"/>
      <c r="BD182" s="16"/>
      <c r="BE182" s="157">
        <f>IF(N182="základní",J182,0)</f>
        <v>0</v>
      </c>
      <c r="BF182" s="157">
        <f>IF(N182="snížená",J182,0)</f>
        <v>0</v>
      </c>
      <c r="BG182" s="157">
        <f>IF(N182="zákl. přenesená",J182,0)</f>
        <v>0</v>
      </c>
      <c r="BH182" s="157">
        <f>IF(N182="sníž. přenesená",J182,0)</f>
        <v>0</v>
      </c>
      <c r="BI182" s="157">
        <f>IF(N182="nulová",J182,0)</f>
        <v>0</v>
      </c>
      <c r="BJ182" s="3" t="s">
        <v>136</v>
      </c>
      <c r="BK182" s="157">
        <f>ROUND(I182*H182,2)</f>
        <v>0</v>
      </c>
      <c r="BL182" s="3" t="s">
        <v>434</v>
      </c>
      <c r="BM182" s="156" t="s">
        <v>2718</v>
      </c>
    </row>
    <row r="183" ht="15.75" customHeight="1">
      <c r="A183" s="16"/>
      <c r="B183" s="17"/>
      <c r="C183" s="16"/>
      <c r="D183" s="158" t="s">
        <v>138</v>
      </c>
      <c r="E183" s="16"/>
      <c r="F183" s="159" t="s">
        <v>2719</v>
      </c>
      <c r="G183" s="16"/>
      <c r="H183" s="16"/>
      <c r="I183" s="16"/>
      <c r="J183" s="16"/>
      <c r="K183" s="16"/>
      <c r="L183" s="17"/>
      <c r="M183" s="160"/>
      <c r="N183" s="16"/>
      <c r="O183" s="16"/>
      <c r="P183" s="16"/>
      <c r="Q183" s="16"/>
      <c r="R183" s="16"/>
      <c r="S183" s="16"/>
      <c r="T183" s="5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3" t="s">
        <v>138</v>
      </c>
      <c r="AU183" s="3" t="s">
        <v>136</v>
      </c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</row>
    <row r="184" ht="24.0" customHeight="1">
      <c r="A184" s="16"/>
      <c r="B184" s="17"/>
      <c r="C184" s="146" t="s">
        <v>462</v>
      </c>
      <c r="D184" s="146" t="s">
        <v>131</v>
      </c>
      <c r="E184" s="147" t="s">
        <v>2720</v>
      </c>
      <c r="F184" s="148" t="s">
        <v>2721</v>
      </c>
      <c r="G184" s="149" t="s">
        <v>486</v>
      </c>
      <c r="H184" s="150">
        <v>1.0</v>
      </c>
      <c r="I184" s="151"/>
      <c r="J184" s="151">
        <f>ROUND(I184*H184,2)</f>
        <v>0</v>
      </c>
      <c r="K184" s="148" t="s">
        <v>134</v>
      </c>
      <c r="L184" s="17"/>
      <c r="M184" s="152" t="s">
        <v>1</v>
      </c>
      <c r="N184" s="153" t="s">
        <v>41</v>
      </c>
      <c r="O184" s="154">
        <v>0.433</v>
      </c>
      <c r="P184" s="154">
        <f>O184*H184</f>
        <v>0.433</v>
      </c>
      <c r="Q184" s="154">
        <v>0.00146757</v>
      </c>
      <c r="R184" s="154">
        <f>Q184*H184</f>
        <v>0.00146757</v>
      </c>
      <c r="S184" s="154">
        <v>0.0</v>
      </c>
      <c r="T184" s="155">
        <f>S184*H184</f>
        <v>0</v>
      </c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56" t="s">
        <v>434</v>
      </c>
      <c r="AS184" s="16"/>
      <c r="AT184" s="156" t="s">
        <v>131</v>
      </c>
      <c r="AU184" s="156" t="s">
        <v>136</v>
      </c>
      <c r="AV184" s="16"/>
      <c r="AW184" s="16"/>
      <c r="AX184" s="16"/>
      <c r="AY184" s="3" t="s">
        <v>128</v>
      </c>
      <c r="AZ184" s="16"/>
      <c r="BA184" s="16"/>
      <c r="BB184" s="16"/>
      <c r="BC184" s="16"/>
      <c r="BD184" s="16"/>
      <c r="BE184" s="157">
        <f>IF(N184="základní",J184,0)</f>
        <v>0</v>
      </c>
      <c r="BF184" s="157">
        <f>IF(N184="snížená",J184,0)</f>
        <v>0</v>
      </c>
      <c r="BG184" s="157">
        <f>IF(N184="zákl. přenesená",J184,0)</f>
        <v>0</v>
      </c>
      <c r="BH184" s="157">
        <f>IF(N184="sníž. přenesená",J184,0)</f>
        <v>0</v>
      </c>
      <c r="BI184" s="157">
        <f>IF(N184="nulová",J184,0)</f>
        <v>0</v>
      </c>
      <c r="BJ184" s="3" t="s">
        <v>136</v>
      </c>
      <c r="BK184" s="157">
        <f>ROUND(I184*H184,2)</f>
        <v>0</v>
      </c>
      <c r="BL184" s="3" t="s">
        <v>434</v>
      </c>
      <c r="BM184" s="156" t="s">
        <v>2722</v>
      </c>
    </row>
    <row r="185" ht="15.75" customHeight="1">
      <c r="A185" s="16"/>
      <c r="B185" s="17"/>
      <c r="C185" s="16"/>
      <c r="D185" s="158" t="s">
        <v>138</v>
      </c>
      <c r="E185" s="16"/>
      <c r="F185" s="159" t="s">
        <v>2723</v>
      </c>
      <c r="G185" s="16"/>
      <c r="H185" s="16"/>
      <c r="I185" s="16"/>
      <c r="J185" s="16"/>
      <c r="K185" s="16"/>
      <c r="L185" s="17"/>
      <c r="M185" s="160"/>
      <c r="N185" s="16"/>
      <c r="O185" s="16"/>
      <c r="P185" s="16"/>
      <c r="Q185" s="16"/>
      <c r="R185" s="16"/>
      <c r="S185" s="16"/>
      <c r="T185" s="5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3" t="s">
        <v>138</v>
      </c>
      <c r="AU185" s="3" t="s">
        <v>136</v>
      </c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</row>
    <row r="186" ht="24.0" customHeight="1">
      <c r="A186" s="16"/>
      <c r="B186" s="17"/>
      <c r="C186" s="146" t="s">
        <v>7</v>
      </c>
      <c r="D186" s="146" t="s">
        <v>131</v>
      </c>
      <c r="E186" s="147" t="s">
        <v>2724</v>
      </c>
      <c r="F186" s="148" t="s">
        <v>2725</v>
      </c>
      <c r="G186" s="149" t="s">
        <v>410</v>
      </c>
      <c r="H186" s="150">
        <v>0.006</v>
      </c>
      <c r="I186" s="151"/>
      <c r="J186" s="151">
        <f>ROUND(I186*H186,2)</f>
        <v>0</v>
      </c>
      <c r="K186" s="148" t="s">
        <v>134</v>
      </c>
      <c r="L186" s="17"/>
      <c r="M186" s="152" t="s">
        <v>1</v>
      </c>
      <c r="N186" s="153" t="s">
        <v>41</v>
      </c>
      <c r="O186" s="154">
        <v>2.232</v>
      </c>
      <c r="P186" s="154">
        <f>O186*H186</f>
        <v>0.013392</v>
      </c>
      <c r="Q186" s="154">
        <v>0.0</v>
      </c>
      <c r="R186" s="154">
        <f>Q186*H186</f>
        <v>0</v>
      </c>
      <c r="S186" s="154">
        <v>0.0</v>
      </c>
      <c r="T186" s="155">
        <f>S186*H186</f>
        <v>0</v>
      </c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56" t="s">
        <v>434</v>
      </c>
      <c r="AS186" s="16"/>
      <c r="AT186" s="156" t="s">
        <v>131</v>
      </c>
      <c r="AU186" s="156" t="s">
        <v>136</v>
      </c>
      <c r="AV186" s="16"/>
      <c r="AW186" s="16"/>
      <c r="AX186" s="16"/>
      <c r="AY186" s="3" t="s">
        <v>128</v>
      </c>
      <c r="AZ186" s="16"/>
      <c r="BA186" s="16"/>
      <c r="BB186" s="16"/>
      <c r="BC186" s="16"/>
      <c r="BD186" s="16"/>
      <c r="BE186" s="157">
        <f>IF(N186="základní",J186,0)</f>
        <v>0</v>
      </c>
      <c r="BF186" s="157">
        <f>IF(N186="snížená",J186,0)</f>
        <v>0</v>
      </c>
      <c r="BG186" s="157">
        <f>IF(N186="zákl. přenesená",J186,0)</f>
        <v>0</v>
      </c>
      <c r="BH186" s="157">
        <f>IF(N186="sníž. přenesená",J186,0)</f>
        <v>0</v>
      </c>
      <c r="BI186" s="157">
        <f>IF(N186="nulová",J186,0)</f>
        <v>0</v>
      </c>
      <c r="BJ186" s="3" t="s">
        <v>136</v>
      </c>
      <c r="BK186" s="157">
        <f>ROUND(I186*H186,2)</f>
        <v>0</v>
      </c>
      <c r="BL186" s="3" t="s">
        <v>434</v>
      </c>
      <c r="BM186" s="156" t="s">
        <v>2726</v>
      </c>
    </row>
    <row r="187" ht="15.75" customHeight="1">
      <c r="A187" s="16"/>
      <c r="B187" s="17"/>
      <c r="C187" s="16"/>
      <c r="D187" s="158" t="s">
        <v>138</v>
      </c>
      <c r="E187" s="16"/>
      <c r="F187" s="159" t="s">
        <v>2727</v>
      </c>
      <c r="G187" s="16"/>
      <c r="H187" s="16"/>
      <c r="I187" s="16"/>
      <c r="J187" s="16"/>
      <c r="K187" s="16"/>
      <c r="L187" s="17"/>
      <c r="M187" s="160"/>
      <c r="N187" s="16"/>
      <c r="O187" s="16"/>
      <c r="P187" s="16"/>
      <c r="Q187" s="16"/>
      <c r="R187" s="16"/>
      <c r="S187" s="16"/>
      <c r="T187" s="5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3" t="s">
        <v>138</v>
      </c>
      <c r="AU187" s="3" t="s">
        <v>136</v>
      </c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</row>
    <row r="188" ht="24.0" customHeight="1">
      <c r="A188" s="16"/>
      <c r="B188" s="17"/>
      <c r="C188" s="146" t="s">
        <v>470</v>
      </c>
      <c r="D188" s="146" t="s">
        <v>131</v>
      </c>
      <c r="E188" s="147" t="s">
        <v>2728</v>
      </c>
      <c r="F188" s="148" t="s">
        <v>2729</v>
      </c>
      <c r="G188" s="149" t="s">
        <v>410</v>
      </c>
      <c r="H188" s="150">
        <v>0.006</v>
      </c>
      <c r="I188" s="151"/>
      <c r="J188" s="151">
        <f>ROUND(I188*H188,2)</f>
        <v>0</v>
      </c>
      <c r="K188" s="148" t="s">
        <v>134</v>
      </c>
      <c r="L188" s="17"/>
      <c r="M188" s="152" t="s">
        <v>1</v>
      </c>
      <c r="N188" s="153" t="s">
        <v>41</v>
      </c>
      <c r="O188" s="154">
        <v>1.21</v>
      </c>
      <c r="P188" s="154">
        <f>O188*H188</f>
        <v>0.00726</v>
      </c>
      <c r="Q188" s="154">
        <v>0.0</v>
      </c>
      <c r="R188" s="154">
        <f>Q188*H188</f>
        <v>0</v>
      </c>
      <c r="S188" s="154">
        <v>0.0</v>
      </c>
      <c r="T188" s="155">
        <f>S188*H188</f>
        <v>0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56" t="s">
        <v>434</v>
      </c>
      <c r="AS188" s="16"/>
      <c r="AT188" s="156" t="s">
        <v>131</v>
      </c>
      <c r="AU188" s="156" t="s">
        <v>136</v>
      </c>
      <c r="AV188" s="16"/>
      <c r="AW188" s="16"/>
      <c r="AX188" s="16"/>
      <c r="AY188" s="3" t="s">
        <v>128</v>
      </c>
      <c r="AZ188" s="16"/>
      <c r="BA188" s="16"/>
      <c r="BB188" s="16"/>
      <c r="BC188" s="16"/>
      <c r="BD188" s="16"/>
      <c r="BE188" s="157">
        <f>IF(N188="základní",J188,0)</f>
        <v>0</v>
      </c>
      <c r="BF188" s="157">
        <f>IF(N188="snížená",J188,0)</f>
        <v>0</v>
      </c>
      <c r="BG188" s="157">
        <f>IF(N188="zákl. přenesená",J188,0)</f>
        <v>0</v>
      </c>
      <c r="BH188" s="157">
        <f>IF(N188="sníž. přenesená",J188,0)</f>
        <v>0</v>
      </c>
      <c r="BI188" s="157">
        <f>IF(N188="nulová",J188,0)</f>
        <v>0</v>
      </c>
      <c r="BJ188" s="3" t="s">
        <v>136</v>
      </c>
      <c r="BK188" s="157">
        <f>ROUND(I188*H188,2)</f>
        <v>0</v>
      </c>
      <c r="BL188" s="3" t="s">
        <v>434</v>
      </c>
      <c r="BM188" s="156" t="s">
        <v>2730</v>
      </c>
    </row>
    <row r="189" ht="15.75" customHeight="1">
      <c r="A189" s="16"/>
      <c r="B189" s="17"/>
      <c r="C189" s="16"/>
      <c r="D189" s="158" t="s">
        <v>138</v>
      </c>
      <c r="E189" s="16"/>
      <c r="F189" s="159" t="s">
        <v>2731</v>
      </c>
      <c r="G189" s="16"/>
      <c r="H189" s="16"/>
      <c r="I189" s="16"/>
      <c r="J189" s="16"/>
      <c r="K189" s="16"/>
      <c r="L189" s="17"/>
      <c r="M189" s="160"/>
      <c r="N189" s="16"/>
      <c r="O189" s="16"/>
      <c r="P189" s="16"/>
      <c r="Q189" s="16"/>
      <c r="R189" s="16"/>
      <c r="S189" s="16"/>
      <c r="T189" s="5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3" t="s">
        <v>138</v>
      </c>
      <c r="AU189" s="3" t="s">
        <v>136</v>
      </c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</row>
    <row r="190" ht="22.5" customHeight="1">
      <c r="A190" s="134"/>
      <c r="B190" s="135"/>
      <c r="C190" s="134"/>
      <c r="D190" s="136" t="s">
        <v>74</v>
      </c>
      <c r="E190" s="144" t="s">
        <v>1324</v>
      </c>
      <c r="F190" s="144" t="s">
        <v>1325</v>
      </c>
      <c r="G190" s="134"/>
      <c r="H190" s="134"/>
      <c r="I190" s="134"/>
      <c r="J190" s="145">
        <f>BK190</f>
        <v>0</v>
      </c>
      <c r="K190" s="134"/>
      <c r="L190" s="135"/>
      <c r="M190" s="139"/>
      <c r="N190" s="134"/>
      <c r="O190" s="134"/>
      <c r="P190" s="140">
        <f>SUM(P191:P220)</f>
        <v>28.7618</v>
      </c>
      <c r="Q190" s="134"/>
      <c r="R190" s="140">
        <f>SUM(R191:R220)</f>
        <v>0.22380321</v>
      </c>
      <c r="S190" s="134"/>
      <c r="T190" s="141">
        <f>SUM(T191:T220)</f>
        <v>0</v>
      </c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6" t="s">
        <v>136</v>
      </c>
      <c r="AS190" s="134"/>
      <c r="AT190" s="142" t="s">
        <v>74</v>
      </c>
      <c r="AU190" s="142" t="s">
        <v>83</v>
      </c>
      <c r="AV190" s="134"/>
      <c r="AW190" s="134"/>
      <c r="AX190" s="134"/>
      <c r="AY190" s="136" t="s">
        <v>128</v>
      </c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43">
        <f>SUM(BK191:BK220)</f>
        <v>0</v>
      </c>
      <c r="BL190" s="134"/>
      <c r="BM190" s="134"/>
    </row>
    <row r="191" ht="24.0" customHeight="1">
      <c r="A191" s="16"/>
      <c r="B191" s="17"/>
      <c r="C191" s="146" t="s">
        <v>476</v>
      </c>
      <c r="D191" s="146" t="s">
        <v>131</v>
      </c>
      <c r="E191" s="147" t="s">
        <v>2732</v>
      </c>
      <c r="F191" s="148" t="s">
        <v>2733</v>
      </c>
      <c r="G191" s="149" t="s">
        <v>486</v>
      </c>
      <c r="H191" s="150">
        <v>2.0</v>
      </c>
      <c r="I191" s="151"/>
      <c r="J191" s="151">
        <f>ROUND(I191*H191,2)</f>
        <v>0</v>
      </c>
      <c r="K191" s="148" t="s">
        <v>134</v>
      </c>
      <c r="L191" s="17"/>
      <c r="M191" s="152" t="s">
        <v>1</v>
      </c>
      <c r="N191" s="153" t="s">
        <v>41</v>
      </c>
      <c r="O191" s="154">
        <v>0.299</v>
      </c>
      <c r="P191" s="154">
        <f>O191*H191</f>
        <v>0.598</v>
      </c>
      <c r="Q191" s="154">
        <v>0.0391</v>
      </c>
      <c r="R191" s="154">
        <f>Q191*H191</f>
        <v>0.0782</v>
      </c>
      <c r="S191" s="154">
        <v>0.0</v>
      </c>
      <c r="T191" s="155">
        <f>S191*H191</f>
        <v>0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56" t="s">
        <v>434</v>
      </c>
      <c r="AS191" s="16"/>
      <c r="AT191" s="156" t="s">
        <v>131</v>
      </c>
      <c r="AU191" s="156" t="s">
        <v>136</v>
      </c>
      <c r="AV191" s="16"/>
      <c r="AW191" s="16"/>
      <c r="AX191" s="16"/>
      <c r="AY191" s="3" t="s">
        <v>128</v>
      </c>
      <c r="AZ191" s="16"/>
      <c r="BA191" s="16"/>
      <c r="BB191" s="16"/>
      <c r="BC191" s="16"/>
      <c r="BD191" s="16"/>
      <c r="BE191" s="157">
        <f>IF(N191="základní",J191,0)</f>
        <v>0</v>
      </c>
      <c r="BF191" s="157">
        <f>IF(N191="snížená",J191,0)</f>
        <v>0</v>
      </c>
      <c r="BG191" s="157">
        <f>IF(N191="zákl. přenesená",J191,0)</f>
        <v>0</v>
      </c>
      <c r="BH191" s="157">
        <f>IF(N191="sníž. přenesená",J191,0)</f>
        <v>0</v>
      </c>
      <c r="BI191" s="157">
        <f>IF(N191="nulová",J191,0)</f>
        <v>0</v>
      </c>
      <c r="BJ191" s="3" t="s">
        <v>136</v>
      </c>
      <c r="BK191" s="157">
        <f>ROUND(I191*H191,2)</f>
        <v>0</v>
      </c>
      <c r="BL191" s="3" t="s">
        <v>434</v>
      </c>
      <c r="BM191" s="156" t="s">
        <v>2734</v>
      </c>
    </row>
    <row r="192" ht="15.75" customHeight="1">
      <c r="A192" s="16"/>
      <c r="B192" s="17"/>
      <c r="C192" s="16"/>
      <c r="D192" s="158" t="s">
        <v>138</v>
      </c>
      <c r="E192" s="16"/>
      <c r="F192" s="159" t="s">
        <v>2735</v>
      </c>
      <c r="G192" s="16"/>
      <c r="H192" s="16"/>
      <c r="I192" s="16"/>
      <c r="J192" s="16"/>
      <c r="K192" s="16"/>
      <c r="L192" s="17"/>
      <c r="M192" s="160"/>
      <c r="N192" s="16"/>
      <c r="O192" s="16"/>
      <c r="P192" s="16"/>
      <c r="Q192" s="16"/>
      <c r="R192" s="16"/>
      <c r="S192" s="16"/>
      <c r="T192" s="5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3" t="s">
        <v>138</v>
      </c>
      <c r="AU192" s="3" t="s">
        <v>136</v>
      </c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</row>
    <row r="193" ht="16.5" customHeight="1">
      <c r="A193" s="16"/>
      <c r="B193" s="17"/>
      <c r="C193" s="146" t="s">
        <v>483</v>
      </c>
      <c r="D193" s="146" t="s">
        <v>131</v>
      </c>
      <c r="E193" s="147" t="s">
        <v>2736</v>
      </c>
      <c r="F193" s="148" t="s">
        <v>2737</v>
      </c>
      <c r="G193" s="149" t="s">
        <v>164</v>
      </c>
      <c r="H193" s="150">
        <v>152.0</v>
      </c>
      <c r="I193" s="151"/>
      <c r="J193" s="151">
        <f>ROUND(I193*H193,2)</f>
        <v>0</v>
      </c>
      <c r="K193" s="148" t="s">
        <v>134</v>
      </c>
      <c r="L193" s="17"/>
      <c r="M193" s="152" t="s">
        <v>1</v>
      </c>
      <c r="N193" s="153" t="s">
        <v>41</v>
      </c>
      <c r="O193" s="154">
        <v>0.029</v>
      </c>
      <c r="P193" s="154">
        <f>O193*H193</f>
        <v>4.408</v>
      </c>
      <c r="Q193" s="154">
        <v>2.52E-4</v>
      </c>
      <c r="R193" s="154">
        <f>Q193*H193</f>
        <v>0.038304</v>
      </c>
      <c r="S193" s="154">
        <v>0.0</v>
      </c>
      <c r="T193" s="155">
        <f>S193*H193</f>
        <v>0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56" t="s">
        <v>434</v>
      </c>
      <c r="AS193" s="16"/>
      <c r="AT193" s="156" t="s">
        <v>131</v>
      </c>
      <c r="AU193" s="156" t="s">
        <v>136</v>
      </c>
      <c r="AV193" s="16"/>
      <c r="AW193" s="16"/>
      <c r="AX193" s="16"/>
      <c r="AY193" s="3" t="s">
        <v>128</v>
      </c>
      <c r="AZ193" s="16"/>
      <c r="BA193" s="16"/>
      <c r="BB193" s="16"/>
      <c r="BC193" s="16"/>
      <c r="BD193" s="16"/>
      <c r="BE193" s="157">
        <f>IF(N193="základní",J193,0)</f>
        <v>0</v>
      </c>
      <c r="BF193" s="157">
        <f>IF(N193="snížená",J193,0)</f>
        <v>0</v>
      </c>
      <c r="BG193" s="157">
        <f>IF(N193="zákl. přenesená",J193,0)</f>
        <v>0</v>
      </c>
      <c r="BH193" s="157">
        <f>IF(N193="sníž. přenesená",J193,0)</f>
        <v>0</v>
      </c>
      <c r="BI193" s="157">
        <f>IF(N193="nulová",J193,0)</f>
        <v>0</v>
      </c>
      <c r="BJ193" s="3" t="s">
        <v>136</v>
      </c>
      <c r="BK193" s="157">
        <f>ROUND(I193*H193,2)</f>
        <v>0</v>
      </c>
      <c r="BL193" s="3" t="s">
        <v>434</v>
      </c>
      <c r="BM193" s="156" t="s">
        <v>2738</v>
      </c>
    </row>
    <row r="194" ht="15.75" customHeight="1">
      <c r="A194" s="16"/>
      <c r="B194" s="17"/>
      <c r="C194" s="16"/>
      <c r="D194" s="158" t="s">
        <v>138</v>
      </c>
      <c r="E194" s="16"/>
      <c r="F194" s="159" t="s">
        <v>2739</v>
      </c>
      <c r="G194" s="16"/>
      <c r="H194" s="16"/>
      <c r="I194" s="16"/>
      <c r="J194" s="16"/>
      <c r="K194" s="16"/>
      <c r="L194" s="17"/>
      <c r="M194" s="160"/>
      <c r="N194" s="16"/>
      <c r="O194" s="16"/>
      <c r="P194" s="16"/>
      <c r="Q194" s="16"/>
      <c r="R194" s="16"/>
      <c r="S194" s="16"/>
      <c r="T194" s="5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3" t="s">
        <v>138</v>
      </c>
      <c r="AU194" s="3" t="s">
        <v>136</v>
      </c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</row>
    <row r="195" ht="21.75" customHeight="1">
      <c r="A195" s="16"/>
      <c r="B195" s="17"/>
      <c r="C195" s="146" t="s">
        <v>491</v>
      </c>
      <c r="D195" s="146" t="s">
        <v>131</v>
      </c>
      <c r="E195" s="147" t="s">
        <v>2740</v>
      </c>
      <c r="F195" s="148" t="s">
        <v>2741</v>
      </c>
      <c r="G195" s="149" t="s">
        <v>209</v>
      </c>
      <c r="H195" s="150">
        <v>11.35</v>
      </c>
      <c r="I195" s="151"/>
      <c r="J195" s="151">
        <f>ROUND(I195*H195,2)</f>
        <v>0</v>
      </c>
      <c r="K195" s="148" t="s">
        <v>134</v>
      </c>
      <c r="L195" s="17"/>
      <c r="M195" s="152" t="s">
        <v>1</v>
      </c>
      <c r="N195" s="153" t="s">
        <v>41</v>
      </c>
      <c r="O195" s="154">
        <v>0.08</v>
      </c>
      <c r="P195" s="154">
        <f>O195*H195</f>
        <v>0.908</v>
      </c>
      <c r="Q195" s="154">
        <v>5.5E-5</v>
      </c>
      <c r="R195" s="154">
        <f>Q195*H195</f>
        <v>0.00062425</v>
      </c>
      <c r="S195" s="154">
        <v>0.0</v>
      </c>
      <c r="T195" s="155">
        <f>S195*H195</f>
        <v>0</v>
      </c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56" t="s">
        <v>434</v>
      </c>
      <c r="AS195" s="16"/>
      <c r="AT195" s="156" t="s">
        <v>131</v>
      </c>
      <c r="AU195" s="156" t="s">
        <v>136</v>
      </c>
      <c r="AV195" s="16"/>
      <c r="AW195" s="16"/>
      <c r="AX195" s="16"/>
      <c r="AY195" s="3" t="s">
        <v>128</v>
      </c>
      <c r="AZ195" s="16"/>
      <c r="BA195" s="16"/>
      <c r="BB195" s="16"/>
      <c r="BC195" s="16"/>
      <c r="BD195" s="16"/>
      <c r="BE195" s="157">
        <f>IF(N195="základní",J195,0)</f>
        <v>0</v>
      </c>
      <c r="BF195" s="157">
        <f>IF(N195="snížená",J195,0)</f>
        <v>0</v>
      </c>
      <c r="BG195" s="157">
        <f>IF(N195="zákl. přenesená",J195,0)</f>
        <v>0</v>
      </c>
      <c r="BH195" s="157">
        <f>IF(N195="sníž. přenesená",J195,0)</f>
        <v>0</v>
      </c>
      <c r="BI195" s="157">
        <f>IF(N195="nulová",J195,0)</f>
        <v>0</v>
      </c>
      <c r="BJ195" s="3" t="s">
        <v>136</v>
      </c>
      <c r="BK195" s="157">
        <f>ROUND(I195*H195,2)</f>
        <v>0</v>
      </c>
      <c r="BL195" s="3" t="s">
        <v>434</v>
      </c>
      <c r="BM195" s="156" t="s">
        <v>2742</v>
      </c>
    </row>
    <row r="196" ht="15.75" customHeight="1">
      <c r="A196" s="16"/>
      <c r="B196" s="17"/>
      <c r="C196" s="16"/>
      <c r="D196" s="158" t="s">
        <v>138</v>
      </c>
      <c r="E196" s="16"/>
      <c r="F196" s="159" t="s">
        <v>2743</v>
      </c>
      <c r="G196" s="16"/>
      <c r="H196" s="16"/>
      <c r="I196" s="16"/>
      <c r="J196" s="16"/>
      <c r="K196" s="16"/>
      <c r="L196" s="17"/>
      <c r="M196" s="160"/>
      <c r="N196" s="16"/>
      <c r="O196" s="16"/>
      <c r="P196" s="16"/>
      <c r="Q196" s="16"/>
      <c r="R196" s="16"/>
      <c r="S196" s="16"/>
      <c r="T196" s="5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3" t="s">
        <v>138</v>
      </c>
      <c r="AU196" s="3" t="s">
        <v>136</v>
      </c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</row>
    <row r="197" ht="15.75" customHeight="1">
      <c r="A197" s="173"/>
      <c r="B197" s="174"/>
      <c r="C197" s="173"/>
      <c r="D197" s="168" t="s">
        <v>338</v>
      </c>
      <c r="E197" s="175" t="s">
        <v>1</v>
      </c>
      <c r="F197" s="176" t="s">
        <v>2744</v>
      </c>
      <c r="G197" s="173"/>
      <c r="H197" s="177">
        <v>11.35</v>
      </c>
      <c r="I197" s="173"/>
      <c r="J197" s="173"/>
      <c r="K197" s="173"/>
      <c r="L197" s="174"/>
      <c r="M197" s="178"/>
      <c r="N197" s="173"/>
      <c r="O197" s="173"/>
      <c r="P197" s="173"/>
      <c r="Q197" s="173"/>
      <c r="R197" s="173"/>
      <c r="S197" s="173"/>
      <c r="T197" s="179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5" t="s">
        <v>338</v>
      </c>
      <c r="AU197" s="175" t="s">
        <v>136</v>
      </c>
      <c r="AV197" s="173" t="s">
        <v>136</v>
      </c>
      <c r="AW197" s="173" t="s">
        <v>28</v>
      </c>
      <c r="AX197" s="173" t="s">
        <v>83</v>
      </c>
      <c r="AY197" s="175" t="s">
        <v>128</v>
      </c>
      <c r="AZ197" s="173"/>
      <c r="BA197" s="173"/>
      <c r="BB197" s="173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</row>
    <row r="198" ht="24.0" customHeight="1">
      <c r="A198" s="16"/>
      <c r="B198" s="17"/>
      <c r="C198" s="146" t="s">
        <v>496</v>
      </c>
      <c r="D198" s="146" t="s">
        <v>131</v>
      </c>
      <c r="E198" s="147" t="s">
        <v>2745</v>
      </c>
      <c r="F198" s="148" t="s">
        <v>2746</v>
      </c>
      <c r="G198" s="149" t="s">
        <v>209</v>
      </c>
      <c r="H198" s="150">
        <v>17.7</v>
      </c>
      <c r="I198" s="151"/>
      <c r="J198" s="151">
        <f>ROUND(I198*H198,2)</f>
        <v>0</v>
      </c>
      <c r="K198" s="148" t="s">
        <v>134</v>
      </c>
      <c r="L198" s="17"/>
      <c r="M198" s="152" t="s">
        <v>1</v>
      </c>
      <c r="N198" s="153" t="s">
        <v>41</v>
      </c>
      <c r="O198" s="154">
        <v>0.029</v>
      </c>
      <c r="P198" s="154">
        <f>O198*H198</f>
        <v>0.5133</v>
      </c>
      <c r="Q198" s="154">
        <v>1.0E-4</v>
      </c>
      <c r="R198" s="154">
        <f>Q198*H198</f>
        <v>0.00177</v>
      </c>
      <c r="S198" s="154">
        <v>0.0</v>
      </c>
      <c r="T198" s="155">
        <f>S198*H198</f>
        <v>0</v>
      </c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56" t="s">
        <v>434</v>
      </c>
      <c r="AS198" s="16"/>
      <c r="AT198" s="156" t="s">
        <v>131</v>
      </c>
      <c r="AU198" s="156" t="s">
        <v>136</v>
      </c>
      <c r="AV198" s="16"/>
      <c r="AW198" s="16"/>
      <c r="AX198" s="16"/>
      <c r="AY198" s="3" t="s">
        <v>128</v>
      </c>
      <c r="AZ198" s="16"/>
      <c r="BA198" s="16"/>
      <c r="BB198" s="16"/>
      <c r="BC198" s="16"/>
      <c r="BD198" s="16"/>
      <c r="BE198" s="157">
        <f>IF(N198="základní",J198,0)</f>
        <v>0</v>
      </c>
      <c r="BF198" s="157">
        <f>IF(N198="snížená",J198,0)</f>
        <v>0</v>
      </c>
      <c r="BG198" s="157">
        <f>IF(N198="zákl. přenesená",J198,0)</f>
        <v>0</v>
      </c>
      <c r="BH198" s="157">
        <f>IF(N198="sníž. přenesená",J198,0)</f>
        <v>0</v>
      </c>
      <c r="BI198" s="157">
        <f>IF(N198="nulová",J198,0)</f>
        <v>0</v>
      </c>
      <c r="BJ198" s="3" t="s">
        <v>136</v>
      </c>
      <c r="BK198" s="157">
        <f>ROUND(I198*H198,2)</f>
        <v>0</v>
      </c>
      <c r="BL198" s="3" t="s">
        <v>434</v>
      </c>
      <c r="BM198" s="156" t="s">
        <v>2747</v>
      </c>
    </row>
    <row r="199" ht="15.75" customHeight="1">
      <c r="A199" s="16"/>
      <c r="B199" s="17"/>
      <c r="C199" s="16"/>
      <c r="D199" s="158" t="s">
        <v>138</v>
      </c>
      <c r="E199" s="16"/>
      <c r="F199" s="159" t="s">
        <v>2748</v>
      </c>
      <c r="G199" s="16"/>
      <c r="H199" s="16"/>
      <c r="I199" s="16"/>
      <c r="J199" s="16"/>
      <c r="K199" s="16"/>
      <c r="L199" s="17"/>
      <c r="M199" s="160"/>
      <c r="N199" s="16"/>
      <c r="O199" s="16"/>
      <c r="P199" s="16"/>
      <c r="Q199" s="16"/>
      <c r="R199" s="16"/>
      <c r="S199" s="16"/>
      <c r="T199" s="5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3" t="s">
        <v>138</v>
      </c>
      <c r="AU199" s="3" t="s">
        <v>136</v>
      </c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</row>
    <row r="200" ht="15.75" customHeight="1">
      <c r="A200" s="173"/>
      <c r="B200" s="174"/>
      <c r="C200" s="173"/>
      <c r="D200" s="168" t="s">
        <v>338</v>
      </c>
      <c r="E200" s="175" t="s">
        <v>1</v>
      </c>
      <c r="F200" s="176" t="s">
        <v>2749</v>
      </c>
      <c r="G200" s="173"/>
      <c r="H200" s="177">
        <v>17.7</v>
      </c>
      <c r="I200" s="173"/>
      <c r="J200" s="173"/>
      <c r="K200" s="173"/>
      <c r="L200" s="174"/>
      <c r="M200" s="178"/>
      <c r="N200" s="173"/>
      <c r="O200" s="173"/>
      <c r="P200" s="173"/>
      <c r="Q200" s="173"/>
      <c r="R200" s="173"/>
      <c r="S200" s="173"/>
      <c r="T200" s="179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5" t="s">
        <v>338</v>
      </c>
      <c r="AU200" s="175" t="s">
        <v>136</v>
      </c>
      <c r="AV200" s="173" t="s">
        <v>136</v>
      </c>
      <c r="AW200" s="173" t="s">
        <v>28</v>
      </c>
      <c r="AX200" s="173" t="s">
        <v>83</v>
      </c>
      <c r="AY200" s="175" t="s">
        <v>128</v>
      </c>
      <c r="AZ200" s="173"/>
      <c r="BA200" s="173"/>
      <c r="BB200" s="173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</row>
    <row r="201" ht="24.0" customHeight="1">
      <c r="A201" s="16"/>
      <c r="B201" s="17"/>
      <c r="C201" s="146" t="s">
        <v>504</v>
      </c>
      <c r="D201" s="146" t="s">
        <v>131</v>
      </c>
      <c r="E201" s="147" t="s">
        <v>2750</v>
      </c>
      <c r="F201" s="148" t="s">
        <v>2751</v>
      </c>
      <c r="G201" s="149" t="s">
        <v>209</v>
      </c>
      <c r="H201" s="150">
        <v>158.9</v>
      </c>
      <c r="I201" s="151"/>
      <c r="J201" s="151">
        <f>ROUND(I201*H201,2)</f>
        <v>0</v>
      </c>
      <c r="K201" s="148" t="s">
        <v>134</v>
      </c>
      <c r="L201" s="17"/>
      <c r="M201" s="152" t="s">
        <v>1</v>
      </c>
      <c r="N201" s="153" t="s">
        <v>41</v>
      </c>
      <c r="O201" s="154">
        <v>0.028</v>
      </c>
      <c r="P201" s="154">
        <f>O201*H201</f>
        <v>4.4492</v>
      </c>
      <c r="Q201" s="154">
        <v>1.0E-4</v>
      </c>
      <c r="R201" s="154">
        <f>Q201*H201</f>
        <v>0.01589</v>
      </c>
      <c r="S201" s="154">
        <v>0.0</v>
      </c>
      <c r="T201" s="155">
        <f>S201*H201</f>
        <v>0</v>
      </c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56" t="s">
        <v>434</v>
      </c>
      <c r="AS201" s="16"/>
      <c r="AT201" s="156" t="s">
        <v>131</v>
      </c>
      <c r="AU201" s="156" t="s">
        <v>136</v>
      </c>
      <c r="AV201" s="16"/>
      <c r="AW201" s="16"/>
      <c r="AX201" s="16"/>
      <c r="AY201" s="3" t="s">
        <v>128</v>
      </c>
      <c r="AZ201" s="16"/>
      <c r="BA201" s="16"/>
      <c r="BB201" s="16"/>
      <c r="BC201" s="16"/>
      <c r="BD201" s="16"/>
      <c r="BE201" s="157">
        <f>IF(N201="základní",J201,0)</f>
        <v>0</v>
      </c>
      <c r="BF201" s="157">
        <f>IF(N201="snížená",J201,0)</f>
        <v>0</v>
      </c>
      <c r="BG201" s="157">
        <f>IF(N201="zákl. přenesená",J201,0)</f>
        <v>0</v>
      </c>
      <c r="BH201" s="157">
        <f>IF(N201="sníž. přenesená",J201,0)</f>
        <v>0</v>
      </c>
      <c r="BI201" s="157">
        <f>IF(N201="nulová",J201,0)</f>
        <v>0</v>
      </c>
      <c r="BJ201" s="3" t="s">
        <v>136</v>
      </c>
      <c r="BK201" s="157">
        <f>ROUND(I201*H201,2)</f>
        <v>0</v>
      </c>
      <c r="BL201" s="3" t="s">
        <v>434</v>
      </c>
      <c r="BM201" s="156" t="s">
        <v>2752</v>
      </c>
    </row>
    <row r="202" ht="15.75" customHeight="1">
      <c r="A202" s="16"/>
      <c r="B202" s="17"/>
      <c r="C202" s="16"/>
      <c r="D202" s="158" t="s">
        <v>138</v>
      </c>
      <c r="E202" s="16"/>
      <c r="F202" s="159" t="s">
        <v>2753</v>
      </c>
      <c r="G202" s="16"/>
      <c r="H202" s="16"/>
      <c r="I202" s="16"/>
      <c r="J202" s="16"/>
      <c r="K202" s="16"/>
      <c r="L202" s="17"/>
      <c r="M202" s="160"/>
      <c r="N202" s="16"/>
      <c r="O202" s="16"/>
      <c r="P202" s="16"/>
      <c r="Q202" s="16"/>
      <c r="R202" s="16"/>
      <c r="S202" s="16"/>
      <c r="T202" s="5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3" t="s">
        <v>138</v>
      </c>
      <c r="AU202" s="3" t="s">
        <v>136</v>
      </c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</row>
    <row r="203" ht="15.75" customHeight="1">
      <c r="A203" s="173"/>
      <c r="B203" s="174"/>
      <c r="C203" s="173"/>
      <c r="D203" s="168" t="s">
        <v>338</v>
      </c>
      <c r="E203" s="175" t="s">
        <v>1</v>
      </c>
      <c r="F203" s="176" t="s">
        <v>2754</v>
      </c>
      <c r="G203" s="173"/>
      <c r="H203" s="177">
        <v>158.9</v>
      </c>
      <c r="I203" s="173"/>
      <c r="J203" s="173"/>
      <c r="K203" s="173"/>
      <c r="L203" s="174"/>
      <c r="M203" s="178"/>
      <c r="N203" s="173"/>
      <c r="O203" s="173"/>
      <c r="P203" s="173"/>
      <c r="Q203" s="173"/>
      <c r="R203" s="173"/>
      <c r="S203" s="173"/>
      <c r="T203" s="179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5" t="s">
        <v>338</v>
      </c>
      <c r="AU203" s="175" t="s">
        <v>136</v>
      </c>
      <c r="AV203" s="173" t="s">
        <v>136</v>
      </c>
      <c r="AW203" s="173" t="s">
        <v>28</v>
      </c>
      <c r="AX203" s="173" t="s">
        <v>83</v>
      </c>
      <c r="AY203" s="175" t="s">
        <v>128</v>
      </c>
      <c r="AZ203" s="173"/>
      <c r="BA203" s="173"/>
      <c r="BB203" s="173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</row>
    <row r="204" ht="24.0" customHeight="1">
      <c r="A204" s="16"/>
      <c r="B204" s="17"/>
      <c r="C204" s="146" t="s">
        <v>511</v>
      </c>
      <c r="D204" s="146" t="s">
        <v>131</v>
      </c>
      <c r="E204" s="147" t="s">
        <v>2755</v>
      </c>
      <c r="F204" s="148" t="s">
        <v>2756</v>
      </c>
      <c r="G204" s="149" t="s">
        <v>209</v>
      </c>
      <c r="H204" s="150">
        <v>504.8</v>
      </c>
      <c r="I204" s="151"/>
      <c r="J204" s="151">
        <f>ROUND(I204*H204,2)</f>
        <v>0</v>
      </c>
      <c r="K204" s="148" t="s">
        <v>134</v>
      </c>
      <c r="L204" s="17"/>
      <c r="M204" s="152" t="s">
        <v>1</v>
      </c>
      <c r="N204" s="153" t="s">
        <v>41</v>
      </c>
      <c r="O204" s="154">
        <v>0.026</v>
      </c>
      <c r="P204" s="154">
        <f>O204*H204</f>
        <v>13.1248</v>
      </c>
      <c r="Q204" s="154">
        <v>1.0E-4</v>
      </c>
      <c r="R204" s="154">
        <f>Q204*H204</f>
        <v>0.05048</v>
      </c>
      <c r="S204" s="154">
        <v>0.0</v>
      </c>
      <c r="T204" s="155">
        <f>S204*H204</f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56" t="s">
        <v>434</v>
      </c>
      <c r="AS204" s="16"/>
      <c r="AT204" s="156" t="s">
        <v>131</v>
      </c>
      <c r="AU204" s="156" t="s">
        <v>136</v>
      </c>
      <c r="AV204" s="16"/>
      <c r="AW204" s="16"/>
      <c r="AX204" s="16"/>
      <c r="AY204" s="3" t="s">
        <v>128</v>
      </c>
      <c r="AZ204" s="16"/>
      <c r="BA204" s="16"/>
      <c r="BB204" s="16"/>
      <c r="BC204" s="16"/>
      <c r="BD204" s="16"/>
      <c r="BE204" s="157">
        <f>IF(N204="základní",J204,0)</f>
        <v>0</v>
      </c>
      <c r="BF204" s="157">
        <f>IF(N204="snížená",J204,0)</f>
        <v>0</v>
      </c>
      <c r="BG204" s="157">
        <f>IF(N204="zákl. přenesená",J204,0)</f>
        <v>0</v>
      </c>
      <c r="BH204" s="157">
        <f>IF(N204="sníž. přenesená",J204,0)</f>
        <v>0</v>
      </c>
      <c r="BI204" s="157">
        <f>IF(N204="nulová",J204,0)</f>
        <v>0</v>
      </c>
      <c r="BJ204" s="3" t="s">
        <v>136</v>
      </c>
      <c r="BK204" s="157">
        <f>ROUND(I204*H204,2)</f>
        <v>0</v>
      </c>
      <c r="BL204" s="3" t="s">
        <v>434</v>
      </c>
      <c r="BM204" s="156" t="s">
        <v>2757</v>
      </c>
    </row>
    <row r="205" ht="15.75" customHeight="1">
      <c r="A205" s="16"/>
      <c r="B205" s="17"/>
      <c r="C205" s="16"/>
      <c r="D205" s="158" t="s">
        <v>138</v>
      </c>
      <c r="E205" s="16"/>
      <c r="F205" s="159" t="s">
        <v>2758</v>
      </c>
      <c r="G205" s="16"/>
      <c r="H205" s="16"/>
      <c r="I205" s="16"/>
      <c r="J205" s="16"/>
      <c r="K205" s="16"/>
      <c r="L205" s="17"/>
      <c r="M205" s="160"/>
      <c r="N205" s="16"/>
      <c r="O205" s="16"/>
      <c r="P205" s="16"/>
      <c r="Q205" s="16"/>
      <c r="R205" s="16"/>
      <c r="S205" s="16"/>
      <c r="T205" s="5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3" t="s">
        <v>138</v>
      </c>
      <c r="AU205" s="3" t="s">
        <v>136</v>
      </c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</row>
    <row r="206" ht="15.75" customHeight="1">
      <c r="A206" s="173"/>
      <c r="B206" s="174"/>
      <c r="C206" s="173"/>
      <c r="D206" s="168" t="s">
        <v>338</v>
      </c>
      <c r="E206" s="175" t="s">
        <v>1</v>
      </c>
      <c r="F206" s="176" t="s">
        <v>2759</v>
      </c>
      <c r="G206" s="173"/>
      <c r="H206" s="177">
        <v>504.8</v>
      </c>
      <c r="I206" s="173"/>
      <c r="J206" s="173"/>
      <c r="K206" s="173"/>
      <c r="L206" s="174"/>
      <c r="M206" s="178"/>
      <c r="N206" s="173"/>
      <c r="O206" s="173"/>
      <c r="P206" s="173"/>
      <c r="Q206" s="173"/>
      <c r="R206" s="173"/>
      <c r="S206" s="173"/>
      <c r="T206" s="179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5" t="s">
        <v>338</v>
      </c>
      <c r="AU206" s="175" t="s">
        <v>136</v>
      </c>
      <c r="AV206" s="173" t="s">
        <v>136</v>
      </c>
      <c r="AW206" s="173" t="s">
        <v>28</v>
      </c>
      <c r="AX206" s="173" t="s">
        <v>83</v>
      </c>
      <c r="AY206" s="175" t="s">
        <v>128</v>
      </c>
      <c r="AZ206" s="173"/>
      <c r="BA206" s="173"/>
      <c r="BB206" s="173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</row>
    <row r="207" ht="24.0" customHeight="1">
      <c r="A207" s="16"/>
      <c r="B207" s="17"/>
      <c r="C207" s="146" t="s">
        <v>520</v>
      </c>
      <c r="D207" s="146" t="s">
        <v>131</v>
      </c>
      <c r="E207" s="147" t="s">
        <v>2760</v>
      </c>
      <c r="F207" s="148" t="s">
        <v>2761</v>
      </c>
      <c r="G207" s="149" t="s">
        <v>209</v>
      </c>
      <c r="H207" s="150">
        <v>62.4</v>
      </c>
      <c r="I207" s="151"/>
      <c r="J207" s="151">
        <f>ROUND(I207*H207,2)</f>
        <v>0</v>
      </c>
      <c r="K207" s="148" t="s">
        <v>134</v>
      </c>
      <c r="L207" s="17"/>
      <c r="M207" s="152" t="s">
        <v>1</v>
      </c>
      <c r="N207" s="153" t="s">
        <v>41</v>
      </c>
      <c r="O207" s="154">
        <v>0.025</v>
      </c>
      <c r="P207" s="154">
        <f>O207*H207</f>
        <v>1.56</v>
      </c>
      <c r="Q207" s="154">
        <v>1.004E-4</v>
      </c>
      <c r="R207" s="154">
        <f>Q207*H207</f>
        <v>0.00626496</v>
      </c>
      <c r="S207" s="154">
        <v>0.0</v>
      </c>
      <c r="T207" s="155">
        <f>S207*H207</f>
        <v>0</v>
      </c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56" t="s">
        <v>434</v>
      </c>
      <c r="AS207" s="16"/>
      <c r="AT207" s="156" t="s">
        <v>131</v>
      </c>
      <c r="AU207" s="156" t="s">
        <v>136</v>
      </c>
      <c r="AV207" s="16"/>
      <c r="AW207" s="16"/>
      <c r="AX207" s="16"/>
      <c r="AY207" s="3" t="s">
        <v>128</v>
      </c>
      <c r="AZ207" s="16"/>
      <c r="BA207" s="16"/>
      <c r="BB207" s="16"/>
      <c r="BC207" s="16"/>
      <c r="BD207" s="16"/>
      <c r="BE207" s="157">
        <f>IF(N207="základní",J207,0)</f>
        <v>0</v>
      </c>
      <c r="BF207" s="157">
        <f>IF(N207="snížená",J207,0)</f>
        <v>0</v>
      </c>
      <c r="BG207" s="157">
        <f>IF(N207="zákl. přenesená",J207,0)</f>
        <v>0</v>
      </c>
      <c r="BH207" s="157">
        <f>IF(N207="sníž. přenesená",J207,0)</f>
        <v>0</v>
      </c>
      <c r="BI207" s="157">
        <f>IF(N207="nulová",J207,0)</f>
        <v>0</v>
      </c>
      <c r="BJ207" s="3" t="s">
        <v>136</v>
      </c>
      <c r="BK207" s="157">
        <f>ROUND(I207*H207,2)</f>
        <v>0</v>
      </c>
      <c r="BL207" s="3" t="s">
        <v>434</v>
      </c>
      <c r="BM207" s="156" t="s">
        <v>2762</v>
      </c>
    </row>
    <row r="208" ht="15.75" customHeight="1">
      <c r="A208" s="16"/>
      <c r="B208" s="17"/>
      <c r="C208" s="16"/>
      <c r="D208" s="158" t="s">
        <v>138</v>
      </c>
      <c r="E208" s="16"/>
      <c r="F208" s="159" t="s">
        <v>2763</v>
      </c>
      <c r="G208" s="16"/>
      <c r="H208" s="16"/>
      <c r="I208" s="16"/>
      <c r="J208" s="16"/>
      <c r="K208" s="16"/>
      <c r="L208" s="17"/>
      <c r="M208" s="160"/>
      <c r="N208" s="16"/>
      <c r="O208" s="16"/>
      <c r="P208" s="16"/>
      <c r="Q208" s="16"/>
      <c r="R208" s="16"/>
      <c r="S208" s="16"/>
      <c r="T208" s="5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3" t="s">
        <v>138</v>
      </c>
      <c r="AU208" s="3" t="s">
        <v>136</v>
      </c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</row>
    <row r="209" ht="15.75" customHeight="1">
      <c r="A209" s="173"/>
      <c r="B209" s="174"/>
      <c r="C209" s="173"/>
      <c r="D209" s="168" t="s">
        <v>338</v>
      </c>
      <c r="E209" s="175" t="s">
        <v>1</v>
      </c>
      <c r="F209" s="176" t="s">
        <v>2764</v>
      </c>
      <c r="G209" s="173"/>
      <c r="H209" s="177">
        <v>62.4</v>
      </c>
      <c r="I209" s="173"/>
      <c r="J209" s="173"/>
      <c r="K209" s="173"/>
      <c r="L209" s="174"/>
      <c r="M209" s="178"/>
      <c r="N209" s="173"/>
      <c r="O209" s="173"/>
      <c r="P209" s="173"/>
      <c r="Q209" s="173"/>
      <c r="R209" s="173"/>
      <c r="S209" s="173"/>
      <c r="T209" s="179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5" t="s">
        <v>338</v>
      </c>
      <c r="AU209" s="175" t="s">
        <v>136</v>
      </c>
      <c r="AV209" s="173" t="s">
        <v>136</v>
      </c>
      <c r="AW209" s="173" t="s">
        <v>28</v>
      </c>
      <c r="AX209" s="173" t="s">
        <v>83</v>
      </c>
      <c r="AY209" s="175" t="s">
        <v>128</v>
      </c>
      <c r="AZ209" s="173"/>
      <c r="BA209" s="173"/>
      <c r="BB209" s="173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</row>
    <row r="210" ht="24.0" customHeight="1">
      <c r="A210" s="16"/>
      <c r="B210" s="17"/>
      <c r="C210" s="146" t="s">
        <v>534</v>
      </c>
      <c r="D210" s="146" t="s">
        <v>131</v>
      </c>
      <c r="E210" s="147" t="s">
        <v>2765</v>
      </c>
      <c r="F210" s="148" t="s">
        <v>2766</v>
      </c>
      <c r="G210" s="149" t="s">
        <v>209</v>
      </c>
      <c r="H210" s="150">
        <v>8.7</v>
      </c>
      <c r="I210" s="151"/>
      <c r="J210" s="151">
        <f>ROUND(I210*H210,2)</f>
        <v>0</v>
      </c>
      <c r="K210" s="148" t="s">
        <v>134</v>
      </c>
      <c r="L210" s="17"/>
      <c r="M210" s="152" t="s">
        <v>1</v>
      </c>
      <c r="N210" s="153" t="s">
        <v>41</v>
      </c>
      <c r="O210" s="154">
        <v>0.023</v>
      </c>
      <c r="P210" s="154">
        <f>O210*H210</f>
        <v>0.2001</v>
      </c>
      <c r="Q210" s="154">
        <v>1.0E-4</v>
      </c>
      <c r="R210" s="154">
        <f>Q210*H210</f>
        <v>0.00087</v>
      </c>
      <c r="S210" s="154">
        <v>0.0</v>
      </c>
      <c r="T210" s="155">
        <f>S210*H210</f>
        <v>0</v>
      </c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56" t="s">
        <v>434</v>
      </c>
      <c r="AS210" s="16"/>
      <c r="AT210" s="156" t="s">
        <v>131</v>
      </c>
      <c r="AU210" s="156" t="s">
        <v>136</v>
      </c>
      <c r="AV210" s="16"/>
      <c r="AW210" s="16"/>
      <c r="AX210" s="16"/>
      <c r="AY210" s="3" t="s">
        <v>128</v>
      </c>
      <c r="AZ210" s="16"/>
      <c r="BA210" s="16"/>
      <c r="BB210" s="16"/>
      <c r="BC210" s="16"/>
      <c r="BD210" s="16"/>
      <c r="BE210" s="157">
        <f>IF(N210="základní",J210,0)</f>
        <v>0</v>
      </c>
      <c r="BF210" s="157">
        <f>IF(N210="snížená",J210,0)</f>
        <v>0</v>
      </c>
      <c r="BG210" s="157">
        <f>IF(N210="zákl. přenesená",J210,0)</f>
        <v>0</v>
      </c>
      <c r="BH210" s="157">
        <f>IF(N210="sníž. přenesená",J210,0)</f>
        <v>0</v>
      </c>
      <c r="BI210" s="157">
        <f>IF(N210="nulová",J210,0)</f>
        <v>0</v>
      </c>
      <c r="BJ210" s="3" t="s">
        <v>136</v>
      </c>
      <c r="BK210" s="157">
        <f>ROUND(I210*H210,2)</f>
        <v>0</v>
      </c>
      <c r="BL210" s="3" t="s">
        <v>434</v>
      </c>
      <c r="BM210" s="156" t="s">
        <v>2767</v>
      </c>
    </row>
    <row r="211" ht="15.75" customHeight="1">
      <c r="A211" s="16"/>
      <c r="B211" s="17"/>
      <c r="C211" s="16"/>
      <c r="D211" s="158" t="s">
        <v>138</v>
      </c>
      <c r="E211" s="16"/>
      <c r="F211" s="159" t="s">
        <v>2768</v>
      </c>
      <c r="G211" s="16"/>
      <c r="H211" s="16"/>
      <c r="I211" s="16"/>
      <c r="J211" s="16"/>
      <c r="K211" s="16"/>
      <c r="L211" s="17"/>
      <c r="M211" s="160"/>
      <c r="N211" s="16"/>
      <c r="O211" s="16"/>
      <c r="P211" s="16"/>
      <c r="Q211" s="16"/>
      <c r="R211" s="16"/>
      <c r="S211" s="16"/>
      <c r="T211" s="5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3" t="s">
        <v>138</v>
      </c>
      <c r="AU211" s="3" t="s">
        <v>136</v>
      </c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</row>
    <row r="212" ht="15.75" customHeight="1">
      <c r="A212" s="173"/>
      <c r="B212" s="174"/>
      <c r="C212" s="173"/>
      <c r="D212" s="168" t="s">
        <v>338</v>
      </c>
      <c r="E212" s="175" t="s">
        <v>1</v>
      </c>
      <c r="F212" s="176" t="s">
        <v>2769</v>
      </c>
      <c r="G212" s="173"/>
      <c r="H212" s="177">
        <v>8.7</v>
      </c>
      <c r="I212" s="173"/>
      <c r="J212" s="173"/>
      <c r="K212" s="173"/>
      <c r="L212" s="174"/>
      <c r="M212" s="178"/>
      <c r="N212" s="173"/>
      <c r="O212" s="173"/>
      <c r="P212" s="173"/>
      <c r="Q212" s="173"/>
      <c r="R212" s="173"/>
      <c r="S212" s="173"/>
      <c r="T212" s="179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5" t="s">
        <v>338</v>
      </c>
      <c r="AU212" s="175" t="s">
        <v>136</v>
      </c>
      <c r="AV212" s="173" t="s">
        <v>136</v>
      </c>
      <c r="AW212" s="173" t="s">
        <v>28</v>
      </c>
      <c r="AX212" s="173" t="s">
        <v>83</v>
      </c>
      <c r="AY212" s="175" t="s">
        <v>128</v>
      </c>
      <c r="AZ212" s="173"/>
      <c r="BA212" s="173"/>
      <c r="BB212" s="173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</row>
    <row r="213" ht="24.0" customHeight="1">
      <c r="A213" s="16"/>
      <c r="B213" s="17"/>
      <c r="C213" s="146" t="s">
        <v>550</v>
      </c>
      <c r="D213" s="146" t="s">
        <v>131</v>
      </c>
      <c r="E213" s="147" t="s">
        <v>2770</v>
      </c>
      <c r="F213" s="148" t="s">
        <v>2771</v>
      </c>
      <c r="G213" s="149" t="s">
        <v>486</v>
      </c>
      <c r="H213" s="150">
        <v>2.0</v>
      </c>
      <c r="I213" s="151"/>
      <c r="J213" s="151">
        <f>ROUND(I213*H213,2)</f>
        <v>0</v>
      </c>
      <c r="K213" s="148" t="s">
        <v>134</v>
      </c>
      <c r="L213" s="17"/>
      <c r="M213" s="152" t="s">
        <v>1</v>
      </c>
      <c r="N213" s="153" t="s">
        <v>41</v>
      </c>
      <c r="O213" s="154">
        <v>0.54</v>
      </c>
      <c r="P213" s="154">
        <f>O213*H213</f>
        <v>1.08</v>
      </c>
      <c r="Q213" s="154">
        <v>0.0049</v>
      </c>
      <c r="R213" s="154">
        <f>Q213*H213</f>
        <v>0.0098</v>
      </c>
      <c r="S213" s="154">
        <v>0.0</v>
      </c>
      <c r="T213" s="155">
        <f>S213*H213</f>
        <v>0</v>
      </c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56" t="s">
        <v>434</v>
      </c>
      <c r="AS213" s="16"/>
      <c r="AT213" s="156" t="s">
        <v>131</v>
      </c>
      <c r="AU213" s="156" t="s">
        <v>136</v>
      </c>
      <c r="AV213" s="16"/>
      <c r="AW213" s="16"/>
      <c r="AX213" s="16"/>
      <c r="AY213" s="3" t="s">
        <v>128</v>
      </c>
      <c r="AZ213" s="16"/>
      <c r="BA213" s="16"/>
      <c r="BB213" s="16"/>
      <c r="BC213" s="16"/>
      <c r="BD213" s="16"/>
      <c r="BE213" s="157">
        <f>IF(N213="základní",J213,0)</f>
        <v>0</v>
      </c>
      <c r="BF213" s="157">
        <f>IF(N213="snížená",J213,0)</f>
        <v>0</v>
      </c>
      <c r="BG213" s="157">
        <f>IF(N213="zákl. přenesená",J213,0)</f>
        <v>0</v>
      </c>
      <c r="BH213" s="157">
        <f>IF(N213="sníž. přenesená",J213,0)</f>
        <v>0</v>
      </c>
      <c r="BI213" s="157">
        <f>IF(N213="nulová",J213,0)</f>
        <v>0</v>
      </c>
      <c r="BJ213" s="3" t="s">
        <v>136</v>
      </c>
      <c r="BK213" s="157">
        <f>ROUND(I213*H213,2)</f>
        <v>0</v>
      </c>
      <c r="BL213" s="3" t="s">
        <v>434</v>
      </c>
      <c r="BM213" s="156" t="s">
        <v>2772</v>
      </c>
    </row>
    <row r="214" ht="15.75" customHeight="1">
      <c r="A214" s="16"/>
      <c r="B214" s="17"/>
      <c r="C214" s="16"/>
      <c r="D214" s="158" t="s">
        <v>138</v>
      </c>
      <c r="E214" s="16"/>
      <c r="F214" s="159" t="s">
        <v>2773</v>
      </c>
      <c r="G214" s="16"/>
      <c r="H214" s="16"/>
      <c r="I214" s="16"/>
      <c r="J214" s="16"/>
      <c r="K214" s="16"/>
      <c r="L214" s="17"/>
      <c r="M214" s="160"/>
      <c r="N214" s="16"/>
      <c r="O214" s="16"/>
      <c r="P214" s="16"/>
      <c r="Q214" s="16"/>
      <c r="R214" s="16"/>
      <c r="S214" s="16"/>
      <c r="T214" s="5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3" t="s">
        <v>138</v>
      </c>
      <c r="AU214" s="3" t="s">
        <v>136</v>
      </c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</row>
    <row r="215" ht="24.0" customHeight="1">
      <c r="A215" s="16"/>
      <c r="B215" s="17"/>
      <c r="C215" s="146" t="s">
        <v>556</v>
      </c>
      <c r="D215" s="146" t="s">
        <v>131</v>
      </c>
      <c r="E215" s="147" t="s">
        <v>2774</v>
      </c>
      <c r="F215" s="148" t="s">
        <v>2775</v>
      </c>
      <c r="G215" s="149" t="s">
        <v>486</v>
      </c>
      <c r="H215" s="150">
        <v>2.0</v>
      </c>
      <c r="I215" s="151"/>
      <c r="J215" s="151">
        <f>ROUND(I215*H215,2)</f>
        <v>0</v>
      </c>
      <c r="K215" s="148" t="s">
        <v>134</v>
      </c>
      <c r="L215" s="17"/>
      <c r="M215" s="152" t="s">
        <v>1</v>
      </c>
      <c r="N215" s="153" t="s">
        <v>41</v>
      </c>
      <c r="O215" s="154">
        <v>0.501</v>
      </c>
      <c r="P215" s="154">
        <f>O215*H215</f>
        <v>1.002</v>
      </c>
      <c r="Q215" s="154">
        <v>0.0108</v>
      </c>
      <c r="R215" s="154">
        <f>Q215*H215</f>
        <v>0.0216</v>
      </c>
      <c r="S215" s="154">
        <v>0.0</v>
      </c>
      <c r="T215" s="155">
        <f>S215*H215</f>
        <v>0</v>
      </c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56" t="s">
        <v>434</v>
      </c>
      <c r="AS215" s="16"/>
      <c r="AT215" s="156" t="s">
        <v>131</v>
      </c>
      <c r="AU215" s="156" t="s">
        <v>136</v>
      </c>
      <c r="AV215" s="16"/>
      <c r="AW215" s="16"/>
      <c r="AX215" s="16"/>
      <c r="AY215" s="3" t="s">
        <v>128</v>
      </c>
      <c r="AZ215" s="16"/>
      <c r="BA215" s="16"/>
      <c r="BB215" s="16"/>
      <c r="BC215" s="16"/>
      <c r="BD215" s="16"/>
      <c r="BE215" s="157">
        <f>IF(N215="základní",J215,0)</f>
        <v>0</v>
      </c>
      <c r="BF215" s="157">
        <f>IF(N215="snížená",J215,0)</f>
        <v>0</v>
      </c>
      <c r="BG215" s="157">
        <f>IF(N215="zákl. přenesená",J215,0)</f>
        <v>0</v>
      </c>
      <c r="BH215" s="157">
        <f>IF(N215="sníž. přenesená",J215,0)</f>
        <v>0</v>
      </c>
      <c r="BI215" s="157">
        <f>IF(N215="nulová",J215,0)</f>
        <v>0</v>
      </c>
      <c r="BJ215" s="3" t="s">
        <v>136</v>
      </c>
      <c r="BK215" s="157">
        <f>ROUND(I215*H215,2)</f>
        <v>0</v>
      </c>
      <c r="BL215" s="3" t="s">
        <v>434</v>
      </c>
      <c r="BM215" s="156" t="s">
        <v>2776</v>
      </c>
    </row>
    <row r="216" ht="15.75" customHeight="1">
      <c r="A216" s="16"/>
      <c r="B216" s="17"/>
      <c r="C216" s="16"/>
      <c r="D216" s="158" t="s">
        <v>138</v>
      </c>
      <c r="E216" s="16"/>
      <c r="F216" s="159" t="s">
        <v>2777</v>
      </c>
      <c r="G216" s="16"/>
      <c r="H216" s="16"/>
      <c r="I216" s="16"/>
      <c r="J216" s="16"/>
      <c r="K216" s="16"/>
      <c r="L216" s="17"/>
      <c r="M216" s="160"/>
      <c r="N216" s="16"/>
      <c r="O216" s="16"/>
      <c r="P216" s="16"/>
      <c r="Q216" s="16"/>
      <c r="R216" s="16"/>
      <c r="S216" s="16"/>
      <c r="T216" s="5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3" t="s">
        <v>138</v>
      </c>
      <c r="AU216" s="3" t="s">
        <v>136</v>
      </c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</row>
    <row r="217" ht="24.0" customHeight="1">
      <c r="A217" s="16"/>
      <c r="B217" s="17"/>
      <c r="C217" s="146" t="s">
        <v>561</v>
      </c>
      <c r="D217" s="146" t="s">
        <v>131</v>
      </c>
      <c r="E217" s="147" t="s">
        <v>1331</v>
      </c>
      <c r="F217" s="148" t="s">
        <v>1332</v>
      </c>
      <c r="G217" s="149" t="s">
        <v>410</v>
      </c>
      <c r="H217" s="150">
        <v>0.224</v>
      </c>
      <c r="I217" s="151"/>
      <c r="J217" s="151">
        <f>ROUND(I217*H217,2)</f>
        <v>0</v>
      </c>
      <c r="K217" s="148" t="s">
        <v>134</v>
      </c>
      <c r="L217" s="17"/>
      <c r="M217" s="152" t="s">
        <v>1</v>
      </c>
      <c r="N217" s="153" t="s">
        <v>41</v>
      </c>
      <c r="O217" s="154">
        <v>2.71</v>
      </c>
      <c r="P217" s="154">
        <f>O217*H217</f>
        <v>0.60704</v>
      </c>
      <c r="Q217" s="154">
        <v>0.0</v>
      </c>
      <c r="R217" s="154">
        <f>Q217*H217</f>
        <v>0</v>
      </c>
      <c r="S217" s="154">
        <v>0.0</v>
      </c>
      <c r="T217" s="155">
        <f>S217*H217</f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56" t="s">
        <v>434</v>
      </c>
      <c r="AS217" s="16"/>
      <c r="AT217" s="156" t="s">
        <v>131</v>
      </c>
      <c r="AU217" s="156" t="s">
        <v>136</v>
      </c>
      <c r="AV217" s="16"/>
      <c r="AW217" s="16"/>
      <c r="AX217" s="16"/>
      <c r="AY217" s="3" t="s">
        <v>128</v>
      </c>
      <c r="AZ217" s="16"/>
      <c r="BA217" s="16"/>
      <c r="BB217" s="16"/>
      <c r="BC217" s="16"/>
      <c r="BD217" s="16"/>
      <c r="BE217" s="157">
        <f>IF(N217="základní",J217,0)</f>
        <v>0</v>
      </c>
      <c r="BF217" s="157">
        <f>IF(N217="snížená",J217,0)</f>
        <v>0</v>
      </c>
      <c r="BG217" s="157">
        <f>IF(N217="zákl. přenesená",J217,0)</f>
        <v>0</v>
      </c>
      <c r="BH217" s="157">
        <f>IF(N217="sníž. přenesená",J217,0)</f>
        <v>0</v>
      </c>
      <c r="BI217" s="157">
        <f>IF(N217="nulová",J217,0)</f>
        <v>0</v>
      </c>
      <c r="BJ217" s="3" t="s">
        <v>136</v>
      </c>
      <c r="BK217" s="157">
        <f>ROUND(I217*H217,2)</f>
        <v>0</v>
      </c>
      <c r="BL217" s="3" t="s">
        <v>434</v>
      </c>
      <c r="BM217" s="156" t="s">
        <v>2778</v>
      </c>
    </row>
    <row r="218" ht="15.75" customHeight="1">
      <c r="A218" s="16"/>
      <c r="B218" s="17"/>
      <c r="C218" s="16"/>
      <c r="D218" s="158" t="s">
        <v>138</v>
      </c>
      <c r="E218" s="16"/>
      <c r="F218" s="159" t="s">
        <v>1334</v>
      </c>
      <c r="G218" s="16"/>
      <c r="H218" s="16"/>
      <c r="I218" s="16"/>
      <c r="J218" s="16"/>
      <c r="K218" s="16"/>
      <c r="L218" s="17"/>
      <c r="M218" s="160"/>
      <c r="N218" s="16"/>
      <c r="O218" s="16"/>
      <c r="P218" s="16"/>
      <c r="Q218" s="16"/>
      <c r="R218" s="16"/>
      <c r="S218" s="16"/>
      <c r="T218" s="5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3" t="s">
        <v>138</v>
      </c>
      <c r="AU218" s="3" t="s">
        <v>136</v>
      </c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</row>
    <row r="219" ht="24.0" customHeight="1">
      <c r="A219" s="16"/>
      <c r="B219" s="17"/>
      <c r="C219" s="146" t="s">
        <v>565</v>
      </c>
      <c r="D219" s="146" t="s">
        <v>131</v>
      </c>
      <c r="E219" s="147" t="s">
        <v>2779</v>
      </c>
      <c r="F219" s="148" t="s">
        <v>2780</v>
      </c>
      <c r="G219" s="149" t="s">
        <v>410</v>
      </c>
      <c r="H219" s="150">
        <v>0.224</v>
      </c>
      <c r="I219" s="151"/>
      <c r="J219" s="151">
        <f>ROUND(I219*H219,2)</f>
        <v>0</v>
      </c>
      <c r="K219" s="148" t="s">
        <v>134</v>
      </c>
      <c r="L219" s="17"/>
      <c r="M219" s="152" t="s">
        <v>1</v>
      </c>
      <c r="N219" s="153" t="s">
        <v>41</v>
      </c>
      <c r="O219" s="154">
        <v>1.39</v>
      </c>
      <c r="P219" s="154">
        <f>O219*H219</f>
        <v>0.31136</v>
      </c>
      <c r="Q219" s="154">
        <v>0.0</v>
      </c>
      <c r="R219" s="154">
        <f>Q219*H219</f>
        <v>0</v>
      </c>
      <c r="S219" s="154">
        <v>0.0</v>
      </c>
      <c r="T219" s="155">
        <f>S219*H219</f>
        <v>0</v>
      </c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56" t="s">
        <v>434</v>
      </c>
      <c r="AS219" s="16"/>
      <c r="AT219" s="156" t="s">
        <v>131</v>
      </c>
      <c r="AU219" s="156" t="s">
        <v>136</v>
      </c>
      <c r="AV219" s="16"/>
      <c r="AW219" s="16"/>
      <c r="AX219" s="16"/>
      <c r="AY219" s="3" t="s">
        <v>128</v>
      </c>
      <c r="AZ219" s="16"/>
      <c r="BA219" s="16"/>
      <c r="BB219" s="16"/>
      <c r="BC219" s="16"/>
      <c r="BD219" s="16"/>
      <c r="BE219" s="157">
        <f>IF(N219="základní",J219,0)</f>
        <v>0</v>
      </c>
      <c r="BF219" s="157">
        <f>IF(N219="snížená",J219,0)</f>
        <v>0</v>
      </c>
      <c r="BG219" s="157">
        <f>IF(N219="zákl. přenesená",J219,0)</f>
        <v>0</v>
      </c>
      <c r="BH219" s="157">
        <f>IF(N219="sníž. přenesená",J219,0)</f>
        <v>0</v>
      </c>
      <c r="BI219" s="157">
        <f>IF(N219="nulová",J219,0)</f>
        <v>0</v>
      </c>
      <c r="BJ219" s="3" t="s">
        <v>136</v>
      </c>
      <c r="BK219" s="157">
        <f>ROUND(I219*H219,2)</f>
        <v>0</v>
      </c>
      <c r="BL219" s="3" t="s">
        <v>434</v>
      </c>
      <c r="BM219" s="156" t="s">
        <v>2781</v>
      </c>
    </row>
    <row r="220" ht="15.75" customHeight="1">
      <c r="A220" s="16"/>
      <c r="B220" s="17"/>
      <c r="C220" s="16"/>
      <c r="D220" s="158" t="s">
        <v>138</v>
      </c>
      <c r="E220" s="16"/>
      <c r="F220" s="159" t="s">
        <v>2782</v>
      </c>
      <c r="G220" s="16"/>
      <c r="H220" s="16"/>
      <c r="I220" s="16"/>
      <c r="J220" s="16"/>
      <c r="K220" s="16"/>
      <c r="L220" s="17"/>
      <c r="M220" s="161"/>
      <c r="N220" s="162"/>
      <c r="O220" s="162"/>
      <c r="P220" s="162"/>
      <c r="Q220" s="162"/>
      <c r="R220" s="162"/>
      <c r="S220" s="162"/>
      <c r="T220" s="163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3" t="s">
        <v>138</v>
      </c>
      <c r="AU220" s="3" t="s">
        <v>136</v>
      </c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</row>
    <row r="221" ht="6.75" customHeight="1">
      <c r="A221" s="16"/>
      <c r="B221" s="38"/>
      <c r="C221" s="39"/>
      <c r="D221" s="39"/>
      <c r="E221" s="39"/>
      <c r="F221" s="39"/>
      <c r="G221" s="39"/>
      <c r="H221" s="39"/>
      <c r="I221" s="39"/>
      <c r="J221" s="39"/>
      <c r="K221" s="39"/>
      <c r="L221" s="17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</sheetData>
  <autoFilter ref="$C$120:$K$220"/>
  <mergeCells count="9">
    <mergeCell ref="E111:H111"/>
    <mergeCell ref="E113:H113"/>
    <mergeCell ref="L2:V2"/>
    <mergeCell ref="E7:H7"/>
    <mergeCell ref="E9:H9"/>
    <mergeCell ref="E18:H18"/>
    <mergeCell ref="E27:H27"/>
    <mergeCell ref="E85:H85"/>
    <mergeCell ref="E87:H87"/>
  </mergeCells>
  <hyperlinks>
    <hyperlink r:id="rId1" ref="F125"/>
    <hyperlink r:id="rId2" ref="F127"/>
    <hyperlink r:id="rId3" ref="F129"/>
    <hyperlink r:id="rId4" ref="F131"/>
    <hyperlink r:id="rId5" ref="F134"/>
    <hyperlink r:id="rId6" ref="F136"/>
    <hyperlink r:id="rId7" ref="F143"/>
    <hyperlink r:id="rId8" ref="F150"/>
    <hyperlink r:id="rId9" ref="F157"/>
    <hyperlink r:id="rId10" ref="F164"/>
    <hyperlink r:id="rId11" ref="F166"/>
    <hyperlink r:id="rId12" ref="F168"/>
    <hyperlink r:id="rId13" ref="F170"/>
    <hyperlink r:id="rId14" ref="F173"/>
    <hyperlink r:id="rId15" ref="F175"/>
    <hyperlink r:id="rId16" ref="F177"/>
    <hyperlink r:id="rId17" ref="F179"/>
    <hyperlink r:id="rId18" ref="F181"/>
    <hyperlink r:id="rId19" ref="F183"/>
    <hyperlink r:id="rId20" ref="F185"/>
    <hyperlink r:id="rId21" ref="F187"/>
    <hyperlink r:id="rId22" ref="F189"/>
    <hyperlink r:id="rId23" ref="F192"/>
    <hyperlink r:id="rId24" ref="F194"/>
    <hyperlink r:id="rId25" ref="F196"/>
    <hyperlink r:id="rId26" ref="F199"/>
    <hyperlink r:id="rId27" ref="F202"/>
    <hyperlink r:id="rId28" ref="F205"/>
    <hyperlink r:id="rId29" ref="F208"/>
    <hyperlink r:id="rId30" ref="F211"/>
    <hyperlink r:id="rId31" ref="F214"/>
    <hyperlink r:id="rId32" ref="F216"/>
    <hyperlink r:id="rId33" ref="F218"/>
    <hyperlink r:id="rId34" ref="F220"/>
  </hyperlinks>
  <printOptions/>
  <pageMargins bottom="0.39375" footer="0.0" header="0.0" left="0.39375" right="0.39375" top="0.39375"/>
  <pageSetup paperSize="9" orientation="portrait"/>
  <headerFooter>
    <oddFooter>&amp;CStrana &amp;P z </oddFooter>
  </headerFooter>
  <drawing r:id="rId35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6.83" defaultRowHeight="15.0"/>
  <cols>
    <col customWidth="1" min="1" max="1" width="8.33"/>
    <col customWidth="1" min="2" max="2" width="1.67"/>
    <col customWidth="1" min="3" max="3" width="25.0"/>
    <col customWidth="1" min="4" max="4" width="75.83"/>
    <col customWidth="1" min="5" max="5" width="13.33"/>
    <col customWidth="1" min="6" max="6" width="20.0"/>
    <col customWidth="1" min="7" max="7" width="1.67"/>
    <col customWidth="1" min="8" max="8" width="8.33"/>
  </cols>
  <sheetData>
    <row r="1" ht="11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36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6.75" customHeight="1">
      <c r="A3" s="2"/>
      <c r="B3" s="4"/>
      <c r="C3" s="5"/>
      <c r="D3" s="5"/>
      <c r="E3" s="5"/>
      <c r="F3" s="5"/>
      <c r="G3" s="5"/>
      <c r="H3" s="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24.75" customHeight="1">
      <c r="A4" s="2"/>
      <c r="B4" s="6"/>
      <c r="C4" s="7" t="s">
        <v>2783</v>
      </c>
      <c r="D4" s="2"/>
      <c r="E4" s="2"/>
      <c r="F4" s="2"/>
      <c r="G4" s="2"/>
      <c r="H4" s="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0" customHeight="1">
      <c r="A5" s="2"/>
      <c r="B5" s="6"/>
      <c r="C5" s="9" t="s">
        <v>12</v>
      </c>
      <c r="D5" s="14" t="s">
        <v>13</v>
      </c>
      <c r="G5" s="2"/>
      <c r="H5" s="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36.75" customHeight="1">
      <c r="A6" s="2"/>
      <c r="B6" s="6"/>
      <c r="C6" s="11" t="s">
        <v>14</v>
      </c>
      <c r="D6" s="12" t="s">
        <v>15</v>
      </c>
      <c r="G6" s="2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6.5" customHeight="1">
      <c r="A7" s="2"/>
      <c r="B7" s="6"/>
      <c r="C7" s="13" t="s">
        <v>20</v>
      </c>
      <c r="D7" s="49" t="str">
        <f>'Rekapitulace stavby'!AN8</f>
        <v>19. 12. 2023</v>
      </c>
      <c r="E7" s="2"/>
      <c r="F7" s="2"/>
      <c r="G7" s="2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0.5" customHeight="1">
      <c r="A8" s="16"/>
      <c r="B8" s="17"/>
      <c r="C8" s="16"/>
      <c r="D8" s="16"/>
      <c r="E8" s="16"/>
      <c r="F8" s="16"/>
      <c r="G8" s="16"/>
      <c r="H8" s="17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ht="29.25" customHeight="1">
      <c r="A9" s="125"/>
      <c r="B9" s="126"/>
      <c r="C9" s="127" t="s">
        <v>56</v>
      </c>
      <c r="D9" s="128" t="s">
        <v>57</v>
      </c>
      <c r="E9" s="128" t="s">
        <v>114</v>
      </c>
      <c r="F9" s="129" t="s">
        <v>2784</v>
      </c>
      <c r="G9" s="125"/>
      <c r="H9" s="126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ht="26.25" customHeight="1">
      <c r="A10" s="16"/>
      <c r="B10" s="17"/>
      <c r="C10" s="210" t="s">
        <v>2785</v>
      </c>
      <c r="D10" s="210" t="s">
        <v>86</v>
      </c>
      <c r="E10" s="16"/>
      <c r="F10" s="16"/>
      <c r="G10" s="16"/>
      <c r="H10" s="17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ht="16.5" customHeight="1">
      <c r="A11" s="16"/>
      <c r="B11" s="17"/>
      <c r="C11" s="211" t="s">
        <v>204</v>
      </c>
      <c r="D11" s="212" t="s">
        <v>205</v>
      </c>
      <c r="E11" s="213" t="s">
        <v>164</v>
      </c>
      <c r="F11" s="214">
        <v>8.368</v>
      </c>
      <c r="G11" s="16"/>
      <c r="H11" s="17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ht="16.5" customHeight="1">
      <c r="A12" s="16"/>
      <c r="B12" s="17"/>
      <c r="C12" s="215" t="s">
        <v>1</v>
      </c>
      <c r="D12" s="215" t="s">
        <v>466</v>
      </c>
      <c r="E12" s="3" t="s">
        <v>1</v>
      </c>
      <c r="F12" s="216">
        <v>8.368</v>
      </c>
      <c r="G12" s="16"/>
      <c r="H12" s="17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16.5" customHeight="1">
      <c r="A13" s="16"/>
      <c r="B13" s="17"/>
      <c r="C13" s="215" t="s">
        <v>204</v>
      </c>
      <c r="D13" s="215" t="s">
        <v>351</v>
      </c>
      <c r="E13" s="3" t="s">
        <v>1</v>
      </c>
      <c r="F13" s="216">
        <v>8.368</v>
      </c>
      <c r="G13" s="16"/>
      <c r="H13" s="17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ht="16.5" customHeight="1">
      <c r="A14" s="16"/>
      <c r="B14" s="17"/>
      <c r="C14" s="217" t="s">
        <v>2786</v>
      </c>
      <c r="D14" s="16"/>
      <c r="E14" s="16"/>
      <c r="F14" s="16"/>
      <c r="G14" s="16"/>
      <c r="H14" s="17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ht="16.5" customHeight="1">
      <c r="A15" s="16"/>
      <c r="B15" s="17"/>
      <c r="C15" s="215" t="s">
        <v>463</v>
      </c>
      <c r="D15" s="215" t="s">
        <v>464</v>
      </c>
      <c r="E15" s="3" t="s">
        <v>164</v>
      </c>
      <c r="F15" s="216">
        <v>8.368</v>
      </c>
      <c r="G15" s="16"/>
      <c r="H15" s="17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ht="16.5" customHeight="1">
      <c r="A16" s="16"/>
      <c r="B16" s="17"/>
      <c r="C16" s="215" t="s">
        <v>467</v>
      </c>
      <c r="D16" s="215" t="s">
        <v>468</v>
      </c>
      <c r="E16" s="3" t="s">
        <v>164</v>
      </c>
      <c r="F16" s="216">
        <v>8.368</v>
      </c>
      <c r="G16" s="16"/>
      <c r="H16" s="17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ht="16.5" customHeight="1">
      <c r="A17" s="16"/>
      <c r="B17" s="17"/>
      <c r="C17" s="215" t="s">
        <v>1172</v>
      </c>
      <c r="D17" s="215" t="s">
        <v>1173</v>
      </c>
      <c r="E17" s="3" t="s">
        <v>164</v>
      </c>
      <c r="F17" s="216">
        <v>8.368</v>
      </c>
      <c r="G17" s="16"/>
      <c r="H17" s="17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ht="16.5" customHeight="1">
      <c r="A18" s="16"/>
      <c r="B18" s="17"/>
      <c r="C18" s="215" t="s">
        <v>1190</v>
      </c>
      <c r="D18" s="215" t="s">
        <v>1191</v>
      </c>
      <c r="E18" s="3" t="s">
        <v>164</v>
      </c>
      <c r="F18" s="216">
        <v>8.368</v>
      </c>
      <c r="G18" s="16"/>
      <c r="H18" s="17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ht="16.5" customHeight="1">
      <c r="A19" s="16"/>
      <c r="B19" s="17"/>
      <c r="C19" s="211" t="s">
        <v>806</v>
      </c>
      <c r="D19" s="212" t="s">
        <v>2787</v>
      </c>
      <c r="E19" s="213" t="s">
        <v>174</v>
      </c>
      <c r="F19" s="214">
        <v>0.95</v>
      </c>
      <c r="G19" s="16"/>
      <c r="H19" s="17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ht="16.5" customHeight="1">
      <c r="A20" s="16"/>
      <c r="B20" s="17"/>
      <c r="C20" s="215" t="s">
        <v>1</v>
      </c>
      <c r="D20" s="215" t="s">
        <v>798</v>
      </c>
      <c r="E20" s="3" t="s">
        <v>1</v>
      </c>
      <c r="F20" s="216">
        <v>0.0</v>
      </c>
      <c r="G20" s="16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ht="16.5" customHeight="1">
      <c r="A21" s="16"/>
      <c r="B21" s="17"/>
      <c r="C21" s="215" t="s">
        <v>1</v>
      </c>
      <c r="D21" s="215" t="s">
        <v>799</v>
      </c>
      <c r="E21" s="3" t="s">
        <v>1</v>
      </c>
      <c r="F21" s="216">
        <v>0.645</v>
      </c>
      <c r="G21" s="16"/>
      <c r="H21" s="17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16.5" customHeight="1">
      <c r="A22" s="16"/>
      <c r="B22" s="17"/>
      <c r="C22" s="215" t="s">
        <v>1</v>
      </c>
      <c r="D22" s="215" t="s">
        <v>800</v>
      </c>
      <c r="E22" s="3" t="s">
        <v>1</v>
      </c>
      <c r="F22" s="216">
        <v>0.0</v>
      </c>
      <c r="G22" s="16"/>
      <c r="H22" s="17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16.5" customHeight="1">
      <c r="A23" s="16"/>
      <c r="B23" s="17"/>
      <c r="C23" s="215" t="s">
        <v>1</v>
      </c>
      <c r="D23" s="215" t="s">
        <v>801</v>
      </c>
      <c r="E23" s="3" t="s">
        <v>1</v>
      </c>
      <c r="F23" s="216">
        <v>0.148</v>
      </c>
      <c r="G23" s="16"/>
      <c r="H23" s="17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ht="16.5" customHeight="1">
      <c r="A24" s="16"/>
      <c r="B24" s="17"/>
      <c r="C24" s="215" t="s">
        <v>1</v>
      </c>
      <c r="D24" s="215" t="s">
        <v>802</v>
      </c>
      <c r="E24" s="3" t="s">
        <v>1</v>
      </c>
      <c r="F24" s="216">
        <v>0.033</v>
      </c>
      <c r="G24" s="16"/>
      <c r="H24" s="17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ht="16.5" customHeight="1">
      <c r="A25" s="16"/>
      <c r="B25" s="17"/>
      <c r="C25" s="215" t="s">
        <v>1</v>
      </c>
      <c r="D25" s="215" t="s">
        <v>803</v>
      </c>
      <c r="E25" s="3" t="s">
        <v>1</v>
      </c>
      <c r="F25" s="216">
        <v>0.035</v>
      </c>
      <c r="G25" s="16"/>
      <c r="H25" s="17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ht="16.5" customHeight="1">
      <c r="A26" s="16"/>
      <c r="B26" s="17"/>
      <c r="C26" s="215" t="s">
        <v>1</v>
      </c>
      <c r="D26" s="215" t="s">
        <v>804</v>
      </c>
      <c r="E26" s="3" t="s">
        <v>1</v>
      </c>
      <c r="F26" s="216">
        <v>0.04</v>
      </c>
      <c r="G26" s="16"/>
      <c r="H26" s="17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ht="16.5" customHeight="1">
      <c r="A27" s="16"/>
      <c r="B27" s="17"/>
      <c r="C27" s="215" t="s">
        <v>1</v>
      </c>
      <c r="D27" s="215" t="s">
        <v>805</v>
      </c>
      <c r="E27" s="3" t="s">
        <v>1</v>
      </c>
      <c r="F27" s="216">
        <v>0.049</v>
      </c>
      <c r="G27" s="16"/>
      <c r="H27" s="17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ht="16.5" customHeight="1">
      <c r="A28" s="16"/>
      <c r="B28" s="17"/>
      <c r="C28" s="215" t="s">
        <v>806</v>
      </c>
      <c r="D28" s="215" t="s">
        <v>351</v>
      </c>
      <c r="E28" s="3" t="s">
        <v>1</v>
      </c>
      <c r="F28" s="216">
        <v>0.95</v>
      </c>
      <c r="G28" s="16"/>
      <c r="H28" s="17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ht="16.5" customHeight="1">
      <c r="A29" s="16"/>
      <c r="B29" s="17"/>
      <c r="C29" s="211" t="s">
        <v>282</v>
      </c>
      <c r="D29" s="212" t="s">
        <v>283</v>
      </c>
      <c r="E29" s="213" t="s">
        <v>164</v>
      </c>
      <c r="F29" s="214">
        <v>464.134</v>
      </c>
      <c r="G29" s="16"/>
      <c r="H29" s="17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ht="16.5" customHeight="1">
      <c r="A30" s="16"/>
      <c r="B30" s="17"/>
      <c r="C30" s="215" t="s">
        <v>1</v>
      </c>
      <c r="D30" s="215" t="s">
        <v>2087</v>
      </c>
      <c r="E30" s="3" t="s">
        <v>1</v>
      </c>
      <c r="F30" s="216">
        <v>464.134</v>
      </c>
      <c r="G30" s="16"/>
      <c r="H30" s="17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ht="16.5" customHeight="1">
      <c r="A31" s="16"/>
      <c r="B31" s="17"/>
      <c r="C31" s="215" t="s">
        <v>282</v>
      </c>
      <c r="D31" s="215" t="s">
        <v>351</v>
      </c>
      <c r="E31" s="3" t="s">
        <v>1</v>
      </c>
      <c r="F31" s="216">
        <v>464.134</v>
      </c>
      <c r="G31" s="16"/>
      <c r="H31" s="17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ht="16.5" customHeight="1">
      <c r="A32" s="16"/>
      <c r="B32" s="17"/>
      <c r="C32" s="217" t="s">
        <v>2786</v>
      </c>
      <c r="D32" s="16"/>
      <c r="E32" s="16"/>
      <c r="F32" s="16"/>
      <c r="G32" s="16"/>
      <c r="H32" s="17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ht="16.5" customHeight="1">
      <c r="A33" s="16"/>
      <c r="B33" s="17"/>
      <c r="C33" s="215" t="s">
        <v>2084</v>
      </c>
      <c r="D33" s="215" t="s">
        <v>2085</v>
      </c>
      <c r="E33" s="3" t="s">
        <v>164</v>
      </c>
      <c r="F33" s="216">
        <v>464.134</v>
      </c>
      <c r="G33" s="16"/>
      <c r="H33" s="17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ht="16.5" customHeight="1">
      <c r="A34" s="16"/>
      <c r="B34" s="17"/>
      <c r="C34" s="215" t="s">
        <v>2089</v>
      </c>
      <c r="D34" s="215" t="s">
        <v>2090</v>
      </c>
      <c r="E34" s="3" t="s">
        <v>164</v>
      </c>
      <c r="F34" s="216">
        <v>464.134</v>
      </c>
      <c r="G34" s="16"/>
      <c r="H34" s="17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ht="16.5" customHeight="1">
      <c r="A35" s="16"/>
      <c r="B35" s="17"/>
      <c r="C35" s="211" t="s">
        <v>276</v>
      </c>
      <c r="D35" s="212" t="s">
        <v>277</v>
      </c>
      <c r="E35" s="213" t="s">
        <v>164</v>
      </c>
      <c r="F35" s="214">
        <v>35.849</v>
      </c>
      <c r="G35" s="16"/>
      <c r="H35" s="17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ht="16.5" customHeight="1">
      <c r="A36" s="16"/>
      <c r="B36" s="17"/>
      <c r="C36" s="215" t="s">
        <v>1</v>
      </c>
      <c r="D36" s="215" t="s">
        <v>894</v>
      </c>
      <c r="E36" s="3" t="s">
        <v>1</v>
      </c>
      <c r="F36" s="216">
        <v>0.0</v>
      </c>
      <c r="G36" s="16"/>
      <c r="H36" s="17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ht="16.5" customHeight="1">
      <c r="A37" s="16"/>
      <c r="B37" s="17"/>
      <c r="C37" s="215" t="s">
        <v>1</v>
      </c>
      <c r="D37" s="215" t="s">
        <v>2010</v>
      </c>
      <c r="E37" s="3" t="s">
        <v>1</v>
      </c>
      <c r="F37" s="216">
        <v>14.96</v>
      </c>
      <c r="G37" s="16"/>
      <c r="H37" s="17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ht="16.5" customHeight="1">
      <c r="A38" s="16"/>
      <c r="B38" s="17"/>
      <c r="C38" s="215" t="s">
        <v>1</v>
      </c>
      <c r="D38" s="215" t="s">
        <v>2011</v>
      </c>
      <c r="E38" s="3" t="s">
        <v>1</v>
      </c>
      <c r="F38" s="216">
        <v>0.0</v>
      </c>
      <c r="G38" s="16"/>
      <c r="H38" s="17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ht="16.5" customHeight="1">
      <c r="A39" s="16"/>
      <c r="B39" s="17"/>
      <c r="C39" s="215" t="s">
        <v>1</v>
      </c>
      <c r="D39" s="215" t="s">
        <v>2012</v>
      </c>
      <c r="E39" s="3" t="s">
        <v>1</v>
      </c>
      <c r="F39" s="216">
        <v>2.95</v>
      </c>
      <c r="G39" s="16"/>
      <c r="H39" s="17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ht="16.5" customHeight="1">
      <c r="A40" s="16"/>
      <c r="B40" s="17"/>
      <c r="C40" s="215" t="s">
        <v>1</v>
      </c>
      <c r="D40" s="215" t="s">
        <v>912</v>
      </c>
      <c r="E40" s="3" t="s">
        <v>1</v>
      </c>
      <c r="F40" s="216">
        <v>0.0</v>
      </c>
      <c r="G40" s="16"/>
      <c r="H40" s="17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ht="16.5" customHeight="1">
      <c r="A41" s="16"/>
      <c r="B41" s="17"/>
      <c r="C41" s="215" t="s">
        <v>1</v>
      </c>
      <c r="D41" s="215" t="s">
        <v>2013</v>
      </c>
      <c r="E41" s="3" t="s">
        <v>1</v>
      </c>
      <c r="F41" s="216">
        <v>17.939</v>
      </c>
      <c r="G41" s="16"/>
      <c r="H41" s="17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ht="16.5" customHeight="1">
      <c r="A42" s="16"/>
      <c r="B42" s="17"/>
      <c r="C42" s="215" t="s">
        <v>276</v>
      </c>
      <c r="D42" s="215" t="s">
        <v>351</v>
      </c>
      <c r="E42" s="3" t="s">
        <v>1</v>
      </c>
      <c r="F42" s="216">
        <v>35.849</v>
      </c>
      <c r="G42" s="16"/>
      <c r="H42" s="17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ht="16.5" customHeight="1">
      <c r="A43" s="16"/>
      <c r="B43" s="17"/>
      <c r="C43" s="217" t="s">
        <v>2786</v>
      </c>
      <c r="D43" s="16"/>
      <c r="E43" s="16"/>
      <c r="F43" s="16"/>
      <c r="G43" s="16"/>
      <c r="H43" s="17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ht="16.5" customHeight="1">
      <c r="A44" s="16"/>
      <c r="B44" s="17"/>
      <c r="C44" s="215" t="s">
        <v>2007</v>
      </c>
      <c r="D44" s="215" t="s">
        <v>2008</v>
      </c>
      <c r="E44" s="3" t="s">
        <v>164</v>
      </c>
      <c r="F44" s="216">
        <v>35.849</v>
      </c>
      <c r="G44" s="16"/>
      <c r="H44" s="17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ht="16.5" customHeight="1">
      <c r="A45" s="16"/>
      <c r="B45" s="17"/>
      <c r="C45" s="215" t="s">
        <v>2015</v>
      </c>
      <c r="D45" s="215" t="s">
        <v>2016</v>
      </c>
      <c r="E45" s="3" t="s">
        <v>164</v>
      </c>
      <c r="F45" s="216">
        <v>35.849</v>
      </c>
      <c r="G45" s="16"/>
      <c r="H45" s="17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ht="15.75" customHeight="1">
      <c r="A46" s="16"/>
      <c r="B46" s="17"/>
      <c r="C46" s="215" t="s">
        <v>2026</v>
      </c>
      <c r="D46" s="215" t="s">
        <v>2027</v>
      </c>
      <c r="E46" s="3" t="s">
        <v>164</v>
      </c>
      <c r="F46" s="216">
        <v>35.849</v>
      </c>
      <c r="G46" s="16"/>
      <c r="H46" s="17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ht="15.75" customHeight="1">
      <c r="A47" s="16"/>
      <c r="B47" s="17"/>
      <c r="C47" s="215" t="s">
        <v>2035</v>
      </c>
      <c r="D47" s="215" t="s">
        <v>2036</v>
      </c>
      <c r="E47" s="3" t="s">
        <v>164</v>
      </c>
      <c r="F47" s="216">
        <v>35.849</v>
      </c>
      <c r="G47" s="16"/>
      <c r="H47" s="17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ht="16.5" customHeight="1">
      <c r="A48" s="16"/>
      <c r="B48" s="17"/>
      <c r="C48" s="215" t="s">
        <v>2084</v>
      </c>
      <c r="D48" s="215" t="s">
        <v>2085</v>
      </c>
      <c r="E48" s="3" t="s">
        <v>164</v>
      </c>
      <c r="F48" s="216">
        <v>464.134</v>
      </c>
      <c r="G48" s="16"/>
      <c r="H48" s="17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ht="16.5" customHeight="1">
      <c r="A49" s="16"/>
      <c r="B49" s="17"/>
      <c r="C49" s="211" t="s">
        <v>223</v>
      </c>
      <c r="D49" s="212" t="s">
        <v>224</v>
      </c>
      <c r="E49" s="213" t="s">
        <v>164</v>
      </c>
      <c r="F49" s="214">
        <v>339.521</v>
      </c>
      <c r="G49" s="16"/>
      <c r="H49" s="17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ht="16.5" customHeight="1">
      <c r="A50" s="16"/>
      <c r="B50" s="17"/>
      <c r="C50" s="215" t="s">
        <v>1</v>
      </c>
      <c r="D50" s="215" t="s">
        <v>524</v>
      </c>
      <c r="E50" s="3" t="s">
        <v>1</v>
      </c>
      <c r="F50" s="216">
        <v>0.0</v>
      </c>
      <c r="G50" s="16"/>
      <c r="H50" s="17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ht="16.5" customHeight="1">
      <c r="A51" s="16"/>
      <c r="B51" s="17"/>
      <c r="C51" s="215" t="s">
        <v>1</v>
      </c>
      <c r="D51" s="215" t="s">
        <v>894</v>
      </c>
      <c r="E51" s="3" t="s">
        <v>1</v>
      </c>
      <c r="F51" s="216">
        <v>0.0</v>
      </c>
      <c r="G51" s="16"/>
      <c r="H51" s="17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ht="16.5" customHeight="1">
      <c r="A52" s="16"/>
      <c r="B52" s="17"/>
      <c r="C52" s="215" t="s">
        <v>1</v>
      </c>
      <c r="D52" s="215" t="s">
        <v>895</v>
      </c>
      <c r="E52" s="3" t="s">
        <v>1</v>
      </c>
      <c r="F52" s="216">
        <v>23.155</v>
      </c>
      <c r="G52" s="16"/>
      <c r="H52" s="17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ht="16.5" customHeight="1">
      <c r="A53" s="16"/>
      <c r="B53" s="17"/>
      <c r="C53" s="215" t="s">
        <v>1</v>
      </c>
      <c r="D53" s="215" t="s">
        <v>543</v>
      </c>
      <c r="E53" s="3" t="s">
        <v>1</v>
      </c>
      <c r="F53" s="216">
        <v>-0.5</v>
      </c>
      <c r="G53" s="16"/>
      <c r="H53" s="17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ht="16.5" customHeight="1">
      <c r="A54" s="16"/>
      <c r="B54" s="17"/>
      <c r="C54" s="215" t="s">
        <v>1</v>
      </c>
      <c r="D54" s="215" t="s">
        <v>663</v>
      </c>
      <c r="E54" s="3" t="s">
        <v>1</v>
      </c>
      <c r="F54" s="216">
        <v>-1.882</v>
      </c>
      <c r="G54" s="16"/>
      <c r="H54" s="17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ht="16.5" customHeight="1">
      <c r="A55" s="16"/>
      <c r="B55" s="17"/>
      <c r="C55" s="215" t="s">
        <v>1</v>
      </c>
      <c r="D55" s="215" t="s">
        <v>896</v>
      </c>
      <c r="E55" s="3" t="s">
        <v>1</v>
      </c>
      <c r="F55" s="216">
        <v>0.0</v>
      </c>
      <c r="G55" s="16"/>
      <c r="H55" s="17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ht="16.5" customHeight="1">
      <c r="A56" s="16"/>
      <c r="B56" s="17"/>
      <c r="C56" s="215" t="s">
        <v>1</v>
      </c>
      <c r="D56" s="215" t="s">
        <v>897</v>
      </c>
      <c r="E56" s="3" t="s">
        <v>1</v>
      </c>
      <c r="F56" s="216">
        <v>44.88</v>
      </c>
      <c r="G56" s="16"/>
      <c r="H56" s="17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ht="16.5" customHeight="1">
      <c r="A57" s="16"/>
      <c r="B57" s="17"/>
      <c r="C57" s="215" t="s">
        <v>1</v>
      </c>
      <c r="D57" s="215" t="s">
        <v>898</v>
      </c>
      <c r="E57" s="3" t="s">
        <v>1</v>
      </c>
      <c r="F57" s="216">
        <v>-6.25</v>
      </c>
      <c r="G57" s="16"/>
      <c r="H57" s="17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ht="16.5" customHeight="1">
      <c r="A58" s="16"/>
      <c r="B58" s="17"/>
      <c r="C58" s="215" t="s">
        <v>1</v>
      </c>
      <c r="D58" s="215" t="s">
        <v>663</v>
      </c>
      <c r="E58" s="3" t="s">
        <v>1</v>
      </c>
      <c r="F58" s="216">
        <v>-1.882</v>
      </c>
      <c r="G58" s="16"/>
      <c r="H58" s="17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ht="16.5" customHeight="1">
      <c r="A59" s="16"/>
      <c r="B59" s="17"/>
      <c r="C59" s="215" t="s">
        <v>1</v>
      </c>
      <c r="D59" s="215" t="s">
        <v>899</v>
      </c>
      <c r="E59" s="3" t="s">
        <v>1</v>
      </c>
      <c r="F59" s="216">
        <v>-1.804</v>
      </c>
      <c r="G59" s="16"/>
      <c r="H59" s="17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ht="16.5" customHeight="1">
      <c r="A60" s="16"/>
      <c r="B60" s="17"/>
      <c r="C60" s="215" t="s">
        <v>1</v>
      </c>
      <c r="D60" s="215" t="s">
        <v>528</v>
      </c>
      <c r="E60" s="3" t="s">
        <v>1</v>
      </c>
      <c r="F60" s="216">
        <v>-4.6</v>
      </c>
      <c r="G60" s="16"/>
      <c r="H60" s="17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ht="16.5" customHeight="1">
      <c r="A61" s="16"/>
      <c r="B61" s="17"/>
      <c r="C61" s="215" t="s">
        <v>1</v>
      </c>
      <c r="D61" s="215" t="s">
        <v>529</v>
      </c>
      <c r="E61" s="3" t="s">
        <v>1</v>
      </c>
      <c r="F61" s="216">
        <v>-2.106</v>
      </c>
      <c r="G61" s="16"/>
      <c r="H61" s="17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ht="16.5" customHeight="1">
      <c r="A62" s="16"/>
      <c r="B62" s="17"/>
      <c r="C62" s="215" t="s">
        <v>1</v>
      </c>
      <c r="D62" s="215" t="s">
        <v>900</v>
      </c>
      <c r="E62" s="3" t="s">
        <v>1</v>
      </c>
      <c r="F62" s="216">
        <v>0.0</v>
      </c>
      <c r="G62" s="16"/>
      <c r="H62" s="17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ht="16.5" customHeight="1">
      <c r="A63" s="16"/>
      <c r="B63" s="17"/>
      <c r="C63" s="215" t="s">
        <v>1</v>
      </c>
      <c r="D63" s="215" t="s">
        <v>901</v>
      </c>
      <c r="E63" s="3" t="s">
        <v>1</v>
      </c>
      <c r="F63" s="216">
        <v>42.598</v>
      </c>
      <c r="G63" s="16"/>
      <c r="H63" s="17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ht="16.5" customHeight="1">
      <c r="A64" s="16"/>
      <c r="B64" s="17"/>
      <c r="C64" s="215" t="s">
        <v>1</v>
      </c>
      <c r="D64" s="215" t="s">
        <v>902</v>
      </c>
      <c r="E64" s="3" t="s">
        <v>1</v>
      </c>
      <c r="F64" s="216">
        <v>-2.75</v>
      </c>
      <c r="G64" s="16"/>
      <c r="H64" s="17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ht="16.5" customHeight="1">
      <c r="A65" s="16"/>
      <c r="B65" s="17"/>
      <c r="C65" s="215" t="s">
        <v>1</v>
      </c>
      <c r="D65" s="215" t="s">
        <v>529</v>
      </c>
      <c r="E65" s="3" t="s">
        <v>1</v>
      </c>
      <c r="F65" s="216">
        <v>-2.106</v>
      </c>
      <c r="G65" s="16"/>
      <c r="H65" s="17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ht="16.5" customHeight="1">
      <c r="A66" s="16"/>
      <c r="B66" s="17"/>
      <c r="C66" s="215" t="s">
        <v>1</v>
      </c>
      <c r="D66" s="215" t="s">
        <v>903</v>
      </c>
      <c r="E66" s="3" t="s">
        <v>1</v>
      </c>
      <c r="F66" s="216">
        <v>0.0</v>
      </c>
      <c r="G66" s="16"/>
      <c r="H66" s="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ht="16.5" customHeight="1">
      <c r="A67" s="16"/>
      <c r="B67" s="17"/>
      <c r="C67" s="215" t="s">
        <v>1</v>
      </c>
      <c r="D67" s="215" t="s">
        <v>904</v>
      </c>
      <c r="E67" s="3" t="s">
        <v>1</v>
      </c>
      <c r="F67" s="216">
        <v>80.713</v>
      </c>
      <c r="G67" s="16"/>
      <c r="H67" s="17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ht="16.5" customHeight="1">
      <c r="A68" s="16"/>
      <c r="B68" s="17"/>
      <c r="C68" s="215" t="s">
        <v>1</v>
      </c>
      <c r="D68" s="215" t="s">
        <v>905</v>
      </c>
      <c r="E68" s="3" t="s">
        <v>1</v>
      </c>
      <c r="F68" s="216">
        <v>-5.5</v>
      </c>
      <c r="G68" s="16"/>
      <c r="H68" s="17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ht="16.5" customHeight="1">
      <c r="A69" s="16"/>
      <c r="B69" s="17"/>
      <c r="C69" s="215" t="s">
        <v>1</v>
      </c>
      <c r="D69" s="215" t="s">
        <v>906</v>
      </c>
      <c r="E69" s="3" t="s">
        <v>1</v>
      </c>
      <c r="F69" s="216">
        <v>-7.5</v>
      </c>
      <c r="G69" s="16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ht="16.5" customHeight="1">
      <c r="A70" s="16"/>
      <c r="B70" s="17"/>
      <c r="C70" s="215" t="s">
        <v>1</v>
      </c>
      <c r="D70" s="215" t="s">
        <v>528</v>
      </c>
      <c r="E70" s="3" t="s">
        <v>1</v>
      </c>
      <c r="F70" s="216">
        <v>-4.6</v>
      </c>
      <c r="G70" s="16"/>
      <c r="H70" s="17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ht="16.5" customHeight="1">
      <c r="A71" s="16"/>
      <c r="B71" s="17"/>
      <c r="C71" s="215" t="s">
        <v>1</v>
      </c>
      <c r="D71" s="215" t="s">
        <v>527</v>
      </c>
      <c r="E71" s="3" t="s">
        <v>1</v>
      </c>
      <c r="F71" s="216">
        <v>-1.658</v>
      </c>
      <c r="G71" s="16"/>
      <c r="H71" s="17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ht="16.5" customHeight="1">
      <c r="A72" s="16"/>
      <c r="B72" s="17"/>
      <c r="C72" s="215" t="s">
        <v>1</v>
      </c>
      <c r="D72" s="215" t="s">
        <v>907</v>
      </c>
      <c r="E72" s="3" t="s">
        <v>1</v>
      </c>
      <c r="F72" s="216">
        <v>0.0</v>
      </c>
      <c r="G72" s="16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ht="16.5" customHeight="1">
      <c r="A73" s="16"/>
      <c r="B73" s="17"/>
      <c r="C73" s="215" t="s">
        <v>1</v>
      </c>
      <c r="D73" s="215" t="s">
        <v>908</v>
      </c>
      <c r="E73" s="3" t="s">
        <v>1</v>
      </c>
      <c r="F73" s="216">
        <v>18.81</v>
      </c>
      <c r="G73" s="16"/>
      <c r="H73" s="17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ht="16.5" customHeight="1">
      <c r="A74" s="16"/>
      <c r="B74" s="17"/>
      <c r="C74" s="215" t="s">
        <v>1</v>
      </c>
      <c r="D74" s="215" t="s">
        <v>909</v>
      </c>
      <c r="E74" s="3" t="s">
        <v>1</v>
      </c>
      <c r="F74" s="216">
        <v>-0.375</v>
      </c>
      <c r="G74" s="16"/>
      <c r="H74" s="17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ht="16.5" customHeight="1">
      <c r="A75" s="16"/>
      <c r="B75" s="17"/>
      <c r="C75" s="215" t="s">
        <v>1</v>
      </c>
      <c r="D75" s="215" t="s">
        <v>527</v>
      </c>
      <c r="E75" s="3" t="s">
        <v>1</v>
      </c>
      <c r="F75" s="216">
        <v>-1.658</v>
      </c>
      <c r="G75" s="16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ht="16.5" customHeight="1">
      <c r="A76" s="16"/>
      <c r="B76" s="17"/>
      <c r="C76" s="215" t="s">
        <v>1</v>
      </c>
      <c r="D76" s="215" t="s">
        <v>910</v>
      </c>
      <c r="E76" s="3" t="s">
        <v>1</v>
      </c>
      <c r="F76" s="216">
        <v>0.0</v>
      </c>
      <c r="G76" s="16"/>
      <c r="H76" s="17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ht="16.5" customHeight="1">
      <c r="A77" s="16"/>
      <c r="B77" s="17"/>
      <c r="C77" s="215" t="s">
        <v>1</v>
      </c>
      <c r="D77" s="215" t="s">
        <v>911</v>
      </c>
      <c r="E77" s="3" t="s">
        <v>1</v>
      </c>
      <c r="F77" s="216">
        <v>22.853</v>
      </c>
      <c r="G77" s="16"/>
      <c r="H77" s="17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ht="16.5" customHeight="1">
      <c r="A78" s="16"/>
      <c r="B78" s="17"/>
      <c r="C78" s="215" t="s">
        <v>1</v>
      </c>
      <c r="D78" s="215" t="s">
        <v>909</v>
      </c>
      <c r="E78" s="3" t="s">
        <v>1</v>
      </c>
      <c r="F78" s="216">
        <v>-0.375</v>
      </c>
      <c r="G78" s="16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ht="16.5" customHeight="1">
      <c r="A79" s="16"/>
      <c r="B79" s="17"/>
      <c r="C79" s="215" t="s">
        <v>1</v>
      </c>
      <c r="D79" s="215" t="s">
        <v>899</v>
      </c>
      <c r="E79" s="3" t="s">
        <v>1</v>
      </c>
      <c r="F79" s="216">
        <v>-1.804</v>
      </c>
      <c r="G79" s="16"/>
      <c r="H79" s="17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ht="16.5" customHeight="1">
      <c r="A80" s="16"/>
      <c r="B80" s="17"/>
      <c r="C80" s="215" t="s">
        <v>1</v>
      </c>
      <c r="D80" s="215" t="s">
        <v>530</v>
      </c>
      <c r="E80" s="3" t="s">
        <v>1</v>
      </c>
      <c r="F80" s="216">
        <v>0.0</v>
      </c>
      <c r="G80" s="16"/>
      <c r="H80" s="17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ht="16.5" customHeight="1">
      <c r="A81" s="16"/>
      <c r="B81" s="17"/>
      <c r="C81" s="215" t="s">
        <v>1</v>
      </c>
      <c r="D81" s="215" t="s">
        <v>912</v>
      </c>
      <c r="E81" s="3" t="s">
        <v>1</v>
      </c>
      <c r="F81" s="216">
        <v>0.0</v>
      </c>
      <c r="G81" s="16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ht="16.5" customHeight="1">
      <c r="A82" s="16"/>
      <c r="B82" s="17"/>
      <c r="C82" s="215" t="s">
        <v>1</v>
      </c>
      <c r="D82" s="215" t="s">
        <v>913</v>
      </c>
      <c r="E82" s="3" t="s">
        <v>1</v>
      </c>
      <c r="F82" s="216">
        <v>24.588</v>
      </c>
      <c r="G82" s="16"/>
      <c r="H82" s="17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ht="16.5" customHeight="1">
      <c r="A83" s="16"/>
      <c r="B83" s="17"/>
      <c r="C83" s="215" t="s">
        <v>1</v>
      </c>
      <c r="D83" s="215" t="s">
        <v>670</v>
      </c>
      <c r="E83" s="3" t="s">
        <v>1</v>
      </c>
      <c r="F83" s="216">
        <v>-1.84</v>
      </c>
      <c r="G83" s="16"/>
      <c r="H83" s="17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ht="16.5" customHeight="1">
      <c r="A84" s="16"/>
      <c r="B84" s="17"/>
      <c r="C84" s="215" t="s">
        <v>1</v>
      </c>
      <c r="D84" s="215" t="s">
        <v>914</v>
      </c>
      <c r="E84" s="3" t="s">
        <v>1</v>
      </c>
      <c r="F84" s="216">
        <v>0.0</v>
      </c>
      <c r="G84" s="16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ht="16.5" customHeight="1">
      <c r="A85" s="16"/>
      <c r="B85" s="17"/>
      <c r="C85" s="215" t="s">
        <v>1</v>
      </c>
      <c r="D85" s="215" t="s">
        <v>915</v>
      </c>
      <c r="E85" s="3" t="s">
        <v>1</v>
      </c>
      <c r="F85" s="216">
        <v>33.33</v>
      </c>
      <c r="G85" s="16"/>
      <c r="H85" s="17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ht="16.5" customHeight="1">
      <c r="A86" s="16"/>
      <c r="B86" s="17"/>
      <c r="C86" s="215" t="s">
        <v>1</v>
      </c>
      <c r="D86" s="215" t="s">
        <v>669</v>
      </c>
      <c r="E86" s="3" t="s">
        <v>1</v>
      </c>
      <c r="F86" s="216">
        <v>-6.176</v>
      </c>
      <c r="G86" s="16"/>
      <c r="H86" s="17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ht="16.5" customHeight="1">
      <c r="A87" s="16"/>
      <c r="B87" s="17"/>
      <c r="C87" s="215" t="s">
        <v>1</v>
      </c>
      <c r="D87" s="215" t="s">
        <v>670</v>
      </c>
      <c r="E87" s="3" t="s">
        <v>1</v>
      </c>
      <c r="F87" s="216">
        <v>-1.84</v>
      </c>
      <c r="G87" s="16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ht="16.5" customHeight="1">
      <c r="A88" s="16"/>
      <c r="B88" s="17"/>
      <c r="C88" s="215" t="s">
        <v>1</v>
      </c>
      <c r="D88" s="215" t="s">
        <v>916</v>
      </c>
      <c r="E88" s="3" t="s">
        <v>1</v>
      </c>
      <c r="F88" s="216">
        <v>0.0</v>
      </c>
      <c r="G88" s="16"/>
      <c r="H88" s="17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ht="16.5" customHeight="1">
      <c r="A89" s="16"/>
      <c r="B89" s="17"/>
      <c r="C89" s="215" t="s">
        <v>1</v>
      </c>
      <c r="D89" s="215" t="s">
        <v>917</v>
      </c>
      <c r="E89" s="3" t="s">
        <v>1</v>
      </c>
      <c r="F89" s="216">
        <v>31.953</v>
      </c>
      <c r="G89" s="16"/>
      <c r="H89" s="17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ht="16.5" customHeight="1">
      <c r="A90" s="16"/>
      <c r="B90" s="17"/>
      <c r="C90" s="215" t="s">
        <v>1</v>
      </c>
      <c r="D90" s="215" t="s">
        <v>918</v>
      </c>
      <c r="E90" s="3" t="s">
        <v>1</v>
      </c>
      <c r="F90" s="216">
        <v>-2.1</v>
      </c>
      <c r="G90" s="16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ht="16.5" customHeight="1">
      <c r="A91" s="16"/>
      <c r="B91" s="17"/>
      <c r="C91" s="215" t="s">
        <v>1</v>
      </c>
      <c r="D91" s="215" t="s">
        <v>919</v>
      </c>
      <c r="E91" s="3" t="s">
        <v>1</v>
      </c>
      <c r="F91" s="216">
        <v>-2.059</v>
      </c>
      <c r="G91" s="16"/>
      <c r="H91" s="17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ht="16.5" customHeight="1">
      <c r="A92" s="16"/>
      <c r="B92" s="17"/>
      <c r="C92" s="215" t="s">
        <v>1</v>
      </c>
      <c r="D92" s="215" t="s">
        <v>920</v>
      </c>
      <c r="E92" s="3" t="s">
        <v>1</v>
      </c>
      <c r="F92" s="216">
        <v>0.0</v>
      </c>
      <c r="G92" s="16"/>
      <c r="H92" s="17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ht="16.5" customHeight="1">
      <c r="A93" s="16"/>
      <c r="B93" s="17"/>
      <c r="C93" s="215" t="s">
        <v>1</v>
      </c>
      <c r="D93" s="215" t="s">
        <v>921</v>
      </c>
      <c r="E93" s="3" t="s">
        <v>1</v>
      </c>
      <c r="F93" s="216">
        <v>37.91</v>
      </c>
      <c r="G93" s="16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ht="16.5" customHeight="1">
      <c r="A94" s="16"/>
      <c r="B94" s="17"/>
      <c r="C94" s="215" t="s">
        <v>1</v>
      </c>
      <c r="D94" s="215" t="s">
        <v>549</v>
      </c>
      <c r="E94" s="3" t="s">
        <v>1</v>
      </c>
      <c r="F94" s="216">
        <v>-4.2</v>
      </c>
      <c r="G94" s="16"/>
      <c r="H94" s="17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ht="16.5" customHeight="1">
      <c r="A95" s="16"/>
      <c r="B95" s="17"/>
      <c r="C95" s="215" t="s">
        <v>1</v>
      </c>
      <c r="D95" s="215" t="s">
        <v>922</v>
      </c>
      <c r="E95" s="3" t="s">
        <v>1</v>
      </c>
      <c r="F95" s="216">
        <v>-2.012</v>
      </c>
      <c r="G95" s="16"/>
      <c r="H95" s="17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ht="16.5" customHeight="1">
      <c r="A96" s="16"/>
      <c r="B96" s="17"/>
      <c r="C96" s="215" t="s">
        <v>1</v>
      </c>
      <c r="D96" s="215" t="s">
        <v>923</v>
      </c>
      <c r="E96" s="3" t="s">
        <v>1</v>
      </c>
      <c r="F96" s="216">
        <v>0.0</v>
      </c>
      <c r="G96" s="16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ht="16.5" customHeight="1">
      <c r="A97" s="16"/>
      <c r="B97" s="17"/>
      <c r="C97" s="215" t="s">
        <v>1</v>
      </c>
      <c r="D97" s="215" t="s">
        <v>924</v>
      </c>
      <c r="E97" s="3" t="s">
        <v>1</v>
      </c>
      <c r="F97" s="216">
        <v>34.77</v>
      </c>
      <c r="G97" s="16"/>
      <c r="H97" s="17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ht="16.5" customHeight="1">
      <c r="A98" s="16"/>
      <c r="B98" s="17"/>
      <c r="C98" s="215" t="s">
        <v>1</v>
      </c>
      <c r="D98" s="215" t="s">
        <v>918</v>
      </c>
      <c r="E98" s="3" t="s">
        <v>1</v>
      </c>
      <c r="F98" s="216">
        <v>-2.1</v>
      </c>
      <c r="G98" s="16"/>
      <c r="H98" s="17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ht="16.5" customHeight="1">
      <c r="A99" s="16"/>
      <c r="B99" s="17"/>
      <c r="C99" s="215" t="s">
        <v>1</v>
      </c>
      <c r="D99" s="215" t="s">
        <v>925</v>
      </c>
      <c r="E99" s="3" t="s">
        <v>1</v>
      </c>
      <c r="F99" s="216">
        <v>-1.323</v>
      </c>
      <c r="G99" s="16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ht="16.5" customHeight="1">
      <c r="A100" s="16"/>
      <c r="B100" s="17"/>
      <c r="C100" s="215" t="s">
        <v>1</v>
      </c>
      <c r="D100" s="215" t="s">
        <v>919</v>
      </c>
      <c r="E100" s="3" t="s">
        <v>1</v>
      </c>
      <c r="F100" s="216">
        <v>-2.059</v>
      </c>
      <c r="G100" s="16"/>
      <c r="H100" s="17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ht="16.5" customHeight="1">
      <c r="A101" s="16"/>
      <c r="B101" s="17"/>
      <c r="C101" s="215" t="s">
        <v>1</v>
      </c>
      <c r="D101" s="215" t="s">
        <v>926</v>
      </c>
      <c r="E101" s="3" t="s">
        <v>1</v>
      </c>
      <c r="F101" s="216">
        <v>0.0</v>
      </c>
      <c r="G101" s="16"/>
      <c r="H101" s="17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ht="16.5" customHeight="1">
      <c r="A102" s="16"/>
      <c r="B102" s="17"/>
      <c r="C102" s="215" t="s">
        <v>1</v>
      </c>
      <c r="D102" s="215" t="s">
        <v>927</v>
      </c>
      <c r="E102" s="3" t="s">
        <v>1</v>
      </c>
      <c r="F102" s="216">
        <v>18.343</v>
      </c>
      <c r="G102" s="16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ht="16.5" customHeight="1">
      <c r="A103" s="16"/>
      <c r="B103" s="17"/>
      <c r="C103" s="215" t="s">
        <v>1</v>
      </c>
      <c r="D103" s="215" t="s">
        <v>925</v>
      </c>
      <c r="E103" s="3" t="s">
        <v>1</v>
      </c>
      <c r="F103" s="216">
        <v>-1.323</v>
      </c>
      <c r="G103" s="16"/>
      <c r="H103" s="17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ht="16.5" customHeight="1">
      <c r="A104" s="16"/>
      <c r="B104" s="17"/>
      <c r="C104" s="215" t="s">
        <v>223</v>
      </c>
      <c r="D104" s="215" t="s">
        <v>351</v>
      </c>
      <c r="E104" s="3" t="s">
        <v>1</v>
      </c>
      <c r="F104" s="216">
        <v>339.521</v>
      </c>
      <c r="G104" s="16"/>
      <c r="H104" s="17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ht="16.5" customHeight="1">
      <c r="A105" s="16"/>
      <c r="B105" s="17"/>
      <c r="C105" s="217" t="s">
        <v>2786</v>
      </c>
      <c r="D105" s="16"/>
      <c r="E105" s="16"/>
      <c r="F105" s="16"/>
      <c r="G105" s="16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ht="16.5" customHeight="1">
      <c r="A106" s="16"/>
      <c r="B106" s="17"/>
      <c r="C106" s="215" t="s">
        <v>891</v>
      </c>
      <c r="D106" s="215" t="s">
        <v>892</v>
      </c>
      <c r="E106" s="3" t="s">
        <v>164</v>
      </c>
      <c r="F106" s="216">
        <v>339.521</v>
      </c>
      <c r="G106" s="16"/>
      <c r="H106" s="17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ht="16.5" customHeight="1">
      <c r="A107" s="16"/>
      <c r="B107" s="17"/>
      <c r="C107" s="215" t="s">
        <v>929</v>
      </c>
      <c r="D107" s="215" t="s">
        <v>930</v>
      </c>
      <c r="E107" s="3" t="s">
        <v>164</v>
      </c>
      <c r="F107" s="216">
        <v>339.521</v>
      </c>
      <c r="G107" s="16"/>
      <c r="H107" s="17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ht="16.5" customHeight="1">
      <c r="A108" s="16"/>
      <c r="B108" s="17"/>
      <c r="C108" s="215" t="s">
        <v>2079</v>
      </c>
      <c r="D108" s="215" t="s">
        <v>2080</v>
      </c>
      <c r="E108" s="3" t="s">
        <v>164</v>
      </c>
      <c r="F108" s="216">
        <v>423.421</v>
      </c>
      <c r="G108" s="16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ht="16.5" customHeight="1">
      <c r="A109" s="16"/>
      <c r="B109" s="17"/>
      <c r="C109" s="215" t="s">
        <v>2084</v>
      </c>
      <c r="D109" s="215" t="s">
        <v>2085</v>
      </c>
      <c r="E109" s="3" t="s">
        <v>164</v>
      </c>
      <c r="F109" s="216">
        <v>464.134</v>
      </c>
      <c r="G109" s="16"/>
      <c r="H109" s="17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ht="15.75" customHeight="1">
      <c r="A110" s="16"/>
      <c r="B110" s="17"/>
      <c r="C110" s="215" t="s">
        <v>1119</v>
      </c>
      <c r="D110" s="215" t="s">
        <v>1120</v>
      </c>
      <c r="E110" s="3" t="s">
        <v>164</v>
      </c>
      <c r="F110" s="216">
        <v>339.521</v>
      </c>
      <c r="G110" s="16"/>
      <c r="H110" s="17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ht="16.5" customHeight="1">
      <c r="A111" s="16"/>
      <c r="B111" s="17"/>
      <c r="C111" s="211" t="s">
        <v>220</v>
      </c>
      <c r="D111" s="212" t="s">
        <v>221</v>
      </c>
      <c r="E111" s="213" t="s">
        <v>164</v>
      </c>
      <c r="F111" s="214">
        <v>83.9</v>
      </c>
      <c r="G111" s="16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ht="16.5" customHeight="1">
      <c r="A112" s="16"/>
      <c r="B112" s="17"/>
      <c r="C112" s="215" t="s">
        <v>1</v>
      </c>
      <c r="D112" s="215" t="s">
        <v>524</v>
      </c>
      <c r="E112" s="3" t="s">
        <v>1</v>
      </c>
      <c r="F112" s="216">
        <v>0.0</v>
      </c>
      <c r="G112" s="16"/>
      <c r="H112" s="17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ht="16.5" customHeight="1">
      <c r="A113" s="16"/>
      <c r="B113" s="17"/>
      <c r="C113" s="215" t="s">
        <v>220</v>
      </c>
      <c r="D113" s="215" t="s">
        <v>874</v>
      </c>
      <c r="E113" s="3" t="s">
        <v>1</v>
      </c>
      <c r="F113" s="216">
        <v>83.9</v>
      </c>
      <c r="G113" s="16"/>
      <c r="H113" s="17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ht="16.5" customHeight="1">
      <c r="A114" s="16"/>
      <c r="B114" s="17"/>
      <c r="C114" s="217" t="s">
        <v>2786</v>
      </c>
      <c r="D114" s="16"/>
      <c r="E114" s="16"/>
      <c r="F114" s="16"/>
      <c r="G114" s="16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ht="16.5" customHeight="1">
      <c r="A115" s="16"/>
      <c r="B115" s="17"/>
      <c r="C115" s="215" t="s">
        <v>871</v>
      </c>
      <c r="D115" s="215" t="s">
        <v>872</v>
      </c>
      <c r="E115" s="3" t="s">
        <v>164</v>
      </c>
      <c r="F115" s="216">
        <v>83.9</v>
      </c>
      <c r="G115" s="16"/>
      <c r="H115" s="17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ht="15.75" customHeight="1">
      <c r="A116" s="16"/>
      <c r="B116" s="17"/>
      <c r="C116" s="215" t="s">
        <v>876</v>
      </c>
      <c r="D116" s="215" t="s">
        <v>877</v>
      </c>
      <c r="E116" s="3" t="s">
        <v>164</v>
      </c>
      <c r="F116" s="216">
        <v>83.9</v>
      </c>
      <c r="G116" s="16"/>
      <c r="H116" s="17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ht="16.5" customHeight="1">
      <c r="A117" s="16"/>
      <c r="B117" s="17"/>
      <c r="C117" s="215" t="s">
        <v>881</v>
      </c>
      <c r="D117" s="215" t="s">
        <v>882</v>
      </c>
      <c r="E117" s="3" t="s">
        <v>164</v>
      </c>
      <c r="F117" s="216">
        <v>83.9</v>
      </c>
      <c r="G117" s="16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ht="16.5" customHeight="1">
      <c r="A118" s="16"/>
      <c r="B118" s="17"/>
      <c r="C118" s="215" t="s">
        <v>2079</v>
      </c>
      <c r="D118" s="215" t="s">
        <v>2080</v>
      </c>
      <c r="E118" s="3" t="s">
        <v>164</v>
      </c>
      <c r="F118" s="216">
        <v>423.421</v>
      </c>
      <c r="G118" s="16"/>
      <c r="H118" s="17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ht="16.5" customHeight="1">
      <c r="A119" s="16"/>
      <c r="B119" s="17"/>
      <c r="C119" s="215" t="s">
        <v>2084</v>
      </c>
      <c r="D119" s="215" t="s">
        <v>2085</v>
      </c>
      <c r="E119" s="3" t="s">
        <v>164</v>
      </c>
      <c r="F119" s="216">
        <v>464.134</v>
      </c>
      <c r="G119" s="16"/>
      <c r="H119" s="17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ht="16.5" customHeight="1">
      <c r="A120" s="16"/>
      <c r="B120" s="17"/>
      <c r="C120" s="211" t="s">
        <v>292</v>
      </c>
      <c r="D120" s="212" t="s">
        <v>293</v>
      </c>
      <c r="E120" s="213" t="s">
        <v>174</v>
      </c>
      <c r="F120" s="214">
        <v>0.143</v>
      </c>
      <c r="G120" s="16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ht="16.5" customHeight="1">
      <c r="A121" s="16"/>
      <c r="B121" s="17"/>
      <c r="C121" s="215" t="s">
        <v>1</v>
      </c>
      <c r="D121" s="215" t="s">
        <v>1347</v>
      </c>
      <c r="E121" s="3" t="s">
        <v>1</v>
      </c>
      <c r="F121" s="216">
        <v>0.0</v>
      </c>
      <c r="G121" s="16"/>
      <c r="H121" s="17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ht="16.5" customHeight="1">
      <c r="A122" s="16"/>
      <c r="B122" s="17"/>
      <c r="C122" s="215" t="s">
        <v>1</v>
      </c>
      <c r="D122" s="215" t="s">
        <v>1354</v>
      </c>
      <c r="E122" s="3" t="s">
        <v>1</v>
      </c>
      <c r="F122" s="216">
        <v>0.068</v>
      </c>
      <c r="G122" s="16"/>
      <c r="H122" s="17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ht="16.5" customHeight="1">
      <c r="A123" s="16"/>
      <c r="B123" s="17"/>
      <c r="C123" s="215" t="s">
        <v>1</v>
      </c>
      <c r="D123" s="215" t="s">
        <v>1355</v>
      </c>
      <c r="E123" s="3" t="s">
        <v>1</v>
      </c>
      <c r="F123" s="216">
        <v>0.075</v>
      </c>
      <c r="G123" s="16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ht="16.5" customHeight="1">
      <c r="A124" s="16"/>
      <c r="B124" s="17"/>
      <c r="C124" s="215" t="s">
        <v>292</v>
      </c>
      <c r="D124" s="215" t="s">
        <v>351</v>
      </c>
      <c r="E124" s="3" t="s">
        <v>1</v>
      </c>
      <c r="F124" s="216">
        <v>0.143</v>
      </c>
      <c r="G124" s="16"/>
      <c r="H124" s="17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ht="16.5" customHeight="1">
      <c r="A125" s="16"/>
      <c r="B125" s="17"/>
      <c r="C125" s="217" t="s">
        <v>2786</v>
      </c>
      <c r="D125" s="16"/>
      <c r="E125" s="16"/>
      <c r="F125" s="16"/>
      <c r="G125" s="16"/>
      <c r="H125" s="17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ht="16.5" customHeight="1">
      <c r="A126" s="16"/>
      <c r="B126" s="17"/>
      <c r="C126" s="215" t="s">
        <v>1351</v>
      </c>
      <c r="D126" s="215" t="s">
        <v>1352</v>
      </c>
      <c r="E126" s="3" t="s">
        <v>174</v>
      </c>
      <c r="F126" s="216">
        <v>0.143</v>
      </c>
      <c r="G126" s="16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ht="16.5" customHeight="1">
      <c r="A127" s="16"/>
      <c r="B127" s="17"/>
      <c r="C127" s="215" t="s">
        <v>1472</v>
      </c>
      <c r="D127" s="215" t="s">
        <v>1473</v>
      </c>
      <c r="E127" s="3" t="s">
        <v>174</v>
      </c>
      <c r="F127" s="216">
        <v>12.343</v>
      </c>
      <c r="G127" s="16"/>
      <c r="H127" s="17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ht="16.5" customHeight="1">
      <c r="A128" s="16"/>
      <c r="B128" s="17"/>
      <c r="C128" s="211" t="s">
        <v>249</v>
      </c>
      <c r="D128" s="212" t="s">
        <v>250</v>
      </c>
      <c r="E128" s="213" t="s">
        <v>174</v>
      </c>
      <c r="F128" s="214">
        <v>0.699</v>
      </c>
      <c r="G128" s="16"/>
      <c r="H128" s="17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ht="16.5" customHeight="1">
      <c r="A129" s="16"/>
      <c r="B129" s="17"/>
      <c r="C129" s="215" t="s">
        <v>1</v>
      </c>
      <c r="D129" s="215" t="s">
        <v>1361</v>
      </c>
      <c r="E129" s="3" t="s">
        <v>1</v>
      </c>
      <c r="F129" s="216">
        <v>0.0</v>
      </c>
      <c r="G129" s="16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ht="16.5" customHeight="1">
      <c r="A130" s="16"/>
      <c r="B130" s="17"/>
      <c r="C130" s="215" t="s">
        <v>1</v>
      </c>
      <c r="D130" s="215" t="s">
        <v>1365</v>
      </c>
      <c r="E130" s="3" t="s">
        <v>1</v>
      </c>
      <c r="F130" s="216">
        <v>0.699</v>
      </c>
      <c r="G130" s="16"/>
      <c r="H130" s="17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ht="16.5" customHeight="1">
      <c r="A131" s="16"/>
      <c r="B131" s="17"/>
      <c r="C131" s="215" t="s">
        <v>249</v>
      </c>
      <c r="D131" s="215" t="s">
        <v>351</v>
      </c>
      <c r="E131" s="3" t="s">
        <v>1</v>
      </c>
      <c r="F131" s="216">
        <v>0.699</v>
      </c>
      <c r="G131" s="16"/>
      <c r="H131" s="17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ht="16.5" customHeight="1">
      <c r="A132" s="16"/>
      <c r="B132" s="17"/>
      <c r="C132" s="217" t="s">
        <v>2786</v>
      </c>
      <c r="D132" s="16"/>
      <c r="E132" s="16"/>
      <c r="F132" s="16"/>
      <c r="G132" s="16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ht="16.5" customHeight="1">
      <c r="A133" s="16"/>
      <c r="B133" s="17"/>
      <c r="C133" s="215" t="s">
        <v>1351</v>
      </c>
      <c r="D133" s="215" t="s">
        <v>1352</v>
      </c>
      <c r="E133" s="3" t="s">
        <v>174</v>
      </c>
      <c r="F133" s="216">
        <v>0.699</v>
      </c>
      <c r="G133" s="16"/>
      <c r="H133" s="17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ht="16.5" customHeight="1">
      <c r="A134" s="16"/>
      <c r="B134" s="17"/>
      <c r="C134" s="215" t="s">
        <v>1472</v>
      </c>
      <c r="D134" s="215" t="s">
        <v>1473</v>
      </c>
      <c r="E134" s="3" t="s">
        <v>174</v>
      </c>
      <c r="F134" s="216">
        <v>12.343</v>
      </c>
      <c r="G134" s="16"/>
      <c r="H134" s="17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ht="16.5" customHeight="1">
      <c r="A135" s="16"/>
      <c r="B135" s="17"/>
      <c r="C135" s="211" t="s">
        <v>252</v>
      </c>
      <c r="D135" s="212" t="s">
        <v>253</v>
      </c>
      <c r="E135" s="213" t="s">
        <v>174</v>
      </c>
      <c r="F135" s="214">
        <v>0.396</v>
      </c>
      <c r="G135" s="16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ht="16.5" customHeight="1">
      <c r="A136" s="16"/>
      <c r="B136" s="17"/>
      <c r="C136" s="215" t="s">
        <v>1</v>
      </c>
      <c r="D136" s="215" t="s">
        <v>1374</v>
      </c>
      <c r="E136" s="3" t="s">
        <v>1</v>
      </c>
      <c r="F136" s="216">
        <v>0.0</v>
      </c>
      <c r="G136" s="16"/>
      <c r="H136" s="17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ht="16.5" customHeight="1">
      <c r="A137" s="16"/>
      <c r="B137" s="17"/>
      <c r="C137" s="215" t="s">
        <v>1</v>
      </c>
      <c r="D137" s="215" t="s">
        <v>1381</v>
      </c>
      <c r="E137" s="3" t="s">
        <v>1</v>
      </c>
      <c r="F137" s="216">
        <v>0.18</v>
      </c>
      <c r="G137" s="16"/>
      <c r="H137" s="17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ht="16.5" customHeight="1">
      <c r="A138" s="16"/>
      <c r="B138" s="17"/>
      <c r="C138" s="215" t="s">
        <v>1</v>
      </c>
      <c r="D138" s="215" t="s">
        <v>1382</v>
      </c>
      <c r="E138" s="3" t="s">
        <v>1</v>
      </c>
      <c r="F138" s="216">
        <v>0.216</v>
      </c>
      <c r="G138" s="16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ht="16.5" customHeight="1">
      <c r="A139" s="16"/>
      <c r="B139" s="17"/>
      <c r="C139" s="215" t="s">
        <v>252</v>
      </c>
      <c r="D139" s="215" t="s">
        <v>351</v>
      </c>
      <c r="E139" s="3" t="s">
        <v>1</v>
      </c>
      <c r="F139" s="216">
        <v>0.396</v>
      </c>
      <c r="G139" s="16"/>
      <c r="H139" s="17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ht="16.5" customHeight="1">
      <c r="A140" s="16"/>
      <c r="B140" s="17"/>
      <c r="C140" s="217" t="s">
        <v>2786</v>
      </c>
      <c r="D140" s="16"/>
      <c r="E140" s="16"/>
      <c r="F140" s="16"/>
      <c r="G140" s="16"/>
      <c r="H140" s="17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ht="16.5" customHeight="1">
      <c r="A141" s="16"/>
      <c r="B141" s="17"/>
      <c r="C141" s="215" t="s">
        <v>1378</v>
      </c>
      <c r="D141" s="215" t="s">
        <v>1379</v>
      </c>
      <c r="E141" s="3" t="s">
        <v>174</v>
      </c>
      <c r="F141" s="216">
        <v>0.396</v>
      </c>
      <c r="G141" s="16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ht="16.5" customHeight="1">
      <c r="A142" s="16"/>
      <c r="B142" s="17"/>
      <c r="C142" s="215" t="s">
        <v>1472</v>
      </c>
      <c r="D142" s="215" t="s">
        <v>1473</v>
      </c>
      <c r="E142" s="3" t="s">
        <v>174</v>
      </c>
      <c r="F142" s="216">
        <v>12.343</v>
      </c>
      <c r="G142" s="16"/>
      <c r="H142" s="17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ht="16.5" customHeight="1">
      <c r="A143" s="16"/>
      <c r="B143" s="17"/>
      <c r="C143" s="211" t="s">
        <v>295</v>
      </c>
      <c r="D143" s="212" t="s">
        <v>296</v>
      </c>
      <c r="E143" s="213" t="s">
        <v>174</v>
      </c>
      <c r="F143" s="214">
        <v>1.898</v>
      </c>
      <c r="G143" s="16"/>
      <c r="H143" s="17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ht="16.5" customHeight="1">
      <c r="A144" s="16"/>
      <c r="B144" s="17"/>
      <c r="C144" s="215" t="s">
        <v>1</v>
      </c>
      <c r="D144" s="215" t="s">
        <v>1371</v>
      </c>
      <c r="E144" s="3" t="s">
        <v>1</v>
      </c>
      <c r="F144" s="216">
        <v>0.0</v>
      </c>
      <c r="G144" s="16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ht="16.5" customHeight="1">
      <c r="A145" s="16"/>
      <c r="B145" s="17"/>
      <c r="C145" s="215" t="s">
        <v>1</v>
      </c>
      <c r="D145" s="215" t="s">
        <v>1387</v>
      </c>
      <c r="E145" s="3" t="s">
        <v>1</v>
      </c>
      <c r="F145" s="216">
        <v>1.898</v>
      </c>
      <c r="G145" s="16"/>
      <c r="H145" s="17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ht="16.5" customHeight="1">
      <c r="A146" s="16"/>
      <c r="B146" s="17"/>
      <c r="C146" s="215" t="s">
        <v>295</v>
      </c>
      <c r="D146" s="215" t="s">
        <v>351</v>
      </c>
      <c r="E146" s="3" t="s">
        <v>1</v>
      </c>
      <c r="F146" s="216">
        <v>1.898</v>
      </c>
      <c r="G146" s="16"/>
      <c r="H146" s="17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ht="16.5" customHeight="1">
      <c r="A147" s="16"/>
      <c r="B147" s="17"/>
      <c r="C147" s="217" t="s">
        <v>2786</v>
      </c>
      <c r="D147" s="16"/>
      <c r="E147" s="16"/>
      <c r="F147" s="16"/>
      <c r="G147" s="16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ht="16.5" customHeight="1">
      <c r="A148" s="16"/>
      <c r="B148" s="17"/>
      <c r="C148" s="215" t="s">
        <v>1384</v>
      </c>
      <c r="D148" s="215" t="s">
        <v>1385</v>
      </c>
      <c r="E148" s="3" t="s">
        <v>174</v>
      </c>
      <c r="F148" s="216">
        <v>1.898</v>
      </c>
      <c r="G148" s="16"/>
      <c r="H148" s="17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ht="16.5" customHeight="1">
      <c r="A149" s="16"/>
      <c r="B149" s="17"/>
      <c r="C149" s="215" t="s">
        <v>1472</v>
      </c>
      <c r="D149" s="215" t="s">
        <v>1473</v>
      </c>
      <c r="E149" s="3" t="s">
        <v>174</v>
      </c>
      <c r="F149" s="216">
        <v>12.343</v>
      </c>
      <c r="G149" s="16"/>
      <c r="H149" s="17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ht="16.5" customHeight="1">
      <c r="A150" s="16"/>
      <c r="B150" s="17"/>
      <c r="C150" s="211" t="s">
        <v>298</v>
      </c>
      <c r="D150" s="212" t="s">
        <v>299</v>
      </c>
      <c r="E150" s="213" t="s">
        <v>174</v>
      </c>
      <c r="F150" s="214">
        <v>1.908</v>
      </c>
      <c r="G150" s="16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ht="16.5" customHeight="1">
      <c r="A151" s="16"/>
      <c r="B151" s="17"/>
      <c r="C151" s="215" t="s">
        <v>1</v>
      </c>
      <c r="D151" s="215" t="s">
        <v>1371</v>
      </c>
      <c r="E151" s="3" t="s">
        <v>1</v>
      </c>
      <c r="F151" s="216">
        <v>0.0</v>
      </c>
      <c r="G151" s="16"/>
      <c r="H151" s="17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ht="16.5" customHeight="1">
      <c r="A152" s="16"/>
      <c r="B152" s="17"/>
      <c r="C152" s="215" t="s">
        <v>1</v>
      </c>
      <c r="D152" s="215" t="s">
        <v>1392</v>
      </c>
      <c r="E152" s="3" t="s">
        <v>1</v>
      </c>
      <c r="F152" s="216">
        <v>1.908</v>
      </c>
      <c r="G152" s="16"/>
      <c r="H152" s="17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ht="16.5" customHeight="1">
      <c r="A153" s="16"/>
      <c r="B153" s="17"/>
      <c r="C153" s="215" t="s">
        <v>298</v>
      </c>
      <c r="D153" s="215" t="s">
        <v>351</v>
      </c>
      <c r="E153" s="3" t="s">
        <v>1</v>
      </c>
      <c r="F153" s="216">
        <v>1.908</v>
      </c>
      <c r="G153" s="16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ht="16.5" customHeight="1">
      <c r="A154" s="16"/>
      <c r="B154" s="17"/>
      <c r="C154" s="217" t="s">
        <v>2786</v>
      </c>
      <c r="D154" s="16"/>
      <c r="E154" s="16"/>
      <c r="F154" s="16"/>
      <c r="G154" s="16"/>
      <c r="H154" s="17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ht="16.5" customHeight="1">
      <c r="A155" s="16"/>
      <c r="B155" s="17"/>
      <c r="C155" s="215" t="s">
        <v>1389</v>
      </c>
      <c r="D155" s="215" t="s">
        <v>1390</v>
      </c>
      <c r="E155" s="3" t="s">
        <v>174</v>
      </c>
      <c r="F155" s="216">
        <v>1.908</v>
      </c>
      <c r="G155" s="16"/>
      <c r="H155" s="17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ht="16.5" customHeight="1">
      <c r="A156" s="16"/>
      <c r="B156" s="17"/>
      <c r="C156" s="215" t="s">
        <v>1472</v>
      </c>
      <c r="D156" s="215" t="s">
        <v>1473</v>
      </c>
      <c r="E156" s="3" t="s">
        <v>174</v>
      </c>
      <c r="F156" s="216">
        <v>12.343</v>
      </c>
      <c r="G156" s="16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ht="16.5" customHeight="1">
      <c r="A157" s="16"/>
      <c r="B157" s="17"/>
      <c r="C157" s="211" t="s">
        <v>301</v>
      </c>
      <c r="D157" s="212" t="s">
        <v>302</v>
      </c>
      <c r="E157" s="213" t="s">
        <v>174</v>
      </c>
      <c r="F157" s="214">
        <v>0.417</v>
      </c>
      <c r="G157" s="16"/>
      <c r="H157" s="17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ht="16.5" customHeight="1">
      <c r="A158" s="16"/>
      <c r="B158" s="17"/>
      <c r="C158" s="215" t="s">
        <v>1</v>
      </c>
      <c r="D158" s="215" t="s">
        <v>1398</v>
      </c>
      <c r="E158" s="3" t="s">
        <v>1</v>
      </c>
      <c r="F158" s="216">
        <v>0.0</v>
      </c>
      <c r="G158" s="16"/>
      <c r="H158" s="17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ht="16.5" customHeight="1">
      <c r="A159" s="16"/>
      <c r="B159" s="17"/>
      <c r="C159" s="215" t="s">
        <v>1</v>
      </c>
      <c r="D159" s="215" t="s">
        <v>1413</v>
      </c>
      <c r="E159" s="3" t="s">
        <v>1</v>
      </c>
      <c r="F159" s="216">
        <v>0.127</v>
      </c>
      <c r="G159" s="16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ht="16.5" customHeight="1">
      <c r="A160" s="16"/>
      <c r="B160" s="17"/>
      <c r="C160" s="215" t="s">
        <v>1</v>
      </c>
      <c r="D160" s="215" t="s">
        <v>1414</v>
      </c>
      <c r="E160" s="3" t="s">
        <v>1</v>
      </c>
      <c r="F160" s="216">
        <v>0.161</v>
      </c>
      <c r="G160" s="16"/>
      <c r="H160" s="17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ht="16.5" customHeight="1">
      <c r="A161" s="16"/>
      <c r="B161" s="17"/>
      <c r="C161" s="215" t="s">
        <v>1</v>
      </c>
      <c r="D161" s="215" t="s">
        <v>1402</v>
      </c>
      <c r="E161" s="3" t="s">
        <v>1</v>
      </c>
      <c r="F161" s="216">
        <v>0.0</v>
      </c>
      <c r="G161" s="16"/>
      <c r="H161" s="17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ht="16.5" customHeight="1">
      <c r="A162" s="16"/>
      <c r="B162" s="17"/>
      <c r="C162" s="215" t="s">
        <v>1</v>
      </c>
      <c r="D162" s="215" t="s">
        <v>1415</v>
      </c>
      <c r="E162" s="3" t="s">
        <v>1</v>
      </c>
      <c r="F162" s="216">
        <v>0.129</v>
      </c>
      <c r="G162" s="16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ht="16.5" customHeight="1">
      <c r="A163" s="16"/>
      <c r="B163" s="17"/>
      <c r="C163" s="215" t="s">
        <v>301</v>
      </c>
      <c r="D163" s="215" t="s">
        <v>351</v>
      </c>
      <c r="E163" s="3" t="s">
        <v>1</v>
      </c>
      <c r="F163" s="216">
        <v>0.417</v>
      </c>
      <c r="G163" s="16"/>
      <c r="H163" s="17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ht="16.5" customHeight="1">
      <c r="A164" s="16"/>
      <c r="B164" s="17"/>
      <c r="C164" s="217" t="s">
        <v>2786</v>
      </c>
      <c r="D164" s="16"/>
      <c r="E164" s="16"/>
      <c r="F164" s="16"/>
      <c r="G164" s="16"/>
      <c r="H164" s="17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ht="16.5" customHeight="1">
      <c r="A165" s="16"/>
      <c r="B165" s="17"/>
      <c r="C165" s="215" t="s">
        <v>1410</v>
      </c>
      <c r="D165" s="215" t="s">
        <v>1411</v>
      </c>
      <c r="E165" s="3" t="s">
        <v>174</v>
      </c>
      <c r="F165" s="216">
        <v>0.417</v>
      </c>
      <c r="G165" s="16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ht="16.5" customHeight="1">
      <c r="A166" s="16"/>
      <c r="B166" s="17"/>
      <c r="C166" s="215" t="s">
        <v>1472</v>
      </c>
      <c r="D166" s="215" t="s">
        <v>1473</v>
      </c>
      <c r="E166" s="3" t="s">
        <v>174</v>
      </c>
      <c r="F166" s="216">
        <v>12.343</v>
      </c>
      <c r="G166" s="16"/>
      <c r="H166" s="17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ht="16.5" customHeight="1">
      <c r="A167" s="16"/>
      <c r="B167" s="17"/>
      <c r="C167" s="211" t="s">
        <v>255</v>
      </c>
      <c r="D167" s="212" t="s">
        <v>256</v>
      </c>
      <c r="E167" s="213" t="s">
        <v>174</v>
      </c>
      <c r="F167" s="214">
        <v>0.25</v>
      </c>
      <c r="G167" s="16"/>
      <c r="H167" s="17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ht="16.5" customHeight="1">
      <c r="A168" s="16"/>
      <c r="B168" s="17"/>
      <c r="C168" s="215" t="s">
        <v>1</v>
      </c>
      <c r="D168" s="215" t="s">
        <v>1398</v>
      </c>
      <c r="E168" s="3" t="s">
        <v>1</v>
      </c>
      <c r="F168" s="216">
        <v>0.0</v>
      </c>
      <c r="G168" s="16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ht="16.5" customHeight="1">
      <c r="A169" s="16"/>
      <c r="B169" s="17"/>
      <c r="C169" s="215" t="s">
        <v>1</v>
      </c>
      <c r="D169" s="215" t="s">
        <v>1408</v>
      </c>
      <c r="E169" s="3" t="s">
        <v>1</v>
      </c>
      <c r="F169" s="216">
        <v>0.25</v>
      </c>
      <c r="G169" s="16"/>
      <c r="H169" s="17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ht="16.5" customHeight="1">
      <c r="A170" s="16"/>
      <c r="B170" s="17"/>
      <c r="C170" s="215" t="s">
        <v>255</v>
      </c>
      <c r="D170" s="215" t="s">
        <v>351</v>
      </c>
      <c r="E170" s="3" t="s">
        <v>1</v>
      </c>
      <c r="F170" s="216">
        <v>0.25</v>
      </c>
      <c r="G170" s="16"/>
      <c r="H170" s="17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ht="16.5" customHeight="1">
      <c r="A171" s="16"/>
      <c r="B171" s="17"/>
      <c r="C171" s="217" t="s">
        <v>2786</v>
      </c>
      <c r="D171" s="16"/>
      <c r="E171" s="16"/>
      <c r="F171" s="16"/>
      <c r="G171" s="16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ht="16.5" customHeight="1">
      <c r="A172" s="16"/>
      <c r="B172" s="17"/>
      <c r="C172" s="215" t="s">
        <v>1405</v>
      </c>
      <c r="D172" s="215" t="s">
        <v>1406</v>
      </c>
      <c r="E172" s="3" t="s">
        <v>174</v>
      </c>
      <c r="F172" s="216">
        <v>0.25</v>
      </c>
      <c r="G172" s="16"/>
      <c r="H172" s="17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ht="16.5" customHeight="1">
      <c r="A173" s="16"/>
      <c r="B173" s="17"/>
      <c r="C173" s="215" t="s">
        <v>1472</v>
      </c>
      <c r="D173" s="215" t="s">
        <v>1473</v>
      </c>
      <c r="E173" s="3" t="s">
        <v>174</v>
      </c>
      <c r="F173" s="216">
        <v>12.343</v>
      </c>
      <c r="G173" s="16"/>
      <c r="H173" s="17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ht="16.5" customHeight="1">
      <c r="A174" s="16"/>
      <c r="B174" s="17"/>
      <c r="C174" s="211" t="s">
        <v>258</v>
      </c>
      <c r="D174" s="212" t="s">
        <v>259</v>
      </c>
      <c r="E174" s="213" t="s">
        <v>174</v>
      </c>
      <c r="F174" s="214">
        <v>0.306</v>
      </c>
      <c r="G174" s="16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ht="16.5" customHeight="1">
      <c r="A175" s="16"/>
      <c r="B175" s="17"/>
      <c r="C175" s="215" t="s">
        <v>1</v>
      </c>
      <c r="D175" s="215" t="s">
        <v>1421</v>
      </c>
      <c r="E175" s="3" t="s">
        <v>1</v>
      </c>
      <c r="F175" s="216">
        <v>0.0</v>
      </c>
      <c r="G175" s="16"/>
      <c r="H175" s="17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ht="16.5" customHeight="1">
      <c r="A176" s="16"/>
      <c r="B176" s="17"/>
      <c r="C176" s="215" t="s">
        <v>1</v>
      </c>
      <c r="D176" s="215" t="s">
        <v>1428</v>
      </c>
      <c r="E176" s="3" t="s">
        <v>1</v>
      </c>
      <c r="F176" s="216">
        <v>0.157</v>
      </c>
      <c r="G176" s="16"/>
      <c r="H176" s="17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ht="16.5" customHeight="1">
      <c r="A177" s="16"/>
      <c r="B177" s="17"/>
      <c r="C177" s="215" t="s">
        <v>1</v>
      </c>
      <c r="D177" s="215" t="s">
        <v>1429</v>
      </c>
      <c r="E177" s="3" t="s">
        <v>1</v>
      </c>
      <c r="F177" s="216">
        <v>0.149</v>
      </c>
      <c r="G177" s="16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ht="16.5" customHeight="1">
      <c r="A178" s="16"/>
      <c r="B178" s="17"/>
      <c r="C178" s="215" t="s">
        <v>258</v>
      </c>
      <c r="D178" s="215" t="s">
        <v>351</v>
      </c>
      <c r="E178" s="3" t="s">
        <v>1</v>
      </c>
      <c r="F178" s="216">
        <v>0.306</v>
      </c>
      <c r="G178" s="16"/>
      <c r="H178" s="17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ht="16.5" customHeight="1">
      <c r="A179" s="16"/>
      <c r="B179" s="17"/>
      <c r="C179" s="217" t="s">
        <v>2786</v>
      </c>
      <c r="D179" s="16"/>
      <c r="E179" s="16"/>
      <c r="F179" s="16"/>
      <c r="G179" s="16"/>
      <c r="H179" s="17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ht="16.5" customHeight="1">
      <c r="A180" s="16"/>
      <c r="B180" s="17"/>
      <c r="C180" s="215" t="s">
        <v>1425</v>
      </c>
      <c r="D180" s="215" t="s">
        <v>1426</v>
      </c>
      <c r="E180" s="3" t="s">
        <v>174</v>
      </c>
      <c r="F180" s="216">
        <v>0.306</v>
      </c>
      <c r="G180" s="16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ht="16.5" customHeight="1">
      <c r="A181" s="16"/>
      <c r="B181" s="17"/>
      <c r="C181" s="215" t="s">
        <v>1472</v>
      </c>
      <c r="D181" s="215" t="s">
        <v>1473</v>
      </c>
      <c r="E181" s="3" t="s">
        <v>174</v>
      </c>
      <c r="F181" s="216">
        <v>12.343</v>
      </c>
      <c r="G181" s="16"/>
      <c r="H181" s="17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ht="16.5" customHeight="1">
      <c r="A182" s="16"/>
      <c r="B182" s="17"/>
      <c r="C182" s="211" t="s">
        <v>304</v>
      </c>
      <c r="D182" s="212" t="s">
        <v>305</v>
      </c>
      <c r="E182" s="213" t="s">
        <v>174</v>
      </c>
      <c r="F182" s="214">
        <v>1.066</v>
      </c>
      <c r="G182" s="16"/>
      <c r="H182" s="17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ht="16.5" customHeight="1">
      <c r="A183" s="16"/>
      <c r="B183" s="17"/>
      <c r="C183" s="215" t="s">
        <v>1</v>
      </c>
      <c r="D183" s="215" t="s">
        <v>1435</v>
      </c>
      <c r="E183" s="3" t="s">
        <v>1</v>
      </c>
      <c r="F183" s="216">
        <v>0.0</v>
      </c>
      <c r="G183" s="16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ht="16.5" customHeight="1">
      <c r="A184" s="16"/>
      <c r="B184" s="17"/>
      <c r="C184" s="215" t="s">
        <v>1</v>
      </c>
      <c r="D184" s="215" t="s">
        <v>1441</v>
      </c>
      <c r="E184" s="3" t="s">
        <v>1</v>
      </c>
      <c r="F184" s="216">
        <v>1.066</v>
      </c>
      <c r="G184" s="16"/>
      <c r="H184" s="17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ht="16.5" customHeight="1">
      <c r="A185" s="16"/>
      <c r="B185" s="17"/>
      <c r="C185" s="215" t="s">
        <v>304</v>
      </c>
      <c r="D185" s="215" t="s">
        <v>351</v>
      </c>
      <c r="E185" s="3" t="s">
        <v>1</v>
      </c>
      <c r="F185" s="216">
        <v>1.066</v>
      </c>
      <c r="G185" s="16"/>
      <c r="H185" s="17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ht="16.5" customHeight="1">
      <c r="A186" s="16"/>
      <c r="B186" s="17"/>
      <c r="C186" s="217" t="s">
        <v>2786</v>
      </c>
      <c r="D186" s="16"/>
      <c r="E186" s="16"/>
      <c r="F186" s="16"/>
      <c r="G186" s="16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ht="16.5" customHeight="1">
      <c r="A187" s="16"/>
      <c r="B187" s="17"/>
      <c r="C187" s="215" t="s">
        <v>1438</v>
      </c>
      <c r="D187" s="215" t="s">
        <v>1439</v>
      </c>
      <c r="E187" s="3" t="s">
        <v>174</v>
      </c>
      <c r="F187" s="216">
        <v>1.066</v>
      </c>
      <c r="G187" s="16"/>
      <c r="H187" s="17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ht="16.5" customHeight="1">
      <c r="A188" s="16"/>
      <c r="B188" s="17"/>
      <c r="C188" s="215" t="s">
        <v>1472</v>
      </c>
      <c r="D188" s="215" t="s">
        <v>1473</v>
      </c>
      <c r="E188" s="3" t="s">
        <v>174</v>
      </c>
      <c r="F188" s="216">
        <v>12.343</v>
      </c>
      <c r="G188" s="16"/>
      <c r="H188" s="17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ht="16.5" customHeight="1">
      <c r="A189" s="16"/>
      <c r="B189" s="17"/>
      <c r="C189" s="211" t="s">
        <v>261</v>
      </c>
      <c r="D189" s="212" t="s">
        <v>262</v>
      </c>
      <c r="E189" s="213" t="s">
        <v>174</v>
      </c>
      <c r="F189" s="214">
        <v>3.4</v>
      </c>
      <c r="G189" s="16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ht="16.5" customHeight="1">
      <c r="A190" s="16"/>
      <c r="B190" s="17"/>
      <c r="C190" s="215" t="s">
        <v>261</v>
      </c>
      <c r="D190" s="215" t="s">
        <v>1450</v>
      </c>
      <c r="E190" s="3" t="s">
        <v>1</v>
      </c>
      <c r="F190" s="216">
        <v>3.4</v>
      </c>
      <c r="G190" s="16"/>
      <c r="H190" s="17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ht="16.5" customHeight="1">
      <c r="A191" s="16"/>
      <c r="B191" s="17"/>
      <c r="C191" s="217" t="s">
        <v>2786</v>
      </c>
      <c r="D191" s="16"/>
      <c r="E191" s="16"/>
      <c r="F191" s="16"/>
      <c r="G191" s="16"/>
      <c r="H191" s="17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ht="16.5" customHeight="1">
      <c r="A192" s="16"/>
      <c r="B192" s="17"/>
      <c r="C192" s="215" t="s">
        <v>1447</v>
      </c>
      <c r="D192" s="215" t="s">
        <v>1448</v>
      </c>
      <c r="E192" s="3" t="s">
        <v>174</v>
      </c>
      <c r="F192" s="216">
        <v>3.4</v>
      </c>
      <c r="G192" s="16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ht="16.5" customHeight="1">
      <c r="A193" s="16"/>
      <c r="B193" s="17"/>
      <c r="C193" s="215" t="s">
        <v>1472</v>
      </c>
      <c r="D193" s="215" t="s">
        <v>1473</v>
      </c>
      <c r="E193" s="3" t="s">
        <v>174</v>
      </c>
      <c r="F193" s="216">
        <v>12.343</v>
      </c>
      <c r="G193" s="16"/>
      <c r="H193" s="17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ht="16.5" customHeight="1">
      <c r="A194" s="16"/>
      <c r="B194" s="17"/>
      <c r="C194" s="211" t="s">
        <v>264</v>
      </c>
      <c r="D194" s="212" t="s">
        <v>265</v>
      </c>
      <c r="E194" s="213" t="s">
        <v>174</v>
      </c>
      <c r="F194" s="214">
        <v>1.344</v>
      </c>
      <c r="G194" s="16"/>
      <c r="H194" s="17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ht="16.5" customHeight="1">
      <c r="A195" s="16"/>
      <c r="B195" s="17"/>
      <c r="C195" s="215" t="s">
        <v>1</v>
      </c>
      <c r="D195" s="215" t="s">
        <v>1460</v>
      </c>
      <c r="E195" s="3" t="s">
        <v>1</v>
      </c>
      <c r="F195" s="216">
        <v>0.0</v>
      </c>
      <c r="G195" s="16"/>
      <c r="H195" s="17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ht="16.5" customHeight="1">
      <c r="A196" s="16"/>
      <c r="B196" s="17"/>
      <c r="C196" s="215" t="s">
        <v>264</v>
      </c>
      <c r="D196" s="215" t="s">
        <v>1461</v>
      </c>
      <c r="E196" s="3" t="s">
        <v>1</v>
      </c>
      <c r="F196" s="216">
        <v>1.344</v>
      </c>
      <c r="G196" s="16"/>
      <c r="H196" s="17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ht="16.5" customHeight="1">
      <c r="A197" s="16"/>
      <c r="B197" s="17"/>
      <c r="C197" s="217" t="s">
        <v>2786</v>
      </c>
      <c r="D197" s="16"/>
      <c r="E197" s="16"/>
      <c r="F197" s="16"/>
      <c r="G197" s="16"/>
      <c r="H197" s="17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ht="16.5" customHeight="1">
      <c r="A198" s="16"/>
      <c r="B198" s="17"/>
      <c r="C198" s="215" t="s">
        <v>1457</v>
      </c>
      <c r="D198" s="215" t="s">
        <v>1458</v>
      </c>
      <c r="E198" s="3" t="s">
        <v>174</v>
      </c>
      <c r="F198" s="216">
        <v>1.344</v>
      </c>
      <c r="G198" s="16"/>
      <c r="H198" s="17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ht="16.5" customHeight="1">
      <c r="A199" s="16"/>
      <c r="B199" s="17"/>
      <c r="C199" s="215" t="s">
        <v>1472</v>
      </c>
      <c r="D199" s="215" t="s">
        <v>1473</v>
      </c>
      <c r="E199" s="3" t="s">
        <v>174</v>
      </c>
      <c r="F199" s="216">
        <v>12.343</v>
      </c>
      <c r="G199" s="16"/>
      <c r="H199" s="17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ht="16.5" customHeight="1">
      <c r="A200" s="16"/>
      <c r="B200" s="17"/>
      <c r="C200" s="211" t="s">
        <v>267</v>
      </c>
      <c r="D200" s="212" t="s">
        <v>268</v>
      </c>
      <c r="E200" s="213" t="s">
        <v>174</v>
      </c>
      <c r="F200" s="214">
        <v>0.516</v>
      </c>
      <c r="G200" s="16"/>
      <c r="H200" s="17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ht="16.5" customHeight="1">
      <c r="A201" s="16"/>
      <c r="B201" s="17"/>
      <c r="C201" s="215" t="s">
        <v>1</v>
      </c>
      <c r="D201" s="215" t="s">
        <v>1469</v>
      </c>
      <c r="E201" s="3" t="s">
        <v>1</v>
      </c>
      <c r="F201" s="216">
        <v>0.0</v>
      </c>
      <c r="G201" s="16"/>
      <c r="H201" s="17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ht="16.5" customHeight="1">
      <c r="A202" s="16"/>
      <c r="B202" s="17"/>
      <c r="C202" s="215" t="s">
        <v>267</v>
      </c>
      <c r="D202" s="215" t="s">
        <v>1470</v>
      </c>
      <c r="E202" s="3" t="s">
        <v>1</v>
      </c>
      <c r="F202" s="216">
        <v>0.516</v>
      </c>
      <c r="G202" s="16"/>
      <c r="H202" s="17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ht="16.5" customHeight="1">
      <c r="A203" s="16"/>
      <c r="B203" s="17"/>
      <c r="C203" s="217" t="s">
        <v>2786</v>
      </c>
      <c r="D203" s="16"/>
      <c r="E203" s="16"/>
      <c r="F203" s="16"/>
      <c r="G203" s="16"/>
      <c r="H203" s="17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ht="16.5" customHeight="1">
      <c r="A204" s="16"/>
      <c r="B204" s="17"/>
      <c r="C204" s="215" t="s">
        <v>1457</v>
      </c>
      <c r="D204" s="215" t="s">
        <v>1458</v>
      </c>
      <c r="E204" s="3" t="s">
        <v>174</v>
      </c>
      <c r="F204" s="216">
        <v>0.516</v>
      </c>
      <c r="G204" s="16"/>
      <c r="H204" s="17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ht="16.5" customHeight="1">
      <c r="A205" s="16"/>
      <c r="B205" s="17"/>
      <c r="C205" s="215" t="s">
        <v>1472</v>
      </c>
      <c r="D205" s="215" t="s">
        <v>1473</v>
      </c>
      <c r="E205" s="3" t="s">
        <v>174</v>
      </c>
      <c r="F205" s="216">
        <v>12.343</v>
      </c>
      <c r="G205" s="16"/>
      <c r="H205" s="17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ht="16.5" customHeight="1">
      <c r="A206" s="16"/>
      <c r="B206" s="17"/>
      <c r="C206" s="211" t="s">
        <v>273</v>
      </c>
      <c r="D206" s="212" t="s">
        <v>274</v>
      </c>
      <c r="E206" s="213" t="s">
        <v>209</v>
      </c>
      <c r="F206" s="214">
        <v>51.61</v>
      </c>
      <c r="G206" s="16"/>
      <c r="H206" s="17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ht="16.5" customHeight="1">
      <c r="A207" s="16"/>
      <c r="B207" s="17"/>
      <c r="C207" s="215" t="s">
        <v>1</v>
      </c>
      <c r="D207" s="215" t="s">
        <v>894</v>
      </c>
      <c r="E207" s="3" t="s">
        <v>1</v>
      </c>
      <c r="F207" s="216">
        <v>0.0</v>
      </c>
      <c r="G207" s="16"/>
      <c r="H207" s="17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ht="16.5" customHeight="1">
      <c r="A208" s="16"/>
      <c r="B208" s="17"/>
      <c r="C208" s="215" t="s">
        <v>1</v>
      </c>
      <c r="D208" s="215" t="s">
        <v>1025</v>
      </c>
      <c r="E208" s="3" t="s">
        <v>1</v>
      </c>
      <c r="F208" s="216">
        <v>8.42</v>
      </c>
      <c r="G208" s="16"/>
      <c r="H208" s="17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ht="16.5" customHeight="1">
      <c r="A209" s="16"/>
      <c r="B209" s="17"/>
      <c r="C209" s="215" t="s">
        <v>1</v>
      </c>
      <c r="D209" s="215" t="s">
        <v>896</v>
      </c>
      <c r="E209" s="3" t="s">
        <v>1</v>
      </c>
      <c r="F209" s="216">
        <v>0.0</v>
      </c>
      <c r="G209" s="16"/>
      <c r="H209" s="17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ht="16.5" customHeight="1">
      <c r="A210" s="16"/>
      <c r="B210" s="17"/>
      <c r="C210" s="215" t="s">
        <v>1</v>
      </c>
      <c r="D210" s="215" t="s">
        <v>1026</v>
      </c>
      <c r="E210" s="3" t="s">
        <v>1</v>
      </c>
      <c r="F210" s="216">
        <v>16.32</v>
      </c>
      <c r="G210" s="16"/>
      <c r="H210" s="17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ht="16.5" customHeight="1">
      <c r="A211" s="16"/>
      <c r="B211" s="17"/>
      <c r="C211" s="215" t="s">
        <v>1</v>
      </c>
      <c r="D211" s="215" t="s">
        <v>907</v>
      </c>
      <c r="E211" s="3" t="s">
        <v>1</v>
      </c>
      <c r="F211" s="216">
        <v>0.0</v>
      </c>
      <c r="G211" s="16"/>
      <c r="H211" s="17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ht="16.5" customHeight="1">
      <c r="A212" s="16"/>
      <c r="B212" s="17"/>
      <c r="C212" s="215" t="s">
        <v>1</v>
      </c>
      <c r="D212" s="215" t="s">
        <v>1029</v>
      </c>
      <c r="E212" s="3" t="s">
        <v>1</v>
      </c>
      <c r="F212" s="216">
        <v>6.84</v>
      </c>
      <c r="G212" s="16"/>
      <c r="H212" s="17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ht="16.5" customHeight="1">
      <c r="A213" s="16"/>
      <c r="B213" s="17"/>
      <c r="C213" s="215" t="s">
        <v>1</v>
      </c>
      <c r="D213" s="215" t="s">
        <v>910</v>
      </c>
      <c r="E213" s="3" t="s">
        <v>1</v>
      </c>
      <c r="F213" s="216">
        <v>0.0</v>
      </c>
      <c r="G213" s="16"/>
      <c r="H213" s="17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ht="16.5" customHeight="1">
      <c r="A214" s="16"/>
      <c r="B214" s="17"/>
      <c r="C214" s="215" t="s">
        <v>1</v>
      </c>
      <c r="D214" s="215" t="s">
        <v>1030</v>
      </c>
      <c r="E214" s="3" t="s">
        <v>1</v>
      </c>
      <c r="F214" s="216">
        <v>8.31</v>
      </c>
      <c r="G214" s="16"/>
      <c r="H214" s="17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ht="16.5" customHeight="1">
      <c r="A215" s="16"/>
      <c r="B215" s="17"/>
      <c r="C215" s="215" t="s">
        <v>1</v>
      </c>
      <c r="D215" s="215" t="s">
        <v>912</v>
      </c>
      <c r="E215" s="3" t="s">
        <v>1</v>
      </c>
      <c r="F215" s="216">
        <v>0.0</v>
      </c>
      <c r="G215" s="16"/>
      <c r="H215" s="17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ht="16.5" customHeight="1">
      <c r="A216" s="16"/>
      <c r="B216" s="17"/>
      <c r="C216" s="215" t="s">
        <v>1</v>
      </c>
      <c r="D216" s="215" t="s">
        <v>1031</v>
      </c>
      <c r="E216" s="3" t="s">
        <v>1</v>
      </c>
      <c r="F216" s="216">
        <v>11.72</v>
      </c>
      <c r="G216" s="16"/>
      <c r="H216" s="17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ht="16.5" customHeight="1">
      <c r="A217" s="16"/>
      <c r="B217" s="17"/>
      <c r="C217" s="215" t="s">
        <v>273</v>
      </c>
      <c r="D217" s="215" t="s">
        <v>351</v>
      </c>
      <c r="E217" s="3" t="s">
        <v>1</v>
      </c>
      <c r="F217" s="216">
        <v>51.61</v>
      </c>
      <c r="G217" s="16"/>
      <c r="H217" s="17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ht="16.5" customHeight="1">
      <c r="A218" s="16"/>
      <c r="B218" s="17"/>
      <c r="C218" s="217" t="s">
        <v>2786</v>
      </c>
      <c r="D218" s="16"/>
      <c r="E218" s="16"/>
      <c r="F218" s="16"/>
      <c r="G218" s="16"/>
      <c r="H218" s="17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ht="16.5" customHeight="1">
      <c r="A219" s="16"/>
      <c r="B219" s="17"/>
      <c r="C219" s="215" t="s">
        <v>1947</v>
      </c>
      <c r="D219" s="215" t="s">
        <v>1948</v>
      </c>
      <c r="E219" s="3" t="s">
        <v>209</v>
      </c>
      <c r="F219" s="216">
        <v>51.61</v>
      </c>
      <c r="G219" s="16"/>
      <c r="H219" s="17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ht="16.5" customHeight="1">
      <c r="A220" s="16"/>
      <c r="B220" s="17"/>
      <c r="C220" s="215" t="s">
        <v>1956</v>
      </c>
      <c r="D220" s="215" t="s">
        <v>1957</v>
      </c>
      <c r="E220" s="3" t="s">
        <v>209</v>
      </c>
      <c r="F220" s="216">
        <v>51.61</v>
      </c>
      <c r="G220" s="16"/>
      <c r="H220" s="17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ht="16.5" customHeight="1">
      <c r="A221" s="16"/>
      <c r="B221" s="17"/>
      <c r="C221" s="211" t="s">
        <v>238</v>
      </c>
      <c r="D221" s="212" t="s">
        <v>238</v>
      </c>
      <c r="E221" s="213" t="s">
        <v>1</v>
      </c>
      <c r="F221" s="214">
        <v>170.418</v>
      </c>
      <c r="G221" s="16"/>
      <c r="H221" s="17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ht="16.5" customHeight="1">
      <c r="A222" s="16"/>
      <c r="B222" s="17"/>
      <c r="C222" s="215" t="s">
        <v>1</v>
      </c>
      <c r="D222" s="215" t="s">
        <v>958</v>
      </c>
      <c r="E222" s="3" t="s">
        <v>1</v>
      </c>
      <c r="F222" s="216">
        <v>170.418</v>
      </c>
      <c r="G222" s="16"/>
      <c r="H222" s="17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ht="16.5" customHeight="1">
      <c r="A223" s="16"/>
      <c r="B223" s="17"/>
      <c r="C223" s="215" t="s">
        <v>238</v>
      </c>
      <c r="D223" s="215" t="s">
        <v>351</v>
      </c>
      <c r="E223" s="3" t="s">
        <v>1</v>
      </c>
      <c r="F223" s="216">
        <v>170.418</v>
      </c>
      <c r="G223" s="16"/>
      <c r="H223" s="17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ht="16.5" customHeight="1">
      <c r="A224" s="16"/>
      <c r="B224" s="17"/>
      <c r="C224" s="217" t="s">
        <v>2786</v>
      </c>
      <c r="D224" s="16"/>
      <c r="E224" s="16"/>
      <c r="F224" s="16"/>
      <c r="G224" s="16"/>
      <c r="H224" s="17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ht="15.75" customHeight="1">
      <c r="A225" s="16"/>
      <c r="B225" s="17"/>
      <c r="C225" s="215" t="s">
        <v>1106</v>
      </c>
      <c r="D225" s="215" t="s">
        <v>1107</v>
      </c>
      <c r="E225" s="3" t="s">
        <v>164</v>
      </c>
      <c r="F225" s="216">
        <v>170.418</v>
      </c>
      <c r="G225" s="16"/>
      <c r="H225" s="17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ht="15.75" customHeight="1">
      <c r="A226" s="16"/>
      <c r="B226" s="17"/>
      <c r="C226" s="215" t="s">
        <v>1110</v>
      </c>
      <c r="D226" s="215" t="s">
        <v>1111</v>
      </c>
      <c r="E226" s="3" t="s">
        <v>164</v>
      </c>
      <c r="F226" s="216">
        <v>15337.62</v>
      </c>
      <c r="G226" s="16"/>
      <c r="H226" s="17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ht="15.75" customHeight="1">
      <c r="A227" s="16"/>
      <c r="B227" s="17"/>
      <c r="C227" s="215" t="s">
        <v>1115</v>
      </c>
      <c r="D227" s="215" t="s">
        <v>1116</v>
      </c>
      <c r="E227" s="3" t="s">
        <v>164</v>
      </c>
      <c r="F227" s="216">
        <v>170.418</v>
      </c>
      <c r="G227" s="16"/>
      <c r="H227" s="17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ht="16.5" customHeight="1">
      <c r="A228" s="16"/>
      <c r="B228" s="17"/>
      <c r="C228" s="211" t="s">
        <v>279</v>
      </c>
      <c r="D228" s="212" t="s">
        <v>280</v>
      </c>
      <c r="E228" s="213" t="s">
        <v>209</v>
      </c>
      <c r="F228" s="214">
        <v>16.6</v>
      </c>
      <c r="G228" s="16"/>
      <c r="H228" s="17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ht="16.5" customHeight="1">
      <c r="A229" s="16"/>
      <c r="B229" s="17"/>
      <c r="C229" s="215" t="s">
        <v>1</v>
      </c>
      <c r="D229" s="215" t="s">
        <v>2022</v>
      </c>
      <c r="E229" s="3" t="s">
        <v>1</v>
      </c>
      <c r="F229" s="216">
        <v>8.0</v>
      </c>
      <c r="G229" s="16"/>
      <c r="H229" s="17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ht="16.5" customHeight="1">
      <c r="A230" s="16"/>
      <c r="B230" s="17"/>
      <c r="C230" s="215" t="s">
        <v>1</v>
      </c>
      <c r="D230" s="215" t="s">
        <v>2023</v>
      </c>
      <c r="E230" s="3" t="s">
        <v>1</v>
      </c>
      <c r="F230" s="216">
        <v>0.6</v>
      </c>
      <c r="G230" s="16"/>
      <c r="H230" s="17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ht="16.5" customHeight="1">
      <c r="A231" s="16"/>
      <c r="B231" s="17"/>
      <c r="C231" s="215" t="s">
        <v>1</v>
      </c>
      <c r="D231" s="215" t="s">
        <v>2024</v>
      </c>
      <c r="E231" s="3" t="s">
        <v>1</v>
      </c>
      <c r="F231" s="216">
        <v>8.0</v>
      </c>
      <c r="G231" s="16"/>
      <c r="H231" s="17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ht="16.5" customHeight="1">
      <c r="A232" s="16"/>
      <c r="B232" s="17"/>
      <c r="C232" s="215" t="s">
        <v>279</v>
      </c>
      <c r="D232" s="215" t="s">
        <v>351</v>
      </c>
      <c r="E232" s="3" t="s">
        <v>1</v>
      </c>
      <c r="F232" s="216">
        <v>16.6</v>
      </c>
      <c r="G232" s="16"/>
      <c r="H232" s="17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ht="16.5" customHeight="1">
      <c r="A233" s="16"/>
      <c r="B233" s="17"/>
      <c r="C233" s="217" t="s">
        <v>2786</v>
      </c>
      <c r="D233" s="16"/>
      <c r="E233" s="16"/>
      <c r="F233" s="16"/>
      <c r="G233" s="16"/>
      <c r="H233" s="17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ht="16.5" customHeight="1">
      <c r="A234" s="16"/>
      <c r="B234" s="17"/>
      <c r="C234" s="215" t="s">
        <v>2019</v>
      </c>
      <c r="D234" s="215" t="s">
        <v>2020</v>
      </c>
      <c r="E234" s="3" t="s">
        <v>209</v>
      </c>
      <c r="F234" s="216">
        <v>16.6</v>
      </c>
      <c r="G234" s="16"/>
      <c r="H234" s="17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ht="16.5" customHeight="1">
      <c r="A235" s="16"/>
      <c r="B235" s="17"/>
      <c r="C235" s="215" t="s">
        <v>2051</v>
      </c>
      <c r="D235" s="215" t="s">
        <v>2052</v>
      </c>
      <c r="E235" s="3" t="s">
        <v>209</v>
      </c>
      <c r="F235" s="216">
        <v>16.6</v>
      </c>
      <c r="G235" s="16"/>
      <c r="H235" s="17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ht="16.5" customHeight="1">
      <c r="A236" s="16"/>
      <c r="B236" s="17"/>
      <c r="C236" s="211" t="s">
        <v>189</v>
      </c>
      <c r="D236" s="212" t="s">
        <v>190</v>
      </c>
      <c r="E236" s="213" t="s">
        <v>174</v>
      </c>
      <c r="F236" s="214">
        <v>3.312</v>
      </c>
      <c r="G236" s="16"/>
      <c r="H236" s="17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ht="16.5" customHeight="1">
      <c r="A237" s="16"/>
      <c r="B237" s="17"/>
      <c r="C237" s="215" t="s">
        <v>189</v>
      </c>
      <c r="D237" s="215" t="s">
        <v>405</v>
      </c>
      <c r="E237" s="3" t="s">
        <v>1</v>
      </c>
      <c r="F237" s="216">
        <v>3.312</v>
      </c>
      <c r="G237" s="16"/>
      <c r="H237" s="17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ht="16.5" customHeight="1">
      <c r="A238" s="16"/>
      <c r="B238" s="17"/>
      <c r="C238" s="217" t="s">
        <v>2786</v>
      </c>
      <c r="D238" s="16"/>
      <c r="E238" s="16"/>
      <c r="F238" s="16"/>
      <c r="G238" s="16"/>
      <c r="H238" s="17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ht="16.5" customHeight="1">
      <c r="A239" s="16"/>
      <c r="B239" s="17"/>
      <c r="C239" s="215" t="s">
        <v>402</v>
      </c>
      <c r="D239" s="215" t="s">
        <v>403</v>
      </c>
      <c r="E239" s="3" t="s">
        <v>174</v>
      </c>
      <c r="F239" s="216">
        <v>3.312</v>
      </c>
      <c r="G239" s="16"/>
      <c r="H239" s="17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ht="16.5" customHeight="1">
      <c r="A240" s="16"/>
      <c r="B240" s="17"/>
      <c r="C240" s="215" t="s">
        <v>408</v>
      </c>
      <c r="D240" s="215" t="s">
        <v>409</v>
      </c>
      <c r="E240" s="3" t="s">
        <v>410</v>
      </c>
      <c r="F240" s="216">
        <v>5.63</v>
      </c>
      <c r="G240" s="16"/>
      <c r="H240" s="17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ht="16.5" customHeight="1">
      <c r="A241" s="16"/>
      <c r="B241" s="17"/>
      <c r="C241" s="211" t="s">
        <v>400</v>
      </c>
      <c r="D241" s="212" t="s">
        <v>400</v>
      </c>
      <c r="E241" s="213" t="s">
        <v>1</v>
      </c>
      <c r="F241" s="214">
        <v>5.811</v>
      </c>
      <c r="G241" s="16"/>
      <c r="H241" s="17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ht="16.5" customHeight="1">
      <c r="A242" s="16"/>
      <c r="B242" s="17"/>
      <c r="C242" s="215" t="s">
        <v>1</v>
      </c>
      <c r="D242" s="215" t="s">
        <v>395</v>
      </c>
      <c r="E242" s="3" t="s">
        <v>1</v>
      </c>
      <c r="F242" s="216">
        <v>0.0</v>
      </c>
      <c r="G242" s="16"/>
      <c r="H242" s="17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ht="16.5" customHeight="1">
      <c r="A243" s="16"/>
      <c r="B243" s="17"/>
      <c r="C243" s="215" t="s">
        <v>1</v>
      </c>
      <c r="D243" s="215" t="s">
        <v>396</v>
      </c>
      <c r="E243" s="3" t="s">
        <v>1</v>
      </c>
      <c r="F243" s="216">
        <v>2.948</v>
      </c>
      <c r="G243" s="16"/>
      <c r="H243" s="17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ht="16.5" customHeight="1">
      <c r="A244" s="16"/>
      <c r="B244" s="17"/>
      <c r="C244" s="215" t="s">
        <v>1</v>
      </c>
      <c r="D244" s="215" t="s">
        <v>397</v>
      </c>
      <c r="E244" s="3" t="s">
        <v>1</v>
      </c>
      <c r="F244" s="216">
        <v>0.0</v>
      </c>
      <c r="G244" s="16"/>
      <c r="H244" s="17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ht="15.75" customHeight="1">
      <c r="A245" s="16"/>
      <c r="B245" s="17"/>
      <c r="C245" s="215" t="s">
        <v>1</v>
      </c>
      <c r="D245" s="215" t="s">
        <v>398</v>
      </c>
      <c r="E245" s="3" t="s">
        <v>1</v>
      </c>
      <c r="F245" s="216">
        <v>2.39</v>
      </c>
      <c r="G245" s="16"/>
      <c r="H245" s="17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ht="16.5" customHeight="1">
      <c r="A246" s="16"/>
      <c r="B246" s="17"/>
      <c r="C246" s="215" t="s">
        <v>1</v>
      </c>
      <c r="D246" s="215" t="s">
        <v>399</v>
      </c>
      <c r="E246" s="3" t="s">
        <v>1</v>
      </c>
      <c r="F246" s="216">
        <v>0.473</v>
      </c>
      <c r="G246" s="16"/>
      <c r="H246" s="17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ht="16.5" customHeight="1">
      <c r="A247" s="16"/>
      <c r="B247" s="17"/>
      <c r="C247" s="215" t="s">
        <v>400</v>
      </c>
      <c r="D247" s="215" t="s">
        <v>351</v>
      </c>
      <c r="E247" s="3" t="s">
        <v>1</v>
      </c>
      <c r="F247" s="216">
        <v>5.811</v>
      </c>
      <c r="G247" s="16"/>
      <c r="H247" s="17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ht="16.5" customHeight="1">
      <c r="A248" s="16"/>
      <c r="B248" s="17"/>
      <c r="C248" s="211" t="s">
        <v>176</v>
      </c>
      <c r="D248" s="212" t="s">
        <v>177</v>
      </c>
      <c r="E248" s="213" t="s">
        <v>174</v>
      </c>
      <c r="F248" s="214">
        <v>28.861</v>
      </c>
      <c r="G248" s="16"/>
      <c r="H248" s="17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ht="16.5" customHeight="1">
      <c r="A249" s="16"/>
      <c r="B249" s="17"/>
      <c r="C249" s="215" t="s">
        <v>1</v>
      </c>
      <c r="D249" s="215" t="s">
        <v>361</v>
      </c>
      <c r="E249" s="3" t="s">
        <v>1</v>
      </c>
      <c r="F249" s="216">
        <v>0.0</v>
      </c>
      <c r="G249" s="16"/>
      <c r="H249" s="17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ht="16.5" customHeight="1">
      <c r="A250" s="16"/>
      <c r="B250" s="17"/>
      <c r="C250" s="215" t="s">
        <v>176</v>
      </c>
      <c r="D250" s="215" t="s">
        <v>362</v>
      </c>
      <c r="E250" s="3" t="s">
        <v>1</v>
      </c>
      <c r="F250" s="216">
        <v>28.861</v>
      </c>
      <c r="G250" s="16"/>
      <c r="H250" s="17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ht="16.5" customHeight="1">
      <c r="A251" s="16"/>
      <c r="B251" s="17"/>
      <c r="C251" s="217" t="s">
        <v>2786</v>
      </c>
      <c r="D251" s="16"/>
      <c r="E251" s="16"/>
      <c r="F251" s="16"/>
      <c r="G251" s="16"/>
      <c r="H251" s="17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ht="15.75" customHeight="1">
      <c r="A252" s="16"/>
      <c r="B252" s="17"/>
      <c r="C252" s="215" t="s">
        <v>357</v>
      </c>
      <c r="D252" s="215" t="s">
        <v>358</v>
      </c>
      <c r="E252" s="3" t="s">
        <v>174</v>
      </c>
      <c r="F252" s="216">
        <v>32.608</v>
      </c>
      <c r="G252" s="16"/>
      <c r="H252" s="17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ht="16.5" customHeight="1">
      <c r="A253" s="16"/>
      <c r="B253" s="17"/>
      <c r="C253" s="215" t="s">
        <v>477</v>
      </c>
      <c r="D253" s="215" t="s">
        <v>478</v>
      </c>
      <c r="E253" s="3" t="s">
        <v>174</v>
      </c>
      <c r="F253" s="216">
        <v>24.889</v>
      </c>
      <c r="G253" s="16"/>
      <c r="H253" s="17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ht="16.5" customHeight="1">
      <c r="A254" s="16"/>
      <c r="B254" s="17"/>
      <c r="C254" s="211" t="s">
        <v>751</v>
      </c>
      <c r="D254" s="212" t="s">
        <v>2788</v>
      </c>
      <c r="E254" s="213" t="s">
        <v>209</v>
      </c>
      <c r="F254" s="214">
        <v>34.32</v>
      </c>
      <c r="G254" s="16"/>
      <c r="H254" s="17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ht="16.5" customHeight="1">
      <c r="A255" s="16"/>
      <c r="B255" s="17"/>
      <c r="C255" s="215" t="s">
        <v>1</v>
      </c>
      <c r="D255" s="215" t="s">
        <v>750</v>
      </c>
      <c r="E255" s="3" t="s">
        <v>1</v>
      </c>
      <c r="F255" s="216">
        <v>34.32</v>
      </c>
      <c r="G255" s="16"/>
      <c r="H255" s="17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ht="16.5" customHeight="1">
      <c r="A256" s="16"/>
      <c r="B256" s="17"/>
      <c r="C256" s="215" t="s">
        <v>751</v>
      </c>
      <c r="D256" s="215" t="s">
        <v>341</v>
      </c>
      <c r="E256" s="3" t="s">
        <v>1</v>
      </c>
      <c r="F256" s="216">
        <v>34.32</v>
      </c>
      <c r="G256" s="16"/>
      <c r="H256" s="17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ht="16.5" customHeight="1">
      <c r="A257" s="16"/>
      <c r="B257" s="17"/>
      <c r="C257" s="211" t="s">
        <v>226</v>
      </c>
      <c r="D257" s="212" t="s">
        <v>227</v>
      </c>
      <c r="E257" s="213" t="s">
        <v>164</v>
      </c>
      <c r="F257" s="214">
        <v>149.382</v>
      </c>
      <c r="G257" s="16"/>
      <c r="H257" s="17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ht="16.5" customHeight="1">
      <c r="A258" s="16"/>
      <c r="B258" s="17"/>
      <c r="C258" s="215" t="s">
        <v>1</v>
      </c>
      <c r="D258" s="215" t="s">
        <v>944</v>
      </c>
      <c r="E258" s="3" t="s">
        <v>1</v>
      </c>
      <c r="F258" s="216">
        <v>0.0</v>
      </c>
      <c r="G258" s="16"/>
      <c r="H258" s="17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ht="16.5" customHeight="1">
      <c r="A259" s="16"/>
      <c r="B259" s="17"/>
      <c r="C259" s="215" t="s">
        <v>1</v>
      </c>
      <c r="D259" s="215" t="s">
        <v>945</v>
      </c>
      <c r="E259" s="3" t="s">
        <v>1</v>
      </c>
      <c r="F259" s="216">
        <v>116.643</v>
      </c>
      <c r="G259" s="16"/>
      <c r="H259" s="17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ht="16.5" customHeight="1">
      <c r="A260" s="16"/>
      <c r="B260" s="17"/>
      <c r="C260" s="215" t="s">
        <v>1</v>
      </c>
      <c r="D260" s="215" t="s">
        <v>946</v>
      </c>
      <c r="E260" s="3" t="s">
        <v>1</v>
      </c>
      <c r="F260" s="216">
        <v>17.417</v>
      </c>
      <c r="G260" s="16"/>
      <c r="H260" s="17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ht="16.5" customHeight="1">
      <c r="A261" s="16"/>
      <c r="B261" s="17"/>
      <c r="C261" s="215" t="s">
        <v>1</v>
      </c>
      <c r="D261" s="215" t="s">
        <v>947</v>
      </c>
      <c r="E261" s="3" t="s">
        <v>1</v>
      </c>
      <c r="F261" s="216">
        <v>35.572</v>
      </c>
      <c r="G261" s="16"/>
      <c r="H261" s="17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ht="16.5" customHeight="1">
      <c r="A262" s="16"/>
      <c r="B262" s="17"/>
      <c r="C262" s="215" t="s">
        <v>1</v>
      </c>
      <c r="D262" s="215" t="s">
        <v>948</v>
      </c>
      <c r="E262" s="3" t="s">
        <v>1</v>
      </c>
      <c r="F262" s="216">
        <v>0.525</v>
      </c>
      <c r="G262" s="16"/>
      <c r="H262" s="17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ht="16.5" customHeight="1">
      <c r="A263" s="16"/>
      <c r="B263" s="17"/>
      <c r="C263" s="215" t="s">
        <v>1</v>
      </c>
      <c r="D263" s="215" t="s">
        <v>949</v>
      </c>
      <c r="E263" s="3" t="s">
        <v>1</v>
      </c>
      <c r="F263" s="216">
        <v>0.0</v>
      </c>
      <c r="G263" s="16"/>
      <c r="H263" s="17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ht="16.5" customHeight="1">
      <c r="A264" s="16"/>
      <c r="B264" s="17"/>
      <c r="C264" s="215" t="s">
        <v>1</v>
      </c>
      <c r="D264" s="215" t="s">
        <v>540</v>
      </c>
      <c r="E264" s="3" t="s">
        <v>1</v>
      </c>
      <c r="F264" s="216">
        <v>-8.25</v>
      </c>
      <c r="G264" s="16"/>
      <c r="H264" s="17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ht="16.5" customHeight="1">
      <c r="A265" s="16"/>
      <c r="B265" s="17"/>
      <c r="C265" s="215" t="s">
        <v>1</v>
      </c>
      <c r="D265" s="215" t="s">
        <v>950</v>
      </c>
      <c r="E265" s="3" t="s">
        <v>1</v>
      </c>
      <c r="F265" s="216">
        <v>-6.15</v>
      </c>
      <c r="G265" s="16"/>
      <c r="H265" s="17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ht="16.5" customHeight="1">
      <c r="A266" s="16"/>
      <c r="B266" s="17"/>
      <c r="C266" s="215" t="s">
        <v>1</v>
      </c>
      <c r="D266" s="215" t="s">
        <v>951</v>
      </c>
      <c r="E266" s="3" t="s">
        <v>1</v>
      </c>
      <c r="F266" s="216">
        <v>-5.125</v>
      </c>
      <c r="G266" s="16"/>
      <c r="H266" s="17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ht="16.5" customHeight="1">
      <c r="A267" s="16"/>
      <c r="B267" s="17"/>
      <c r="C267" s="215" t="s">
        <v>1</v>
      </c>
      <c r="D267" s="215" t="s">
        <v>543</v>
      </c>
      <c r="E267" s="3" t="s">
        <v>1</v>
      </c>
      <c r="F267" s="216">
        <v>-0.5</v>
      </c>
      <c r="G267" s="16"/>
      <c r="H267" s="17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ht="16.5" customHeight="1">
      <c r="A268" s="16"/>
      <c r="B268" s="17"/>
      <c r="C268" s="215" t="s">
        <v>1</v>
      </c>
      <c r="D268" s="215" t="s">
        <v>544</v>
      </c>
      <c r="E268" s="3" t="s">
        <v>1</v>
      </c>
      <c r="F268" s="216">
        <v>-0.75</v>
      </c>
      <c r="G268" s="16"/>
      <c r="H268" s="17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ht="16.5" customHeight="1">
      <c r="A269" s="16"/>
      <c r="B269" s="17"/>
      <c r="C269" s="215" t="s">
        <v>226</v>
      </c>
      <c r="D269" s="215" t="s">
        <v>341</v>
      </c>
      <c r="E269" s="3" t="s">
        <v>1</v>
      </c>
      <c r="F269" s="216">
        <v>149.382</v>
      </c>
      <c r="G269" s="16"/>
      <c r="H269" s="17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ht="16.5" customHeight="1">
      <c r="A270" s="16"/>
      <c r="B270" s="17"/>
      <c r="C270" s="217" t="s">
        <v>2786</v>
      </c>
      <c r="D270" s="16"/>
      <c r="E270" s="16"/>
      <c r="F270" s="16"/>
      <c r="G270" s="16"/>
      <c r="H270" s="17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ht="16.5" customHeight="1">
      <c r="A271" s="16"/>
      <c r="B271" s="17"/>
      <c r="C271" s="215" t="s">
        <v>941</v>
      </c>
      <c r="D271" s="215" t="s">
        <v>942</v>
      </c>
      <c r="E271" s="3" t="s">
        <v>164</v>
      </c>
      <c r="F271" s="216">
        <v>170.418</v>
      </c>
      <c r="G271" s="16"/>
      <c r="H271" s="17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ht="16.5" customHeight="1">
      <c r="A272" s="16"/>
      <c r="B272" s="17"/>
      <c r="C272" s="215" t="s">
        <v>955</v>
      </c>
      <c r="D272" s="215" t="s">
        <v>956</v>
      </c>
      <c r="E272" s="3" t="s">
        <v>164</v>
      </c>
      <c r="F272" s="216">
        <v>170.418</v>
      </c>
      <c r="G272" s="16"/>
      <c r="H272" s="17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ht="16.5" customHeight="1">
      <c r="A273" s="16"/>
      <c r="B273" s="17"/>
      <c r="C273" s="215" t="s">
        <v>983</v>
      </c>
      <c r="D273" s="215" t="s">
        <v>984</v>
      </c>
      <c r="E273" s="3" t="s">
        <v>164</v>
      </c>
      <c r="F273" s="216">
        <v>170.418</v>
      </c>
      <c r="G273" s="16"/>
      <c r="H273" s="17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ht="16.5" customHeight="1">
      <c r="A274" s="16"/>
      <c r="B274" s="17"/>
      <c r="C274" s="215" t="s">
        <v>997</v>
      </c>
      <c r="D274" s="215" t="s">
        <v>998</v>
      </c>
      <c r="E274" s="3" t="s">
        <v>164</v>
      </c>
      <c r="F274" s="216">
        <v>149.382</v>
      </c>
      <c r="G274" s="16"/>
      <c r="H274" s="17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ht="15.75" customHeight="1">
      <c r="A275" s="16"/>
      <c r="B275" s="17"/>
      <c r="C275" s="215" t="s">
        <v>1106</v>
      </c>
      <c r="D275" s="215" t="s">
        <v>1107</v>
      </c>
      <c r="E275" s="3" t="s">
        <v>164</v>
      </c>
      <c r="F275" s="216">
        <v>170.418</v>
      </c>
      <c r="G275" s="16"/>
      <c r="H275" s="17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ht="16.5" customHeight="1">
      <c r="A276" s="16"/>
      <c r="B276" s="17"/>
      <c r="C276" s="211" t="s">
        <v>229</v>
      </c>
      <c r="D276" s="212" t="s">
        <v>230</v>
      </c>
      <c r="E276" s="213" t="s">
        <v>164</v>
      </c>
      <c r="F276" s="214">
        <v>21.036</v>
      </c>
      <c r="G276" s="16"/>
      <c r="H276" s="17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ht="16.5" customHeight="1">
      <c r="A277" s="16"/>
      <c r="B277" s="17"/>
      <c r="C277" s="215" t="s">
        <v>1</v>
      </c>
      <c r="D277" s="215" t="s">
        <v>952</v>
      </c>
      <c r="E277" s="3" t="s">
        <v>1</v>
      </c>
      <c r="F277" s="216">
        <v>0.0</v>
      </c>
      <c r="G277" s="16"/>
      <c r="H277" s="17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ht="16.5" customHeight="1">
      <c r="A278" s="16"/>
      <c r="B278" s="17"/>
      <c r="C278" s="215" t="s">
        <v>1</v>
      </c>
      <c r="D278" s="215" t="s">
        <v>953</v>
      </c>
      <c r="E278" s="3" t="s">
        <v>1</v>
      </c>
      <c r="F278" s="216">
        <v>21.036</v>
      </c>
      <c r="G278" s="16"/>
      <c r="H278" s="17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ht="16.5" customHeight="1">
      <c r="A279" s="16"/>
      <c r="B279" s="17"/>
      <c r="C279" s="215" t="s">
        <v>229</v>
      </c>
      <c r="D279" s="215" t="s">
        <v>341</v>
      </c>
      <c r="E279" s="3" t="s">
        <v>1</v>
      </c>
      <c r="F279" s="216">
        <v>21.036</v>
      </c>
      <c r="G279" s="16"/>
      <c r="H279" s="17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ht="16.5" customHeight="1">
      <c r="A280" s="16"/>
      <c r="B280" s="17"/>
      <c r="C280" s="217" t="s">
        <v>2786</v>
      </c>
      <c r="D280" s="16"/>
      <c r="E280" s="16"/>
      <c r="F280" s="16"/>
      <c r="G280" s="16"/>
      <c r="H280" s="17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ht="16.5" customHeight="1">
      <c r="A281" s="16"/>
      <c r="B281" s="17"/>
      <c r="C281" s="215" t="s">
        <v>941</v>
      </c>
      <c r="D281" s="215" t="s">
        <v>942</v>
      </c>
      <c r="E281" s="3" t="s">
        <v>164</v>
      </c>
      <c r="F281" s="216">
        <v>170.418</v>
      </c>
      <c r="G281" s="16"/>
      <c r="H281" s="17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ht="16.5" customHeight="1">
      <c r="A282" s="16"/>
      <c r="B282" s="17"/>
      <c r="C282" s="215" t="s">
        <v>955</v>
      </c>
      <c r="D282" s="215" t="s">
        <v>956</v>
      </c>
      <c r="E282" s="3" t="s">
        <v>164</v>
      </c>
      <c r="F282" s="216">
        <v>170.418</v>
      </c>
      <c r="G282" s="16"/>
      <c r="H282" s="17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ht="16.5" customHeight="1">
      <c r="A283" s="16"/>
      <c r="B283" s="17"/>
      <c r="C283" s="215" t="s">
        <v>983</v>
      </c>
      <c r="D283" s="215" t="s">
        <v>984</v>
      </c>
      <c r="E283" s="3" t="s">
        <v>164</v>
      </c>
      <c r="F283" s="216">
        <v>170.418</v>
      </c>
      <c r="G283" s="16"/>
      <c r="H283" s="17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ht="15.75" customHeight="1">
      <c r="A284" s="16"/>
      <c r="B284" s="17"/>
      <c r="C284" s="215" t="s">
        <v>1072</v>
      </c>
      <c r="D284" s="215" t="s">
        <v>1073</v>
      </c>
      <c r="E284" s="3" t="s">
        <v>164</v>
      </c>
      <c r="F284" s="216">
        <v>21.036</v>
      </c>
      <c r="G284" s="16"/>
      <c r="H284" s="17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ht="15.75" customHeight="1">
      <c r="A285" s="16"/>
      <c r="B285" s="17"/>
      <c r="C285" s="215" t="s">
        <v>1106</v>
      </c>
      <c r="D285" s="215" t="s">
        <v>1107</v>
      </c>
      <c r="E285" s="3" t="s">
        <v>164</v>
      </c>
      <c r="F285" s="216">
        <v>170.418</v>
      </c>
      <c r="G285" s="16"/>
      <c r="H285" s="17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ht="16.5" customHeight="1">
      <c r="A286" s="16"/>
      <c r="B286" s="17"/>
      <c r="C286" s="211" t="s">
        <v>350</v>
      </c>
      <c r="D286" s="212" t="s">
        <v>2789</v>
      </c>
      <c r="E286" s="213" t="s">
        <v>164</v>
      </c>
      <c r="F286" s="214">
        <v>161.214</v>
      </c>
      <c r="G286" s="16"/>
      <c r="H286" s="17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ht="16.5" customHeight="1">
      <c r="A287" s="16"/>
      <c r="B287" s="17"/>
      <c r="C287" s="215" t="s">
        <v>1</v>
      </c>
      <c r="D287" s="215" t="s">
        <v>339</v>
      </c>
      <c r="E287" s="3" t="s">
        <v>1</v>
      </c>
      <c r="F287" s="216">
        <v>0.0</v>
      </c>
      <c r="G287" s="16"/>
      <c r="H287" s="17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ht="16.5" customHeight="1">
      <c r="A288" s="16"/>
      <c r="B288" s="17"/>
      <c r="C288" s="215" t="s">
        <v>1</v>
      </c>
      <c r="D288" s="215" t="s">
        <v>340</v>
      </c>
      <c r="E288" s="3" t="s">
        <v>1</v>
      </c>
      <c r="F288" s="216">
        <v>116.516</v>
      </c>
      <c r="G288" s="16"/>
      <c r="H288" s="17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ht="16.5" customHeight="1">
      <c r="A289" s="16"/>
      <c r="B289" s="17"/>
      <c r="C289" s="215" t="s">
        <v>1</v>
      </c>
      <c r="D289" s="215" t="s">
        <v>342</v>
      </c>
      <c r="E289" s="3" t="s">
        <v>1</v>
      </c>
      <c r="F289" s="216">
        <v>0.0</v>
      </c>
      <c r="G289" s="16"/>
      <c r="H289" s="17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ht="16.5" customHeight="1">
      <c r="A290" s="16"/>
      <c r="B290" s="17"/>
      <c r="C290" s="215" t="s">
        <v>162</v>
      </c>
      <c r="D290" s="215" t="s">
        <v>343</v>
      </c>
      <c r="E290" s="3" t="s">
        <v>1</v>
      </c>
      <c r="F290" s="216">
        <v>17.709</v>
      </c>
      <c r="G290" s="16"/>
      <c r="H290" s="17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ht="16.5" customHeight="1">
      <c r="A291" s="16"/>
      <c r="B291" s="17"/>
      <c r="C291" s="215" t="s">
        <v>1</v>
      </c>
      <c r="D291" s="215" t="s">
        <v>344</v>
      </c>
      <c r="E291" s="3" t="s">
        <v>1</v>
      </c>
      <c r="F291" s="216">
        <v>0.0</v>
      </c>
      <c r="G291" s="16"/>
      <c r="H291" s="17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ht="16.5" customHeight="1">
      <c r="A292" s="16"/>
      <c r="B292" s="17"/>
      <c r="C292" s="215" t="s">
        <v>166</v>
      </c>
      <c r="D292" s="215" t="s">
        <v>345</v>
      </c>
      <c r="E292" s="3" t="s">
        <v>1</v>
      </c>
      <c r="F292" s="216">
        <v>19.178</v>
      </c>
      <c r="G292" s="16"/>
      <c r="H292" s="17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ht="16.5" customHeight="1">
      <c r="A293" s="16"/>
      <c r="B293" s="17"/>
      <c r="C293" s="215" t="s">
        <v>1</v>
      </c>
      <c r="D293" s="215" t="s">
        <v>346</v>
      </c>
      <c r="E293" s="3" t="s">
        <v>1</v>
      </c>
      <c r="F293" s="216">
        <v>0.0</v>
      </c>
      <c r="G293" s="16"/>
      <c r="H293" s="17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ht="16.5" customHeight="1">
      <c r="A294" s="16"/>
      <c r="B294" s="17"/>
      <c r="C294" s="215" t="s">
        <v>169</v>
      </c>
      <c r="D294" s="215" t="s">
        <v>347</v>
      </c>
      <c r="E294" s="3" t="s">
        <v>1</v>
      </c>
      <c r="F294" s="216">
        <v>7.811</v>
      </c>
      <c r="G294" s="16"/>
      <c r="H294" s="17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ht="16.5" customHeight="1">
      <c r="A295" s="16"/>
      <c r="B295" s="17"/>
      <c r="C295" s="215" t="s">
        <v>1</v>
      </c>
      <c r="D295" s="215" t="s">
        <v>348</v>
      </c>
      <c r="E295" s="3" t="s">
        <v>1</v>
      </c>
      <c r="F295" s="216">
        <v>0.0</v>
      </c>
      <c r="G295" s="16"/>
      <c r="H295" s="17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ht="16.5" customHeight="1">
      <c r="A296" s="16"/>
      <c r="B296" s="17"/>
      <c r="C296" s="215" t="s">
        <v>349</v>
      </c>
      <c r="D296" s="215" t="s">
        <v>75</v>
      </c>
      <c r="E296" s="3" t="s">
        <v>1</v>
      </c>
      <c r="F296" s="216">
        <v>0.0</v>
      </c>
      <c r="G296" s="16"/>
      <c r="H296" s="17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ht="16.5" customHeight="1">
      <c r="A297" s="16"/>
      <c r="B297" s="17"/>
      <c r="C297" s="215" t="s">
        <v>350</v>
      </c>
      <c r="D297" s="215" t="s">
        <v>351</v>
      </c>
      <c r="E297" s="3" t="s">
        <v>1</v>
      </c>
      <c r="F297" s="216">
        <v>161.214</v>
      </c>
      <c r="G297" s="16"/>
      <c r="H297" s="17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ht="16.5" customHeight="1">
      <c r="A298" s="16"/>
      <c r="B298" s="17"/>
      <c r="C298" s="211" t="s">
        <v>211</v>
      </c>
      <c r="D298" s="212" t="s">
        <v>212</v>
      </c>
      <c r="E298" s="213" t="s">
        <v>164</v>
      </c>
      <c r="F298" s="214">
        <v>20.15</v>
      </c>
      <c r="G298" s="16"/>
      <c r="H298" s="17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ht="16.5" customHeight="1">
      <c r="A299" s="16"/>
      <c r="B299" s="17"/>
      <c r="C299" s="215" t="s">
        <v>1</v>
      </c>
      <c r="D299" s="215" t="s">
        <v>1008</v>
      </c>
      <c r="E299" s="3" t="s">
        <v>1</v>
      </c>
      <c r="F299" s="216">
        <v>0.0</v>
      </c>
      <c r="G299" s="16"/>
      <c r="H299" s="17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ht="16.5" customHeight="1">
      <c r="A300" s="16"/>
      <c r="B300" s="17"/>
      <c r="C300" s="215" t="s">
        <v>211</v>
      </c>
      <c r="D300" s="215" t="s">
        <v>1009</v>
      </c>
      <c r="E300" s="3" t="s">
        <v>1</v>
      </c>
      <c r="F300" s="216">
        <v>20.15</v>
      </c>
      <c r="G300" s="16"/>
      <c r="H300" s="17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ht="16.5" customHeight="1">
      <c r="A301" s="16"/>
      <c r="B301" s="17"/>
      <c r="C301" s="217" t="s">
        <v>2786</v>
      </c>
      <c r="D301" s="16"/>
      <c r="E301" s="16"/>
      <c r="F301" s="16"/>
      <c r="G301" s="16"/>
      <c r="H301" s="17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ht="16.5" customHeight="1">
      <c r="A302" s="16"/>
      <c r="B302" s="17"/>
      <c r="C302" s="215" t="s">
        <v>1005</v>
      </c>
      <c r="D302" s="215" t="s">
        <v>1006</v>
      </c>
      <c r="E302" s="3" t="s">
        <v>164</v>
      </c>
      <c r="F302" s="216">
        <v>152.21</v>
      </c>
      <c r="G302" s="16"/>
      <c r="H302" s="17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ht="16.5" customHeight="1">
      <c r="A303" s="16"/>
      <c r="B303" s="17"/>
      <c r="C303" s="215" t="s">
        <v>871</v>
      </c>
      <c r="D303" s="215" t="s">
        <v>872</v>
      </c>
      <c r="E303" s="3" t="s">
        <v>164</v>
      </c>
      <c r="F303" s="216">
        <v>83.9</v>
      </c>
      <c r="G303" s="16"/>
      <c r="H303" s="17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ht="16.5" customHeight="1">
      <c r="A304" s="16"/>
      <c r="B304" s="17"/>
      <c r="C304" s="215" t="s">
        <v>1017</v>
      </c>
      <c r="D304" s="215" t="s">
        <v>1018</v>
      </c>
      <c r="E304" s="3" t="s">
        <v>164</v>
      </c>
      <c r="F304" s="216">
        <v>331.33</v>
      </c>
      <c r="G304" s="16"/>
      <c r="H304" s="17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ht="16.5" customHeight="1">
      <c r="A305" s="16"/>
      <c r="B305" s="17"/>
      <c r="C305" s="215" t="s">
        <v>1244</v>
      </c>
      <c r="D305" s="215" t="s">
        <v>1236</v>
      </c>
      <c r="E305" s="3" t="s">
        <v>164</v>
      </c>
      <c r="F305" s="216">
        <v>83.9</v>
      </c>
      <c r="G305" s="16"/>
      <c r="H305" s="17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ht="16.5" customHeight="1">
      <c r="A306" s="16"/>
      <c r="B306" s="17"/>
      <c r="C306" s="215" t="s">
        <v>1327</v>
      </c>
      <c r="D306" s="215" t="s">
        <v>1328</v>
      </c>
      <c r="E306" s="3" t="s">
        <v>164</v>
      </c>
      <c r="F306" s="216">
        <v>152.21</v>
      </c>
      <c r="G306" s="16"/>
      <c r="H306" s="17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ht="16.5" customHeight="1">
      <c r="A307" s="16"/>
      <c r="B307" s="17"/>
      <c r="C307" s="215" t="s">
        <v>1901</v>
      </c>
      <c r="D307" s="215" t="s">
        <v>1902</v>
      </c>
      <c r="E307" s="3" t="s">
        <v>164</v>
      </c>
      <c r="F307" s="216">
        <v>32.61</v>
      </c>
      <c r="G307" s="16"/>
      <c r="H307" s="17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ht="15.75" customHeight="1">
      <c r="A308" s="16"/>
      <c r="B308" s="17"/>
      <c r="C308" s="215" t="s">
        <v>1929</v>
      </c>
      <c r="D308" s="215" t="s">
        <v>1930</v>
      </c>
      <c r="E308" s="3" t="s">
        <v>164</v>
      </c>
      <c r="F308" s="216">
        <v>32.61</v>
      </c>
      <c r="G308" s="16"/>
      <c r="H308" s="17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ht="16.5" customHeight="1">
      <c r="A309" s="16"/>
      <c r="B309" s="17"/>
      <c r="C309" s="215" t="s">
        <v>1938</v>
      </c>
      <c r="D309" s="215" t="s">
        <v>1939</v>
      </c>
      <c r="E309" s="3" t="s">
        <v>164</v>
      </c>
      <c r="F309" s="216">
        <v>32.61</v>
      </c>
      <c r="G309" s="16"/>
      <c r="H309" s="17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ht="16.5" customHeight="1">
      <c r="A310" s="16"/>
      <c r="B310" s="17"/>
      <c r="C310" s="215" t="s">
        <v>1123</v>
      </c>
      <c r="D310" s="215" t="s">
        <v>1124</v>
      </c>
      <c r="E310" s="3" t="s">
        <v>164</v>
      </c>
      <c r="F310" s="216">
        <v>152.21</v>
      </c>
      <c r="G310" s="16"/>
      <c r="H310" s="17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ht="16.5" customHeight="1">
      <c r="A311" s="16"/>
      <c r="B311" s="17"/>
      <c r="C311" s="211" t="s">
        <v>214</v>
      </c>
      <c r="D311" s="212" t="s">
        <v>215</v>
      </c>
      <c r="E311" s="213" t="s">
        <v>164</v>
      </c>
      <c r="F311" s="214">
        <v>4.27</v>
      </c>
      <c r="G311" s="16"/>
      <c r="H311" s="17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ht="16.5" customHeight="1">
      <c r="A312" s="16"/>
      <c r="B312" s="17"/>
      <c r="C312" s="215" t="s">
        <v>1</v>
      </c>
      <c r="D312" s="215" t="s">
        <v>1010</v>
      </c>
      <c r="E312" s="3" t="s">
        <v>1</v>
      </c>
      <c r="F312" s="216">
        <v>0.0</v>
      </c>
      <c r="G312" s="16"/>
      <c r="H312" s="17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ht="16.5" customHeight="1">
      <c r="A313" s="16"/>
      <c r="B313" s="17"/>
      <c r="C313" s="215" t="s">
        <v>214</v>
      </c>
      <c r="D313" s="215" t="s">
        <v>216</v>
      </c>
      <c r="E313" s="3" t="s">
        <v>1</v>
      </c>
      <c r="F313" s="216">
        <v>4.27</v>
      </c>
      <c r="G313" s="16"/>
      <c r="H313" s="17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ht="16.5" customHeight="1">
      <c r="A314" s="16"/>
      <c r="B314" s="17"/>
      <c r="C314" s="217" t="s">
        <v>2786</v>
      </c>
      <c r="D314" s="16"/>
      <c r="E314" s="16"/>
      <c r="F314" s="16"/>
      <c r="G314" s="16"/>
      <c r="H314" s="17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ht="16.5" customHeight="1">
      <c r="A315" s="16"/>
      <c r="B315" s="17"/>
      <c r="C315" s="215" t="s">
        <v>1005</v>
      </c>
      <c r="D315" s="215" t="s">
        <v>1006</v>
      </c>
      <c r="E315" s="3" t="s">
        <v>164</v>
      </c>
      <c r="F315" s="216">
        <v>152.21</v>
      </c>
      <c r="G315" s="16"/>
      <c r="H315" s="17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ht="16.5" customHeight="1">
      <c r="A316" s="16"/>
      <c r="B316" s="17"/>
      <c r="C316" s="215" t="s">
        <v>871</v>
      </c>
      <c r="D316" s="215" t="s">
        <v>872</v>
      </c>
      <c r="E316" s="3" t="s">
        <v>164</v>
      </c>
      <c r="F316" s="216">
        <v>83.9</v>
      </c>
      <c r="G316" s="16"/>
      <c r="H316" s="17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ht="16.5" customHeight="1">
      <c r="A317" s="16"/>
      <c r="B317" s="17"/>
      <c r="C317" s="215" t="s">
        <v>1017</v>
      </c>
      <c r="D317" s="215" t="s">
        <v>1018</v>
      </c>
      <c r="E317" s="3" t="s">
        <v>164</v>
      </c>
      <c r="F317" s="216">
        <v>331.33</v>
      </c>
      <c r="G317" s="16"/>
      <c r="H317" s="17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ht="16.5" customHeight="1">
      <c r="A318" s="16"/>
      <c r="B318" s="17"/>
      <c r="C318" s="215" t="s">
        <v>1244</v>
      </c>
      <c r="D318" s="215" t="s">
        <v>1236</v>
      </c>
      <c r="E318" s="3" t="s">
        <v>164</v>
      </c>
      <c r="F318" s="216">
        <v>83.9</v>
      </c>
      <c r="G318" s="16"/>
      <c r="H318" s="17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ht="16.5" customHeight="1">
      <c r="A319" s="16"/>
      <c r="B319" s="17"/>
      <c r="C319" s="215" t="s">
        <v>1327</v>
      </c>
      <c r="D319" s="215" t="s">
        <v>1328</v>
      </c>
      <c r="E319" s="3" t="s">
        <v>164</v>
      </c>
      <c r="F319" s="216">
        <v>152.21</v>
      </c>
      <c r="G319" s="16"/>
      <c r="H319" s="17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ht="16.5" customHeight="1">
      <c r="A320" s="16"/>
      <c r="B320" s="17"/>
      <c r="C320" s="215" t="s">
        <v>1901</v>
      </c>
      <c r="D320" s="215" t="s">
        <v>1902</v>
      </c>
      <c r="E320" s="3" t="s">
        <v>164</v>
      </c>
      <c r="F320" s="216">
        <v>32.61</v>
      </c>
      <c r="G320" s="16"/>
      <c r="H320" s="17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ht="15.75" customHeight="1">
      <c r="A321" s="16"/>
      <c r="B321" s="17"/>
      <c r="C321" s="215" t="s">
        <v>1929</v>
      </c>
      <c r="D321" s="215" t="s">
        <v>1930</v>
      </c>
      <c r="E321" s="3" t="s">
        <v>164</v>
      </c>
      <c r="F321" s="216">
        <v>32.61</v>
      </c>
      <c r="G321" s="16"/>
      <c r="H321" s="17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ht="16.5" customHeight="1">
      <c r="A322" s="16"/>
      <c r="B322" s="17"/>
      <c r="C322" s="215" t="s">
        <v>1938</v>
      </c>
      <c r="D322" s="215" t="s">
        <v>1939</v>
      </c>
      <c r="E322" s="3" t="s">
        <v>164</v>
      </c>
      <c r="F322" s="216">
        <v>32.61</v>
      </c>
      <c r="G322" s="16"/>
      <c r="H322" s="17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ht="16.5" customHeight="1">
      <c r="A323" s="16"/>
      <c r="B323" s="17"/>
      <c r="C323" s="215" t="s">
        <v>1942</v>
      </c>
      <c r="D323" s="215" t="s">
        <v>1943</v>
      </c>
      <c r="E323" s="3" t="s">
        <v>164</v>
      </c>
      <c r="F323" s="216">
        <v>12.46</v>
      </c>
      <c r="G323" s="16"/>
      <c r="H323" s="17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ht="16.5" customHeight="1">
      <c r="A324" s="16"/>
      <c r="B324" s="17"/>
      <c r="C324" s="215" t="s">
        <v>1123</v>
      </c>
      <c r="D324" s="215" t="s">
        <v>1124</v>
      </c>
      <c r="E324" s="3" t="s">
        <v>164</v>
      </c>
      <c r="F324" s="216">
        <v>152.21</v>
      </c>
      <c r="G324" s="16"/>
      <c r="H324" s="17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ht="16.5" customHeight="1">
      <c r="A325" s="16"/>
      <c r="B325" s="17"/>
      <c r="C325" s="211" t="s">
        <v>217</v>
      </c>
      <c r="D325" s="212" t="s">
        <v>218</v>
      </c>
      <c r="E325" s="213" t="s">
        <v>164</v>
      </c>
      <c r="F325" s="214">
        <v>59.48</v>
      </c>
      <c r="G325" s="16"/>
      <c r="H325" s="17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ht="16.5" customHeight="1">
      <c r="A326" s="16"/>
      <c r="B326" s="17"/>
      <c r="C326" s="215" t="s">
        <v>1</v>
      </c>
      <c r="D326" s="215" t="s">
        <v>1011</v>
      </c>
      <c r="E326" s="3" t="s">
        <v>1</v>
      </c>
      <c r="F326" s="216">
        <v>0.0</v>
      </c>
      <c r="G326" s="16"/>
      <c r="H326" s="17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ht="16.5" customHeight="1">
      <c r="A327" s="16"/>
      <c r="B327" s="17"/>
      <c r="C327" s="215" t="s">
        <v>217</v>
      </c>
      <c r="D327" s="215" t="s">
        <v>1012</v>
      </c>
      <c r="E327" s="3" t="s">
        <v>1</v>
      </c>
      <c r="F327" s="216">
        <v>59.48</v>
      </c>
      <c r="G327" s="16"/>
      <c r="H327" s="17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ht="16.5" customHeight="1">
      <c r="A328" s="16"/>
      <c r="B328" s="17"/>
      <c r="C328" s="217" t="s">
        <v>2786</v>
      </c>
      <c r="D328" s="16"/>
      <c r="E328" s="16"/>
      <c r="F328" s="16"/>
      <c r="G328" s="16"/>
      <c r="H328" s="17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ht="16.5" customHeight="1">
      <c r="A329" s="16"/>
      <c r="B329" s="17"/>
      <c r="C329" s="215" t="s">
        <v>1005</v>
      </c>
      <c r="D329" s="215" t="s">
        <v>1006</v>
      </c>
      <c r="E329" s="3" t="s">
        <v>164</v>
      </c>
      <c r="F329" s="216">
        <v>152.21</v>
      </c>
      <c r="G329" s="16"/>
      <c r="H329" s="17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ht="16.5" customHeight="1">
      <c r="A330" s="16"/>
      <c r="B330" s="17"/>
      <c r="C330" s="215" t="s">
        <v>871</v>
      </c>
      <c r="D330" s="215" t="s">
        <v>872</v>
      </c>
      <c r="E330" s="3" t="s">
        <v>164</v>
      </c>
      <c r="F330" s="216">
        <v>83.9</v>
      </c>
      <c r="G330" s="16"/>
      <c r="H330" s="17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ht="16.5" customHeight="1">
      <c r="A331" s="16"/>
      <c r="B331" s="17"/>
      <c r="C331" s="215" t="s">
        <v>1017</v>
      </c>
      <c r="D331" s="215" t="s">
        <v>1018</v>
      </c>
      <c r="E331" s="3" t="s">
        <v>164</v>
      </c>
      <c r="F331" s="216">
        <v>331.33</v>
      </c>
      <c r="G331" s="16"/>
      <c r="H331" s="17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ht="16.5" customHeight="1">
      <c r="A332" s="16"/>
      <c r="B332" s="17"/>
      <c r="C332" s="215" t="s">
        <v>1244</v>
      </c>
      <c r="D332" s="215" t="s">
        <v>1236</v>
      </c>
      <c r="E332" s="3" t="s">
        <v>164</v>
      </c>
      <c r="F332" s="216">
        <v>83.9</v>
      </c>
      <c r="G332" s="16"/>
      <c r="H332" s="17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ht="16.5" customHeight="1">
      <c r="A333" s="16"/>
      <c r="B333" s="17"/>
      <c r="C333" s="215" t="s">
        <v>1327</v>
      </c>
      <c r="D333" s="215" t="s">
        <v>1328</v>
      </c>
      <c r="E333" s="3" t="s">
        <v>164</v>
      </c>
      <c r="F333" s="216">
        <v>152.21</v>
      </c>
      <c r="G333" s="16"/>
      <c r="H333" s="17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ht="16.5" customHeight="1">
      <c r="A334" s="16"/>
      <c r="B334" s="17"/>
      <c r="C334" s="215" t="s">
        <v>1983</v>
      </c>
      <c r="D334" s="215" t="s">
        <v>1984</v>
      </c>
      <c r="E334" s="3" t="s">
        <v>164</v>
      </c>
      <c r="F334" s="216">
        <v>119.6</v>
      </c>
      <c r="G334" s="16"/>
      <c r="H334" s="17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ht="16.5" customHeight="1">
      <c r="A335" s="16"/>
      <c r="B335" s="17"/>
      <c r="C335" s="215" t="s">
        <v>1993</v>
      </c>
      <c r="D335" s="215" t="s">
        <v>1994</v>
      </c>
      <c r="E335" s="3" t="s">
        <v>164</v>
      </c>
      <c r="F335" s="216">
        <v>119.6</v>
      </c>
      <c r="G335" s="16"/>
      <c r="H335" s="17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ht="16.5" customHeight="1">
      <c r="A336" s="16"/>
      <c r="B336" s="17"/>
      <c r="C336" s="215" t="s">
        <v>1123</v>
      </c>
      <c r="D336" s="215" t="s">
        <v>1124</v>
      </c>
      <c r="E336" s="3" t="s">
        <v>164</v>
      </c>
      <c r="F336" s="216">
        <v>152.21</v>
      </c>
      <c r="G336" s="16"/>
      <c r="H336" s="17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ht="16.5" customHeight="1">
      <c r="A337" s="16"/>
      <c r="B337" s="17"/>
      <c r="C337" s="211" t="s">
        <v>232</v>
      </c>
      <c r="D337" s="212" t="s">
        <v>233</v>
      </c>
      <c r="E337" s="213" t="s">
        <v>164</v>
      </c>
      <c r="F337" s="214">
        <v>60.12</v>
      </c>
      <c r="G337" s="16"/>
      <c r="H337" s="17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ht="16.5" customHeight="1">
      <c r="A338" s="16"/>
      <c r="B338" s="17"/>
      <c r="C338" s="215" t="s">
        <v>1</v>
      </c>
      <c r="D338" s="215" t="s">
        <v>1013</v>
      </c>
      <c r="E338" s="3" t="s">
        <v>1</v>
      </c>
      <c r="F338" s="216">
        <v>0.0</v>
      </c>
      <c r="G338" s="16"/>
      <c r="H338" s="17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ht="16.5" customHeight="1">
      <c r="A339" s="16"/>
      <c r="B339" s="17"/>
      <c r="C339" s="215" t="s">
        <v>232</v>
      </c>
      <c r="D339" s="215" t="s">
        <v>1014</v>
      </c>
      <c r="E339" s="3" t="s">
        <v>1</v>
      </c>
      <c r="F339" s="216">
        <v>60.12</v>
      </c>
      <c r="G339" s="16"/>
      <c r="H339" s="17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ht="16.5" customHeight="1">
      <c r="A340" s="16"/>
      <c r="B340" s="17"/>
      <c r="C340" s="217" t="s">
        <v>2786</v>
      </c>
      <c r="D340" s="16"/>
      <c r="E340" s="16"/>
      <c r="F340" s="16"/>
      <c r="G340" s="16"/>
      <c r="H340" s="17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ht="16.5" customHeight="1">
      <c r="A341" s="16"/>
      <c r="B341" s="17"/>
      <c r="C341" s="215" t="s">
        <v>1005</v>
      </c>
      <c r="D341" s="215" t="s">
        <v>1006</v>
      </c>
      <c r="E341" s="3" t="s">
        <v>164</v>
      </c>
      <c r="F341" s="216">
        <v>152.21</v>
      </c>
      <c r="G341" s="16"/>
      <c r="H341" s="17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ht="16.5" customHeight="1">
      <c r="A342" s="16"/>
      <c r="B342" s="17"/>
      <c r="C342" s="215" t="s">
        <v>1235</v>
      </c>
      <c r="D342" s="215" t="s">
        <v>1236</v>
      </c>
      <c r="E342" s="3" t="s">
        <v>164</v>
      </c>
      <c r="F342" s="216">
        <v>68.31</v>
      </c>
      <c r="G342" s="16"/>
      <c r="H342" s="17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ht="16.5" customHeight="1">
      <c r="A343" s="16"/>
      <c r="B343" s="17"/>
      <c r="C343" s="215" t="s">
        <v>1327</v>
      </c>
      <c r="D343" s="215" t="s">
        <v>1328</v>
      </c>
      <c r="E343" s="3" t="s">
        <v>164</v>
      </c>
      <c r="F343" s="216">
        <v>152.21</v>
      </c>
      <c r="G343" s="16"/>
      <c r="H343" s="17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ht="16.5" customHeight="1">
      <c r="A344" s="16"/>
      <c r="B344" s="17"/>
      <c r="C344" s="215" t="s">
        <v>1983</v>
      </c>
      <c r="D344" s="215" t="s">
        <v>1984</v>
      </c>
      <c r="E344" s="3" t="s">
        <v>164</v>
      </c>
      <c r="F344" s="216">
        <v>119.6</v>
      </c>
      <c r="G344" s="16"/>
      <c r="H344" s="17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ht="16.5" customHeight="1">
      <c r="A345" s="16"/>
      <c r="B345" s="17"/>
      <c r="C345" s="215" t="s">
        <v>1993</v>
      </c>
      <c r="D345" s="215" t="s">
        <v>1994</v>
      </c>
      <c r="E345" s="3" t="s">
        <v>164</v>
      </c>
      <c r="F345" s="216">
        <v>119.6</v>
      </c>
      <c r="G345" s="16"/>
      <c r="H345" s="17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ht="16.5" customHeight="1">
      <c r="A346" s="16"/>
      <c r="B346" s="17"/>
      <c r="C346" s="215" t="s">
        <v>1123</v>
      </c>
      <c r="D346" s="215" t="s">
        <v>1124</v>
      </c>
      <c r="E346" s="3" t="s">
        <v>164</v>
      </c>
      <c r="F346" s="216">
        <v>152.21</v>
      </c>
      <c r="G346" s="16"/>
      <c r="H346" s="17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ht="16.5" customHeight="1">
      <c r="A347" s="16"/>
      <c r="B347" s="17"/>
      <c r="C347" s="211" t="s">
        <v>235</v>
      </c>
      <c r="D347" s="212" t="s">
        <v>236</v>
      </c>
      <c r="E347" s="213" t="s">
        <v>164</v>
      </c>
      <c r="F347" s="214">
        <v>8.19</v>
      </c>
      <c r="G347" s="16"/>
      <c r="H347" s="17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ht="16.5" customHeight="1">
      <c r="A348" s="16"/>
      <c r="B348" s="17"/>
      <c r="C348" s="215" t="s">
        <v>1</v>
      </c>
      <c r="D348" s="215" t="s">
        <v>1015</v>
      </c>
      <c r="E348" s="3" t="s">
        <v>1</v>
      </c>
      <c r="F348" s="216">
        <v>0.0</v>
      </c>
      <c r="G348" s="16"/>
      <c r="H348" s="17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ht="16.5" customHeight="1">
      <c r="A349" s="16"/>
      <c r="B349" s="17"/>
      <c r="C349" s="215" t="s">
        <v>235</v>
      </c>
      <c r="D349" s="215" t="s">
        <v>237</v>
      </c>
      <c r="E349" s="3" t="s">
        <v>1</v>
      </c>
      <c r="F349" s="216">
        <v>8.19</v>
      </c>
      <c r="G349" s="16"/>
      <c r="H349" s="17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ht="16.5" customHeight="1">
      <c r="A350" s="16"/>
      <c r="B350" s="17"/>
      <c r="C350" s="217" t="s">
        <v>2786</v>
      </c>
      <c r="D350" s="16"/>
      <c r="E350" s="16"/>
      <c r="F350" s="16"/>
      <c r="G350" s="16"/>
      <c r="H350" s="17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ht="16.5" customHeight="1">
      <c r="A351" s="16"/>
      <c r="B351" s="17"/>
      <c r="C351" s="215" t="s">
        <v>1005</v>
      </c>
      <c r="D351" s="215" t="s">
        <v>1006</v>
      </c>
      <c r="E351" s="3" t="s">
        <v>164</v>
      </c>
      <c r="F351" s="216">
        <v>152.21</v>
      </c>
      <c r="G351" s="16"/>
      <c r="H351" s="17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ht="16.5" customHeight="1">
      <c r="A352" s="16"/>
      <c r="B352" s="17"/>
      <c r="C352" s="215" t="s">
        <v>1235</v>
      </c>
      <c r="D352" s="215" t="s">
        <v>1236</v>
      </c>
      <c r="E352" s="3" t="s">
        <v>164</v>
      </c>
      <c r="F352" s="216">
        <v>68.31</v>
      </c>
      <c r="G352" s="16"/>
      <c r="H352" s="17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ht="16.5" customHeight="1">
      <c r="A353" s="16"/>
      <c r="B353" s="17"/>
      <c r="C353" s="215" t="s">
        <v>1327</v>
      </c>
      <c r="D353" s="215" t="s">
        <v>1328</v>
      </c>
      <c r="E353" s="3" t="s">
        <v>164</v>
      </c>
      <c r="F353" s="216">
        <v>152.21</v>
      </c>
      <c r="G353" s="16"/>
      <c r="H353" s="17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ht="16.5" customHeight="1">
      <c r="A354" s="16"/>
      <c r="B354" s="17"/>
      <c r="C354" s="215" t="s">
        <v>1901</v>
      </c>
      <c r="D354" s="215" t="s">
        <v>1902</v>
      </c>
      <c r="E354" s="3" t="s">
        <v>164</v>
      </c>
      <c r="F354" s="216">
        <v>32.61</v>
      </c>
      <c r="G354" s="16"/>
      <c r="H354" s="17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ht="15.75" customHeight="1">
      <c r="A355" s="16"/>
      <c r="B355" s="17"/>
      <c r="C355" s="215" t="s">
        <v>1929</v>
      </c>
      <c r="D355" s="215" t="s">
        <v>1930</v>
      </c>
      <c r="E355" s="3" t="s">
        <v>164</v>
      </c>
      <c r="F355" s="216">
        <v>32.61</v>
      </c>
      <c r="G355" s="16"/>
      <c r="H355" s="17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ht="16.5" customHeight="1">
      <c r="A356" s="16"/>
      <c r="B356" s="17"/>
      <c r="C356" s="215" t="s">
        <v>1938</v>
      </c>
      <c r="D356" s="215" t="s">
        <v>1939</v>
      </c>
      <c r="E356" s="3" t="s">
        <v>164</v>
      </c>
      <c r="F356" s="216">
        <v>32.61</v>
      </c>
      <c r="G356" s="16"/>
      <c r="H356" s="17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ht="16.5" customHeight="1">
      <c r="A357" s="16"/>
      <c r="B357" s="17"/>
      <c r="C357" s="215" t="s">
        <v>1942</v>
      </c>
      <c r="D357" s="215" t="s">
        <v>1943</v>
      </c>
      <c r="E357" s="3" t="s">
        <v>164</v>
      </c>
      <c r="F357" s="216">
        <v>12.46</v>
      </c>
      <c r="G357" s="16"/>
      <c r="H357" s="17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ht="16.5" customHeight="1">
      <c r="A358" s="16"/>
      <c r="B358" s="17"/>
      <c r="C358" s="215" t="s">
        <v>1123</v>
      </c>
      <c r="D358" s="215" t="s">
        <v>1124</v>
      </c>
      <c r="E358" s="3" t="s">
        <v>164</v>
      </c>
      <c r="F358" s="216">
        <v>152.21</v>
      </c>
      <c r="G358" s="16"/>
      <c r="H358" s="17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ht="16.5" customHeight="1">
      <c r="A359" s="16"/>
      <c r="B359" s="17"/>
      <c r="C359" s="211" t="s">
        <v>287</v>
      </c>
      <c r="D359" s="212" t="s">
        <v>288</v>
      </c>
      <c r="E359" s="213" t="s">
        <v>174</v>
      </c>
      <c r="F359" s="214">
        <v>1.701</v>
      </c>
      <c r="G359" s="16"/>
      <c r="H359" s="17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ht="16.5" customHeight="1">
      <c r="A360" s="16"/>
      <c r="B360" s="17"/>
      <c r="C360" s="215" t="s">
        <v>1</v>
      </c>
      <c r="D360" s="215" t="s">
        <v>373</v>
      </c>
      <c r="E360" s="3" t="s">
        <v>1</v>
      </c>
      <c r="F360" s="216">
        <v>0.0</v>
      </c>
      <c r="G360" s="16"/>
      <c r="H360" s="17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ht="16.5" customHeight="1">
      <c r="A361" s="16"/>
      <c r="B361" s="17"/>
      <c r="C361" s="215" t="s">
        <v>287</v>
      </c>
      <c r="D361" s="215" t="s">
        <v>374</v>
      </c>
      <c r="E361" s="3" t="s">
        <v>1</v>
      </c>
      <c r="F361" s="216">
        <v>1.701</v>
      </c>
      <c r="G361" s="16"/>
      <c r="H361" s="17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ht="16.5" customHeight="1">
      <c r="A362" s="16"/>
      <c r="B362" s="17"/>
      <c r="C362" s="217" t="s">
        <v>2786</v>
      </c>
      <c r="D362" s="16"/>
      <c r="E362" s="16"/>
      <c r="F362" s="16"/>
      <c r="G362" s="16"/>
      <c r="H362" s="17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ht="15.75" customHeight="1">
      <c r="A363" s="16"/>
      <c r="B363" s="17"/>
      <c r="C363" s="215" t="s">
        <v>369</v>
      </c>
      <c r="D363" s="215" t="s">
        <v>370</v>
      </c>
      <c r="E363" s="3" t="s">
        <v>174</v>
      </c>
      <c r="F363" s="216">
        <v>1.701</v>
      </c>
      <c r="G363" s="16"/>
      <c r="H363" s="17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ht="15.75" customHeight="1">
      <c r="A364" s="16"/>
      <c r="B364" s="17"/>
      <c r="C364" s="215" t="s">
        <v>379</v>
      </c>
      <c r="D364" s="215" t="s">
        <v>380</v>
      </c>
      <c r="E364" s="3" t="s">
        <v>174</v>
      </c>
      <c r="F364" s="216">
        <v>34.309</v>
      </c>
      <c r="G364" s="16"/>
      <c r="H364" s="17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ht="16.5" customHeight="1">
      <c r="A365" s="16"/>
      <c r="B365" s="17"/>
      <c r="C365" s="215" t="s">
        <v>388</v>
      </c>
      <c r="D365" s="215" t="s">
        <v>389</v>
      </c>
      <c r="E365" s="3" t="s">
        <v>174</v>
      </c>
      <c r="F365" s="216">
        <v>34.309</v>
      </c>
      <c r="G365" s="16"/>
      <c r="H365" s="17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ht="16.5" customHeight="1">
      <c r="A366" s="16"/>
      <c r="B366" s="17"/>
      <c r="C366" s="215" t="s">
        <v>492</v>
      </c>
      <c r="D366" s="215" t="s">
        <v>493</v>
      </c>
      <c r="E366" s="3" t="s">
        <v>174</v>
      </c>
      <c r="F366" s="216">
        <v>1.701</v>
      </c>
      <c r="G366" s="16"/>
      <c r="H366" s="17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ht="16.5" customHeight="1">
      <c r="A367" s="16"/>
      <c r="B367" s="17"/>
      <c r="C367" s="211" t="s">
        <v>192</v>
      </c>
      <c r="D367" s="212" t="s">
        <v>193</v>
      </c>
      <c r="E367" s="213" t="s">
        <v>164</v>
      </c>
      <c r="F367" s="214">
        <v>20.866</v>
      </c>
      <c r="G367" s="16"/>
      <c r="H367" s="17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ht="16.5" customHeight="1">
      <c r="A368" s="16"/>
      <c r="B368" s="17"/>
      <c r="C368" s="215" t="s">
        <v>1</v>
      </c>
      <c r="D368" s="215" t="s">
        <v>451</v>
      </c>
      <c r="E368" s="3" t="s">
        <v>1</v>
      </c>
      <c r="F368" s="216">
        <v>0.0</v>
      </c>
      <c r="G368" s="16"/>
      <c r="H368" s="17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ht="16.5" customHeight="1">
      <c r="A369" s="16"/>
      <c r="B369" s="17"/>
      <c r="C369" s="215" t="s">
        <v>1</v>
      </c>
      <c r="D369" s="215" t="s">
        <v>452</v>
      </c>
      <c r="E369" s="3" t="s">
        <v>1</v>
      </c>
      <c r="F369" s="216">
        <v>25.978</v>
      </c>
      <c r="G369" s="16"/>
      <c r="H369" s="17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ht="16.5" customHeight="1">
      <c r="A370" s="16"/>
      <c r="B370" s="17"/>
      <c r="C370" s="215" t="s">
        <v>1</v>
      </c>
      <c r="D370" s="215" t="s">
        <v>453</v>
      </c>
      <c r="E370" s="3" t="s">
        <v>1</v>
      </c>
      <c r="F370" s="216">
        <v>0.0</v>
      </c>
      <c r="G370" s="16"/>
      <c r="H370" s="17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ht="16.5" customHeight="1">
      <c r="A371" s="16"/>
      <c r="B371" s="17"/>
      <c r="C371" s="215" t="s">
        <v>1</v>
      </c>
      <c r="D371" s="215" t="s">
        <v>454</v>
      </c>
      <c r="E371" s="3" t="s">
        <v>1</v>
      </c>
      <c r="F371" s="216">
        <v>-5.112</v>
      </c>
      <c r="G371" s="16"/>
      <c r="H371" s="17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ht="16.5" customHeight="1">
      <c r="A372" s="16"/>
      <c r="B372" s="17"/>
      <c r="C372" s="215" t="s">
        <v>192</v>
      </c>
      <c r="D372" s="215" t="s">
        <v>351</v>
      </c>
      <c r="E372" s="3" t="s">
        <v>1</v>
      </c>
      <c r="F372" s="216">
        <v>20.866</v>
      </c>
      <c r="G372" s="16"/>
      <c r="H372" s="17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ht="16.5" customHeight="1">
      <c r="A373" s="16"/>
      <c r="B373" s="17"/>
      <c r="C373" s="217" t="s">
        <v>2786</v>
      </c>
      <c r="D373" s="16"/>
      <c r="E373" s="16"/>
      <c r="F373" s="16"/>
      <c r="G373" s="16"/>
      <c r="H373" s="17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ht="15.75" customHeight="1">
      <c r="A374" s="16"/>
      <c r="B374" s="17"/>
      <c r="C374" s="215" t="s">
        <v>447</v>
      </c>
      <c r="D374" s="215" t="s">
        <v>448</v>
      </c>
      <c r="E374" s="3" t="s">
        <v>174</v>
      </c>
      <c r="F374" s="216">
        <v>20.866</v>
      </c>
      <c r="G374" s="16"/>
      <c r="H374" s="17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ht="16.5" customHeight="1">
      <c r="A375" s="16"/>
      <c r="B375" s="17"/>
      <c r="C375" s="215" t="s">
        <v>415</v>
      </c>
      <c r="D375" s="215" t="s">
        <v>416</v>
      </c>
      <c r="E375" s="3" t="s">
        <v>164</v>
      </c>
      <c r="F375" s="216">
        <v>83.464</v>
      </c>
      <c r="G375" s="16"/>
      <c r="H375" s="17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ht="16.5" customHeight="1">
      <c r="A376" s="16"/>
      <c r="B376" s="17"/>
      <c r="C376" s="211" t="s">
        <v>207</v>
      </c>
      <c r="D376" s="212" t="s">
        <v>208</v>
      </c>
      <c r="E376" s="213" t="s">
        <v>209</v>
      </c>
      <c r="F376" s="214">
        <v>35.06</v>
      </c>
      <c r="G376" s="16"/>
      <c r="H376" s="17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ht="16.5" customHeight="1">
      <c r="A377" s="16"/>
      <c r="B377" s="17"/>
      <c r="C377" s="215" t="s">
        <v>1</v>
      </c>
      <c r="D377" s="215" t="s">
        <v>554</v>
      </c>
      <c r="E377" s="3" t="s">
        <v>1</v>
      </c>
      <c r="F377" s="216">
        <v>40.56</v>
      </c>
      <c r="G377" s="16"/>
      <c r="H377" s="17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ht="16.5" customHeight="1">
      <c r="A378" s="16"/>
      <c r="B378" s="17"/>
      <c r="C378" s="215" t="s">
        <v>1</v>
      </c>
      <c r="D378" s="215" t="s">
        <v>555</v>
      </c>
      <c r="E378" s="3" t="s">
        <v>1</v>
      </c>
      <c r="F378" s="216">
        <v>-5.5</v>
      </c>
      <c r="G378" s="16"/>
      <c r="H378" s="17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ht="16.5" customHeight="1">
      <c r="A379" s="16"/>
      <c r="B379" s="17"/>
      <c r="C379" s="215" t="s">
        <v>207</v>
      </c>
      <c r="D379" s="215" t="s">
        <v>351</v>
      </c>
      <c r="E379" s="3" t="s">
        <v>1</v>
      </c>
      <c r="F379" s="216">
        <v>35.06</v>
      </c>
      <c r="G379" s="16"/>
      <c r="H379" s="17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ht="16.5" customHeight="1">
      <c r="A380" s="16"/>
      <c r="B380" s="17"/>
      <c r="C380" s="217" t="s">
        <v>2786</v>
      </c>
      <c r="D380" s="16"/>
      <c r="E380" s="16"/>
      <c r="F380" s="16"/>
      <c r="G380" s="16"/>
      <c r="H380" s="17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ht="16.5" customHeight="1">
      <c r="A381" s="16"/>
      <c r="B381" s="17"/>
      <c r="C381" s="215" t="s">
        <v>551</v>
      </c>
      <c r="D381" s="215" t="s">
        <v>552</v>
      </c>
      <c r="E381" s="3" t="s">
        <v>209</v>
      </c>
      <c r="F381" s="216">
        <v>35.06</v>
      </c>
      <c r="G381" s="16"/>
      <c r="H381" s="17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ht="16.5" customHeight="1">
      <c r="A382" s="16"/>
      <c r="B382" s="17"/>
      <c r="C382" s="215" t="s">
        <v>941</v>
      </c>
      <c r="D382" s="215" t="s">
        <v>942</v>
      </c>
      <c r="E382" s="3" t="s">
        <v>164</v>
      </c>
      <c r="F382" s="216">
        <v>170.418</v>
      </c>
      <c r="G382" s="16"/>
      <c r="H382" s="17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ht="15.75" customHeight="1">
      <c r="A383" s="16"/>
      <c r="B383" s="17"/>
      <c r="C383" s="215" t="s">
        <v>987</v>
      </c>
      <c r="D383" s="215" t="s">
        <v>988</v>
      </c>
      <c r="E383" s="3" t="s">
        <v>164</v>
      </c>
      <c r="F383" s="216">
        <v>36.284</v>
      </c>
      <c r="G383" s="16"/>
      <c r="H383" s="17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ht="16.5" customHeight="1">
      <c r="A384" s="16"/>
      <c r="B384" s="17"/>
      <c r="C384" s="211" t="s">
        <v>172</v>
      </c>
      <c r="D384" s="212" t="s">
        <v>173</v>
      </c>
      <c r="E384" s="213" t="s">
        <v>174</v>
      </c>
      <c r="F384" s="214">
        <v>4.416</v>
      </c>
      <c r="G384" s="16"/>
      <c r="H384" s="17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ht="16.5" customHeight="1">
      <c r="A385" s="16"/>
      <c r="B385" s="17"/>
      <c r="C385" s="215" t="s">
        <v>1</v>
      </c>
      <c r="D385" s="215" t="s">
        <v>355</v>
      </c>
      <c r="E385" s="3" t="s">
        <v>1</v>
      </c>
      <c r="F385" s="216">
        <v>0.0</v>
      </c>
      <c r="G385" s="16"/>
      <c r="H385" s="17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ht="16.5" customHeight="1">
      <c r="A386" s="16"/>
      <c r="B386" s="17"/>
      <c r="C386" s="215" t="s">
        <v>172</v>
      </c>
      <c r="D386" s="215" t="s">
        <v>356</v>
      </c>
      <c r="E386" s="3" t="s">
        <v>1</v>
      </c>
      <c r="F386" s="216">
        <v>4.416</v>
      </c>
      <c r="G386" s="16"/>
      <c r="H386" s="17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ht="16.5" customHeight="1">
      <c r="A387" s="16"/>
      <c r="B387" s="17"/>
      <c r="C387" s="217" t="s">
        <v>2786</v>
      </c>
      <c r="D387" s="16"/>
      <c r="E387" s="16"/>
      <c r="F387" s="16"/>
      <c r="G387" s="16"/>
      <c r="H387" s="17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ht="15.75" customHeight="1">
      <c r="A388" s="16"/>
      <c r="B388" s="17"/>
      <c r="C388" s="215" t="s">
        <v>352</v>
      </c>
      <c r="D388" s="215" t="s">
        <v>353</v>
      </c>
      <c r="E388" s="3" t="s">
        <v>174</v>
      </c>
      <c r="F388" s="216">
        <v>4.416</v>
      </c>
      <c r="G388" s="16"/>
      <c r="H388" s="17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ht="15.75" customHeight="1">
      <c r="A389" s="16"/>
      <c r="B389" s="17"/>
      <c r="C389" s="215" t="s">
        <v>375</v>
      </c>
      <c r="D389" s="215" t="s">
        <v>376</v>
      </c>
      <c r="E389" s="3" t="s">
        <v>174</v>
      </c>
      <c r="F389" s="216">
        <v>4.416</v>
      </c>
      <c r="G389" s="16"/>
      <c r="H389" s="17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ht="16.5" customHeight="1">
      <c r="A390" s="16"/>
      <c r="B390" s="17"/>
      <c r="C390" s="215" t="s">
        <v>384</v>
      </c>
      <c r="D390" s="215" t="s">
        <v>385</v>
      </c>
      <c r="E390" s="3" t="s">
        <v>174</v>
      </c>
      <c r="F390" s="216">
        <v>4.416</v>
      </c>
      <c r="G390" s="16"/>
      <c r="H390" s="17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ht="16.5" customHeight="1">
      <c r="A391" s="16"/>
      <c r="B391" s="17"/>
      <c r="C391" s="215" t="s">
        <v>402</v>
      </c>
      <c r="D391" s="215" t="s">
        <v>403</v>
      </c>
      <c r="E391" s="3" t="s">
        <v>174</v>
      </c>
      <c r="F391" s="216">
        <v>3.312</v>
      </c>
      <c r="G391" s="16"/>
      <c r="H391" s="17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ht="16.5" customHeight="1">
      <c r="A392" s="16"/>
      <c r="B392" s="17"/>
      <c r="C392" s="211" t="s">
        <v>186</v>
      </c>
      <c r="D392" s="212" t="s">
        <v>187</v>
      </c>
      <c r="E392" s="213" t="s">
        <v>174</v>
      </c>
      <c r="F392" s="214">
        <v>32.608</v>
      </c>
      <c r="G392" s="16"/>
      <c r="H392" s="17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ht="16.5" customHeight="1">
      <c r="A393" s="16"/>
      <c r="B393" s="17"/>
      <c r="C393" s="215" t="s">
        <v>1</v>
      </c>
      <c r="D393" s="215" t="s">
        <v>361</v>
      </c>
      <c r="E393" s="3" t="s">
        <v>1</v>
      </c>
      <c r="F393" s="216">
        <v>0.0</v>
      </c>
      <c r="G393" s="16"/>
      <c r="H393" s="17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ht="16.5" customHeight="1">
      <c r="A394" s="16"/>
      <c r="B394" s="17"/>
      <c r="C394" s="215" t="s">
        <v>176</v>
      </c>
      <c r="D394" s="215" t="s">
        <v>362</v>
      </c>
      <c r="E394" s="3" t="s">
        <v>1</v>
      </c>
      <c r="F394" s="216">
        <v>28.861</v>
      </c>
      <c r="G394" s="16"/>
      <c r="H394" s="17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ht="16.5" customHeight="1">
      <c r="A395" s="16"/>
      <c r="B395" s="17"/>
      <c r="C395" s="215" t="s">
        <v>1</v>
      </c>
      <c r="D395" s="215" t="s">
        <v>363</v>
      </c>
      <c r="E395" s="3" t="s">
        <v>1</v>
      </c>
      <c r="F395" s="216">
        <v>0.0</v>
      </c>
      <c r="G395" s="16"/>
      <c r="H395" s="17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ht="16.5" customHeight="1">
      <c r="A396" s="16"/>
      <c r="B396" s="17"/>
      <c r="C396" s="215" t="s">
        <v>179</v>
      </c>
      <c r="D396" s="215" t="s">
        <v>364</v>
      </c>
      <c r="E396" s="3" t="s">
        <v>1</v>
      </c>
      <c r="F396" s="216">
        <v>3.152</v>
      </c>
      <c r="G396" s="16"/>
      <c r="H396" s="17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ht="16.5" customHeight="1">
      <c r="A397" s="16"/>
      <c r="B397" s="17"/>
      <c r="C397" s="215" t="s">
        <v>1</v>
      </c>
      <c r="D397" s="215" t="s">
        <v>365</v>
      </c>
      <c r="E397" s="3" t="s">
        <v>1</v>
      </c>
      <c r="F397" s="216">
        <v>0.0</v>
      </c>
      <c r="G397" s="16"/>
      <c r="H397" s="17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ht="16.5" customHeight="1">
      <c r="A398" s="16"/>
      <c r="B398" s="17"/>
      <c r="C398" s="215" t="s">
        <v>182</v>
      </c>
      <c r="D398" s="215" t="s">
        <v>366</v>
      </c>
      <c r="E398" s="3" t="s">
        <v>1</v>
      </c>
      <c r="F398" s="216">
        <v>0.47</v>
      </c>
      <c r="G398" s="16"/>
      <c r="H398" s="17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ht="16.5" customHeight="1">
      <c r="A399" s="16"/>
      <c r="B399" s="17"/>
      <c r="C399" s="215" t="s">
        <v>1</v>
      </c>
      <c r="D399" s="215" t="s">
        <v>367</v>
      </c>
      <c r="E399" s="3" t="s">
        <v>1</v>
      </c>
      <c r="F399" s="216">
        <v>0.0</v>
      </c>
      <c r="G399" s="16"/>
      <c r="H399" s="17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ht="16.5" customHeight="1">
      <c r="A400" s="16"/>
      <c r="B400" s="17"/>
      <c r="C400" s="215" t="s">
        <v>285</v>
      </c>
      <c r="D400" s="215" t="s">
        <v>368</v>
      </c>
      <c r="E400" s="3" t="s">
        <v>1</v>
      </c>
      <c r="F400" s="216">
        <v>0.125</v>
      </c>
      <c r="G400" s="16"/>
      <c r="H400" s="17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ht="16.5" customHeight="1">
      <c r="A401" s="16"/>
      <c r="B401" s="17"/>
      <c r="C401" s="215" t="s">
        <v>186</v>
      </c>
      <c r="D401" s="215" t="s">
        <v>351</v>
      </c>
      <c r="E401" s="3" t="s">
        <v>1</v>
      </c>
      <c r="F401" s="216">
        <v>32.608</v>
      </c>
      <c r="G401" s="16"/>
      <c r="H401" s="17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ht="16.5" customHeight="1">
      <c r="A402" s="16"/>
      <c r="B402" s="17"/>
      <c r="C402" s="217" t="s">
        <v>2786</v>
      </c>
      <c r="D402" s="16"/>
      <c r="E402" s="16"/>
      <c r="F402" s="16"/>
      <c r="G402" s="16"/>
      <c r="H402" s="17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ht="15.75" customHeight="1">
      <c r="A403" s="16"/>
      <c r="B403" s="17"/>
      <c r="C403" s="215" t="s">
        <v>357</v>
      </c>
      <c r="D403" s="215" t="s">
        <v>358</v>
      </c>
      <c r="E403" s="3" t="s">
        <v>174</v>
      </c>
      <c r="F403" s="216">
        <v>32.608</v>
      </c>
      <c r="G403" s="16"/>
      <c r="H403" s="17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ht="15.75" customHeight="1">
      <c r="A404" s="16"/>
      <c r="B404" s="17"/>
      <c r="C404" s="215" t="s">
        <v>379</v>
      </c>
      <c r="D404" s="215" t="s">
        <v>380</v>
      </c>
      <c r="E404" s="3" t="s">
        <v>174</v>
      </c>
      <c r="F404" s="216">
        <v>34.309</v>
      </c>
      <c r="G404" s="16"/>
      <c r="H404" s="17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ht="16.5" customHeight="1">
      <c r="A405" s="16"/>
      <c r="B405" s="17"/>
      <c r="C405" s="215" t="s">
        <v>388</v>
      </c>
      <c r="D405" s="215" t="s">
        <v>389</v>
      </c>
      <c r="E405" s="3" t="s">
        <v>174</v>
      </c>
      <c r="F405" s="216">
        <v>34.309</v>
      </c>
      <c r="G405" s="16"/>
      <c r="H405" s="17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ht="16.5" customHeight="1">
      <c r="A406" s="16"/>
      <c r="B406" s="17"/>
      <c r="C406" s="211" t="s">
        <v>243</v>
      </c>
      <c r="D406" s="212" t="s">
        <v>244</v>
      </c>
      <c r="E406" s="213" t="s">
        <v>164</v>
      </c>
      <c r="F406" s="214">
        <v>66.527</v>
      </c>
      <c r="G406" s="16"/>
      <c r="H406" s="17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ht="16.5" customHeight="1">
      <c r="A407" s="16"/>
      <c r="B407" s="17"/>
      <c r="C407" s="215" t="s">
        <v>1</v>
      </c>
      <c r="D407" s="215" t="s">
        <v>1534</v>
      </c>
      <c r="E407" s="3" t="s">
        <v>1</v>
      </c>
      <c r="F407" s="216">
        <v>84.359</v>
      </c>
      <c r="G407" s="16"/>
      <c r="H407" s="17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ht="16.5" customHeight="1">
      <c r="A408" s="16"/>
      <c r="B408" s="17"/>
      <c r="C408" s="215" t="s">
        <v>1</v>
      </c>
      <c r="D408" s="215" t="s">
        <v>1535</v>
      </c>
      <c r="E408" s="3" t="s">
        <v>1</v>
      </c>
      <c r="F408" s="216">
        <v>-4.368</v>
      </c>
      <c r="G408" s="16"/>
      <c r="H408" s="17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ht="16.5" customHeight="1">
      <c r="A409" s="16"/>
      <c r="B409" s="17"/>
      <c r="C409" s="215" t="s">
        <v>1</v>
      </c>
      <c r="D409" s="215" t="s">
        <v>1536</v>
      </c>
      <c r="E409" s="3" t="s">
        <v>1</v>
      </c>
      <c r="F409" s="216">
        <v>-2.259</v>
      </c>
      <c r="G409" s="16"/>
      <c r="H409" s="17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ht="16.5" customHeight="1">
      <c r="A410" s="16"/>
      <c r="B410" s="17"/>
      <c r="C410" s="215" t="s">
        <v>1</v>
      </c>
      <c r="D410" s="215" t="s">
        <v>1537</v>
      </c>
      <c r="E410" s="3" t="s">
        <v>1</v>
      </c>
      <c r="F410" s="216">
        <v>-1.17</v>
      </c>
      <c r="G410" s="16"/>
      <c r="H410" s="17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ht="16.5" customHeight="1">
      <c r="A411" s="16"/>
      <c r="B411" s="17"/>
      <c r="C411" s="215" t="s">
        <v>1</v>
      </c>
      <c r="D411" s="215" t="s">
        <v>1538</v>
      </c>
      <c r="E411" s="3" t="s">
        <v>1</v>
      </c>
      <c r="F411" s="216">
        <v>-10.035</v>
      </c>
      <c r="G411" s="16"/>
      <c r="H411" s="17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ht="16.5" customHeight="1">
      <c r="A412" s="16"/>
      <c r="B412" s="17"/>
      <c r="C412" s="215" t="s">
        <v>243</v>
      </c>
      <c r="D412" s="215" t="s">
        <v>351</v>
      </c>
      <c r="E412" s="3" t="s">
        <v>1</v>
      </c>
      <c r="F412" s="216">
        <v>66.527</v>
      </c>
      <c r="G412" s="16"/>
      <c r="H412" s="17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ht="16.5" customHeight="1">
      <c r="A413" s="16"/>
      <c r="B413" s="17"/>
      <c r="C413" s="217" t="s">
        <v>2786</v>
      </c>
      <c r="D413" s="16"/>
      <c r="E413" s="16"/>
      <c r="F413" s="16"/>
      <c r="G413" s="16"/>
      <c r="H413" s="17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ht="15.75" customHeight="1">
      <c r="A414" s="16"/>
      <c r="B414" s="17"/>
      <c r="C414" s="215" t="s">
        <v>1530</v>
      </c>
      <c r="D414" s="215" t="s">
        <v>1531</v>
      </c>
      <c r="E414" s="3" t="s">
        <v>164</v>
      </c>
      <c r="F414" s="216">
        <v>66.527</v>
      </c>
      <c r="G414" s="16"/>
      <c r="H414" s="17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ht="16.5" customHeight="1">
      <c r="A415" s="16"/>
      <c r="B415" s="17"/>
      <c r="C415" s="215" t="s">
        <v>1308</v>
      </c>
      <c r="D415" s="215" t="s">
        <v>1309</v>
      </c>
      <c r="E415" s="3" t="s">
        <v>209</v>
      </c>
      <c r="F415" s="216">
        <v>153.124</v>
      </c>
      <c r="G415" s="16"/>
      <c r="H415" s="17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ht="16.5" customHeight="1">
      <c r="A416" s="16"/>
      <c r="B416" s="17"/>
      <c r="C416" s="215" t="s">
        <v>2084</v>
      </c>
      <c r="D416" s="215" t="s">
        <v>2085</v>
      </c>
      <c r="E416" s="3" t="s">
        <v>164</v>
      </c>
      <c r="F416" s="216">
        <v>464.134</v>
      </c>
      <c r="G416" s="16"/>
      <c r="H416" s="17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ht="16.5" customHeight="1">
      <c r="A417" s="16"/>
      <c r="B417" s="17"/>
      <c r="C417" s="211" t="s">
        <v>246</v>
      </c>
      <c r="D417" s="212" t="s">
        <v>247</v>
      </c>
      <c r="E417" s="213" t="s">
        <v>164</v>
      </c>
      <c r="F417" s="214">
        <v>10.035</v>
      </c>
      <c r="G417" s="16"/>
      <c r="H417" s="17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ht="16.5" customHeight="1">
      <c r="A418" s="16"/>
      <c r="B418" s="17"/>
      <c r="C418" s="215" t="s">
        <v>1</v>
      </c>
      <c r="D418" s="215" t="s">
        <v>1544</v>
      </c>
      <c r="E418" s="3" t="s">
        <v>1</v>
      </c>
      <c r="F418" s="216">
        <v>10.035</v>
      </c>
      <c r="G418" s="16"/>
      <c r="H418" s="17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ht="16.5" customHeight="1">
      <c r="A419" s="16"/>
      <c r="B419" s="17"/>
      <c r="C419" s="215" t="s">
        <v>246</v>
      </c>
      <c r="D419" s="215" t="s">
        <v>351</v>
      </c>
      <c r="E419" s="3" t="s">
        <v>1</v>
      </c>
      <c r="F419" s="216">
        <v>10.035</v>
      </c>
      <c r="G419" s="16"/>
      <c r="H419" s="17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ht="16.5" customHeight="1">
      <c r="A420" s="16"/>
      <c r="B420" s="17"/>
      <c r="C420" s="217" t="s">
        <v>2786</v>
      </c>
      <c r="D420" s="16"/>
      <c r="E420" s="16"/>
      <c r="F420" s="16"/>
      <c r="G420" s="16"/>
      <c r="H420" s="17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ht="15.75" customHeight="1">
      <c r="A421" s="16"/>
      <c r="B421" s="17"/>
      <c r="C421" s="215" t="s">
        <v>1540</v>
      </c>
      <c r="D421" s="215" t="s">
        <v>1541</v>
      </c>
      <c r="E421" s="3" t="s">
        <v>164</v>
      </c>
      <c r="F421" s="216">
        <v>10.035</v>
      </c>
      <c r="G421" s="16"/>
      <c r="H421" s="17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ht="16.5" customHeight="1">
      <c r="A422" s="16"/>
      <c r="B422" s="17"/>
      <c r="C422" s="215" t="s">
        <v>1308</v>
      </c>
      <c r="D422" s="215" t="s">
        <v>1309</v>
      </c>
      <c r="E422" s="3" t="s">
        <v>209</v>
      </c>
      <c r="F422" s="216">
        <v>153.124</v>
      </c>
      <c r="G422" s="16"/>
      <c r="H422" s="17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ht="15.75" customHeight="1">
      <c r="A423" s="16"/>
      <c r="B423" s="17"/>
      <c r="C423" s="215" t="s">
        <v>1530</v>
      </c>
      <c r="D423" s="215" t="s">
        <v>1531</v>
      </c>
      <c r="E423" s="3" t="s">
        <v>164</v>
      </c>
      <c r="F423" s="216">
        <v>66.527</v>
      </c>
      <c r="G423" s="16"/>
      <c r="H423" s="17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ht="16.5" customHeight="1">
      <c r="A424" s="16"/>
      <c r="B424" s="17"/>
      <c r="C424" s="215" t="s">
        <v>2084</v>
      </c>
      <c r="D424" s="215" t="s">
        <v>2085</v>
      </c>
      <c r="E424" s="3" t="s">
        <v>164</v>
      </c>
      <c r="F424" s="216">
        <v>464.134</v>
      </c>
      <c r="G424" s="16"/>
      <c r="H424" s="17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ht="16.5" customHeight="1">
      <c r="A425" s="16"/>
      <c r="B425" s="17"/>
      <c r="C425" s="211" t="s">
        <v>1922</v>
      </c>
      <c r="D425" s="212" t="s">
        <v>2790</v>
      </c>
      <c r="E425" s="213" t="s">
        <v>164</v>
      </c>
      <c r="F425" s="214">
        <v>22.85</v>
      </c>
      <c r="G425" s="16"/>
      <c r="H425" s="17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ht="16.5" customHeight="1">
      <c r="A426" s="16"/>
      <c r="B426" s="17"/>
      <c r="C426" s="215" t="s">
        <v>1</v>
      </c>
      <c r="D426" s="215" t="s">
        <v>896</v>
      </c>
      <c r="E426" s="3" t="s">
        <v>1</v>
      </c>
      <c r="F426" s="216">
        <v>0.0</v>
      </c>
      <c r="G426" s="16"/>
      <c r="H426" s="17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ht="16.5" customHeight="1">
      <c r="A427" s="16"/>
      <c r="B427" s="17"/>
      <c r="C427" s="215" t="s">
        <v>1</v>
      </c>
      <c r="D427" s="215" t="s">
        <v>1919</v>
      </c>
      <c r="E427" s="3" t="s">
        <v>1</v>
      </c>
      <c r="F427" s="216">
        <v>9.24</v>
      </c>
      <c r="G427" s="16"/>
      <c r="H427" s="17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ht="16.5" customHeight="1">
      <c r="A428" s="16"/>
      <c r="B428" s="17"/>
      <c r="C428" s="215" t="s">
        <v>1</v>
      </c>
      <c r="D428" s="215" t="s">
        <v>907</v>
      </c>
      <c r="E428" s="3" t="s">
        <v>1</v>
      </c>
      <c r="F428" s="216">
        <v>0.0</v>
      </c>
      <c r="G428" s="16"/>
      <c r="H428" s="17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ht="16.5" customHeight="1">
      <c r="A429" s="16"/>
      <c r="B429" s="17"/>
      <c r="C429" s="215" t="s">
        <v>1</v>
      </c>
      <c r="D429" s="215" t="s">
        <v>1920</v>
      </c>
      <c r="E429" s="3" t="s">
        <v>1</v>
      </c>
      <c r="F429" s="216">
        <v>6.1</v>
      </c>
      <c r="G429" s="16"/>
      <c r="H429" s="17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ht="16.5" customHeight="1">
      <c r="A430" s="16"/>
      <c r="B430" s="17"/>
      <c r="C430" s="215" t="s">
        <v>1</v>
      </c>
      <c r="D430" s="215" t="s">
        <v>910</v>
      </c>
      <c r="E430" s="3" t="s">
        <v>1</v>
      </c>
      <c r="F430" s="216">
        <v>0.0</v>
      </c>
      <c r="G430" s="16"/>
      <c r="H430" s="17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ht="16.5" customHeight="1">
      <c r="A431" s="16"/>
      <c r="B431" s="17"/>
      <c r="C431" s="215" t="s">
        <v>1</v>
      </c>
      <c r="D431" s="215" t="s">
        <v>1921</v>
      </c>
      <c r="E431" s="3" t="s">
        <v>1</v>
      </c>
      <c r="F431" s="216">
        <v>7.51</v>
      </c>
      <c r="G431" s="16"/>
      <c r="H431" s="17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ht="16.5" customHeight="1">
      <c r="A432" s="16"/>
      <c r="B432" s="17"/>
      <c r="C432" s="215" t="s">
        <v>1922</v>
      </c>
      <c r="D432" s="215" t="s">
        <v>351</v>
      </c>
      <c r="E432" s="3" t="s">
        <v>1</v>
      </c>
      <c r="F432" s="216">
        <v>22.85</v>
      </c>
      <c r="G432" s="16"/>
      <c r="H432" s="17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ht="16.5" customHeight="1">
      <c r="A433" s="16"/>
      <c r="B433" s="17"/>
      <c r="C433" s="211" t="s">
        <v>240</v>
      </c>
      <c r="D433" s="212" t="s">
        <v>241</v>
      </c>
      <c r="E433" s="213" t="s">
        <v>164</v>
      </c>
      <c r="F433" s="214">
        <v>77.506</v>
      </c>
      <c r="G433" s="16"/>
      <c r="H433" s="17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ht="16.5" customHeight="1">
      <c r="A434" s="16"/>
      <c r="B434" s="17"/>
      <c r="C434" s="215" t="s">
        <v>1</v>
      </c>
      <c r="D434" s="215" t="s">
        <v>1218</v>
      </c>
      <c r="E434" s="3" t="s">
        <v>1</v>
      </c>
      <c r="F434" s="216">
        <v>84.058</v>
      </c>
      <c r="G434" s="16"/>
      <c r="H434" s="17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ht="16.5" customHeight="1">
      <c r="A435" s="16"/>
      <c r="B435" s="17"/>
      <c r="C435" s="215" t="s">
        <v>1</v>
      </c>
      <c r="D435" s="215" t="s">
        <v>1219</v>
      </c>
      <c r="E435" s="3" t="s">
        <v>1</v>
      </c>
      <c r="F435" s="216">
        <v>-6.552</v>
      </c>
      <c r="G435" s="16"/>
      <c r="H435" s="17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ht="16.5" customHeight="1">
      <c r="A436" s="16"/>
      <c r="B436" s="17"/>
      <c r="C436" s="215" t="s">
        <v>240</v>
      </c>
      <c r="D436" s="215" t="s">
        <v>341</v>
      </c>
      <c r="E436" s="3" t="s">
        <v>1</v>
      </c>
      <c r="F436" s="216">
        <v>77.506</v>
      </c>
      <c r="G436" s="16"/>
      <c r="H436" s="17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ht="16.5" customHeight="1">
      <c r="A437" s="16"/>
      <c r="B437" s="17"/>
      <c r="C437" s="217" t="s">
        <v>2786</v>
      </c>
      <c r="D437" s="16"/>
      <c r="E437" s="16"/>
      <c r="F437" s="16"/>
      <c r="G437" s="16"/>
      <c r="H437" s="17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ht="16.5" customHeight="1">
      <c r="A438" s="16"/>
      <c r="B438" s="17"/>
      <c r="C438" s="215" t="s">
        <v>1214</v>
      </c>
      <c r="D438" s="215" t="s">
        <v>1215</v>
      </c>
      <c r="E438" s="3" t="s">
        <v>164</v>
      </c>
      <c r="F438" s="216">
        <v>128.919</v>
      </c>
      <c r="G438" s="16"/>
      <c r="H438" s="17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ht="16.5" customHeight="1">
      <c r="A439" s="16"/>
      <c r="B439" s="17"/>
      <c r="C439" s="215" t="s">
        <v>1288</v>
      </c>
      <c r="D439" s="215" t="s">
        <v>1289</v>
      </c>
      <c r="E439" s="3" t="s">
        <v>164</v>
      </c>
      <c r="F439" s="216">
        <v>77.506</v>
      </c>
      <c r="G439" s="16"/>
      <c r="H439" s="17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ht="16.5" customHeight="1">
      <c r="A440" s="16"/>
      <c r="B440" s="17"/>
      <c r="C440" s="215" t="s">
        <v>1298</v>
      </c>
      <c r="D440" s="215" t="s">
        <v>1299</v>
      </c>
      <c r="E440" s="3" t="s">
        <v>164</v>
      </c>
      <c r="F440" s="216">
        <v>77.506</v>
      </c>
      <c r="G440" s="16"/>
      <c r="H440" s="17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ht="16.5" customHeight="1">
      <c r="A441" s="16"/>
      <c r="B441" s="17"/>
      <c r="C441" s="211" t="s">
        <v>270</v>
      </c>
      <c r="D441" s="212" t="s">
        <v>271</v>
      </c>
      <c r="E441" s="213" t="s">
        <v>164</v>
      </c>
      <c r="F441" s="214">
        <v>159.736</v>
      </c>
      <c r="G441" s="16"/>
      <c r="H441" s="17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ht="16.5" customHeight="1">
      <c r="A442" s="16"/>
      <c r="B442" s="17"/>
      <c r="C442" s="215" t="s">
        <v>270</v>
      </c>
      <c r="D442" s="215" t="s">
        <v>1597</v>
      </c>
      <c r="E442" s="3" t="s">
        <v>1</v>
      </c>
      <c r="F442" s="216">
        <v>159.736</v>
      </c>
      <c r="G442" s="16"/>
      <c r="H442" s="17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ht="16.5" customHeight="1">
      <c r="A443" s="16"/>
      <c r="B443" s="17"/>
      <c r="C443" s="217" t="s">
        <v>2786</v>
      </c>
      <c r="D443" s="16"/>
      <c r="E443" s="16"/>
      <c r="F443" s="16"/>
      <c r="G443" s="16"/>
      <c r="H443" s="17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ht="15.75" customHeight="1">
      <c r="A444" s="16"/>
      <c r="B444" s="17"/>
      <c r="C444" s="215" t="s">
        <v>1593</v>
      </c>
      <c r="D444" s="215" t="s">
        <v>1594</v>
      </c>
      <c r="E444" s="3" t="s">
        <v>164</v>
      </c>
      <c r="F444" s="216">
        <v>159.736</v>
      </c>
      <c r="G444" s="16"/>
      <c r="H444" s="17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ht="16.5" customHeight="1">
      <c r="A445" s="16"/>
      <c r="B445" s="17"/>
      <c r="C445" s="215" t="s">
        <v>1644</v>
      </c>
      <c r="D445" s="215" t="s">
        <v>1645</v>
      </c>
      <c r="E445" s="3" t="s">
        <v>486</v>
      </c>
      <c r="F445" s="216">
        <v>287.525</v>
      </c>
      <c r="G445" s="16"/>
      <c r="H445" s="17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ht="15.75" customHeight="1">
      <c r="A446" s="16"/>
      <c r="B446" s="17"/>
      <c r="C446" s="215" t="s">
        <v>1654</v>
      </c>
      <c r="D446" s="215" t="s">
        <v>1655</v>
      </c>
      <c r="E446" s="3" t="s">
        <v>164</v>
      </c>
      <c r="F446" s="216">
        <v>159.736</v>
      </c>
      <c r="G446" s="16"/>
      <c r="H446" s="17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ht="16.5" customHeight="1">
      <c r="A447" s="16"/>
      <c r="B447" s="17"/>
      <c r="C447" s="211" t="s">
        <v>182</v>
      </c>
      <c r="D447" s="212" t="s">
        <v>183</v>
      </c>
      <c r="E447" s="213" t="s">
        <v>174</v>
      </c>
      <c r="F447" s="214">
        <v>0.47</v>
      </c>
      <c r="G447" s="16"/>
      <c r="H447" s="17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ht="16.5" customHeight="1">
      <c r="A448" s="16"/>
      <c r="B448" s="17"/>
      <c r="C448" s="215" t="s">
        <v>1</v>
      </c>
      <c r="D448" s="215" t="s">
        <v>365</v>
      </c>
      <c r="E448" s="3" t="s">
        <v>1</v>
      </c>
      <c r="F448" s="216">
        <v>0.0</v>
      </c>
      <c r="G448" s="16"/>
      <c r="H448" s="17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ht="16.5" customHeight="1">
      <c r="A449" s="16"/>
      <c r="B449" s="17"/>
      <c r="C449" s="215" t="s">
        <v>182</v>
      </c>
      <c r="D449" s="215" t="s">
        <v>366</v>
      </c>
      <c r="E449" s="3" t="s">
        <v>1</v>
      </c>
      <c r="F449" s="216">
        <v>0.47</v>
      </c>
      <c r="G449" s="16"/>
      <c r="H449" s="17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ht="16.5" customHeight="1">
      <c r="A450" s="16"/>
      <c r="B450" s="17"/>
      <c r="C450" s="217" t="s">
        <v>2786</v>
      </c>
      <c r="D450" s="16"/>
      <c r="E450" s="16"/>
      <c r="F450" s="16"/>
      <c r="G450" s="16"/>
      <c r="H450" s="17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ht="15.75" customHeight="1">
      <c r="A451" s="16"/>
      <c r="B451" s="17"/>
      <c r="C451" s="215" t="s">
        <v>357</v>
      </c>
      <c r="D451" s="215" t="s">
        <v>358</v>
      </c>
      <c r="E451" s="3" t="s">
        <v>174</v>
      </c>
      <c r="F451" s="216">
        <v>32.608</v>
      </c>
      <c r="G451" s="16"/>
      <c r="H451" s="17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ht="16.5" customHeight="1">
      <c r="A452" s="16"/>
      <c r="B452" s="17"/>
      <c r="C452" s="215" t="s">
        <v>477</v>
      </c>
      <c r="D452" s="215" t="s">
        <v>478</v>
      </c>
      <c r="E452" s="3" t="s">
        <v>174</v>
      </c>
      <c r="F452" s="216">
        <v>24.889</v>
      </c>
      <c r="G452" s="16"/>
      <c r="H452" s="17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ht="16.5" customHeight="1">
      <c r="A453" s="16"/>
      <c r="B453" s="17"/>
      <c r="C453" s="211" t="s">
        <v>285</v>
      </c>
      <c r="D453" s="212" t="s">
        <v>183</v>
      </c>
      <c r="E453" s="213" t="s">
        <v>174</v>
      </c>
      <c r="F453" s="214">
        <v>0.125</v>
      </c>
      <c r="G453" s="16"/>
      <c r="H453" s="17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ht="16.5" customHeight="1">
      <c r="A454" s="16"/>
      <c r="B454" s="17"/>
      <c r="C454" s="215" t="s">
        <v>1</v>
      </c>
      <c r="D454" s="215" t="s">
        <v>367</v>
      </c>
      <c r="E454" s="3" t="s">
        <v>1</v>
      </c>
      <c r="F454" s="216">
        <v>0.0</v>
      </c>
      <c r="G454" s="16"/>
      <c r="H454" s="17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ht="16.5" customHeight="1">
      <c r="A455" s="16"/>
      <c r="B455" s="17"/>
      <c r="C455" s="215" t="s">
        <v>285</v>
      </c>
      <c r="D455" s="215" t="s">
        <v>368</v>
      </c>
      <c r="E455" s="3" t="s">
        <v>1</v>
      </c>
      <c r="F455" s="216">
        <v>0.125</v>
      </c>
      <c r="G455" s="16"/>
      <c r="H455" s="17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ht="16.5" customHeight="1">
      <c r="A456" s="16"/>
      <c r="B456" s="17"/>
      <c r="C456" s="217" t="s">
        <v>2786</v>
      </c>
      <c r="D456" s="16"/>
      <c r="E456" s="16"/>
      <c r="F456" s="16"/>
      <c r="G456" s="16"/>
      <c r="H456" s="17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ht="15.75" customHeight="1">
      <c r="A457" s="16"/>
      <c r="B457" s="17"/>
      <c r="C457" s="215" t="s">
        <v>357</v>
      </c>
      <c r="D457" s="215" t="s">
        <v>358</v>
      </c>
      <c r="E457" s="3" t="s">
        <v>174</v>
      </c>
      <c r="F457" s="216">
        <v>32.608</v>
      </c>
      <c r="G457" s="16"/>
      <c r="H457" s="17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ht="16.5" customHeight="1">
      <c r="A458" s="16"/>
      <c r="B458" s="17"/>
      <c r="C458" s="215" t="s">
        <v>477</v>
      </c>
      <c r="D458" s="215" t="s">
        <v>478</v>
      </c>
      <c r="E458" s="3" t="s">
        <v>174</v>
      </c>
      <c r="F458" s="216">
        <v>24.889</v>
      </c>
      <c r="G458" s="16"/>
      <c r="H458" s="17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ht="16.5" customHeight="1">
      <c r="A459" s="16"/>
      <c r="B459" s="17"/>
      <c r="C459" s="211" t="s">
        <v>179</v>
      </c>
      <c r="D459" s="212" t="s">
        <v>180</v>
      </c>
      <c r="E459" s="213" t="s">
        <v>174</v>
      </c>
      <c r="F459" s="214">
        <v>3.152</v>
      </c>
      <c r="G459" s="16"/>
      <c r="H459" s="17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ht="16.5" customHeight="1">
      <c r="A460" s="16"/>
      <c r="B460" s="17"/>
      <c r="C460" s="215" t="s">
        <v>1</v>
      </c>
      <c r="D460" s="215" t="s">
        <v>363</v>
      </c>
      <c r="E460" s="3" t="s">
        <v>1</v>
      </c>
      <c r="F460" s="216">
        <v>0.0</v>
      </c>
      <c r="G460" s="16"/>
      <c r="H460" s="17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ht="16.5" customHeight="1">
      <c r="A461" s="16"/>
      <c r="B461" s="17"/>
      <c r="C461" s="215" t="s">
        <v>179</v>
      </c>
      <c r="D461" s="215" t="s">
        <v>364</v>
      </c>
      <c r="E461" s="3" t="s">
        <v>1</v>
      </c>
      <c r="F461" s="216">
        <v>3.152</v>
      </c>
      <c r="G461" s="16"/>
      <c r="H461" s="17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ht="16.5" customHeight="1">
      <c r="A462" s="16"/>
      <c r="B462" s="17"/>
      <c r="C462" s="217" t="s">
        <v>2786</v>
      </c>
      <c r="D462" s="16"/>
      <c r="E462" s="16"/>
      <c r="F462" s="16"/>
      <c r="G462" s="16"/>
      <c r="H462" s="17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ht="15.75" customHeight="1">
      <c r="A463" s="16"/>
      <c r="B463" s="17"/>
      <c r="C463" s="215" t="s">
        <v>357</v>
      </c>
      <c r="D463" s="215" t="s">
        <v>358</v>
      </c>
      <c r="E463" s="3" t="s">
        <v>174</v>
      </c>
      <c r="F463" s="216">
        <v>32.608</v>
      </c>
      <c r="G463" s="16"/>
      <c r="H463" s="17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ht="16.5" customHeight="1">
      <c r="A464" s="16"/>
      <c r="B464" s="17"/>
      <c r="C464" s="215" t="s">
        <v>477</v>
      </c>
      <c r="D464" s="215" t="s">
        <v>478</v>
      </c>
      <c r="E464" s="3" t="s">
        <v>174</v>
      </c>
      <c r="F464" s="216">
        <v>24.889</v>
      </c>
      <c r="G464" s="16"/>
      <c r="H464" s="17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ht="16.5" customHeight="1">
      <c r="A465" s="16"/>
      <c r="B465" s="17"/>
      <c r="C465" s="211" t="s">
        <v>201</v>
      </c>
      <c r="D465" s="212" t="s">
        <v>202</v>
      </c>
      <c r="E465" s="213" t="s">
        <v>164</v>
      </c>
      <c r="F465" s="214">
        <v>2.551</v>
      </c>
      <c r="G465" s="16"/>
      <c r="H465" s="17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ht="16.5" customHeight="1">
      <c r="A466" s="16"/>
      <c r="B466" s="17"/>
      <c r="C466" s="215" t="s">
        <v>1</v>
      </c>
      <c r="D466" s="215" t="s">
        <v>501</v>
      </c>
      <c r="E466" s="3" t="s">
        <v>1</v>
      </c>
      <c r="F466" s="216">
        <v>0.0</v>
      </c>
      <c r="G466" s="16"/>
      <c r="H466" s="17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ht="16.5" customHeight="1">
      <c r="A467" s="16"/>
      <c r="B467" s="17"/>
      <c r="C467" s="215" t="s">
        <v>201</v>
      </c>
      <c r="D467" s="215" t="s">
        <v>502</v>
      </c>
      <c r="E467" s="3" t="s">
        <v>1</v>
      </c>
      <c r="F467" s="216">
        <v>2.551</v>
      </c>
      <c r="G467" s="16"/>
      <c r="H467" s="17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ht="16.5" customHeight="1">
      <c r="A468" s="16"/>
      <c r="B468" s="17"/>
      <c r="C468" s="217" t="s">
        <v>2786</v>
      </c>
      <c r="D468" s="16"/>
      <c r="E468" s="16"/>
      <c r="F468" s="16"/>
      <c r="G468" s="16"/>
      <c r="H468" s="17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ht="15.75" customHeight="1">
      <c r="A469" s="16"/>
      <c r="B469" s="17"/>
      <c r="C469" s="215" t="s">
        <v>497</v>
      </c>
      <c r="D469" s="215" t="s">
        <v>498</v>
      </c>
      <c r="E469" s="3" t="s">
        <v>164</v>
      </c>
      <c r="F469" s="216">
        <v>4.701</v>
      </c>
      <c r="G469" s="16"/>
      <c r="H469" s="17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ht="15.75" customHeight="1">
      <c r="A470" s="16"/>
      <c r="B470" s="17"/>
      <c r="C470" s="215" t="s">
        <v>447</v>
      </c>
      <c r="D470" s="215" t="s">
        <v>448</v>
      </c>
      <c r="E470" s="3" t="s">
        <v>174</v>
      </c>
      <c r="F470" s="216">
        <v>20.866</v>
      </c>
      <c r="G470" s="16"/>
      <c r="H470" s="17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ht="16.5" customHeight="1">
      <c r="A471" s="16"/>
      <c r="B471" s="17"/>
      <c r="C471" s="215" t="s">
        <v>512</v>
      </c>
      <c r="D471" s="215" t="s">
        <v>513</v>
      </c>
      <c r="E471" s="3" t="s">
        <v>410</v>
      </c>
      <c r="F471" s="216">
        <v>0.378</v>
      </c>
      <c r="G471" s="16"/>
      <c r="H471" s="17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ht="16.5" customHeight="1">
      <c r="A472" s="16"/>
      <c r="B472" s="17"/>
      <c r="C472" s="211" t="s">
        <v>290</v>
      </c>
      <c r="D472" s="212" t="s">
        <v>202</v>
      </c>
      <c r="E472" s="213" t="s">
        <v>164</v>
      </c>
      <c r="F472" s="214">
        <v>2.15</v>
      </c>
      <c r="G472" s="16"/>
      <c r="H472" s="17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ht="16.5" customHeight="1">
      <c r="A473" s="16"/>
      <c r="B473" s="17"/>
      <c r="C473" s="215" t="s">
        <v>290</v>
      </c>
      <c r="D473" s="215" t="s">
        <v>503</v>
      </c>
      <c r="E473" s="3" t="s">
        <v>1</v>
      </c>
      <c r="F473" s="216">
        <v>2.15</v>
      </c>
      <c r="G473" s="16"/>
      <c r="H473" s="17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ht="16.5" customHeight="1">
      <c r="A474" s="16"/>
      <c r="B474" s="17"/>
      <c r="C474" s="217" t="s">
        <v>2786</v>
      </c>
      <c r="D474" s="16"/>
      <c r="E474" s="16"/>
      <c r="F474" s="16"/>
      <c r="G474" s="16"/>
      <c r="H474" s="17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ht="15.75" customHeight="1">
      <c r="A475" s="16"/>
      <c r="B475" s="17"/>
      <c r="C475" s="215" t="s">
        <v>497</v>
      </c>
      <c r="D475" s="215" t="s">
        <v>498</v>
      </c>
      <c r="E475" s="3" t="s">
        <v>164</v>
      </c>
      <c r="F475" s="216">
        <v>4.701</v>
      </c>
      <c r="G475" s="16"/>
      <c r="H475" s="17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ht="15.75" customHeight="1">
      <c r="A476" s="16"/>
      <c r="B476" s="17"/>
      <c r="C476" s="215" t="s">
        <v>447</v>
      </c>
      <c r="D476" s="215" t="s">
        <v>448</v>
      </c>
      <c r="E476" s="3" t="s">
        <v>174</v>
      </c>
      <c r="F476" s="216">
        <v>20.866</v>
      </c>
      <c r="G476" s="16"/>
      <c r="H476" s="17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ht="16.5" customHeight="1">
      <c r="A477" s="16"/>
      <c r="B477" s="17"/>
      <c r="C477" s="215" t="s">
        <v>512</v>
      </c>
      <c r="D477" s="215" t="s">
        <v>513</v>
      </c>
      <c r="E477" s="3" t="s">
        <v>410</v>
      </c>
      <c r="F477" s="216">
        <v>0.378</v>
      </c>
      <c r="G477" s="16"/>
      <c r="H477" s="17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ht="16.5" customHeight="1">
      <c r="A478" s="16"/>
      <c r="B478" s="17"/>
      <c r="C478" s="211" t="s">
        <v>198</v>
      </c>
      <c r="D478" s="212" t="s">
        <v>199</v>
      </c>
      <c r="E478" s="213" t="s">
        <v>164</v>
      </c>
      <c r="F478" s="214">
        <v>20.12</v>
      </c>
      <c r="G478" s="16"/>
      <c r="H478" s="17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ht="16.5" customHeight="1">
      <c r="A479" s="16"/>
      <c r="B479" s="17"/>
      <c r="C479" s="215" t="s">
        <v>1</v>
      </c>
      <c r="D479" s="215" t="s">
        <v>509</v>
      </c>
      <c r="E479" s="3" t="s">
        <v>1</v>
      </c>
      <c r="F479" s="216">
        <v>0.0</v>
      </c>
      <c r="G479" s="16"/>
      <c r="H479" s="17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ht="16.5" customHeight="1">
      <c r="A480" s="16"/>
      <c r="B480" s="17"/>
      <c r="C480" s="215" t="s">
        <v>1</v>
      </c>
      <c r="D480" s="215" t="s">
        <v>510</v>
      </c>
      <c r="E480" s="3" t="s">
        <v>1</v>
      </c>
      <c r="F480" s="216">
        <v>20.12</v>
      </c>
      <c r="G480" s="16"/>
      <c r="H480" s="17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ht="16.5" customHeight="1">
      <c r="A481" s="16"/>
      <c r="B481" s="17"/>
      <c r="C481" s="215" t="s">
        <v>198</v>
      </c>
      <c r="D481" s="215" t="s">
        <v>351</v>
      </c>
      <c r="E481" s="3" t="s">
        <v>1</v>
      </c>
      <c r="F481" s="216">
        <v>20.12</v>
      </c>
      <c r="G481" s="16"/>
      <c r="H481" s="17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ht="16.5" customHeight="1">
      <c r="A482" s="16"/>
      <c r="B482" s="17"/>
      <c r="C482" s="217" t="s">
        <v>2786</v>
      </c>
      <c r="D482" s="16"/>
      <c r="E482" s="16"/>
      <c r="F482" s="16"/>
      <c r="G482" s="16"/>
      <c r="H482" s="17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ht="15.75" customHeight="1">
      <c r="A483" s="16"/>
      <c r="B483" s="17"/>
      <c r="C483" s="215" t="s">
        <v>505</v>
      </c>
      <c r="D483" s="215" t="s">
        <v>506</v>
      </c>
      <c r="E483" s="3" t="s">
        <v>164</v>
      </c>
      <c r="F483" s="216">
        <v>20.12</v>
      </c>
      <c r="G483" s="16"/>
      <c r="H483" s="17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ht="15.75" customHeight="1">
      <c r="A484" s="16"/>
      <c r="B484" s="17"/>
      <c r="C484" s="215" t="s">
        <v>447</v>
      </c>
      <c r="D484" s="215" t="s">
        <v>448</v>
      </c>
      <c r="E484" s="3" t="s">
        <v>174</v>
      </c>
      <c r="F484" s="216">
        <v>20.866</v>
      </c>
      <c r="G484" s="16"/>
      <c r="H484" s="17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ht="16.5" customHeight="1">
      <c r="A485" s="16"/>
      <c r="B485" s="17"/>
      <c r="C485" s="215" t="s">
        <v>512</v>
      </c>
      <c r="D485" s="215" t="s">
        <v>513</v>
      </c>
      <c r="E485" s="3" t="s">
        <v>410</v>
      </c>
      <c r="F485" s="216">
        <v>0.378</v>
      </c>
      <c r="G485" s="16"/>
      <c r="H485" s="17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ht="16.5" customHeight="1">
      <c r="A486" s="16"/>
      <c r="B486" s="17"/>
      <c r="C486" s="211" t="s">
        <v>195</v>
      </c>
      <c r="D486" s="212" t="s">
        <v>196</v>
      </c>
      <c r="E486" s="213" t="s">
        <v>174</v>
      </c>
      <c r="F486" s="214">
        <v>15.587</v>
      </c>
      <c r="G486" s="16"/>
      <c r="H486" s="17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ht="16.5" customHeight="1">
      <c r="A487" s="16"/>
      <c r="B487" s="17"/>
      <c r="C487" s="215" t="s">
        <v>1</v>
      </c>
      <c r="D487" s="215" t="s">
        <v>460</v>
      </c>
      <c r="E487" s="3" t="s">
        <v>1</v>
      </c>
      <c r="F487" s="216">
        <v>0.0</v>
      </c>
      <c r="G487" s="16"/>
      <c r="H487" s="17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ht="16.5" customHeight="1">
      <c r="A488" s="16"/>
      <c r="B488" s="17"/>
      <c r="C488" s="215" t="s">
        <v>195</v>
      </c>
      <c r="D488" s="215" t="s">
        <v>461</v>
      </c>
      <c r="E488" s="3" t="s">
        <v>1</v>
      </c>
      <c r="F488" s="216">
        <v>15.587</v>
      </c>
      <c r="G488" s="16"/>
      <c r="H488" s="17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ht="16.5" customHeight="1">
      <c r="A489" s="16"/>
      <c r="B489" s="17"/>
      <c r="C489" s="217" t="s">
        <v>2786</v>
      </c>
      <c r="D489" s="16"/>
      <c r="E489" s="16"/>
      <c r="F489" s="16"/>
      <c r="G489" s="16"/>
      <c r="H489" s="17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ht="16.5" customHeight="1">
      <c r="A490" s="16"/>
      <c r="B490" s="17"/>
      <c r="C490" s="215" t="s">
        <v>456</v>
      </c>
      <c r="D490" s="215" t="s">
        <v>457</v>
      </c>
      <c r="E490" s="3" t="s">
        <v>174</v>
      </c>
      <c r="F490" s="216">
        <v>15.587</v>
      </c>
      <c r="G490" s="16"/>
      <c r="H490" s="17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ht="15.75" customHeight="1">
      <c r="A491" s="16"/>
      <c r="B491" s="17"/>
      <c r="C491" s="215" t="s">
        <v>447</v>
      </c>
      <c r="D491" s="215" t="s">
        <v>448</v>
      </c>
      <c r="E491" s="3" t="s">
        <v>174</v>
      </c>
      <c r="F491" s="216">
        <v>20.866</v>
      </c>
      <c r="G491" s="16"/>
      <c r="H491" s="17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ht="16.5" customHeight="1">
      <c r="A492" s="16"/>
      <c r="B492" s="17"/>
      <c r="C492" s="215" t="s">
        <v>471</v>
      </c>
      <c r="D492" s="215" t="s">
        <v>472</v>
      </c>
      <c r="E492" s="3" t="s">
        <v>410</v>
      </c>
      <c r="F492" s="216">
        <v>0.047</v>
      </c>
      <c r="G492" s="16"/>
      <c r="H492" s="17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ht="16.5" customHeight="1">
      <c r="A493" s="16"/>
      <c r="B493" s="17"/>
      <c r="C493" s="215" t="s">
        <v>1160</v>
      </c>
      <c r="D493" s="215" t="s">
        <v>1161</v>
      </c>
      <c r="E493" s="3" t="s">
        <v>164</v>
      </c>
      <c r="F493" s="216">
        <v>110.547</v>
      </c>
      <c r="G493" s="16"/>
      <c r="H493" s="17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ht="16.5" customHeight="1">
      <c r="A494" s="16"/>
      <c r="B494" s="17"/>
      <c r="C494" s="215" t="s">
        <v>1181</v>
      </c>
      <c r="D494" s="215" t="s">
        <v>1182</v>
      </c>
      <c r="E494" s="3" t="s">
        <v>164</v>
      </c>
      <c r="F494" s="216">
        <v>110.547</v>
      </c>
      <c r="G494" s="16"/>
      <c r="H494" s="17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ht="16.5" customHeight="1">
      <c r="A495" s="16"/>
      <c r="B495" s="17"/>
      <c r="C495" s="211" t="s">
        <v>162</v>
      </c>
      <c r="D495" s="212" t="s">
        <v>163</v>
      </c>
      <c r="E495" s="213" t="s">
        <v>164</v>
      </c>
      <c r="F495" s="214">
        <v>17.709</v>
      </c>
      <c r="G495" s="16"/>
      <c r="H495" s="17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ht="16.5" customHeight="1">
      <c r="A496" s="16"/>
      <c r="B496" s="17"/>
      <c r="C496" s="215" t="s">
        <v>1</v>
      </c>
      <c r="D496" s="215" t="s">
        <v>342</v>
      </c>
      <c r="E496" s="3" t="s">
        <v>1</v>
      </c>
      <c r="F496" s="216">
        <v>0.0</v>
      </c>
      <c r="G496" s="16"/>
      <c r="H496" s="17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ht="16.5" customHeight="1">
      <c r="A497" s="16"/>
      <c r="B497" s="17"/>
      <c r="C497" s="215" t="s">
        <v>162</v>
      </c>
      <c r="D497" s="215" t="s">
        <v>343</v>
      </c>
      <c r="E497" s="3" t="s">
        <v>1</v>
      </c>
      <c r="F497" s="216">
        <v>17.709</v>
      </c>
      <c r="G497" s="16"/>
      <c r="H497" s="17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ht="16.5" customHeight="1">
      <c r="A498" s="16"/>
      <c r="B498" s="17"/>
      <c r="C498" s="217" t="s">
        <v>2786</v>
      </c>
      <c r="D498" s="16"/>
      <c r="E498" s="16"/>
      <c r="F498" s="16"/>
      <c r="G498" s="16"/>
      <c r="H498" s="17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ht="16.5" customHeight="1">
      <c r="A499" s="16"/>
      <c r="B499" s="17"/>
      <c r="C499" s="215" t="s">
        <v>334</v>
      </c>
      <c r="D499" s="215" t="s">
        <v>335</v>
      </c>
      <c r="E499" s="3" t="s">
        <v>164</v>
      </c>
      <c r="F499" s="216">
        <v>161.214</v>
      </c>
      <c r="G499" s="16"/>
      <c r="H499" s="17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ht="16.5" customHeight="1">
      <c r="A500" s="16"/>
      <c r="B500" s="17"/>
      <c r="C500" s="215" t="s">
        <v>851</v>
      </c>
      <c r="D500" s="215" t="s">
        <v>852</v>
      </c>
      <c r="E500" s="3" t="s">
        <v>164</v>
      </c>
      <c r="F500" s="216">
        <v>44.698</v>
      </c>
      <c r="G500" s="16"/>
      <c r="H500" s="17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ht="16.5" customHeight="1">
      <c r="A501" s="16"/>
      <c r="B501" s="17"/>
      <c r="C501" s="215" t="s">
        <v>857</v>
      </c>
      <c r="D501" s="215" t="s">
        <v>858</v>
      </c>
      <c r="E501" s="3" t="s">
        <v>164</v>
      </c>
      <c r="F501" s="216">
        <v>44.698</v>
      </c>
      <c r="G501" s="16"/>
      <c r="H501" s="17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ht="16.5" customHeight="1">
      <c r="A502" s="16"/>
      <c r="B502" s="17"/>
      <c r="C502" s="215" t="s">
        <v>865</v>
      </c>
      <c r="D502" s="215" t="s">
        <v>866</v>
      </c>
      <c r="E502" s="3" t="s">
        <v>164</v>
      </c>
      <c r="F502" s="216">
        <v>46.039</v>
      </c>
      <c r="G502" s="16"/>
      <c r="H502" s="17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ht="16.5" customHeight="1">
      <c r="A503" s="16"/>
      <c r="B503" s="17"/>
      <c r="C503" s="211" t="s">
        <v>166</v>
      </c>
      <c r="D503" s="212" t="s">
        <v>167</v>
      </c>
      <c r="E503" s="213" t="s">
        <v>164</v>
      </c>
      <c r="F503" s="214">
        <v>19.178</v>
      </c>
      <c r="G503" s="16"/>
      <c r="H503" s="17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ht="16.5" customHeight="1">
      <c r="A504" s="16"/>
      <c r="B504" s="17"/>
      <c r="C504" s="215" t="s">
        <v>1</v>
      </c>
      <c r="D504" s="215" t="s">
        <v>344</v>
      </c>
      <c r="E504" s="3" t="s">
        <v>1</v>
      </c>
      <c r="F504" s="216">
        <v>0.0</v>
      </c>
      <c r="G504" s="16"/>
      <c r="H504" s="17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ht="16.5" customHeight="1">
      <c r="A505" s="16"/>
      <c r="B505" s="17"/>
      <c r="C505" s="215" t="s">
        <v>166</v>
      </c>
      <c r="D505" s="215" t="s">
        <v>345</v>
      </c>
      <c r="E505" s="3" t="s">
        <v>1</v>
      </c>
      <c r="F505" s="216">
        <v>19.178</v>
      </c>
      <c r="G505" s="16"/>
      <c r="H505" s="17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ht="16.5" customHeight="1">
      <c r="A506" s="16"/>
      <c r="B506" s="17"/>
      <c r="C506" s="217" t="s">
        <v>2786</v>
      </c>
      <c r="D506" s="16"/>
      <c r="E506" s="16"/>
      <c r="F506" s="16"/>
      <c r="G506" s="16"/>
      <c r="H506" s="17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ht="16.5" customHeight="1">
      <c r="A507" s="16"/>
      <c r="B507" s="17"/>
      <c r="C507" s="215" t="s">
        <v>334</v>
      </c>
      <c r="D507" s="215" t="s">
        <v>335</v>
      </c>
      <c r="E507" s="3" t="s">
        <v>164</v>
      </c>
      <c r="F507" s="216">
        <v>161.214</v>
      </c>
      <c r="G507" s="16"/>
      <c r="H507" s="17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ht="16.5" customHeight="1">
      <c r="A508" s="16"/>
      <c r="B508" s="17"/>
      <c r="C508" s="215" t="s">
        <v>851</v>
      </c>
      <c r="D508" s="215" t="s">
        <v>852</v>
      </c>
      <c r="E508" s="3" t="s">
        <v>164</v>
      </c>
      <c r="F508" s="216">
        <v>44.698</v>
      </c>
      <c r="G508" s="16"/>
      <c r="H508" s="17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ht="16.5" customHeight="1">
      <c r="A509" s="16"/>
      <c r="B509" s="17"/>
      <c r="C509" s="215" t="s">
        <v>857</v>
      </c>
      <c r="D509" s="215" t="s">
        <v>858</v>
      </c>
      <c r="E509" s="3" t="s">
        <v>164</v>
      </c>
      <c r="F509" s="216">
        <v>44.698</v>
      </c>
      <c r="G509" s="16"/>
      <c r="H509" s="17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ht="16.5" customHeight="1">
      <c r="A510" s="16"/>
      <c r="B510" s="17"/>
      <c r="C510" s="215" t="s">
        <v>865</v>
      </c>
      <c r="D510" s="215" t="s">
        <v>866</v>
      </c>
      <c r="E510" s="3" t="s">
        <v>164</v>
      </c>
      <c r="F510" s="216">
        <v>46.039</v>
      </c>
      <c r="G510" s="16"/>
      <c r="H510" s="17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ht="16.5" customHeight="1">
      <c r="A511" s="16"/>
      <c r="B511" s="17"/>
      <c r="C511" s="211" t="s">
        <v>349</v>
      </c>
      <c r="D511" s="212" t="s">
        <v>348</v>
      </c>
      <c r="E511" s="213" t="s">
        <v>164</v>
      </c>
      <c r="F511" s="214">
        <v>0.0</v>
      </c>
      <c r="G511" s="16"/>
      <c r="H511" s="17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ht="16.5" customHeight="1">
      <c r="A512" s="16"/>
      <c r="B512" s="17"/>
      <c r="C512" s="215" t="s">
        <v>1</v>
      </c>
      <c r="D512" s="215" t="s">
        <v>348</v>
      </c>
      <c r="E512" s="3" t="s">
        <v>1</v>
      </c>
      <c r="F512" s="216">
        <v>0.0</v>
      </c>
      <c r="G512" s="16"/>
      <c r="H512" s="17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ht="16.5" customHeight="1">
      <c r="A513" s="16"/>
      <c r="B513" s="17"/>
      <c r="C513" s="215" t="s">
        <v>349</v>
      </c>
      <c r="D513" s="215" t="s">
        <v>75</v>
      </c>
      <c r="E513" s="3" t="s">
        <v>1</v>
      </c>
      <c r="F513" s="216">
        <v>0.0</v>
      </c>
      <c r="G513" s="16"/>
      <c r="H513" s="17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ht="16.5" customHeight="1">
      <c r="A514" s="16"/>
      <c r="B514" s="17"/>
      <c r="C514" s="211" t="s">
        <v>169</v>
      </c>
      <c r="D514" s="212" t="s">
        <v>170</v>
      </c>
      <c r="E514" s="213" t="s">
        <v>164</v>
      </c>
      <c r="F514" s="214">
        <v>7.811</v>
      </c>
      <c r="G514" s="16"/>
      <c r="H514" s="17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ht="16.5" customHeight="1">
      <c r="A515" s="16"/>
      <c r="B515" s="17"/>
      <c r="C515" s="215" t="s">
        <v>1</v>
      </c>
      <c r="D515" s="215" t="s">
        <v>346</v>
      </c>
      <c r="E515" s="3" t="s">
        <v>1</v>
      </c>
      <c r="F515" s="216">
        <v>0.0</v>
      </c>
      <c r="G515" s="16"/>
      <c r="H515" s="17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ht="16.5" customHeight="1">
      <c r="A516" s="16"/>
      <c r="B516" s="17"/>
      <c r="C516" s="215" t="s">
        <v>169</v>
      </c>
      <c r="D516" s="215" t="s">
        <v>347</v>
      </c>
      <c r="E516" s="3" t="s">
        <v>1</v>
      </c>
      <c r="F516" s="216">
        <v>7.811</v>
      </c>
      <c r="G516" s="16"/>
      <c r="H516" s="17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ht="16.5" customHeight="1">
      <c r="A517" s="16"/>
      <c r="B517" s="17"/>
      <c r="C517" s="217" t="s">
        <v>2786</v>
      </c>
      <c r="D517" s="16"/>
      <c r="E517" s="16"/>
      <c r="F517" s="16"/>
      <c r="G517" s="16"/>
      <c r="H517" s="17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ht="16.5" customHeight="1">
      <c r="A518" s="16"/>
      <c r="B518" s="17"/>
      <c r="C518" s="215" t="s">
        <v>334</v>
      </c>
      <c r="D518" s="215" t="s">
        <v>335</v>
      </c>
      <c r="E518" s="3" t="s">
        <v>164</v>
      </c>
      <c r="F518" s="216">
        <v>161.214</v>
      </c>
      <c r="G518" s="16"/>
      <c r="H518" s="17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ht="16.5" customHeight="1">
      <c r="A519" s="16"/>
      <c r="B519" s="17"/>
      <c r="C519" s="215" t="s">
        <v>851</v>
      </c>
      <c r="D519" s="215" t="s">
        <v>852</v>
      </c>
      <c r="E519" s="3" t="s">
        <v>164</v>
      </c>
      <c r="F519" s="216">
        <v>44.698</v>
      </c>
      <c r="G519" s="16"/>
      <c r="H519" s="17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ht="16.5" customHeight="1">
      <c r="A520" s="16"/>
      <c r="B520" s="17"/>
      <c r="C520" s="215" t="s">
        <v>857</v>
      </c>
      <c r="D520" s="215" t="s">
        <v>858</v>
      </c>
      <c r="E520" s="3" t="s">
        <v>164</v>
      </c>
      <c r="F520" s="216">
        <v>44.698</v>
      </c>
      <c r="G520" s="16"/>
      <c r="H520" s="17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ht="16.5" customHeight="1">
      <c r="A521" s="16"/>
      <c r="B521" s="17"/>
      <c r="C521" s="215" t="s">
        <v>865</v>
      </c>
      <c r="D521" s="215" t="s">
        <v>866</v>
      </c>
      <c r="E521" s="3" t="s">
        <v>164</v>
      </c>
      <c r="F521" s="216">
        <v>46.039</v>
      </c>
      <c r="G521" s="16"/>
      <c r="H521" s="17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ht="26.25" customHeight="1">
      <c r="A522" s="16"/>
      <c r="B522" s="17"/>
      <c r="C522" s="210" t="s">
        <v>2791</v>
      </c>
      <c r="D522" s="210" t="s">
        <v>89</v>
      </c>
      <c r="E522" s="16"/>
      <c r="F522" s="16"/>
      <c r="G522" s="16"/>
      <c r="H522" s="17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ht="16.5" customHeight="1">
      <c r="A523" s="16"/>
      <c r="B523" s="17"/>
      <c r="C523" s="211" t="s">
        <v>2092</v>
      </c>
      <c r="D523" s="212" t="s">
        <v>2093</v>
      </c>
      <c r="E523" s="213" t="s">
        <v>209</v>
      </c>
      <c r="F523" s="214">
        <v>58.7</v>
      </c>
      <c r="G523" s="16"/>
      <c r="H523" s="17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ht="16.5" customHeight="1">
      <c r="A524" s="16"/>
      <c r="B524" s="17"/>
      <c r="C524" s="215" t="s">
        <v>1</v>
      </c>
      <c r="D524" s="215" t="s">
        <v>2195</v>
      </c>
      <c r="E524" s="3" t="s">
        <v>1</v>
      </c>
      <c r="F524" s="216">
        <v>0.0</v>
      </c>
      <c r="G524" s="16"/>
      <c r="H524" s="17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ht="16.5" customHeight="1">
      <c r="A525" s="16"/>
      <c r="B525" s="17"/>
      <c r="C525" s="215" t="s">
        <v>1</v>
      </c>
      <c r="D525" s="215" t="s">
        <v>2196</v>
      </c>
      <c r="E525" s="3" t="s">
        <v>1</v>
      </c>
      <c r="F525" s="216">
        <v>23.2</v>
      </c>
      <c r="G525" s="16"/>
      <c r="H525" s="17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ht="16.5" customHeight="1">
      <c r="A526" s="16"/>
      <c r="B526" s="17"/>
      <c r="C526" s="215" t="s">
        <v>1</v>
      </c>
      <c r="D526" s="215" t="s">
        <v>2197</v>
      </c>
      <c r="E526" s="3" t="s">
        <v>1</v>
      </c>
      <c r="F526" s="216">
        <v>0.0</v>
      </c>
      <c r="G526" s="16"/>
      <c r="H526" s="17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ht="16.5" customHeight="1">
      <c r="A527" s="16"/>
      <c r="B527" s="17"/>
      <c r="C527" s="215" t="s">
        <v>1</v>
      </c>
      <c r="D527" s="215" t="s">
        <v>2198</v>
      </c>
      <c r="E527" s="3" t="s">
        <v>1</v>
      </c>
      <c r="F527" s="216">
        <v>17.1</v>
      </c>
      <c r="G527" s="16"/>
      <c r="H527" s="17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ht="16.5" customHeight="1">
      <c r="A528" s="16"/>
      <c r="B528" s="17"/>
      <c r="C528" s="215" t="s">
        <v>1</v>
      </c>
      <c r="D528" s="215" t="s">
        <v>2199</v>
      </c>
      <c r="E528" s="3" t="s">
        <v>1</v>
      </c>
      <c r="F528" s="216">
        <v>0.0</v>
      </c>
      <c r="G528" s="16"/>
      <c r="H528" s="17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ht="16.5" customHeight="1">
      <c r="A529" s="16"/>
      <c r="B529" s="17"/>
      <c r="C529" s="215" t="s">
        <v>1</v>
      </c>
      <c r="D529" s="215" t="s">
        <v>2200</v>
      </c>
      <c r="E529" s="3" t="s">
        <v>1</v>
      </c>
      <c r="F529" s="216">
        <v>18.4</v>
      </c>
      <c r="G529" s="16"/>
      <c r="H529" s="17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ht="16.5" customHeight="1">
      <c r="A530" s="16"/>
      <c r="B530" s="17"/>
      <c r="C530" s="215" t="s">
        <v>2092</v>
      </c>
      <c r="D530" s="215" t="s">
        <v>351</v>
      </c>
      <c r="E530" s="3" t="s">
        <v>1</v>
      </c>
      <c r="F530" s="216">
        <v>58.7</v>
      </c>
      <c r="G530" s="16"/>
      <c r="H530" s="17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ht="16.5" customHeight="1">
      <c r="A531" s="16"/>
      <c r="B531" s="17"/>
      <c r="C531" s="217" t="s">
        <v>2786</v>
      </c>
      <c r="D531" s="16"/>
      <c r="E531" s="16"/>
      <c r="F531" s="16"/>
      <c r="G531" s="16"/>
      <c r="H531" s="17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ht="16.5" customHeight="1">
      <c r="A532" s="16"/>
      <c r="B532" s="17"/>
      <c r="C532" s="215" t="s">
        <v>2191</v>
      </c>
      <c r="D532" s="215" t="s">
        <v>2192</v>
      </c>
      <c r="E532" s="3" t="s">
        <v>209</v>
      </c>
      <c r="F532" s="216">
        <v>58.7</v>
      </c>
      <c r="G532" s="16"/>
      <c r="H532" s="17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ht="15.75" customHeight="1">
      <c r="A533" s="16"/>
      <c r="B533" s="17"/>
      <c r="C533" s="215" t="s">
        <v>2212</v>
      </c>
      <c r="D533" s="215" t="s">
        <v>2213</v>
      </c>
      <c r="E533" s="3" t="s">
        <v>209</v>
      </c>
      <c r="F533" s="216">
        <v>58.7</v>
      </c>
      <c r="G533" s="16"/>
      <c r="H533" s="17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ht="16.5" customHeight="1">
      <c r="A534" s="16"/>
      <c r="B534" s="17"/>
      <c r="C534" s="215" t="s">
        <v>2252</v>
      </c>
      <c r="D534" s="215" t="s">
        <v>2253</v>
      </c>
      <c r="E534" s="3" t="s">
        <v>209</v>
      </c>
      <c r="F534" s="216">
        <v>83.3</v>
      </c>
      <c r="G534" s="16"/>
      <c r="H534" s="17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ht="16.5" customHeight="1">
      <c r="A535" s="16"/>
      <c r="B535" s="17"/>
      <c r="C535" s="211" t="s">
        <v>2095</v>
      </c>
      <c r="D535" s="212" t="s">
        <v>2096</v>
      </c>
      <c r="E535" s="213" t="s">
        <v>209</v>
      </c>
      <c r="F535" s="214">
        <v>13.4</v>
      </c>
      <c r="G535" s="16"/>
      <c r="H535" s="17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ht="16.5" customHeight="1">
      <c r="A536" s="16"/>
      <c r="B536" s="17"/>
      <c r="C536" s="215" t="s">
        <v>1</v>
      </c>
      <c r="D536" s="215" t="s">
        <v>2195</v>
      </c>
      <c r="E536" s="3" t="s">
        <v>1</v>
      </c>
      <c r="F536" s="216">
        <v>0.0</v>
      </c>
      <c r="G536" s="16"/>
      <c r="H536" s="17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ht="16.5" customHeight="1">
      <c r="A537" s="16"/>
      <c r="B537" s="17"/>
      <c r="C537" s="215" t="s">
        <v>1</v>
      </c>
      <c r="D537" s="215" t="s">
        <v>2205</v>
      </c>
      <c r="E537" s="3" t="s">
        <v>1</v>
      </c>
      <c r="F537" s="216">
        <v>6.7</v>
      </c>
      <c r="G537" s="16"/>
      <c r="H537" s="17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ht="16.5" customHeight="1">
      <c r="A538" s="16"/>
      <c r="B538" s="17"/>
      <c r="C538" s="215" t="s">
        <v>1</v>
      </c>
      <c r="D538" s="215" t="s">
        <v>2197</v>
      </c>
      <c r="E538" s="3" t="s">
        <v>1</v>
      </c>
      <c r="F538" s="216">
        <v>0.0</v>
      </c>
      <c r="G538" s="16"/>
      <c r="H538" s="17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ht="16.5" customHeight="1">
      <c r="A539" s="16"/>
      <c r="B539" s="17"/>
      <c r="C539" s="215" t="s">
        <v>1</v>
      </c>
      <c r="D539" s="215" t="s">
        <v>2205</v>
      </c>
      <c r="E539" s="3" t="s">
        <v>1</v>
      </c>
      <c r="F539" s="216">
        <v>6.7</v>
      </c>
      <c r="G539" s="16"/>
      <c r="H539" s="17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ht="16.5" customHeight="1">
      <c r="A540" s="16"/>
      <c r="B540" s="17"/>
      <c r="C540" s="215" t="s">
        <v>2095</v>
      </c>
      <c r="D540" s="215" t="s">
        <v>351</v>
      </c>
      <c r="E540" s="3" t="s">
        <v>1</v>
      </c>
      <c r="F540" s="216">
        <v>13.4</v>
      </c>
      <c r="G540" s="16"/>
      <c r="H540" s="17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ht="16.5" customHeight="1">
      <c r="A541" s="16"/>
      <c r="B541" s="17"/>
      <c r="C541" s="217" t="s">
        <v>2786</v>
      </c>
      <c r="D541" s="16"/>
      <c r="E541" s="16"/>
      <c r="F541" s="16"/>
      <c r="G541" s="16"/>
      <c r="H541" s="17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ht="16.5" customHeight="1">
      <c r="A542" s="16"/>
      <c r="B542" s="17"/>
      <c r="C542" s="215" t="s">
        <v>2201</v>
      </c>
      <c r="D542" s="215" t="s">
        <v>2202</v>
      </c>
      <c r="E542" s="3" t="s">
        <v>209</v>
      </c>
      <c r="F542" s="216">
        <v>13.4</v>
      </c>
      <c r="G542" s="16"/>
      <c r="H542" s="17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ht="15.75" customHeight="1">
      <c r="A543" s="16"/>
      <c r="B543" s="17"/>
      <c r="C543" s="215" t="s">
        <v>2216</v>
      </c>
      <c r="D543" s="215" t="s">
        <v>2217</v>
      </c>
      <c r="E543" s="3" t="s">
        <v>209</v>
      </c>
      <c r="F543" s="216">
        <v>24.6</v>
      </c>
      <c r="G543" s="16"/>
      <c r="H543" s="17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ht="16.5" customHeight="1">
      <c r="A544" s="16"/>
      <c r="B544" s="17"/>
      <c r="C544" s="215" t="s">
        <v>2252</v>
      </c>
      <c r="D544" s="215" t="s">
        <v>2253</v>
      </c>
      <c r="E544" s="3" t="s">
        <v>209</v>
      </c>
      <c r="F544" s="216">
        <v>83.3</v>
      </c>
      <c r="G544" s="16"/>
      <c r="H544" s="17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ht="16.5" customHeight="1">
      <c r="A545" s="16"/>
      <c r="B545" s="17"/>
      <c r="C545" s="211" t="s">
        <v>2098</v>
      </c>
      <c r="D545" s="212" t="s">
        <v>2099</v>
      </c>
      <c r="E545" s="213" t="s">
        <v>209</v>
      </c>
      <c r="F545" s="214">
        <v>11.2</v>
      </c>
      <c r="G545" s="16"/>
      <c r="H545" s="17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ht="16.5" customHeight="1">
      <c r="A546" s="16"/>
      <c r="B546" s="17"/>
      <c r="C546" s="215" t="s">
        <v>1</v>
      </c>
      <c r="D546" s="215" t="s">
        <v>2195</v>
      </c>
      <c r="E546" s="3" t="s">
        <v>1</v>
      </c>
      <c r="F546" s="216">
        <v>0.0</v>
      </c>
      <c r="G546" s="16"/>
      <c r="H546" s="17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ht="16.5" customHeight="1">
      <c r="A547" s="16"/>
      <c r="B547" s="17"/>
      <c r="C547" s="215" t="s">
        <v>1</v>
      </c>
      <c r="D547" s="215" t="s">
        <v>2210</v>
      </c>
      <c r="E547" s="3" t="s">
        <v>1</v>
      </c>
      <c r="F547" s="216">
        <v>4.1</v>
      </c>
      <c r="G547" s="16"/>
      <c r="H547" s="17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ht="16.5" customHeight="1">
      <c r="A548" s="16"/>
      <c r="B548" s="17"/>
      <c r="C548" s="215" t="s">
        <v>1</v>
      </c>
      <c r="D548" s="215" t="s">
        <v>2197</v>
      </c>
      <c r="E548" s="3" t="s">
        <v>1</v>
      </c>
      <c r="F548" s="216">
        <v>0.0</v>
      </c>
      <c r="G548" s="16"/>
      <c r="H548" s="17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ht="16.5" customHeight="1">
      <c r="A549" s="16"/>
      <c r="B549" s="17"/>
      <c r="C549" s="215" t="s">
        <v>1</v>
      </c>
      <c r="D549" s="215" t="s">
        <v>2211</v>
      </c>
      <c r="E549" s="3" t="s">
        <v>1</v>
      </c>
      <c r="F549" s="216">
        <v>7.1</v>
      </c>
      <c r="G549" s="16"/>
      <c r="H549" s="17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ht="16.5" customHeight="1">
      <c r="A550" s="16"/>
      <c r="B550" s="17"/>
      <c r="C550" s="215" t="s">
        <v>2098</v>
      </c>
      <c r="D550" s="215" t="s">
        <v>351</v>
      </c>
      <c r="E550" s="3" t="s">
        <v>1</v>
      </c>
      <c r="F550" s="216">
        <v>11.2</v>
      </c>
      <c r="G550" s="16"/>
      <c r="H550" s="17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ht="16.5" customHeight="1">
      <c r="A551" s="16"/>
      <c r="B551" s="17"/>
      <c r="C551" s="217" t="s">
        <v>2786</v>
      </c>
      <c r="D551" s="16"/>
      <c r="E551" s="16"/>
      <c r="F551" s="16"/>
      <c r="G551" s="16"/>
      <c r="H551" s="17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ht="16.5" customHeight="1">
      <c r="A552" s="16"/>
      <c r="B552" s="17"/>
      <c r="C552" s="215" t="s">
        <v>2206</v>
      </c>
      <c r="D552" s="215" t="s">
        <v>2207</v>
      </c>
      <c r="E552" s="3" t="s">
        <v>209</v>
      </c>
      <c r="F552" s="216">
        <v>11.2</v>
      </c>
      <c r="G552" s="16"/>
      <c r="H552" s="17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ht="15.75" customHeight="1">
      <c r="A553" s="16"/>
      <c r="B553" s="17"/>
      <c r="C553" s="215" t="s">
        <v>2216</v>
      </c>
      <c r="D553" s="215" t="s">
        <v>2217</v>
      </c>
      <c r="E553" s="3" t="s">
        <v>209</v>
      </c>
      <c r="F553" s="216">
        <v>24.6</v>
      </c>
      <c r="G553" s="16"/>
      <c r="H553" s="17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ht="16.5" customHeight="1">
      <c r="A554" s="16"/>
      <c r="B554" s="17"/>
      <c r="C554" s="215" t="s">
        <v>2252</v>
      </c>
      <c r="D554" s="215" t="s">
        <v>2253</v>
      </c>
      <c r="E554" s="3" t="s">
        <v>209</v>
      </c>
      <c r="F554" s="216">
        <v>83.3</v>
      </c>
      <c r="G554" s="16"/>
      <c r="H554" s="17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ht="6.75" customHeight="1">
      <c r="A555" s="16"/>
      <c r="B555" s="38"/>
      <c r="C555" s="39"/>
      <c r="D555" s="39"/>
      <c r="E555" s="39"/>
      <c r="F555" s="39"/>
      <c r="G555" s="39"/>
      <c r="H555" s="17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ht="15.7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ht="15.75" customHeight="1">
      <c r="A557" s="2"/>
      <c r="B557" s="2"/>
      <c r="C557" s="2"/>
      <c r="D557" s="2"/>
      <c r="E557" s="2"/>
      <c r="F557" s="2"/>
      <c r="G557" s="2"/>
      <c r="H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</row>
  </sheetData>
  <mergeCells count="2">
    <mergeCell ref="D5:F5"/>
    <mergeCell ref="D6:F6"/>
  </mergeCells>
  <printOptions/>
  <pageMargins bottom="0.75" footer="0.0" header="0.0" left="0.7" right="0.7" top="0.75"/>
  <pageSetup paperSize="9" orientation="portrait"/>
  <headerFooter>
    <oddFooter>&amp;CStrana &amp;P z 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2024-01-10T11:15:17Z</dcterms:created>
  <dc:creator>Orolínová Kristína</dc:creator>
</cp:coreProperties>
</file>