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 NTj\0_2022\02 n z\"/>
    </mc:Choice>
  </mc:AlternateContent>
  <xr:revisionPtr revIDLastSave="0" documentId="13_ncr:40001_{FA83699A-F676-403F-B6F3-B6AD16EFEF28}" xr6:coauthVersionLast="47" xr6:coauthVersionMax="47" xr10:uidLastSave="{00000000-0000-0000-0000-000000000000}"/>
  <bookViews>
    <workbookView xWindow="460" yWindow="170" windowWidth="7500" windowHeight="9980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33" i="1"/>
  <c r="E64" i="1"/>
  <c r="E65" i="1" s="1"/>
  <c r="E63" i="1"/>
  <c r="E62" i="1"/>
  <c r="E61" i="1"/>
  <c r="E59" i="1"/>
  <c r="E58" i="1"/>
  <c r="E57" i="1"/>
  <c r="E55" i="1"/>
  <c r="E54" i="1"/>
  <c r="E51" i="1"/>
  <c r="G51" i="1" s="1"/>
  <c r="E50" i="1"/>
  <c r="G50" i="1" s="1"/>
  <c r="G49" i="1"/>
  <c r="E48" i="1"/>
  <c r="G48" i="1" s="1"/>
  <c r="E47" i="1"/>
  <c r="E46" i="1"/>
  <c r="G42" i="1"/>
  <c r="G41" i="1"/>
  <c r="E40" i="1"/>
  <c r="G40" i="1" s="1"/>
  <c r="E32" i="1"/>
  <c r="E33" i="1" s="1"/>
  <c r="E37" i="1" s="1"/>
  <c r="G37" i="1" s="1"/>
  <c r="G30" i="1"/>
  <c r="E28" i="1"/>
  <c r="E27" i="1"/>
  <c r="E26" i="1"/>
  <c r="E25" i="1"/>
  <c r="E24" i="1"/>
  <c r="E23" i="1"/>
  <c r="E22" i="1"/>
  <c r="E21" i="1"/>
  <c r="E20" i="1"/>
  <c r="E19" i="1"/>
  <c r="E18" i="1"/>
  <c r="E13" i="1"/>
  <c r="G13" i="1" s="1"/>
  <c r="G11" i="1"/>
  <c r="E45" i="1" l="1"/>
  <c r="G45" i="1" s="1"/>
  <c r="E60" i="1"/>
  <c r="E53" i="1"/>
  <c r="G53" i="1" s="1"/>
  <c r="E29" i="1"/>
  <c r="E16" i="1" s="1"/>
  <c r="E5" i="1" s="1"/>
  <c r="E12" i="1" s="1"/>
  <c r="G12" i="1" s="1"/>
  <c r="G10" i="1" s="1"/>
  <c r="G9" i="1" s="1"/>
  <c r="G44" i="1"/>
  <c r="G5" i="1"/>
  <c r="G60" i="1"/>
  <c r="E38" i="1"/>
  <c r="G38" i="1" s="1"/>
  <c r="G52" i="1" l="1"/>
  <c r="G4" i="1"/>
  <c r="G3" i="1" s="1"/>
  <c r="G16" i="1" l="1"/>
  <c r="G15" i="1" l="1"/>
  <c r="G8" i="1" s="1"/>
  <c r="E4" i="1"/>
  <c r="E3" i="1" s="1"/>
</calcChain>
</file>

<file path=xl/sharedStrings.xml><?xml version="1.0" encoding="utf-8"?>
<sst xmlns="http://schemas.openxmlformats.org/spreadsheetml/2006/main" count="93" uniqueCount="73">
  <si>
    <t>ROZPOČET S VÝKAZOM  VÝMER</t>
  </si>
  <si>
    <t xml:space="preserve">Stavba:   </t>
  </si>
  <si>
    <t xml:space="preserve">Aquqrio NZ </t>
  </si>
  <si>
    <t>podhlad</t>
  </si>
  <si>
    <t>steny</t>
  </si>
  <si>
    <t xml:space="preserve">Objekt:   </t>
  </si>
  <si>
    <t>Sdk</t>
  </si>
  <si>
    <t>I.Etapa</t>
  </si>
  <si>
    <t>m2/€</t>
  </si>
  <si>
    <t xml:space="preserve">Objednávateľ:   </t>
  </si>
  <si>
    <t>Aquario</t>
  </si>
  <si>
    <t>spolu €</t>
  </si>
  <si>
    <t xml:space="preserve">Zhotoviteľ:   </t>
  </si>
  <si>
    <t>NTj s.r.o</t>
  </si>
  <si>
    <t>spolu m2</t>
  </si>
  <si>
    <t xml:space="preserve">Miesto:  </t>
  </si>
  <si>
    <t>Aqua shoping, Nitrianska 111/A, Nové Zámky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</si>
  <si>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</si>
  <si>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</si>
  <si>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</si>
  <si>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</si>
  <si>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</si>
  <si>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</si>
  <si>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</si>
  <si>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03</t>
  </si>
  <si>
    <t xml:space="preserve">Lešenárske práce   </t>
  </si>
  <si>
    <t>0301</t>
  </si>
  <si>
    <t>Lešenia, plošiny, prac podstavce, práce vo výške BOZtP</t>
  </si>
  <si>
    <t>03010101010010rh</t>
  </si>
  <si>
    <t xml:space="preserve">Pojazdné Elektrické pracovné plošiny s podlahami šírky od 0, 80 do 1,00 m a výšky do 4m do 1,5t   </t>
  </si>
  <si>
    <t>D</t>
  </si>
  <si>
    <t>952903022rh</t>
  </si>
  <si>
    <t>Praca na Pojazdnej prac ploš Libherr/ praca vo výske BOZtP</t>
  </si>
  <si>
    <t>m2</t>
  </si>
  <si>
    <t>03010101015010rh</t>
  </si>
  <si>
    <t>Doprava presuny iné vrn</t>
  </si>
  <si>
    <t>kpl</t>
  </si>
  <si>
    <t xml:space="preserve">Konštrukcie - drevostavby   </t>
  </si>
  <si>
    <t>3.Np</t>
  </si>
  <si>
    <t xml:space="preserve">Podhľad SDK kazetový 600/600mm s viditeľným rastrom, Standart biela   </t>
  </si>
  <si>
    <t>3.Np:</t>
  </si>
  <si>
    <t>103: 1,3*12,338+1,3*3,92</t>
  </si>
  <si>
    <t>105: 2,6*2</t>
  </si>
  <si>
    <t>106: 2,59*2</t>
  </si>
  <si>
    <t>107: 2,59*1,68</t>
  </si>
  <si>
    <t>108: 3,484*2,6</t>
  </si>
  <si>
    <t>109: 3,98*4</t>
  </si>
  <si>
    <t>110: 6,8*4</t>
  </si>
  <si>
    <t>111: 4,58*3,76</t>
  </si>
  <si>
    <t>112: 3,4*3,77</t>
  </si>
  <si>
    <t>113: 9,26*1,18</t>
  </si>
  <si>
    <t>115/116: 12,947*6,7</t>
  </si>
  <si>
    <t>Úprava pre SHz</t>
  </si>
  <si>
    <t>ks</t>
  </si>
  <si>
    <t>Podhlad šikmí pred kotolňou:</t>
  </si>
  <si>
    <t>3.115/116: 12,947*6,7</t>
  </si>
  <si>
    <t>SDK podhľad KNAUF D113, závesná dvojvrstvová kca profil montažný CD a nosný UD, 2x dosky GKFi hr. 12,5 mm, povrch Q3... bez Ti</t>
  </si>
  <si>
    <t>Lešenie 03... hore</t>
  </si>
  <si>
    <t>Alternativa vymeny pod vlnity plech ak sa nesmie doň kotviť</t>
  </si>
  <si>
    <t>Montáž závesnej kca profil UA, montážny profil CD pre SDK podhľad KNAUF D116</t>
  </si>
  <si>
    <t>Profil UA Knauf oceľový s radovým dierovaním, šxvxl 50x40x2600 mm, hr. plechu 2 mm pre samonosné podhľady a priečky</t>
  </si>
  <si>
    <t xml:space="preserve">Priečka SDK KNAUF W111 hr. 100 mm, jednoduchá kca CW 75, UW 75, dosky 1x GKBI hr. 12,5 mm s TI 75 mm   </t>
  </si>
  <si>
    <t>Sdk kapot stĺpik GKB 45min</t>
  </si>
  <si>
    <t>bm</t>
  </si>
  <si>
    <t xml:space="preserve">Presun hmôt pre sádrokartónové konštrukcie v stavbách(objektoch )výšky do 7 m   </t>
  </si>
  <si>
    <t>t</t>
  </si>
  <si>
    <t>2.Np</t>
  </si>
  <si>
    <t>SDK podhľad KNAUF D113, závesná dvojvrstvová kca profil montažný CD a nosný UD, 1x dosky GKB hr. 12,5 mm, povrch Q3... bez Ti</t>
  </si>
  <si>
    <t>Predsadená dočasnka stena kca 40, CW, UW75, 1x jedna strana 12 5mm GKB, Q1!</t>
  </si>
  <si>
    <t>Demntž a Mntž Po Unik dojkridlo Dvere 2*1,75 obloskové. Špaleta UA 75 v dočasnej stene</t>
  </si>
  <si>
    <t xml:space="preserve">Uzavretie priecky SDK už zrealizo anej hr. 100 mm, jednoduchá kca CW 75, UW 75, dosky 1x GKB hr. 12,5 mm s TI 75 mm   </t>
  </si>
  <si>
    <t>1.Np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</si>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</sst>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YR"/>
      <charset val="238"/>
    </font>
    <font>
      <b/>
      <sz val="11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0"/>
      <color rgb="FF000080"/>
      <name val="Arial CE"/>
      <charset val="238"/>
    </font>
    <font>
      <b/>
      <sz val="11"/>
      <color rgb="FF000080"/>
      <name val="MS Sans Serif"/>
      <charset val="1"/>
    </font>
    <font>
      <b/>
      <sz val="10"/>
      <color rgb="FF000080"/>
      <name val="MS Sans Serif"/>
      <charset val="1"/>
    </font>
    <font>
      <sz val="8"/>
      <color rgb="FFFF0000"/>
      <name val="MS Sans Serif"/>
      <charset val="1"/>
    </font>
    <font>
      <b/>
      <sz val="10"/>
      <color theme="4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43" fontId="3" fillId="0" borderId="1" xfId="0" applyNumberFormat="1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left" vertical="center"/>
    </xf>
    <xf numFmtId="43" fontId="3" fillId="0" borderId="3" xfId="0" applyNumberFormat="1" applyFont="1" applyBorder="1" applyAlignment="1">
      <alignment horizontal="left" vertical="center"/>
    </xf>
    <xf numFmtId="43" fontId="3" fillId="0" borderId="4" xfId="0" applyNumberFormat="1" applyFont="1" applyBorder="1" applyAlignment="1">
      <alignment horizontal="left" vertical="center"/>
    </xf>
    <xf numFmtId="43" fontId="3" fillId="0" borderId="5" xfId="0" applyNumberFormat="1" applyFont="1" applyBorder="1" applyAlignment="1">
      <alignment horizontal="left"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7" xfId="0" applyNumberFormat="1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3" fontId="6" fillId="0" borderId="0" xfId="0" applyNumberFormat="1" applyFont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3" fontId="7" fillId="0" borderId="0" xfId="0" applyNumberFormat="1" applyFont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43" fontId="3" fillId="0" borderId="7" xfId="0" applyNumberFormat="1" applyFont="1" applyBorder="1" applyAlignment="1" applyProtection="1">
      <alignment horizontal="right" vertical="center"/>
      <protection locked="0"/>
    </xf>
    <xf numFmtId="37" fontId="3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0" fillId="0" borderId="0" xfId="0" applyNumberFormat="1" applyFont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43" fontId="0" fillId="3" borderId="0" xfId="0" applyNumberFormat="1" applyFill="1" applyAlignment="1" applyProtection="1">
      <alignment vertical="center"/>
      <protection locked="0"/>
    </xf>
    <xf numFmtId="43" fontId="1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43" fontId="12" fillId="0" borderId="0" xfId="0" applyNumberFormat="1" applyFont="1" applyAlignment="1" applyProtection="1">
      <alignment vertical="center"/>
      <protection locked="0"/>
    </xf>
    <xf numFmtId="43" fontId="0" fillId="3" borderId="0" xfId="0" applyNumberFormat="1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70" zoomScaleNormal="70" workbookViewId="0">
      <pane ySplit="7" topLeftCell="A8" activePane="bottomLeft" state="frozen"/>
      <selection pane="bottomLeft" activeCell="G7" sqref="G7"/>
    </sheetView>
  </sheetViews>
  <sheetFormatPr defaultColWidth="7.7265625" defaultRowHeight="14.5"/>
  <cols>
    <col min="1" max="1" width="7.7265625" style="2"/>
    <col min="2" max="2" width="9" style="2" bestFit="1" customWidth="1"/>
    <col min="3" max="3" width="31.1796875" style="2" customWidth="1"/>
    <col min="4" max="4" width="6.90625" style="2" customWidth="1"/>
    <col min="5" max="5" width="10.1796875" style="28" customWidth="1"/>
    <col min="6" max="6" width="10.08984375" style="28" bestFit="1" customWidth="1"/>
    <col min="7" max="7" width="11" style="28" customWidth="1"/>
    <col min="8" max="16384" width="7.7265625" style="2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5" thickBot="1">
      <c r="A2" s="3" t="s">
        <v>1</v>
      </c>
      <c r="B2" s="4" t="s">
        <v>2</v>
      </c>
      <c r="C2" s="4"/>
      <c r="D2" s="4"/>
      <c r="E2" s="5" t="s">
        <v>3</v>
      </c>
      <c r="F2" s="5"/>
      <c r="G2" s="5" t="s">
        <v>4</v>
      </c>
    </row>
    <row r="3" spans="1:7">
      <c r="A3" s="3" t="s">
        <v>5</v>
      </c>
      <c r="B3" s="4" t="s">
        <v>6</v>
      </c>
      <c r="C3" s="4" t="s">
        <v>7</v>
      </c>
      <c r="D3" s="6" t="s">
        <v>8</v>
      </c>
      <c r="E3" s="7">
        <f>E4/E5</f>
        <v>0</v>
      </c>
      <c r="F3" s="6" t="s">
        <v>8</v>
      </c>
      <c r="G3" s="7">
        <f>G4/G5</f>
        <v>0</v>
      </c>
    </row>
    <row r="4" spans="1:7">
      <c r="A4" s="4" t="s">
        <v>9</v>
      </c>
      <c r="B4" s="4"/>
      <c r="C4" s="4" t="s">
        <v>10</v>
      </c>
      <c r="D4" s="8" t="s">
        <v>11</v>
      </c>
      <c r="E4" s="9">
        <f>G16+G33+G45+G53</f>
        <v>0</v>
      </c>
      <c r="F4" s="8" t="s">
        <v>11</v>
      </c>
      <c r="G4" s="9">
        <f>G40+G48+G50+G51+G60</f>
        <v>0</v>
      </c>
    </row>
    <row r="5" spans="1:7" ht="15" thickBot="1">
      <c r="A5" s="4" t="s">
        <v>12</v>
      </c>
      <c r="B5" s="4"/>
      <c r="C5" s="4" t="s">
        <v>13</v>
      </c>
      <c r="D5" s="10" t="s">
        <v>14</v>
      </c>
      <c r="E5" s="11">
        <f>E16+E45+E53</f>
        <v>494.26694000000003</v>
      </c>
      <c r="F5" s="10" t="s">
        <v>14</v>
      </c>
      <c r="G5" s="11">
        <f>E40+E48+E50+E51+E60</f>
        <v>530.37200000000007</v>
      </c>
    </row>
    <row r="6" spans="1:7">
      <c r="A6" s="4" t="s">
        <v>15</v>
      </c>
      <c r="B6" s="12"/>
      <c r="C6" s="12" t="s">
        <v>16</v>
      </c>
      <c r="D6" s="12"/>
      <c r="E6" s="40"/>
      <c r="F6" s="41"/>
      <c r="G6" s="41">
        <f>G8</f>
        <v>0</v>
      </c>
    </row>
    <row r="7" spans="1:7" ht="20">
      <c r="A7" s="13" t="s">
        <v>17</v>
      </c>
      <c r="B7" s="13" t="s">
        <v>18</v>
      </c>
      <c r="C7" s="13" t="s">
        <v>19</v>
      </c>
      <c r="D7" s="13" t="s">
        <v>20</v>
      </c>
      <c r="E7" s="14" t="s">
        <v>21</v>
      </c>
      <c r="F7" s="14" t="s">
        <v>22</v>
      </c>
      <c r="G7" s="14" t="s">
        <v>23</v>
      </c>
    </row>
    <row r="8" spans="1:7" ht="22.5" customHeight="1">
      <c r="A8" s="13"/>
      <c r="B8" s="13"/>
      <c r="C8" s="13"/>
      <c r="D8" s="13"/>
      <c r="E8" s="14"/>
      <c r="F8" s="14"/>
      <c r="G8" s="15">
        <f>G9+G15+G44+G52</f>
        <v>0</v>
      </c>
    </row>
    <row r="9" spans="1:7">
      <c r="A9" s="16"/>
      <c r="B9" s="17" t="s">
        <v>24</v>
      </c>
      <c r="C9" s="17" t="s">
        <v>25</v>
      </c>
      <c r="D9" s="17"/>
      <c r="E9" s="18"/>
      <c r="F9" s="18"/>
      <c r="G9" s="18">
        <f>G10</f>
        <v>0</v>
      </c>
    </row>
    <row r="10" spans="1:7" ht="26">
      <c r="A10" s="19"/>
      <c r="B10" s="20" t="s">
        <v>26</v>
      </c>
      <c r="C10" s="21" t="s">
        <v>27</v>
      </c>
      <c r="D10" s="20"/>
      <c r="E10" s="22"/>
      <c r="F10" s="22"/>
      <c r="G10" s="22">
        <f>SUM(G11:G13)</f>
        <v>0</v>
      </c>
    </row>
    <row r="11" spans="1:7" ht="30">
      <c r="A11" s="19"/>
      <c r="B11" s="23" t="s">
        <v>28</v>
      </c>
      <c r="C11" s="23" t="s">
        <v>29</v>
      </c>
      <c r="D11" s="23" t="s">
        <v>30</v>
      </c>
      <c r="E11" s="24">
        <v>62</v>
      </c>
      <c r="F11" s="24"/>
      <c r="G11" s="24">
        <f>F11*E11</f>
        <v>0</v>
      </c>
    </row>
    <row r="12" spans="1:7" ht="20">
      <c r="A12" s="19"/>
      <c r="B12" s="23" t="s">
        <v>31</v>
      </c>
      <c r="C12" s="23" t="s">
        <v>32</v>
      </c>
      <c r="D12" s="23" t="s">
        <v>33</v>
      </c>
      <c r="E12" s="24">
        <f>E5</f>
        <v>494.26694000000003</v>
      </c>
      <c r="F12" s="24"/>
      <c r="G12" s="24">
        <f>F12*E12</f>
        <v>0</v>
      </c>
    </row>
    <row r="13" spans="1:7" ht="20">
      <c r="A13" s="25">
        <v>9</v>
      </c>
      <c r="B13" s="23" t="s">
        <v>34</v>
      </c>
      <c r="C13" s="23" t="s">
        <v>35</v>
      </c>
      <c r="D13" s="23" t="s">
        <v>36</v>
      </c>
      <c r="E13" s="24">
        <f>80*4</f>
        <v>320</v>
      </c>
      <c r="F13" s="24"/>
      <c r="G13" s="24">
        <f>F13*E13</f>
        <v>0</v>
      </c>
    </row>
    <row r="14" spans="1:7" s="26" customFormat="1" ht="13.5">
      <c r="B14" s="26">
        <v>763</v>
      </c>
      <c r="C14" s="26" t="s">
        <v>37</v>
      </c>
      <c r="E14" s="27"/>
      <c r="F14" s="27"/>
      <c r="G14" s="27"/>
    </row>
    <row r="15" spans="1:7">
      <c r="C15" s="26" t="s">
        <v>38</v>
      </c>
      <c r="G15" s="29">
        <f>G16+G33+G40+G41</f>
        <v>0</v>
      </c>
    </row>
    <row r="16" spans="1:7" ht="29">
      <c r="A16" s="2">
        <v>763</v>
      </c>
      <c r="B16" s="30">
        <v>763138210</v>
      </c>
      <c r="C16" s="31" t="s">
        <v>39</v>
      </c>
      <c r="D16" s="30" t="s">
        <v>33</v>
      </c>
      <c r="E16" s="32">
        <f>E29</f>
        <v>129.03059999999999</v>
      </c>
      <c r="F16" s="32"/>
      <c r="G16" s="32">
        <f>SUM(G30:G30)</f>
        <v>0</v>
      </c>
    </row>
    <row r="17" spans="3:7">
      <c r="C17" s="2" t="s">
        <v>40</v>
      </c>
      <c r="F17" s="33"/>
    </row>
    <row r="18" spans="3:7">
      <c r="C18" s="2" t="s">
        <v>41</v>
      </c>
      <c r="E18" s="28">
        <f>1.3*12.338+1.3*3.92</f>
        <v>21.135400000000001</v>
      </c>
    </row>
    <row r="19" spans="3:7">
      <c r="C19" s="2" t="s">
        <v>42</v>
      </c>
      <c r="E19" s="28">
        <f xml:space="preserve"> 2.6*2</f>
        <v>5.2</v>
      </c>
    </row>
    <row r="20" spans="3:7">
      <c r="C20" s="2" t="s">
        <v>43</v>
      </c>
      <c r="E20" s="28">
        <f xml:space="preserve"> 2.6*2</f>
        <v>5.2</v>
      </c>
    </row>
    <row r="21" spans="3:7">
      <c r="C21" s="2" t="s">
        <v>44</v>
      </c>
      <c r="E21" s="28">
        <f>2.59*1.68</f>
        <v>4.3511999999999995</v>
      </c>
    </row>
    <row r="22" spans="3:7">
      <c r="C22" s="2" t="s">
        <v>45</v>
      </c>
      <c r="E22" s="28">
        <f>3.484*2.6</f>
        <v>9.0584000000000007</v>
      </c>
    </row>
    <row r="23" spans="3:7">
      <c r="C23" s="2" t="s">
        <v>46</v>
      </c>
      <c r="E23" s="28">
        <f>3.98*4</f>
        <v>15.92</v>
      </c>
    </row>
    <row r="24" spans="3:7">
      <c r="C24" s="2" t="s">
        <v>47</v>
      </c>
      <c r="E24" s="28">
        <f>6.8*4</f>
        <v>27.2</v>
      </c>
    </row>
    <row r="25" spans="3:7">
      <c r="C25" s="2" t="s">
        <v>48</v>
      </c>
      <c r="E25" s="28">
        <f>4.58*3.76</f>
        <v>17.220800000000001</v>
      </c>
    </row>
    <row r="26" spans="3:7">
      <c r="C26" s="2" t="s">
        <v>49</v>
      </c>
      <c r="E26" s="28">
        <f>3.4*3.77</f>
        <v>12.818</v>
      </c>
    </row>
    <row r="27" spans="3:7">
      <c r="C27" s="2" t="s">
        <v>50</v>
      </c>
      <c r="E27" s="28">
        <f>9.26*1.18</f>
        <v>10.926799999999998</v>
      </c>
    </row>
    <row r="28" spans="3:7">
      <c r="C28" s="2" t="s">
        <v>51</v>
      </c>
      <c r="E28" s="28">
        <f>12.947*6.7</f>
        <v>86.744900000000001</v>
      </c>
    </row>
    <row r="29" spans="3:7">
      <c r="E29" s="28">
        <f>SUM(E18:E27)</f>
        <v>129.03059999999999</v>
      </c>
    </row>
    <row r="30" spans="3:7">
      <c r="C30" s="2" t="s">
        <v>52</v>
      </c>
      <c r="D30" s="2" t="s">
        <v>53</v>
      </c>
      <c r="E30" s="28">
        <v>10</v>
      </c>
      <c r="G30" s="28">
        <f>F30*E30</f>
        <v>0</v>
      </c>
    </row>
    <row r="31" spans="3:7">
      <c r="C31" s="2" t="s">
        <v>54</v>
      </c>
    </row>
    <row r="32" spans="3:7" s="36" customFormat="1" ht="13">
      <c r="C32" s="36" t="s">
        <v>55</v>
      </c>
      <c r="E32" s="37">
        <f>12.947*6.7</f>
        <v>86.744900000000001</v>
      </c>
      <c r="F32" s="37"/>
      <c r="G32" s="37"/>
    </row>
    <row r="33" spans="1:7" ht="39" customHeight="1">
      <c r="B33" s="30">
        <v>763133810</v>
      </c>
      <c r="C33" s="31" t="s">
        <v>56</v>
      </c>
      <c r="D33" s="30" t="s">
        <v>33</v>
      </c>
      <c r="E33" s="32">
        <f>E32</f>
        <v>86.744900000000001</v>
      </c>
      <c r="F33" s="32"/>
      <c r="G33" s="32">
        <f>SUM(G47:G47)</f>
        <v>0</v>
      </c>
    </row>
    <row r="34" spans="1:7" ht="17.5" customHeight="1">
      <c r="C34" s="2" t="s">
        <v>57</v>
      </c>
      <c r="G34" s="35"/>
    </row>
    <row r="35" spans="1:7">
      <c r="C35" s="2" t="s">
        <v>57</v>
      </c>
      <c r="G35" s="35"/>
    </row>
    <row r="36" spans="1:7" ht="29">
      <c r="C36" s="39" t="s">
        <v>58</v>
      </c>
      <c r="G36" s="35"/>
    </row>
    <row r="37" spans="1:7" ht="43.5">
      <c r="B37" s="2">
        <v>763134050</v>
      </c>
      <c r="C37" s="34" t="s">
        <v>59</v>
      </c>
      <c r="D37" s="2" t="s">
        <v>33</v>
      </c>
      <c r="E37" s="28">
        <f>E33</f>
        <v>86.744900000000001</v>
      </c>
      <c r="G37" s="35">
        <f>F37*E37</f>
        <v>0</v>
      </c>
    </row>
    <row r="38" spans="1:7" ht="58">
      <c r="C38" s="34" t="s">
        <v>60</v>
      </c>
      <c r="D38" s="2" t="s">
        <v>33</v>
      </c>
      <c r="E38" s="28">
        <f>E33</f>
        <v>86.744900000000001</v>
      </c>
      <c r="G38" s="35">
        <f>F38*E38</f>
        <v>0</v>
      </c>
    </row>
    <row r="39" spans="1:7">
      <c r="C39" s="34"/>
      <c r="G39" s="35"/>
    </row>
    <row r="40" spans="1:7" ht="38" customHeight="1">
      <c r="B40" s="30">
        <v>763111132</v>
      </c>
      <c r="C40" s="31" t="s">
        <v>61</v>
      </c>
      <c r="D40" s="30" t="s">
        <v>33</v>
      </c>
      <c r="E40" s="32">
        <f>18.693*3.6</f>
        <v>67.294800000000009</v>
      </c>
      <c r="F40" s="32"/>
      <c r="G40" s="32">
        <f>F40*E40</f>
        <v>0</v>
      </c>
    </row>
    <row r="41" spans="1:7" ht="18.5" customHeight="1">
      <c r="B41" s="30"/>
      <c r="C41" s="31" t="s">
        <v>62</v>
      </c>
      <c r="D41" s="30" t="s">
        <v>63</v>
      </c>
      <c r="E41" s="32">
        <v>3.6</v>
      </c>
      <c r="F41" s="32"/>
      <c r="G41" s="32">
        <f>F41*E41</f>
        <v>0</v>
      </c>
    </row>
    <row r="42" spans="1:7">
      <c r="A42" s="2">
        <v>763</v>
      </c>
      <c r="B42" s="2">
        <v>998763401</v>
      </c>
      <c r="C42" s="2" t="s">
        <v>64</v>
      </c>
      <c r="D42" s="2" t="s">
        <v>65</v>
      </c>
      <c r="E42" s="28">
        <v>3.4</v>
      </c>
      <c r="G42" s="35">
        <f>F42*E42</f>
        <v>0</v>
      </c>
    </row>
    <row r="44" spans="1:7">
      <c r="C44" s="26" t="s">
        <v>66</v>
      </c>
      <c r="G44" s="29">
        <f>SUM(G45:G51)</f>
        <v>0</v>
      </c>
    </row>
    <row r="45" spans="1:7" ht="42" customHeight="1">
      <c r="B45" s="30">
        <v>763133810</v>
      </c>
      <c r="C45" s="31" t="s">
        <v>67</v>
      </c>
      <c r="D45" s="30" t="s">
        <v>33</v>
      </c>
      <c r="E45" s="32">
        <f>SUM(E46:E47)</f>
        <v>152.14000000000001</v>
      </c>
      <c r="F45" s="32"/>
      <c r="G45" s="38">
        <f>F45*E45</f>
        <v>0</v>
      </c>
    </row>
    <row r="46" spans="1:7">
      <c r="C46" s="2">
        <v>105</v>
      </c>
      <c r="D46" s="2" t="s">
        <v>33</v>
      </c>
      <c r="E46" s="28">
        <f>12.2*2.55+3.6*2.24</f>
        <v>39.173999999999999</v>
      </c>
    </row>
    <row r="47" spans="1:7">
      <c r="C47" s="2">
        <v>108</v>
      </c>
      <c r="E47" s="28">
        <f>20.8*2.24+5.67*2.2+24.5*2.2</f>
        <v>112.96600000000001</v>
      </c>
    </row>
    <row r="48" spans="1:7" ht="43.5">
      <c r="A48" s="2">
        <v>763</v>
      </c>
      <c r="B48" s="2">
        <v>763126600</v>
      </c>
      <c r="C48" s="34" t="s">
        <v>68</v>
      </c>
      <c r="D48" s="2" t="s">
        <v>33</v>
      </c>
      <c r="E48" s="28">
        <f>3.6*(17.339+13.219+2)</f>
        <v>117.2088</v>
      </c>
      <c r="G48" s="28">
        <f>F48*E48</f>
        <v>0</v>
      </c>
    </row>
    <row r="49" spans="1:7" ht="43.5">
      <c r="C49" s="34" t="s">
        <v>69</v>
      </c>
      <c r="D49" s="2" t="s">
        <v>36</v>
      </c>
      <c r="E49" s="28">
        <v>1</v>
      </c>
      <c r="G49" s="28">
        <f>F49*E49</f>
        <v>0</v>
      </c>
    </row>
    <row r="50" spans="1:7" ht="58">
      <c r="A50" s="2">
        <v>36</v>
      </c>
      <c r="B50" s="2">
        <v>763111132</v>
      </c>
      <c r="C50" s="34" t="s">
        <v>61</v>
      </c>
      <c r="D50" s="2" t="s">
        <v>33</v>
      </c>
      <c r="E50" s="28">
        <f>22.5*4.5</f>
        <v>101.25</v>
      </c>
      <c r="G50" s="28">
        <f>F50*E50</f>
        <v>0</v>
      </c>
    </row>
    <row r="51" spans="1:7" ht="58">
      <c r="A51" s="2">
        <v>36</v>
      </c>
      <c r="B51" s="2">
        <v>763111132</v>
      </c>
      <c r="C51" s="34" t="s">
        <v>70</v>
      </c>
      <c r="D51" s="2" t="s">
        <v>33</v>
      </c>
      <c r="E51" s="28">
        <f>16.7*3.6</f>
        <v>60.12</v>
      </c>
      <c r="G51" s="28">
        <f>F51*E51</f>
        <v>0</v>
      </c>
    </row>
    <row r="52" spans="1:7">
      <c r="C52" s="26" t="s">
        <v>71</v>
      </c>
      <c r="G52" s="29">
        <f>SUM(G53:G69)</f>
        <v>0</v>
      </c>
    </row>
    <row r="53" spans="1:7" ht="42" customHeight="1">
      <c r="B53" s="30">
        <v>763133810</v>
      </c>
      <c r="C53" s="31" t="s">
        <v>67</v>
      </c>
      <c r="D53" s="30" t="s">
        <v>33</v>
      </c>
      <c r="E53" s="32">
        <f>SUM(E54:E59)</f>
        <v>213.09634</v>
      </c>
      <c r="F53" s="32"/>
      <c r="G53" s="38">
        <f>F53*E53</f>
        <v>0</v>
      </c>
    </row>
    <row r="54" spans="1:7">
      <c r="C54" s="2">
        <v>104</v>
      </c>
      <c r="E54" s="28">
        <f>4.167*6.52+13.45*2.27+4.2*4.25+3.45+2+25</f>
        <v>106.00034000000001</v>
      </c>
    </row>
    <row r="55" spans="1:7">
      <c r="C55" s="2">
        <v>109</v>
      </c>
      <c r="E55" s="28">
        <f>25*2.3+2.32*1+6.88*2.7+4*2.3</f>
        <v>87.595999999999989</v>
      </c>
    </row>
    <row r="56" spans="1:7">
      <c r="C56" s="2">
        <v>113</v>
      </c>
      <c r="E56" s="28">
        <v>0</v>
      </c>
    </row>
    <row r="57" spans="1:7">
      <c r="C57" s="2">
        <v>114</v>
      </c>
      <c r="D57" s="2" t="s">
        <v>72</v>
      </c>
      <c r="E57" s="28">
        <f>2.6*2.5</f>
        <v>6.5</v>
      </c>
    </row>
    <row r="58" spans="1:7">
      <c r="C58" s="2">
        <v>115</v>
      </c>
      <c r="E58" s="28">
        <f>2.6*2.5</f>
        <v>6.5</v>
      </c>
    </row>
    <row r="59" spans="1:7">
      <c r="C59" s="2">
        <v>116</v>
      </c>
      <c r="E59" s="28">
        <f>2.5*2.6</f>
        <v>6.5</v>
      </c>
    </row>
    <row r="60" spans="1:7" ht="58">
      <c r="A60" s="2">
        <v>36</v>
      </c>
      <c r="B60" s="2">
        <v>763111132</v>
      </c>
      <c r="C60" s="34" t="s">
        <v>61</v>
      </c>
      <c r="D60" s="2" t="s">
        <v>33</v>
      </c>
      <c r="E60" s="28">
        <f>SUM(E61:E65)</f>
        <v>184.4984</v>
      </c>
      <c r="G60" s="28">
        <f>F60*E60</f>
        <v>0</v>
      </c>
    </row>
    <row r="61" spans="1:7">
      <c r="C61" s="2">
        <v>116</v>
      </c>
      <c r="E61" s="28">
        <f>2.5*2.6</f>
        <v>6.5</v>
      </c>
    </row>
    <row r="62" spans="1:7">
      <c r="C62" s="2">
        <v>96</v>
      </c>
      <c r="E62" s="28">
        <f>3.6*(3.664+6.94)</f>
        <v>38.174400000000006</v>
      </c>
    </row>
    <row r="63" spans="1:7">
      <c r="C63" s="2">
        <v>95</v>
      </c>
      <c r="E63" s="28">
        <f>3.6*(8.835+13.729)</f>
        <v>81.230400000000003</v>
      </c>
    </row>
    <row r="64" spans="1:7">
      <c r="C64" s="2">
        <v>93</v>
      </c>
      <c r="E64" s="28">
        <f>8.138*3.6</f>
        <v>29.296800000000001</v>
      </c>
    </row>
    <row r="65" spans="3:5">
      <c r="C65" s="2">
        <v>94</v>
      </c>
      <c r="E65" s="28">
        <f>E64</f>
        <v>29.296800000000001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</dc:creator>
  <cp:lastModifiedBy>Horn</cp:lastModifiedBy>
  <dcterms:created xsi:type="dcterms:W3CDTF">2022-10-09T15:11:50Z</dcterms:created>
  <dcterms:modified xsi:type="dcterms:W3CDTF">2022-10-09T15:20:45Z</dcterms:modified>
</cp:coreProperties>
</file>