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Stavby" localSheetId="1">'Stavba'!$C$2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Stavby" localSheetId="1">'Stavba'!$D$2</definedName>
    <definedName name="NazevStavebnihoRozpoctu">'Stavba'!$E$4</definedName>
    <definedName name="_xlnm.Print_Titles" localSheetId="3">'Rozpočet Pol'!$1:$8</definedName>
    <definedName name="_xlnm.Print_Titles" localSheetId="1">'Stavba'!$44:$47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Pol'!$A$1:$U$536</definedName>
    <definedName name="_xlnm.Print_Area" localSheetId="1">'Stavba'!$A$1:$J$79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2" localSheetId="1">'Stavba'!$E$25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calcMode="manual"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<sst xmlns="http://schemas.openxmlformats.org/spreadsheetml/2006/main" count="1820" uniqueCount="868">
  <si>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</si>
  <si>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</si>
  <si>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</si>
  <si>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</si>
  <si>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</si>
  <si>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02.2 Kanalizace a ČOV v obci Košátky - ČOV</t>
  </si>
  <si>
    <t>Objekt:</t>
  </si>
  <si>
    <t>Rozpočet:</t>
  </si>
  <si>
    <t>Objednatel:</t>
  </si>
  <si>
    <t>Obec Košátky</t>
  </si>
  <si>
    <t>IČ:</t>
  </si>
  <si>
    <t>Košátky 4</t>
  </si>
  <si>
    <t>DIČ:</t>
  </si>
  <si>
    <t>29479</t>
  </si>
  <si>
    <t>Kropáčova Vrutice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</si>
  <si>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</si>
  <si>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</si>
  <si>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</si>
  <si>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</si>
  <si>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</si>
  <si>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</si>
  <si>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</si>
  <si>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</si>
  <si>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</si>
  <si>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</si>
  <si>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</si>
  <si>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</si>
  <si>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</si>
  <si>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</si>
  <si>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</si>
  <si>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</si>
  <si>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</si>
  <si>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</si>
  <si>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</si>
  <si>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</si>
  <si>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</si>
  <si>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</si>
  <si>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</si>
  <si>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</si>
  <si>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</si>
  <si>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</si>
  <si>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</si>
  <si>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</si>
  <si>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</si>
  <si>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</si>
  <si>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</si>
  <si>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</si>
  <si>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</si>
  <si>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02.2 Vodovod,kanalizace a ČOV v obci Košátky - ČOV</t>
  </si>
  <si>
    <t>Celkem za stavbu</t>
  </si>
  <si>
    <t xml:space="preserve">Popis rozpočtu:  - </t>
  </si>
  <si>
    <t>Cenová soustava : www.cenovasoustava.cz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</si>
  <si>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</si>
  <si>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</si>
  <si>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</si>
  <si>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</si>
  <si>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</si>
  <si>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</si>
  <si>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</si>
  <si>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</si>
  <si>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342</t>
  </si>
  <si>
    <t>Konstrukce sádrokartonové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</si>
  <si>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</si>
  <si>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</si>
  <si>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</si>
  <si>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</si>
  <si>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</si>
  <si>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</si>
  <si>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</si>
  <si>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</si>
  <si>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</si>
  <si>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</si>
  <si>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93</t>
  </si>
  <si>
    <t>Dokončovací práce inž.staveb</t>
  </si>
  <si>
    <t>94</t>
  </si>
  <si>
    <t>Lešení a stavební výtahy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</si>
  <si>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</si>
  <si>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</si>
  <si>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</si>
  <si>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</si>
  <si>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</si>
  <si>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</si>
  <si>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</si>
  <si>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</si>
  <si>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</si>
  <si>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</si>
  <si>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</si>
  <si>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</si>
  <si>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</si>
  <si>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</si>
  <si>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</si>
  <si>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</si>
  <si>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</si>
  <si>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</si>
  <si>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</si>
  <si>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</si>
  <si>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</si>
  <si>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</si>
  <si>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</si>
  <si>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</si>
  <si>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</si>
  <si>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</si>
  <si>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</si>
  <si>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</si>
  <si>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</si>
  <si>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</si>
  <si>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</si>
  <si>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</si>
  <si>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M351</t>
  </si>
  <si>
    <t>Montáže čistíren odpadních vod</t>
  </si>
  <si>
    <t xml:space="preserve">Položkový rozpočet </t>
  </si>
  <si>
    <t>Z:</t>
  </si>
  <si>
    <t>O:</t>
  </si>
  <si>
    <t>R:</t>
  </si>
  <si>
    <t>#TypZaznamu#</t>
  </si>
  <si>
    <t>Stavba 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</si>
  <si>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</si>
  <si>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</si>
  <si>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</si>
  <si>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</si>
  <si>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</si>
  <si>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</si>
  <si>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</si>
  <si>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</si>
  <si>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</si>
  <si>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</si>
  <si>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</si>
  <si>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</si>
  <si>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</si>
  <si>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</si>
  <si>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</si>
  <si>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</si>
  <si>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</si>
  <si>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</si>
  <si>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</si>
  <si>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</si>
  <si>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</si>
  <si>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</si>
  <si>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</si>
  <si>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</si>
  <si>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</si>
  <si>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</si>
  <si>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</si>
  <si>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112100001RAA</t>
  </si>
  <si>
    <t>Kácení stromů do 500 mm a odstranění pařezů, včetně odvozu, spálení větví</t>
  </si>
  <si>
    <t>kus</t>
  </si>
  <si>
    <t>POL2_0</t>
  </si>
  <si>
    <t>115100001RAA</t>
  </si>
  <si>
    <t>Čerpání vody na výšku 10 m, do 500 l, včetně pohotovosti čerpací soupravy</t>
  </si>
  <si>
    <t>h</t>
  </si>
  <si>
    <t>115100009</t>
  </si>
  <si>
    <t>Čerpací jímka</t>
  </si>
  <si>
    <t>ks</t>
  </si>
  <si>
    <t>POL1_0</t>
  </si>
  <si>
    <t>121101100R00</t>
  </si>
  <si>
    <t>Sejmutí ornice, pl. do 400 m2, přemístění do 50 m</t>
  </si>
  <si>
    <t>m3</t>
  </si>
  <si>
    <t>18,2*21,5*0,1</t>
  </si>
  <si>
    <t>VV</t>
  </si>
  <si>
    <t>122201101R00</t>
  </si>
  <si>
    <t>Odkopávky nezapažené v hor. 3 do 100 m3</t>
  </si>
  <si>
    <t>komunikace:((9,5*4)*0,5*9,5+4*4+(4+10,5)*0,5*4)*0,5</t>
  </si>
  <si>
    <t>122201109R00</t>
  </si>
  <si>
    <t>Příplatek za lepivost - odkopávky v hor. 3</t>
  </si>
  <si>
    <t>131201203R00</t>
  </si>
  <si>
    <t>Hloubení zapažených jam v hor.3 do 10000 m3</t>
  </si>
  <si>
    <t>60% z celkového objemu:14,2*17,5*6*0,6</t>
  </si>
  <si>
    <t>131201209R00</t>
  </si>
  <si>
    <t>Příplatek za lepivost - hloubení zapaž.jam v hor.3</t>
  </si>
  <si>
    <t>131301203R00</t>
  </si>
  <si>
    <t>Hloubení zapažených jam v hor.4 do 10000 m3</t>
  </si>
  <si>
    <t>30% z celkového objemu:14,2*17,5*6*0,3</t>
  </si>
  <si>
    <t>131301209R00</t>
  </si>
  <si>
    <t>Příplatek za lepivost - hloubení zapaž.jam v hor.4</t>
  </si>
  <si>
    <t>131401113R00</t>
  </si>
  <si>
    <t>Hloubení nezapaž. jam v hor.5 do 10000 m3, STROJNĚ</t>
  </si>
  <si>
    <t>10% z celkového objemu:14,2*17,5*6*0,1</t>
  </si>
  <si>
    <t>133210012R00</t>
  </si>
  <si>
    <t>Hloubení šachet zem.vrtákem hor.3-4;D 20cm,hl.50cm</t>
  </si>
  <si>
    <t>151101201R00</t>
  </si>
  <si>
    <t>Pažení stěn výkopu - příložné - hloubky do 4 m</t>
  </si>
  <si>
    <t>m2</t>
  </si>
  <si>
    <t>(14,2+17,5)*2*6</t>
  </si>
  <si>
    <t>151101211R00</t>
  </si>
  <si>
    <t>Odstranění pažení stěn - příložné - hl. do 4 m</t>
  </si>
  <si>
    <t>151101301R00</t>
  </si>
  <si>
    <t>Rozepření stěn pažení - příložné -  hl. do 4 m</t>
  </si>
  <si>
    <t>894,6+447,3+149,1</t>
  </si>
  <si>
    <t>151101311R00</t>
  </si>
  <si>
    <t>Odstranění rozepření stěn - příložné - hl. do 4 m</t>
  </si>
  <si>
    <t>151401501R00</t>
  </si>
  <si>
    <t>Přepažení rozepření - příložné - hl. do 4 m</t>
  </si>
  <si>
    <t>161101102R00</t>
  </si>
  <si>
    <t>Svislé přemístění výkopku z hor.1-4 do 4,0 m</t>
  </si>
  <si>
    <t>894,6+447,3</t>
  </si>
  <si>
    <t>161101152R00</t>
  </si>
  <si>
    <t>Svislé přemístění výkopku z hor.5-7 do 4,0 m</t>
  </si>
  <si>
    <t>162301100</t>
  </si>
  <si>
    <t>Vodorovné přemístění výkopku z hor.1-4 ,  na meziskládku</t>
  </si>
  <si>
    <t>ornice na meziskládku:39,13</t>
  </si>
  <si>
    <t>obsyp na meziskládku:729,38</t>
  </si>
  <si>
    <t>ornice z meziskládky:39,13</t>
  </si>
  <si>
    <t>obsyp z meziskládky:729,38</t>
  </si>
  <si>
    <t>162701105R00</t>
  </si>
  <si>
    <t>Vodorovné přemístění výkopku z hor.1-4,  na skládku</t>
  </si>
  <si>
    <t>894,6+447,3-729,38</t>
  </si>
  <si>
    <t>162701155R00</t>
  </si>
  <si>
    <t>Vodorovné přemístění výkopku z hor.5-7,  na skládku</t>
  </si>
  <si>
    <t>167101102R00</t>
  </si>
  <si>
    <t>Nakládání výkopku z hor.1-4 v množství nad 100 m3</t>
  </si>
  <si>
    <t>171201201R00</t>
  </si>
  <si>
    <t>Uložení sypaniny na skl.-sypanina na výšku přes 2m</t>
  </si>
  <si>
    <t>175101201R00</t>
  </si>
  <si>
    <t>Obsyp objektu bez prohození sypaniny</t>
  </si>
  <si>
    <t>(14,2*17,5-6*10-3,14*1,4*1,4)*4</t>
  </si>
  <si>
    <t>181301101R00</t>
  </si>
  <si>
    <t>Rozprostření ornice, rovina, tl. do 10 cm do 500m2</t>
  </si>
  <si>
    <t>18,2*21,5</t>
  </si>
  <si>
    <t>180400110RA0</t>
  </si>
  <si>
    <t>Založení trávníku lučního, rovina, s odplevelením</t>
  </si>
  <si>
    <t>199000001R00</t>
  </si>
  <si>
    <t>Poplatek za skládku horniny 1 - 4</t>
  </si>
  <si>
    <t>199000002R00</t>
  </si>
  <si>
    <t>Poplatek za skládku horniny 5 - 7</t>
  </si>
  <si>
    <t>271531111RK1</t>
  </si>
  <si>
    <t>Polštář základu z kameniva hr. drceného 16-63 mm</t>
  </si>
  <si>
    <t>podkladní:14,2*7,5*4</t>
  </si>
  <si>
    <t>273313511R00</t>
  </si>
  <si>
    <t xml:space="preserve">Beton základových desek prostý C 12/15 </t>
  </si>
  <si>
    <t>podkladní:6,3*10,3*0,1</t>
  </si>
  <si>
    <t>273351215R00</t>
  </si>
  <si>
    <t>Bednění stěn základových desek - zřízení</t>
  </si>
  <si>
    <t>podkladní:(6,3+10,3)*2*0,1</t>
  </si>
  <si>
    <t>273351216R00</t>
  </si>
  <si>
    <t>Bednění stěn základových desek - odstranění</t>
  </si>
  <si>
    <t>274272140RT4</t>
  </si>
  <si>
    <t>Zdivo základové z bednicích tvárnic, tl. 30 cm, výplň tvárnic betonem C 25/30</t>
  </si>
  <si>
    <t>kolem čerpací jímky:3,14*5*2,75</t>
  </si>
  <si>
    <t>274361821R00</t>
  </si>
  <si>
    <t>Výztuž základ. pasů z betonářské oceli 10505 (R)</t>
  </si>
  <si>
    <t>t</t>
  </si>
  <si>
    <t>kolem čerpací jímky R8:3,14*5*2,75*8*0,000888</t>
  </si>
  <si>
    <t>311238514R00</t>
  </si>
  <si>
    <t>Zdivo 36,5 na pěnu P10, tl. 365 mm</t>
  </si>
  <si>
    <t>10*2,25*2+6*(2,25+3,5*0,5)*2-2*2,5-1,2*1,45*2</t>
  </si>
  <si>
    <t>317168112R00</t>
  </si>
  <si>
    <t>Překlad POROTHERM plochý 115x71x1250 mm</t>
  </si>
  <si>
    <t>317168132R00</t>
  </si>
  <si>
    <t>Překlad POROTHERM 7 vysoký 70x235x1500 mm</t>
  </si>
  <si>
    <t>317168136R00</t>
  </si>
  <si>
    <t>Překlad POROTHERM 7 vysoký 70x235x2500 mm</t>
  </si>
  <si>
    <t>317998111R00</t>
  </si>
  <si>
    <t>Izolace mezi překlady polystyren tl. 50 mm</t>
  </si>
  <si>
    <t>m</t>
  </si>
  <si>
    <t>1,5*2+2,5</t>
  </si>
  <si>
    <t>342248112R00</t>
  </si>
  <si>
    <t>Příčky 11,5 P+D na MVC 5, tl. 115 mm</t>
  </si>
  <si>
    <t>(1,4+2,2+2,5+1,1)*2,5-0,8*2*2</t>
  </si>
  <si>
    <t>342948111R00</t>
  </si>
  <si>
    <t>Ukotvení příček k cihel.konstr. kotvami na hmožd.</t>
  </si>
  <si>
    <t>2,5*3</t>
  </si>
  <si>
    <t>338171122R00</t>
  </si>
  <si>
    <t>Osazení sloupků,vzpěr plot.ocel. do 2,6 m,   zabet.C 25/30</t>
  </si>
  <si>
    <t>553462114R</t>
  </si>
  <si>
    <t>Sloupek,vzpěra plotový d 38 mm, h 250 cm, povrch ZN + komaxit</t>
  </si>
  <si>
    <t>POL3_0</t>
  </si>
  <si>
    <t>55342690R</t>
  </si>
  <si>
    <t>Objímka k uchycení vzpěry ke sloupku, Zn + komaxit, pro sloupek d 38 mm</t>
  </si>
  <si>
    <t>380321332R00</t>
  </si>
  <si>
    <t>Beton komplet.konstrukcí železový C 16/20 do 30 cm</t>
  </si>
  <si>
    <t>dno:6*10*0,4</t>
  </si>
  <si>
    <t>stěny obvod:(10+5,3)*2*4*0,35</t>
  </si>
  <si>
    <t>stěny vnitřní:5,3*4*0,35*2</t>
  </si>
  <si>
    <t>380356231R00</t>
  </si>
  <si>
    <t>Bednění kompl.konstr.neomít.BO pl.rovinných,zříz.</t>
  </si>
  <si>
    <t>vnitřní:((9,3+5,3)*2+5,3*4)*4</t>
  </si>
  <si>
    <t>vnější:(10+6)*2*4,4</t>
  </si>
  <si>
    <t>380356232R00</t>
  </si>
  <si>
    <t>Bednění kompl.konstr.neomít.BO pl.rovinných,odbed.</t>
  </si>
  <si>
    <t>380361005R00</t>
  </si>
  <si>
    <t>Výztuž kompletních konstr. ocel 10 425 (BSt 500 S), předpoklad 90 kg/m3</t>
  </si>
  <si>
    <t>81,68*0,09</t>
  </si>
  <si>
    <t>342264021RT3</t>
  </si>
  <si>
    <t>Podhled sádrokartonový, dřevěná konstr., závěs, desky standard impreg. tl. 12,5 mm, bez izolace</t>
  </si>
  <si>
    <t>čov:7*4,2*2</t>
  </si>
  <si>
    <t>zázemí:2,1*5,3</t>
  </si>
  <si>
    <t>411320044RAC</t>
  </si>
  <si>
    <t>Strop ze železobetonu beton C 25/30, tl. 20 cm, bednění, výztuž 150 kg/m3, podpěrná konstrukce</t>
  </si>
  <si>
    <t>2,65*6</t>
  </si>
  <si>
    <t>417388114R00</t>
  </si>
  <si>
    <t>Věnec vnější pro zeď tl. 365, tl.stropu 250 mm</t>
  </si>
  <si>
    <t>pod pozednice:10*2</t>
  </si>
  <si>
    <t>430000000RAA</t>
  </si>
  <si>
    <t>Stupeň betonový 30 x 15 cm, včetně bednění, na přímém schodišti - vchod</t>
  </si>
  <si>
    <t>564761111R00</t>
  </si>
  <si>
    <t>Podklad z kameniva drceného vel.32-63 mm,tl. 20 cm</t>
  </si>
  <si>
    <t>komunikace:(9,5*4)*0,5*9,5+4*4+(4+10,5)*0,5*4</t>
  </si>
  <si>
    <t>564762111R00</t>
  </si>
  <si>
    <t>Podklad z kam.drceného 32-63 s výplň.kamen. 20 cm</t>
  </si>
  <si>
    <t>564831111R00</t>
  </si>
  <si>
    <t>Podklad ze štěrkodrti po zhutnění tloušťky 10 cm</t>
  </si>
  <si>
    <t>565310016R00</t>
  </si>
  <si>
    <t>Podklad z asfalt. recyklátu po zhutnění tl.10 cm</t>
  </si>
  <si>
    <t>612421626R00</t>
  </si>
  <si>
    <t>Omítka vnitřní zdiva, MVC, hladká,  pod obklady</t>
  </si>
  <si>
    <t>(2,5+1,1)*2*2-0,8*2</t>
  </si>
  <si>
    <t>612421637R00</t>
  </si>
  <si>
    <t>Omítka vnitřní zdiva, MVC, štuková</t>
  </si>
  <si>
    <t>čov:10*2,5*2+6*(2,5*2+3,5*0,5)-2*2,5+(2+2,5*2)*0,15-1,2*1,2*2+1,2*3*0,15*2-0,8*2*2</t>
  </si>
  <si>
    <t>soc.zařízení:(2,5+1,1)*2*0,5</t>
  </si>
  <si>
    <t>místnost:(2,25+1,25)*2*2,5-0,8*2</t>
  </si>
  <si>
    <t>622421131R00</t>
  </si>
  <si>
    <t>Omítka vnější stěn, MVC, hladká, složitost 1-2</t>
  </si>
  <si>
    <t>(10+6)*2*2,5-2*2,2+(2+2,2*2)*0,15-1,2*1,2*2+1,2*3*0,15</t>
  </si>
  <si>
    <t>622432112R00</t>
  </si>
  <si>
    <t>Omítka stěn weber-pas marmolit střednězrnná</t>
  </si>
  <si>
    <t>sokl:(10+6)*2*0,5</t>
  </si>
  <si>
    <t>622471522</t>
  </si>
  <si>
    <t>Omítka vnějších stěn probarvená tl.2,0 mm</t>
  </si>
  <si>
    <t>632451024R00</t>
  </si>
  <si>
    <t>Vyrovnávací potěr MC 15, v pásu, tl. 50 mm,  parapety</t>
  </si>
  <si>
    <t>1,2*0,36*2</t>
  </si>
  <si>
    <t>632921913R00</t>
  </si>
  <si>
    <t>Dlažba z dlaždic betonových do písku, tl. 60 mm,  vč.dodávky zatravňovacích tvárnic,opěra</t>
  </si>
  <si>
    <t>(10*2+8)*1+(29*2+8)*1,5</t>
  </si>
  <si>
    <t>952903112R00</t>
  </si>
  <si>
    <t>Vyčištění objektů do 3,5 m,čistíren, nádrží a pod.</t>
  </si>
  <si>
    <t>10*6</t>
  </si>
  <si>
    <t>931981011R00</t>
  </si>
  <si>
    <t>Těsnění prac.spár bentonit.páskou 20x25 mm,mřížka</t>
  </si>
  <si>
    <t>dno-stěny vnější:(10+6)*2</t>
  </si>
  <si>
    <t>941955002R00</t>
  </si>
  <si>
    <t>Lešení lehké pomocné, výška podlahy do 1,9 m</t>
  </si>
  <si>
    <t>vnější:(12,4+5)*2*1,2</t>
  </si>
  <si>
    <t>vnitřní:9,3*5,3</t>
  </si>
  <si>
    <t>998142251R00</t>
  </si>
  <si>
    <t>Přesun hmot, nádrže betonové monolit. výšky 25 m</t>
  </si>
  <si>
    <t>711111001RZ1</t>
  </si>
  <si>
    <t>Izolace proti vlhkosti vodor. nátěr ALP za studena, 1x nátěr - včetně dodávky penetračního laku ALP</t>
  </si>
  <si>
    <t>pod zdivo:(10+6)*2*0,36</t>
  </si>
  <si>
    <t>711141559RY1</t>
  </si>
  <si>
    <t>Izolace proti vlhk. vodorovná pásy přitavením, 1 vrstva - včetně dod. asfaltového pásu</t>
  </si>
  <si>
    <t>998711101R00</t>
  </si>
  <si>
    <t>Přesun hmot pro izolace proti vodě, výšky do 6 m</t>
  </si>
  <si>
    <t>713111121RU1</t>
  </si>
  <si>
    <t>Izolace tepelné stropů rovných spodem, drátem, 1 vrstva - včetně dodávky plsti tl.160 mm</t>
  </si>
  <si>
    <t>10*4,4*2</t>
  </si>
  <si>
    <t>713111211RK6</t>
  </si>
  <si>
    <t>Montáž parozábrany krovů spodem s přelepením spojů,  AL170 speciál</t>
  </si>
  <si>
    <t>998713101R00</t>
  </si>
  <si>
    <t>Přesun hmot pro izolace tepelné, výšky do 6 m</t>
  </si>
  <si>
    <t>721176103R00</t>
  </si>
  <si>
    <t>Potrubí HT připojovací D 50 x 1,8 mm</t>
  </si>
  <si>
    <t>721176105R00</t>
  </si>
  <si>
    <t>Potrubí HT připojovací D 110 x 2,7 mm</t>
  </si>
  <si>
    <t>998721101R00</t>
  </si>
  <si>
    <t>Přesun hmot pro vnitřní kanalizaci, výšky do 6 m</t>
  </si>
  <si>
    <t>722172310R00</t>
  </si>
  <si>
    <t>Potrubí z PPR, studená, D 16x2,2 mm, vč.zed.výpom.</t>
  </si>
  <si>
    <t>998722101R00</t>
  </si>
  <si>
    <t>Přesun hmot pro vnitřní vodovod, výšky do 6 m</t>
  </si>
  <si>
    <t>725013125R00</t>
  </si>
  <si>
    <t>Kloz.kombi,nádrž s arm.odpad vodor,bílý</t>
  </si>
  <si>
    <t>soubor</t>
  </si>
  <si>
    <t>725017122R00</t>
  </si>
  <si>
    <t>Umyvadlo na šrouby 55 x 42 cm, bílé</t>
  </si>
  <si>
    <t>725530116R00</t>
  </si>
  <si>
    <t>Zásobník elektrický přepadový EO 10 l</t>
  </si>
  <si>
    <t>725829301RT2</t>
  </si>
  <si>
    <t>Montáž baterie umyv.a dřezové stojánkové, včetně baterie</t>
  </si>
  <si>
    <t>998725101R00</t>
  </si>
  <si>
    <t>Přesun hmot pro zařizovací předměty, výšky do 6 m</t>
  </si>
  <si>
    <t>762083120R00</t>
  </si>
  <si>
    <t>Profilování zhlaví trámů do 160 cm2</t>
  </si>
  <si>
    <t>konce krokví:13*2</t>
  </si>
  <si>
    <t>konce pozednic,vaznic:4*2</t>
  </si>
  <si>
    <t>762085130R00</t>
  </si>
  <si>
    <t>Hoblování viditelných částí krovu třístranné</t>
  </si>
  <si>
    <t>konce krokví:0,6*11*2</t>
  </si>
  <si>
    <t>krajní krokve:5,2*4</t>
  </si>
  <si>
    <t>konce pozednic,vaznic:0,6*4*2</t>
  </si>
  <si>
    <t>762132135RT2</t>
  </si>
  <si>
    <t>Montáž bednění stěn, prkna hoblovaná 32 mm na sraz, včetně dodávky řeziva, prkna tl. 18 mm</t>
  </si>
  <si>
    <t>štíty:6*3,5*0,5*2</t>
  </si>
  <si>
    <t>762311103R00</t>
  </si>
  <si>
    <t>Montáž kotevních želez vč.dodávky kotev</t>
  </si>
  <si>
    <t>762313112R00</t>
  </si>
  <si>
    <t>Montáž svorníků, šroubů délky 300 mm,  vč.dodávky šroubu,podložek,matice</t>
  </si>
  <si>
    <t>762332120R00</t>
  </si>
  <si>
    <t>Montáž vázaných krovů pravidelných do 224 cm2</t>
  </si>
  <si>
    <t>pozednice 14/14:11*2</t>
  </si>
  <si>
    <t>krokev 12/16:5,2*2*13</t>
  </si>
  <si>
    <t>kleštiny 8/16:2,9*2*11</t>
  </si>
  <si>
    <t>762332140R00</t>
  </si>
  <si>
    <t>Montáž vázaných krovů pravidelných do 450 cm2</t>
  </si>
  <si>
    <t>vaznice 16/22:11*2</t>
  </si>
  <si>
    <t>60515230R</t>
  </si>
  <si>
    <t>Hranol SM/JD 1 délka 300-600 cm</t>
  </si>
  <si>
    <t>pozednice 14/14:1,1*11*2*0,14*0,14</t>
  </si>
  <si>
    <t>krokev 12/16:1,1*5,2*2*13*0,12*0,16</t>
  </si>
  <si>
    <t>kleštiny 8/16:1,1*2,9*2*11*0,08*0,16</t>
  </si>
  <si>
    <t>vaznice 16/22:1,1*11*2*0,16*0,22</t>
  </si>
  <si>
    <t>762342203RT4</t>
  </si>
  <si>
    <t>Montáž laťování střech, vzdálenost latí 22 - 36 cm, včetně dodávky řeziva, latě 4/6 cm</t>
  </si>
  <si>
    <t>762342204RT4</t>
  </si>
  <si>
    <t>Montáž kontralatí přibitím, včetně dodávky řeziva, latě 4/6 cm</t>
  </si>
  <si>
    <t>762341620RT3</t>
  </si>
  <si>
    <t>Bednění okapových říms z palubek pero-drážka, včetně dodávky řeziva, palubky SM tl. 19 mm</t>
  </si>
  <si>
    <t>10*0,8*2+5,2*0,5*4</t>
  </si>
  <si>
    <t>762395000R00</t>
  </si>
  <si>
    <t>Spojovací a ochranné prostředky pro střechy</t>
  </si>
  <si>
    <t>5,08+88*0,04*0,06*5</t>
  </si>
  <si>
    <t>762911121R00</t>
  </si>
  <si>
    <t>Impregnace řeziva tlakovakuová Bochemit QB</t>
  </si>
  <si>
    <t>998762102R00</t>
  </si>
  <si>
    <t>Přesun hmot pro tesařské konstrukce, výšky do 12 m</t>
  </si>
  <si>
    <t>764252604R00</t>
  </si>
  <si>
    <t>Žlab podokapní půlkulatý TiZn rš. 333 mm</t>
  </si>
  <si>
    <t>764259615R00</t>
  </si>
  <si>
    <t>Kotlík závěsný TiZn půlkulatý,330/100 mm</t>
  </si>
  <si>
    <t>764511620R00</t>
  </si>
  <si>
    <t>Oplechování parapetů TiZn, rš. 200 mm</t>
  </si>
  <si>
    <t>1,25*2</t>
  </si>
  <si>
    <t>764551603R00</t>
  </si>
  <si>
    <t>Svod z Ti Zn, kruhový, D 100 mm</t>
  </si>
  <si>
    <t>998764101R00</t>
  </si>
  <si>
    <t>Přesun hmot pro klempířské konstr., výšky do 6 m</t>
  </si>
  <si>
    <t>765331211R00</t>
  </si>
  <si>
    <t>Krytina betonová, střecha pultová</t>
  </si>
  <si>
    <t>11*5,2*2</t>
  </si>
  <si>
    <t>765331621R00</t>
  </si>
  <si>
    <t>Přiřezání tašek dvoudrážkových</t>
  </si>
  <si>
    <t>5,2*2</t>
  </si>
  <si>
    <t>765331631R00</t>
  </si>
  <si>
    <t>Taška drážková odvětrávací, nástavec, kryt, Bramac</t>
  </si>
  <si>
    <t>765901102R00</t>
  </si>
  <si>
    <t>Fólie podstřešní paropropustná,  vč.dodávky fólie</t>
  </si>
  <si>
    <t>998765101R00</t>
  </si>
  <si>
    <t>Přesun hmot pro krytiny tvrdé, výšky do 6 m</t>
  </si>
  <si>
    <t>766621001</t>
  </si>
  <si>
    <t>Okno plastové 120x120 cm - M+D,  vč.vnitřního parapetu</t>
  </si>
  <si>
    <t>766661001</t>
  </si>
  <si>
    <t>Dveře vnitní hladké,zárubeň,práh</t>
  </si>
  <si>
    <t>766661002</t>
  </si>
  <si>
    <t xml:space="preserve">Vrata 200x220 cm </t>
  </si>
  <si>
    <t>998766101R00</t>
  </si>
  <si>
    <t>Přesun hmot pro truhlářské konstr., výšky do 6 m</t>
  </si>
  <si>
    <t>767911130R00</t>
  </si>
  <si>
    <t>Montáž oplocení z pletiva v.do 2,0 m,napínací drát</t>
  </si>
  <si>
    <t>3,5+11,5+10,5+3+6,5+3+23</t>
  </si>
  <si>
    <t>31327504R</t>
  </si>
  <si>
    <t>Pletivo 4hr drátěné plastifikované,  s napínacími dráty</t>
  </si>
  <si>
    <t>1,1*61,0</t>
  </si>
  <si>
    <t>767912110R00</t>
  </si>
  <si>
    <t>Montáž oplocení - ostnatého drátu H do 2,0 m</t>
  </si>
  <si>
    <t>(3,5+11,5+10,5+3+6,5+3+23)*3</t>
  </si>
  <si>
    <t>31478110R</t>
  </si>
  <si>
    <t>Drát ostnatý PVC</t>
  </si>
  <si>
    <t>1,1*183,0</t>
  </si>
  <si>
    <t>31478119</t>
  </si>
  <si>
    <t>Držák ostnatého drátu - pro 3 dráty,  poplastovaný</t>
  </si>
  <si>
    <t>767920230R00</t>
  </si>
  <si>
    <t>Montáž vrat na ocelové sloupky, plochy do 6 m2</t>
  </si>
  <si>
    <t>553-300200</t>
  </si>
  <si>
    <t>Plotová brána 4000x2000 mm asymetrická,  Zn + komaxit,klika,zámek,štíty</t>
  </si>
  <si>
    <t>767999003</t>
  </si>
  <si>
    <t>Ocelová sloupek pod vaznici 100/100/8 mm,  žárový zinek</t>
  </si>
  <si>
    <t>998767101R00</t>
  </si>
  <si>
    <t>Přesun hmot pro zámečnické konstr., výšky do 6 m</t>
  </si>
  <si>
    <t>771101210RT1</t>
  </si>
  <si>
    <t>Penetrace podkladu pod dlažby, vč.penetračního nátěru</t>
  </si>
  <si>
    <t>2,1*5,3</t>
  </si>
  <si>
    <t>771275511R00</t>
  </si>
  <si>
    <t>Montáž keramických schodovek na stupnice,TM</t>
  </si>
  <si>
    <t>771275521R00</t>
  </si>
  <si>
    <t>Montáž keramických dlaždic na podstupnice, TM</t>
  </si>
  <si>
    <t>771475014R00</t>
  </si>
  <si>
    <t>Obklad soklíků keram.rovných, tmel,výška 10 cm</t>
  </si>
  <si>
    <t>2,1*2+5,3+(2,1+1,25+1,2+2,5)*2-0,8*3</t>
  </si>
  <si>
    <t>597-62101</t>
  </si>
  <si>
    <t>Soklovka keramická</t>
  </si>
  <si>
    <t>1,05*21,2</t>
  </si>
  <si>
    <t>771575109R00</t>
  </si>
  <si>
    <t>Montáž podlah keram.,hladké, tmel, 30x30 cm</t>
  </si>
  <si>
    <t>597-64203.t01</t>
  </si>
  <si>
    <t>Dlažba slinutá protiskluzová 300x300x9 mm</t>
  </si>
  <si>
    <t>1,05*11,13</t>
  </si>
  <si>
    <t>998771101R00</t>
  </si>
  <si>
    <t>Přesun hmot pro podlahy z dlaždic, výšky do 6 m</t>
  </si>
  <si>
    <t>781101210RT1</t>
  </si>
  <si>
    <t>Penetrace podkladu pod obklady, vč.penetračního nátěru</t>
  </si>
  <si>
    <t>781415015R00</t>
  </si>
  <si>
    <t>Montáž obkladů stěn, porovin.,tmel, 20x20,30x15 cm</t>
  </si>
  <si>
    <t>59781360.6</t>
  </si>
  <si>
    <t>Obkládačka Color One 19,8x19,8</t>
  </si>
  <si>
    <t>1,05*12,8</t>
  </si>
  <si>
    <t>998781101R00</t>
  </si>
  <si>
    <t>Přesun hmot pro obklady keramické, výšky do 6 m</t>
  </si>
  <si>
    <t>783726300R00</t>
  </si>
  <si>
    <t>Nátěr synt. lazurovací tesařských konstr. 3x lak</t>
  </si>
  <si>
    <t>štíty:22,0</t>
  </si>
  <si>
    <t>okapové římsy vč.viditelých krovů:26,4*1,35</t>
  </si>
  <si>
    <t>784191201R00</t>
  </si>
  <si>
    <t>Penetrace podkladu hloubková 1x</t>
  </si>
  <si>
    <t>sdk:69,93</t>
  </si>
  <si>
    <t>omítky:101,05</t>
  </si>
  <si>
    <t>784195322R00</t>
  </si>
  <si>
    <t>Malba odolná vlhkosti, bez penetrace,2 x</t>
  </si>
  <si>
    <t>210011001</t>
  </si>
  <si>
    <t>Napojení na napojovací bod</t>
  </si>
  <si>
    <t>210011003</t>
  </si>
  <si>
    <t>Poplatek za napojení</t>
  </si>
  <si>
    <t>210810017RT2</t>
  </si>
  <si>
    <t>Kabel CYKY-m 750 V 5 žil,4 až 25 mm2,volně uložený, včetně dodávky kabelu 5x6 mm2</t>
  </si>
  <si>
    <t>- kabelové vedení bude přiloženo do rýhy pro potrubí</t>
  </si>
  <si>
    <t>POP</t>
  </si>
  <si>
    <t>210901001</t>
  </si>
  <si>
    <t>Vnitří elektroinstalace,vytápění</t>
  </si>
  <si>
    <t>460490012RT1</t>
  </si>
  <si>
    <t>Fólie výstražná z PVC, šířka 33 cm, fólie PVC šířka 33 cm</t>
  </si>
  <si>
    <t>351101001</t>
  </si>
  <si>
    <t>Mechanické přečištění - česle ruční,  M+D</t>
  </si>
  <si>
    <t>-  osazené do  denitrifikační části ČOV v plastovém kontejneru, velikost průliny e=10mm včetně příslušenství</t>
  </si>
  <si>
    <t xml:space="preserve">   (děrovaný žlab, hrablo, atd) a pomocného montážního a kotevního materiálu.                                                                                -  Materiálové provedení: nerezová ocel 1.4301, platový kontejner - polypropylen.</t>
  </si>
  <si>
    <t>351101002</t>
  </si>
  <si>
    <t>Mechanické přečištění - plastoví popelnice 120 l</t>
  </si>
  <si>
    <t>351101003</t>
  </si>
  <si>
    <t>Mechanické přečištění - přenový skládací Al žebřík</t>
  </si>
  <si>
    <t>351101004</t>
  </si>
  <si>
    <t xml:space="preserve">Mechanické přečištění - pryžová hadice M+D, - ostřik mechanického předčištění reaktoru,DN 1" </t>
  </si>
  <si>
    <t>351101005</t>
  </si>
  <si>
    <t>Mechanické přečištění,  - manipulační kolečko</t>
  </si>
  <si>
    <t>- s otvory na odvodnění.</t>
  </si>
  <si>
    <t>- Materiálové provedení - ocel tř. 11, pozinkováno.</t>
  </si>
  <si>
    <t>351101006</t>
  </si>
  <si>
    <t>Mechanické přečištění - potrubí a armatury D+M</t>
  </si>
  <si>
    <t>- Výtlačné potrubí čerpadel z ČS:  PE potrubí DN 65 - 10m, nerezová příruba točivá DN 65 - 2 ks,</t>
  </si>
  <si>
    <t xml:space="preserve">   lemový nákružek na PE - 2 ks, přírubový spoj DN 65 - 2 kpl, PE koleno 90° DN 65 - 2 ks,</t>
  </si>
  <si>
    <t xml:space="preserve">   PE spojka DN 65 - 2 ks.</t>
  </si>
  <si>
    <t>- Nátok na česle:  PE potrubí DN 65 - 3 m, PE koleno 90°DN 65 - 4 ks, PE spojka DN 65 - 2 ks.</t>
  </si>
  <si>
    <t>- Nerezové potrubí bude ošetřeno mořením a následnou pasivací.</t>
  </si>
  <si>
    <t>351101007</t>
  </si>
  <si>
    <t>Mechanické přečištění,  - drobný montážní a spojovací materiál</t>
  </si>
  <si>
    <t>351101008</t>
  </si>
  <si>
    <t>Biologické předčištění - rozdělovací objekt,  M+D</t>
  </si>
  <si>
    <t>- včetně kotvení ,2 x PVC zátka DN 200</t>
  </si>
  <si>
    <t>- Materiálové provedení: PVC, držáky - ocel tř.17</t>
  </si>
  <si>
    <t>- rozdělení průtoku na dvě linky</t>
  </si>
  <si>
    <t>351101009</t>
  </si>
  <si>
    <t>Biologické předčištění - jemnobublinkový aerační,  systém nitrifikace -  M+D</t>
  </si>
  <si>
    <t>- pevně kotvený (zesílené kotvený, míchadla v nádrži) – Parametry  jedné nádrže:délka nádrže 5 100mm,</t>
  </si>
  <si>
    <t xml:space="preserve">  šířka nádrže 2 500mm, hloubka nádrže 3 700mm, hloubka vody v nádrži 3 200mm, počet elementů v jedné nádrži 14ks;</t>
  </si>
  <si>
    <t xml:space="preserve">  celkem 28ks.</t>
  </si>
  <si>
    <t>- Oxygenační kapacita nádrže: Ocd = 114 kgO2/d, Och =   4,76kgO2/h, Množství vzduchu: 97,0 m3/hod,</t>
  </si>
  <si>
    <t>- Doba provzdušňování 24h. Rozsah dodávky provzdušňovacího systému nitrifikace: Provzdušňování je zajištěno   jemnobublinným provzdušňovacím systémem s trubkovými aeračními elementy délky 1000mm, které jsou osazeny</t>
  </si>
  <si>
    <t xml:space="preserve">  na výškově stavitelném rozvodovém nerezovém jeklu, kotveným do dna nádrží.. Vzduch je přiveden přes uzávěry</t>
  </si>
  <si>
    <t xml:space="preserve">  z přívodního potrubí. Požadavek na rovinnost dna nádrže ±20mm.Odvodnění manuální - tkzv. píšťalkou napojenou</t>
  </si>
  <si>
    <t xml:space="preserve">  na trubní systém - kondenzát z roštu je odveden při otevření kulového kohoutu.</t>
  </si>
  <si>
    <t>- Materiálové provedení: distributory; stavitelné podpěry – nerez. ocel tř.17 (DIN 1.4301); nosné těleso aeračního</t>
  </si>
  <si>
    <t xml:space="preserve">  elementu – polypropylen; hadicová membrána – silikonový kaučuk.</t>
  </si>
  <si>
    <t>351101010</t>
  </si>
  <si>
    <t>Biologické předčištění-dosazovací vestavěná nádrž, -  M+D</t>
  </si>
  <si>
    <t>- průměr vrchní části 2,40m; celková výška nádrže 3,10m; výška konické části 1,55m; výška válcové části 1,55m.</t>
  </si>
  <si>
    <t xml:space="preserve">  kruhová nerez nádrž, vtokový válec s tangenciálním nátokem, sběrné žlábky s pilovou hranou a nornou stěnou,</t>
  </si>
  <si>
    <t xml:space="preserve">  odtokovým potrubím, aerace hladiny, odtah plovoucích nečistot, recirkulace a odtah kalu, vypouštěcí a napouštěcí</t>
  </si>
  <si>
    <t xml:space="preserve">  klapky.</t>
  </si>
  <si>
    <t>- Materiálové provedení: ocel tř.17, tloušťka plechu 1,5 -2mm).</t>
  </si>
  <si>
    <t>351101011</t>
  </si>
  <si>
    <t>Biologické předčištění - ponorné vrtulové míchadlo,  denitrifikace -  M+D</t>
  </si>
  <si>
    <t>- bez usměrňovacího kruhu v provedení na tyč 60 x 60 mm , max. délka vodící tyče 3,5 m – Míchaný objem 25,44 m3 –   denitrifikace.</t>
  </si>
  <si>
    <t>- Sušina: do 1%,motor: 3x400 V , 50 Hz , 1,25 kW , IN=3,20 A  , 1400 ot/min , kabel 10 m , termistory, vlhkostní</t>
  </si>
  <si>
    <t xml:space="preserve">  sonda průsaku ucpávkou , IP 68, garantovaná dnová rychlost 27-28 cm/s, průměr vrtule 225 mm , 2 lopatky,</t>
  </si>
  <si>
    <t xml:space="preserve">  hmotnost míchadla 35kg, držák pro tyč 60 x 60 mm, garantovaná dnová rychlost 30 cm/s, termistorové relé,</t>
  </si>
  <si>
    <t xml:space="preserve">  vyhodnocovací relé vlhkosti ucpávky.                                                                                                                                   - Materiálové provedení: těleso motoru – šedá litina JL1040, vrtule – nerez 1.4571, hřídel – nerez 1.4571, těsnění FPM</t>
  </si>
  <si>
    <t xml:space="preserve">  VITON, dvojitá mechanická ucpávka.</t>
  </si>
  <si>
    <t>351101012</t>
  </si>
  <si>
    <t>Biologické předčištění - zvedací zařízení,  -  M+D</t>
  </si>
  <si>
    <t>- manipulaci s míchadlem -mosnost 150 kg, lanový naviják a nosná konstrukce s polohovatelným ramenem, včetně   patky.</t>
  </si>
  <si>
    <t>- Nerezové lano O 5mm, vymezovací ocelový řetěz 8x28.</t>
  </si>
  <si>
    <t>- Materiálové provedení: ocel tř.11, pozinkováno .</t>
  </si>
  <si>
    <t>351101013</t>
  </si>
  <si>
    <t>Biologické předčištění - ocelová obslužní lávka,  -  M+D</t>
  </si>
  <si>
    <t>- nad dosazovací nádrží  - Svařené ze žárově pozinkované oceli, š=0,8m, včetně ochranného zábradlí ze žárově</t>
  </si>
  <si>
    <t xml:space="preserve">  pozinkované oceli s okopovým plechem v=1,1m, vč. zábradlí nad denitrifikační a kalovou částí - délka zábradlí 14,5m                - Materiálové provedení: ocel tř.11, pozinkováno, pororošty - pozink.</t>
  </si>
  <si>
    <t>351101014</t>
  </si>
  <si>
    <t>Biologické předčištění - potrubí a armatury,  -  M+D</t>
  </si>
  <si>
    <t>- Nátokové potrubí do dosazovací nádrže: trubka PVC DN 200 - 1,5 m, PVC spojka - hrdlo DN200 - 1 ks.                                          - Potrubí vratného kalu: KG 150 potubí - 3x 500 mm, 1x 2000 mm, 1x 3000 mm, KG 150 koleno 90° - 1 ks,</t>
  </si>
  <si>
    <t xml:space="preserve">  KG 150 T-kus - 1 ks.</t>
  </si>
  <si>
    <t>- Potrubí přebytečného kalu: KG 150 potrubí - 3x 500 mm, 1x 2000 mm, 1x 1000 mm, KG 150 koleno 90 ° - 1 ks,</t>
  </si>
  <si>
    <t xml:space="preserve">  KG 150 T-kus - 2 ks.</t>
  </si>
  <si>
    <t>- Potrubí plovoucích nečistot: trubka DN 70 - 7 m, koleno 90° DN 70 -2 ks, T-kus DN 70 - 1 ks.                                                          - Odtok vyčištěné vody z dosazovacích nádrží: KG 150 potrubí - 2x500 mmm, 1x 1000 mm, KG 150 spojka - 2 ks,</t>
  </si>
  <si>
    <t xml:space="preserve">   KG 150  koleno 90° - 1 ks, KG redukce 200/150 - 2 ks, KG 200 potrubí - 1x 500 mm, 1x 750 mm, KG 200 T-kus - 1x,</t>
  </si>
  <si>
    <t xml:space="preserve">   KG 200 koleno 45° - 2 ks.                                                                                                                                                                   -  Potrubí z nerezové oceli bude ošetřeno mořením a následnou pasivací.</t>
  </si>
  <si>
    <t>351101015</t>
  </si>
  <si>
    <t>Biologické předčištění - drobný, montážní,  a spojovací materiál -  M+D</t>
  </si>
  <si>
    <t>351101016</t>
  </si>
  <si>
    <t>Dmychárna - soustrojí dmychaldla (DM1,2),  -  M+D</t>
  </si>
  <si>
    <t>- s úpravou motoru pro FM - Rozsah parametrů pro regulační rozsah FM 26-50Hz, Regulace Q 36-100%.</t>
  </si>
  <si>
    <t>- Rozsah dodávky: vlastní dmychadlo, tlumič sání s filtrem, tlumič výtlaku, sdružený rozběhový a pojistný ventil,</t>
  </si>
  <si>
    <t xml:space="preserve">  zpětná klapka, pružné připojení výtlaku, elektromotor s úpravou pro řízení FM a řemenový převod, uložení</t>
  </si>
  <si>
    <t xml:space="preserve">  elektromotoru, rám soustrojí, pružné uložení, manometr výtlaku a sání, protihlukový kryt.(1+1)</t>
  </si>
  <si>
    <t>351101017</t>
  </si>
  <si>
    <t>Dmychárna - potrubí a armatury,  -  M+D</t>
  </si>
  <si>
    <t>- Potrubí rozvodu vzduchu: nerezové potrubí DN 65 (70x2 mm) - 3   m, příruba točivá DN 65 - 4 ks, lemový</t>
  </si>
  <si>
    <t xml:space="preserve">  nákružek DN 65 -4 ks, přírubový spoj DN 65 - 2 ks, mezipřírubová klapka DN 65 - 2 ks, koleno 90° DN 65 - 2 ks,</t>
  </si>
  <si>
    <t xml:space="preserve">  koleno 45° DN 65 - 1 ks, T-kus DN 65 - 1 ks, centrická redukce DN 65/ DN 50 - 2 ks, nerezové potrubí DN 50</t>
  </si>
  <si>
    <t xml:space="preserve">  (54x2 mm) - 8 m, koleno 90° DN 50 - 5 ks, T-kus DN 50 - 1 ks, centrická redukce DN 50 / DN 40 - 1 ks, nerezová</t>
  </si>
  <si>
    <t xml:space="preserve">  přivařovací vsuvka 5/4" - 1 ks, nerez.přivařovací vsuvka 1/2" - 5 ks, ventil kulový 1/2" - 5 ks, hadicový nástavec</t>
  </si>
  <si>
    <t xml:space="preserve">  se závitem 1/2 " - 5 ks, mosazný nipl 1/2" - 4 ks, solenoidový ventil 1/2" - 2 ks (nepřímo ovládaný solenoidový ventil,</t>
  </si>
  <si>
    <t xml:space="preserve">  při výpadku proudu uzavřen), nerez.přivařovací vsuvka 2"-4 ks, ventil kulový 2"-2 ks, PPR potrubí 40x3,7 mm-10 m,</t>
  </si>
  <si>
    <t xml:space="preserve">  PPR přechod s kovovým závitem vnitřním 40 x 5/4" - 1 ks, T-kus  red. 40x20x40 - 2 ks, T-kus red. 40x25x40 - 2 ks,</t>
  </si>
  <si>
    <t xml:space="preserve">  T-kus red. 40x32x40 - 4 ks, PPR kulový kohout 20 - 2 ks, PPR kulový kohout 32 - 3 ks, PPR kulový kohout 40 - 1,</t>
  </si>
  <si>
    <t xml:space="preserve">  PPR 40 koleno 90° - 6 ks, PPR přechod s kovovým závitem vnějším 40 x 5/4" -2 ks, solenoidový ventil 5/4" -1 ks</t>
  </si>
  <si>
    <t xml:space="preserve">  (nepřímo ovládaný solenoidový ventil, při výpadku proudu uzavřen), šroubení 5/4" -1 ks, PPR potrubí 32x3 mm - 16 m,</t>
  </si>
  <si>
    <t xml:space="preserve">  PPR 32 koleno 90° - 2 ks, PPR přechod s kovovým závitem vnitřním 32 x 1" - 1 ks, PPR přechod s kovovým závitem</t>
  </si>
  <si>
    <t xml:space="preserve">  vnější 32 x 1" - 1 ks, šroubení 1" - 1 ks,  PPR potrubí 25x2,3mm - 16 m, PPR přechodka vnitřní závit 25 x 3/4" - 2 ks,</t>
  </si>
  <si>
    <t xml:space="preserve">  T-kus vnější závity 3/4" - 2 ks, kulový kohout 3/4" - 4 ks, šroubení 3/4 " - 4 ks, vsuvka 3/4" - 2 ks, solenoid 3/4" - 2 ks,</t>
  </si>
  <si>
    <t xml:space="preserve">  závitové koleno 90° - 2 ks, PPR přechodka vnější závit 3/4" -4 ks, PPR 25 T-kus - 2 ks, PPR 25 koleno 90°- 2 ks,</t>
  </si>
  <si>
    <t xml:space="preserve">  PPR potrubí 20x1,9mm - 7 m.                                                                                                                                                         - - Potrubí z nerezi bude ošetřeno mořením a následnou pasivací.</t>
  </si>
  <si>
    <t>351101018</t>
  </si>
  <si>
    <t>Dmychárna - drobný, montážní,  a spojovací materiál -  M+D</t>
  </si>
  <si>
    <t>351101019</t>
  </si>
  <si>
    <t>Kalové hospodářství - středobublinný aerační systé,  -  M+D</t>
  </si>
  <si>
    <t>- pevně kotvený</t>
  </si>
  <si>
    <t>- Parametry  nádrže: délka nádrže 1900mm, šířka nádrže 5300mm, hloubka nádrže 3700mm, hloubka vody v nádrži 3200mm. - Množství vzduchu do  nádrže: 32m3/hod.                                                                                                                                         - Materiálové provedení: Přívodní potrubí ocel.tř.17, Membrána EPDM, úchyty, montážní a kotvící materiál nerezová ocel tř.17 - - Rozsah dodávky provzdušňovacího systému kalové jímky: 1 kpl celoplošného aeračního systému -vzduch je přiveden přes</t>
  </si>
  <si>
    <t xml:space="preserve">  uzávěr z přívodního potrubí. Požadavek na rovinnost dna nádrže ±20mm. odvodnění manuální - tkzv. píšťalkou napojenou na   trubní systém - kondenzát z roštu je odveden při otevření kulového kohoutu.</t>
  </si>
  <si>
    <t>351101020</t>
  </si>
  <si>
    <t>Kalové hospodářství -odtah odsazené vody,  -  M+D</t>
  </si>
  <si>
    <t>- 1x přenosné ponorné kalové čerpadlo odsazené vody. Motor:1x230V, 50Hz, 0,75kW, In=6,0A, 2900 ot./min,</t>
  </si>
  <si>
    <t xml:space="preserve">   bimetal, kabel 10m, volný  průchod nečistot 45 mm, hmotnost čerpadla 23 kg, včetně transportní sady s nožičkami</t>
  </si>
  <si>
    <t xml:space="preserve">   a kolenem na hadici 2´´, nerezové lano O 2mm, vymezovací ocelový řetěz 8x28, tvarově stálé vyztužené hadice</t>
  </si>
  <si>
    <t xml:space="preserve">   DN 40 o celkové délce 10 m.</t>
  </si>
  <si>
    <t>-  Množství kalové vody k čerpání 2,02m3/den.</t>
  </si>
  <si>
    <t>-  Potřeba čerpání kalové vody 0,023 l/s.</t>
  </si>
  <si>
    <t>351101021</t>
  </si>
  <si>
    <t>Kalové hospodářství - potrubí pro odtah kalu, fakálním vozidlem -  M+D</t>
  </si>
  <si>
    <t>- Pro možnost odvozu přebytečného kalu fekálním vozem z kalové jímky bude sloužit  odběrné potrubí DN 100, vyústěné na        vnější stěně budovy s osazenou příslušnou koncovkou k savicí fekál. vozu.</t>
  </si>
  <si>
    <t>- Materiálové provedení: ocel tř.17, fekální koncovka – ocel tř. 11 s nátěrem.</t>
  </si>
  <si>
    <t>351101022</t>
  </si>
  <si>
    <t>Kalové hospodářství - vana pro zachycení úkapů,  -  M+D</t>
  </si>
  <si>
    <t>- Vana pro zachycení úkapů z fekálních vozů včetně propojovacího potrubí DN 100.                                                       - - Materiálové provedení: Polypropylen, nerezová ocel tř. 17</t>
  </si>
  <si>
    <t>351101023</t>
  </si>
  <si>
    <t>Kalové hospodářství - potrubí a armatury,  -  M+D</t>
  </si>
  <si>
    <t>- Výtlačné potrubí čerpadla kalové vody: PE potrubí 63x5,8 mm - 7  m, PE koleno 90° DN 65 - 3 ks, flexi hadice DN 50 - 4 m,   hadicová spona DN 50 - 2 ks.</t>
  </si>
  <si>
    <t>351101024</t>
  </si>
  <si>
    <t>Kalové hospodářství - drobný,montážní a spojovací,  materiál -  M+D</t>
  </si>
  <si>
    <t>351101025</t>
  </si>
  <si>
    <t>Měrný objekt - Parschalův žlab P2,  -  M+D</t>
  </si>
  <si>
    <t>- včetně plastové vany pro umístění PŽ, kotvené do stěny nádrže.                                                                                                    - Materiálové provedení - polypropylen.</t>
  </si>
  <si>
    <t>351101026</t>
  </si>
  <si>
    <t>Měrný objekt - kalibrace,  -  M+D</t>
  </si>
  <si>
    <t>- úřední ověření P2 oprávněnou osobou po osazení žlabu</t>
  </si>
  <si>
    <t>351101027</t>
  </si>
  <si>
    <t>Měrný objekt - drobný,montážní a spojovací,  materiál -  M+D</t>
  </si>
  <si>
    <t>351101028</t>
  </si>
  <si>
    <t>Zhotovení technických prostupů,  -  M+D</t>
  </si>
  <si>
    <t>- Odvrtání prostupů DN 50 - DN 300</t>
  </si>
  <si>
    <t>351101029</t>
  </si>
  <si>
    <t>- Zatěsnění prostupů DN 50 - DN300</t>
  </si>
  <si>
    <t>351101030</t>
  </si>
  <si>
    <t>Ostatní  práce viz. všeobecné podmínky,  ostatní náklady</t>
  </si>
  <si>
    <t>- Provozní řád pro zkušební provoz</t>
  </si>
  <si>
    <t>351101031</t>
  </si>
  <si>
    <t>- Komplexní zkoušky, bez médií</t>
  </si>
  <si>
    <t>351101032</t>
  </si>
  <si>
    <t>- Zaškolení obsluhy</t>
  </si>
  <si>
    <t>351101033</t>
  </si>
  <si>
    <t>- Účast a vyhodnocení zkušebního provozu</t>
  </si>
  <si>
    <t>351101034</t>
  </si>
  <si>
    <t>- Revize a veškeré další doklady nutné k předání díla</t>
  </si>
  <si>
    <t>351101035</t>
  </si>
  <si>
    <t>Zařízení technologie. el. a Mar,  - M+D</t>
  </si>
  <si>
    <t>- Instalace rozváděčů, připojení hlavního přívodu</t>
  </si>
  <si>
    <t>351101036</t>
  </si>
  <si>
    <t>Zařízení technologie. el. a Mar</t>
  </si>
  <si>
    <t>- elektromagnetický ventil 230V/0,05A/0,01kW  odtahu plovoucích nečistot - pouze připojení</t>
  </si>
  <si>
    <t>351101037</t>
  </si>
  <si>
    <t>- elektromagnetický ventil 230V/0,05A/0,01kW  odkalení - pouze připojení</t>
  </si>
  <si>
    <t>351101038</t>
  </si>
  <si>
    <t>- elektromagnetický ventil 230V/0,05A/0,01kW  provzdušnění kalové jímky - pouze připojení</t>
  </si>
  <si>
    <t>351101039</t>
  </si>
  <si>
    <t>- vybavení pro ruční ovládání ventilu, XAL-DO2; ZBY-6102, ZEN - L1111, ZB5-AD3</t>
  </si>
  <si>
    <t>351101040</t>
  </si>
  <si>
    <t>- dmychadlo 1, el. připojení</t>
  </si>
  <si>
    <t>351101041</t>
  </si>
  <si>
    <t>- vybavení pro ruční ovládání dmychadla 1, XAL-DO2; ZBY-6102, ZEN - L1111, ZB5-AD3</t>
  </si>
  <si>
    <t>351101042</t>
  </si>
  <si>
    <t>- dmychadlo 2, el. připojení</t>
  </si>
  <si>
    <t>351101043</t>
  </si>
  <si>
    <t>- vybavení pro ruční ovládání dmychadla 2, XAL-DO2; ZBY-6102, ZEN - L1111, ZB5-AD3</t>
  </si>
  <si>
    <t>351101044</t>
  </si>
  <si>
    <t>- čerpadlo kal.vody s plovákem</t>
  </si>
  <si>
    <t>351101045</t>
  </si>
  <si>
    <t>- vybavení pro ruční ovládání čerpadla s plovákem, XAL-DO2; ZBY-6102, ZEN - L1111, ZB5-AD3</t>
  </si>
  <si>
    <t>351101046</t>
  </si>
  <si>
    <t>- míchadlo, el. připojení</t>
  </si>
  <si>
    <t>351101047</t>
  </si>
  <si>
    <t>- vybavení pro ruční ovládání míchadla , XAL-DO2; ZBY-6102, ZEN - L1111, ZB5-AD3</t>
  </si>
  <si>
    <t>351101048</t>
  </si>
  <si>
    <t>- měření obsahu rozpuštěného kyslíku:sonda na bázi modré excitace a červené luminiscence s vnitřním kalibračním prvkem,</t>
  </si>
  <si>
    <t xml:space="preserve">  vč. 10 m kabelu s digitální komunikací na standardní měřící převodník.</t>
  </si>
  <si>
    <t>- Materiál senzoru - chemiluminiscenční molekuly na</t>
  </si>
  <si>
    <t xml:space="preserve">  bázi Pt v polybutylmethoakrolátu</t>
  </si>
  <si>
    <t>- Zabudované teplotní čidlo Zabudovaná tovární kalibrace</t>
  </si>
  <si>
    <t>- Automatická teplotní kompenzace.</t>
  </si>
  <si>
    <t>- Měřící rozsah 0,1…20,00 mg/l</t>
  </si>
  <si>
    <t>- Provozní teplota 0…50°C</t>
  </si>
  <si>
    <t>351101049</t>
  </si>
  <si>
    <t>- měřící převodník-servisní port pro upgrade software</t>
  </si>
  <si>
    <t>Datalogging dvou kanálů (hodnoty a události) po dobu 6 měsíců pro oba   kanály</t>
  </si>
  <si>
    <t>Grafický podsvícený display</t>
  </si>
  <si>
    <t>Interface:</t>
  </si>
  <si>
    <t>2 x 0/4…20 mA libovolně programovatelné, aktivní, funkce HOLD při poruše,   kalibraci a údržbě</t>
  </si>
  <si>
    <t>3 x relé 230Vac/ 5A, libovolně programovatelné</t>
  </si>
  <si>
    <t>Krytí IP66"</t>
  </si>
  <si>
    <t>351101050</t>
  </si>
  <si>
    <t>- snímač hladiny hladiny s ponornou sondou rozsah 4m, integrovaný snímač teploty, propojovací kabel 5m,</t>
  </si>
  <si>
    <t xml:space="preserve">  stavitelná konzole ve dvou osách z nerez ocelového plechu</t>
  </si>
  <si>
    <t>351101051</t>
  </si>
  <si>
    <t>- plovákový snímač ENM, s kabelem 6m</t>
  </si>
  <si>
    <t>351101052</t>
  </si>
  <si>
    <t>- ultrazvukový průtokoměr  - regulátor ultrazvukového snímače, jednokanálová verze, 3 parametrovatelná výstupní relé,   analogový signál 0/4 - 20mA s protokolem HART, integrovaný totalizér s pamětí 1,5MB flash, diplej pro místní zobrazení,   signalizace limitních hodnot průtoku, rozsah pracovních teplot -20 - 50°C, konstrukce se stříškou z nerez. oceli</t>
  </si>
  <si>
    <t>351101053</t>
  </si>
  <si>
    <t>- tlačítko C-STOP ve skříňce</t>
  </si>
  <si>
    <t>351101054</t>
  </si>
  <si>
    <t>- obvody zásuvkové skříně 1x230/16A - čerpadlo odsazené vody</t>
  </si>
  <si>
    <t>351101055</t>
  </si>
  <si>
    <t>- montážní materiál</t>
  </si>
  <si>
    <t>351101056</t>
  </si>
  <si>
    <t>Řídící systém umístěný v rozvaděči technologie el.,  - M+D</t>
  </si>
  <si>
    <t>- PLC - CPU-ethernet, napájení 24 VDC, 32BO/24V, 48BI/24V, 2AO/Iloop, 4AI/Iloop, zdroj s galvan. oddělením,</t>
  </si>
  <si>
    <t xml:space="preserve">  1 volná pozice v rámu</t>
  </si>
  <si>
    <t>351101057</t>
  </si>
  <si>
    <t>- operátorský panel 7"</t>
  </si>
  <si>
    <t>351101058</t>
  </si>
  <si>
    <t>- záložní zdroj 24V s akumulátorem (akumulátory 12V, střídač)</t>
  </si>
  <si>
    <t>351101059</t>
  </si>
  <si>
    <t>- GSM/GPRS router pro přenos SCADA aplikace, Ethernet 10/100, I/O modul pro aktivaci textových zpráv, prutová anténa</t>
  </si>
  <si>
    <t>351101060</t>
  </si>
  <si>
    <t>Rozváděč technologické elektroinstalace,  - M+D</t>
  </si>
  <si>
    <t>-skříň oceloplechová s polyesterovou povrchovou úpravou, odstín RAL7032, kabelové vývody horem, ukončení kabelů na  svorkovnici, sokl 100mm, schránka na dokumentaci, montážní panel, IP54, výdechová mřížka pro odvětrávání prostoru skříně-  umístění v horní části na boku nebo dveřích skříně., osvětlení vnitřního prostoru, součástí rozvaděče přívodní ventilátor s  vyvedeným přisáváním na fasádu budovy</t>
  </si>
  <si>
    <t>351101061</t>
  </si>
  <si>
    <t xml:space="preserve">Rozváděč technologické elektroinstalace, - hlavni vypínač </t>
  </si>
  <si>
    <t>351101062</t>
  </si>
  <si>
    <t>Rozváděč technologické elektroinstalace,  - hlavní jistič</t>
  </si>
  <si>
    <t>351101063</t>
  </si>
  <si>
    <t>Rozváděč technologické elektroinstalace, - soustava svodičů přepětí III.stupeň+ VF filtr</t>
  </si>
  <si>
    <t>351101066</t>
  </si>
  <si>
    <t>Rozváděč technologické elektroinstalace, - rázová tlumivka</t>
  </si>
  <si>
    <t>351101067</t>
  </si>
  <si>
    <t>Rozváděč technologické elektroinstalace, - relé kontroly a výpadku fází</t>
  </si>
  <si>
    <t>351101068</t>
  </si>
  <si>
    <t>Rozváděč technologické elektroinstalace</t>
  </si>
  <si>
    <t>- měnič kmitočtu 3,0kW s příslušenstvím, ovládacím panelem pro oddělenou montáž do dveří rozváděče, stupeň krytí min.IP20,   po výpadku napájení bezobslužný restart a najetí do provozu, provedení odrušení kategorie  C1/C2, přetížení 10%/1min.,   ochrana elektroniky - lakováním desek</t>
  </si>
  <si>
    <t>351101069</t>
  </si>
  <si>
    <t>Rozváděč technologické elektroinstalace, zdroj 230/24Vss</t>
  </si>
  <si>
    <t>351101070</t>
  </si>
  <si>
    <t>- přístrojová náplň. jističe, relé, stykače, ovládací hlavice, optické signaliační prvky, viz. výkres rozváděče</t>
  </si>
  <si>
    <t>351101071</t>
  </si>
  <si>
    <t>Rozváděč technologické elektroinstalace, - funkční relé-tepelná ochrana, vlhkostní čidlo</t>
  </si>
  <si>
    <t>351101072</t>
  </si>
  <si>
    <t>- ostatní montážní materiál-ranžírovací vodiče, nosné lišty, kabelové žlaby, svorky, ukončovací a značící materiál</t>
  </si>
  <si>
    <t>351101073</t>
  </si>
  <si>
    <t>Rozváděč technologické elektroinstalace,  - výroba rozváděče</t>
  </si>
  <si>
    <t>351101074</t>
  </si>
  <si>
    <t>Kabely technologické el. M+D, - propojovací kabel CYKY J3x1,5</t>
  </si>
  <si>
    <t>351101075</t>
  </si>
  <si>
    <t>Kabely technologické el. M+D, - propojovací kabel CYKY J3x2,5</t>
  </si>
  <si>
    <t>351101076</t>
  </si>
  <si>
    <t>Kabely technologické el. M+D, - propojovací kabel CYKY J5x1,5</t>
  </si>
  <si>
    <t>351101077</t>
  </si>
  <si>
    <t>Kabely technologické el. M+D, - propojovací kabel CYKY J5x2,5</t>
  </si>
  <si>
    <t>351101078</t>
  </si>
  <si>
    <t>Kabely technologické el. M+D, - propojovací kabel CYKY J7x1,5</t>
  </si>
  <si>
    <t>351101079</t>
  </si>
  <si>
    <t>Kabely technologické el. M+D, - propojovací kabel stíněný JYTY 4Dx1</t>
  </si>
  <si>
    <t>351101080</t>
  </si>
  <si>
    <t>Kabely technologické el. M+D, - propojovací kabel stíněný 4Bx1,5</t>
  </si>
  <si>
    <t>351101081</t>
  </si>
  <si>
    <t>Kabely technologické el. M+D, - propojovací kabel stíněný 4Bx2,5</t>
  </si>
  <si>
    <t>351101082</t>
  </si>
  <si>
    <t>Kabely technologické el. M+D,  - vodič pro pospojení CYA 4</t>
  </si>
  <si>
    <t>351101083</t>
  </si>
  <si>
    <t>Kabely technologické el. M+D,  - vodič pro pospojení CYA 6</t>
  </si>
  <si>
    <t>351101084</t>
  </si>
  <si>
    <t>Kabely technologické el. M+D,  - vodič pro pospojení CYA 10</t>
  </si>
  <si>
    <t>351101085</t>
  </si>
  <si>
    <t>Kabely technologické el. M+D,  - vodič pro pospojení CYA 25</t>
  </si>
  <si>
    <t>351101086</t>
  </si>
  <si>
    <t>Kabely technologické el. M+D,  - ukončovací materiál</t>
  </si>
  <si>
    <t>351101087</t>
  </si>
  <si>
    <t>Elektroinstalační materiál pro techn.el.- M+D</t>
  </si>
  <si>
    <t>- kabelový žlab drátěný se Zn povrchovou úpravou - 150x100, vč.příslušenství</t>
  </si>
  <si>
    <t>351101088</t>
  </si>
  <si>
    <t>- kabelový žlab drátěný se Zn povrchovou úpravou - 150x50, vč.příslušenství</t>
  </si>
  <si>
    <t>351101089</t>
  </si>
  <si>
    <t>- kabelový žlab drátěný se Zn povrchovou úpravou - 100x50, vč.příslušenství</t>
  </si>
  <si>
    <t>351101090</t>
  </si>
  <si>
    <t>- vkládací lišta PVC-40x40, vč.příslušenství</t>
  </si>
  <si>
    <t>351101091</t>
  </si>
  <si>
    <t>- vkládací lišta PVC - 20x20, vč.příslušenství</t>
  </si>
  <si>
    <t>351101092</t>
  </si>
  <si>
    <t>- PE pevná 20mm elektroinstalační trubka+ příslušenství</t>
  </si>
  <si>
    <t>351101093</t>
  </si>
  <si>
    <t>- PE ohebná 20mm elektroinstalační trubka + příslušenství</t>
  </si>
  <si>
    <t>351101094</t>
  </si>
  <si>
    <t>Elektroinstalační materiál pro techn.el.- M+D, - montážní materiál</t>
  </si>
  <si>
    <t>351101095</t>
  </si>
  <si>
    <t>Elektroinstalační materiál pro techn.el.- M+D,  - ocelové nosné konstrukce</t>
  </si>
  <si>
    <t>kg</t>
  </si>
  <si>
    <t>351101096</t>
  </si>
  <si>
    <t>Elektroinstalační materiál pro techn.el.- M+D,  - dialektrický koberec</t>
  </si>
  <si>
    <t>351101097</t>
  </si>
  <si>
    <t>Zpracování výrobní dokumentace</t>
  </si>
  <si>
    <t>351101098</t>
  </si>
  <si>
    <t>Koordinace MaR a ostatní technologie</t>
  </si>
  <si>
    <t>351101099</t>
  </si>
  <si>
    <t>Softwarové vybavení řídícího systému</t>
  </si>
  <si>
    <t>351101100</t>
  </si>
  <si>
    <t>Softwarové vybavení operátorského panelu,  - vizualizace</t>
  </si>
  <si>
    <t>351101101</t>
  </si>
  <si>
    <t>Softwarové vybavení operátorského panelu</t>
  </si>
  <si>
    <t>- měřené veličiny, bilance, historie měření a bilancí, alarmový deník.</t>
  </si>
  <si>
    <t>351101102</t>
  </si>
  <si>
    <t>Software pro realizaci datového přenosu</t>
  </si>
  <si>
    <t>351101103</t>
  </si>
  <si>
    <t>Oživení vstupů/výstupů, včetně odladění software,  na stavbě</t>
  </si>
  <si>
    <t>351101104</t>
  </si>
  <si>
    <t>Výchozí revize elektrických zařízení</t>
  </si>
  <si>
    <t>351101105</t>
  </si>
  <si>
    <t>Funkční zkoušky, uvedení do provozu</t>
  </si>
  <si>
    <t>351101106</t>
  </si>
  <si>
    <t>Metrologické ověření, kalibrace přístrojů MaR</t>
  </si>
  <si>
    <t>351101107</t>
  </si>
  <si>
    <t>Komplexní zkoušky</t>
  </si>
  <si>
    <t>351101108</t>
  </si>
  <si>
    <t>Účast na zkušebním provozu</t>
  </si>
  <si>
    <t>351101109</t>
  </si>
  <si>
    <t>Zaškolení personálu obsluhy a údržby</t>
  </si>
  <si>
    <t>351101110</t>
  </si>
  <si>
    <t>Vyhotovení dokumentace skutečného stavu, návodu,  pro obsluhu a podkladů pro provozní řád</t>
  </si>
  <si>
    <t>351101111</t>
  </si>
  <si>
    <t>Celkové režijní náklady ( montážní plošiny, lešení,  služby apod)</t>
  </si>
  <si>
    <t>351101112</t>
  </si>
  <si>
    <t>Likvidace předmětného odpadu</t>
  </si>
  <si>
    <t>004111010R</t>
  </si>
  <si>
    <t xml:space="preserve">Průzkumné práce </t>
  </si>
  <si>
    <t>Soubor</t>
  </si>
  <si>
    <t>005111020R</t>
  </si>
  <si>
    <t>Vytyčení stavby</t>
  </si>
  <si>
    <t>005111021R</t>
  </si>
  <si>
    <t>Vytyčení inženýrských sítí</t>
  </si>
  <si>
    <t>005121016R</t>
  </si>
  <si>
    <t>Vybudování zařízení staveniště pro JKSO 827,  vč.odstranění</t>
  </si>
  <si>
    <t>005124010R</t>
  </si>
  <si>
    <t>Koordinační činnost</t>
  </si>
  <si>
    <t>005211010R</t>
  </si>
  <si>
    <t>Předání a převzetí staveniště</t>
  </si>
  <si>
    <t>005211030R</t>
  </si>
  <si>
    <t xml:space="preserve">Dočasná dopravní opatření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</si>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</sst>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* #,##0_);_(* \(#,##0\);_(* &quot;-&quot;_);_(@_)"/>
    <numFmt numFmtId="171" formatCode="_(&quot;¤&quot;* #,##0_);_(&quot;¤&quot;* \(#,##0\);_(&quot;¤&quot;* &quot;-&quot;_);_(@_)"/>
    <numFmt numFmtId="172" formatCode="_(* #,##0.00_);_(* \(#,##0.00\);_(* &quot;-&quot;??_);_(@_)"/>
    <numFmt numFmtId="173" formatCode="_(&quot;¤&quot;* #,##0.00_);_(&quot;¤&quot;* \(#,##0.00\);_(&quot;¤&quot;* &quot;-&quot;??_);_(@_)"/>
    <numFmt numFmtId="174" formatCode="0.0%"/>
    <numFmt numFmtId="175" formatCode="0.0"/>
    <numFmt numFmtId="176" formatCode="dd/mm/yy"/>
    <numFmt numFmtId="177" formatCode="#,##0\ &quot;Kč&quot;"/>
    <numFmt numFmtId="178" formatCode="0.00000"/>
    <numFmt numFmtId="179" formatCode="#,##0.00\ [$CZK]"/>
    <numFmt numFmtId="180" formatCode="#,##0.00\ &quot;Kč&quot;"/>
    <numFmt numFmtId="181" formatCode="#,##0.00\ _K_č"/>
    <numFmt numFmtId="182" formatCode="#,##0.00000"/>
    <numFmt numFmtId="183" formatCode="[$-405]d\.\ mmmm\ yyyy"/>
    <numFmt numFmtId="184" formatCode="#,##0.000"/>
  </numFmts>
  <fonts count="60">
    <font>
      <sz val="8"/>
      <name val="Trebuchet MS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4" fillId="22" borderId="6" applyNumberFormat="0" applyFont="0" applyAlignment="0" applyProtection="0"/>
    <xf numFmtId="9" fontId="4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33" borderId="11" xfId="0" applyFont="1" applyFill="1" applyBorder="1" applyAlignment="1">
      <alignment horizontal="left" vertical="center" indent="1"/>
    </xf>
    <xf numFmtId="49" fontId="9" fillId="33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4" fillId="33" borderId="11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top" indent="1"/>
    </xf>
    <xf numFmtId="0" fontId="0" fillId="0" borderId="17" xfId="0" applyFont="1" applyBorder="1" applyAlignment="1">
      <alignment vertical="top"/>
    </xf>
    <xf numFmtId="0" fontId="5" fillId="0" borderId="17" xfId="0" applyFont="1" applyFill="1" applyBorder="1" applyAlignment="1">
      <alignment horizontal="left" vertical="top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1" fontId="5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 indent="1"/>
    </xf>
    <xf numFmtId="3" fontId="5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indent="1"/>
    </xf>
    <xf numFmtId="1" fontId="5" fillId="0" borderId="2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1" fontId="5" fillId="0" borderId="2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 indent="1"/>
    </xf>
    <xf numFmtId="0" fontId="5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4" fontId="9" fillId="33" borderId="25" xfId="0" applyNumberFormat="1" applyFont="1" applyFill="1" applyBorder="1" applyAlignment="1">
      <alignment horizontal="left" vertical="center"/>
    </xf>
    <xf numFmtId="3" fontId="0" fillId="33" borderId="26" xfId="0" applyNumberFormat="1" applyFont="1" applyFill="1" applyBorder="1" applyAlignment="1">
      <alignment horizontal="left" vertical="center"/>
    </xf>
    <xf numFmtId="0" fontId="0" fillId="33" borderId="25" xfId="0" applyFont="1" applyFill="1" applyBorder="1" applyAlignment="1">
      <alignment/>
    </xf>
    <xf numFmtId="3" fontId="5" fillId="33" borderId="26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3" fontId="0" fillId="0" borderId="30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 wrapText="1"/>
    </xf>
    <xf numFmtId="3" fontId="13" fillId="33" borderId="17" xfId="0" applyNumberFormat="1" applyFont="1" applyFill="1" applyBorder="1" applyAlignment="1">
      <alignment horizontal="center" vertical="center" wrapText="1" shrinkToFit="1"/>
    </xf>
    <xf numFmtId="3" fontId="6" fillId="33" borderId="17" xfId="0" applyNumberFormat="1" applyFont="1" applyFill="1" applyBorder="1" applyAlignment="1">
      <alignment horizontal="center" vertical="center" wrapText="1" shrinkToFi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 wrapText="1" shrinkToFit="1"/>
    </xf>
    <xf numFmtId="3" fontId="6" fillId="0" borderId="20" xfId="0" applyNumberFormat="1" applyFont="1" applyBorder="1" applyAlignment="1">
      <alignment horizontal="right" shrinkToFit="1"/>
    </xf>
    <xf numFmtId="3" fontId="0" fillId="0" borderId="20" xfId="0" applyNumberFormat="1" applyFont="1" applyBorder="1" applyAlignment="1">
      <alignment shrinkToFit="1"/>
    </xf>
    <xf numFmtId="3" fontId="0" fillId="22" borderId="13" xfId="0" applyNumberFormat="1" applyFont="1" applyFill="1" applyBorder="1" applyAlignment="1">
      <alignment wrapText="1" shrinkToFit="1"/>
    </xf>
    <xf numFmtId="3" fontId="0" fillId="22" borderId="13" xfId="0" applyNumberFormat="1" applyFont="1" applyFill="1" applyBorder="1" applyAlignment="1">
      <alignment shrinkToFit="1"/>
    </xf>
    <xf numFmtId="3" fontId="0" fillId="22" borderId="13" xfId="0" applyNumberFormat="1" applyFont="1" applyFill="1" applyBorder="1" applyAlignment="1">
      <alignment/>
    </xf>
    <xf numFmtId="0" fontId="14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15" fillId="0" borderId="30" xfId="0" applyFont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22" borderId="23" xfId="0" applyFont="1" applyFill="1" applyBorder="1" applyAlignment="1">
      <alignment/>
    </xf>
    <xf numFmtId="0" fontId="6" fillId="22" borderId="13" xfId="0" applyFont="1" applyFill="1" applyBorder="1" applyAlignment="1">
      <alignment/>
    </xf>
    <xf numFmtId="4" fontId="6" fillId="22" borderId="34" xfId="0" applyNumberFormat="1" applyFont="1" applyFill="1" applyBorder="1" applyAlignment="1">
      <alignment horizontal="center"/>
    </xf>
    <xf numFmtId="4" fontId="6" fillId="22" borderId="3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35" xfId="0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32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0" fontId="0" fillId="35" borderId="22" xfId="0" applyFont="1" applyFill="1" applyBorder="1" applyAlignment="1">
      <alignment/>
    </xf>
    <xf numFmtId="49" fontId="0" fillId="35" borderId="2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0" fillId="35" borderId="3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0" fontId="0" fillId="33" borderId="23" xfId="0" applyFont="1" applyFill="1" applyBorder="1" applyAlignment="1">
      <alignment vertical="top"/>
    </xf>
    <xf numFmtId="49" fontId="0" fillId="33" borderId="23" xfId="0" applyNumberFormat="1" applyFont="1" applyFill="1" applyBorder="1" applyAlignment="1">
      <alignment vertical="top"/>
    </xf>
    <xf numFmtId="49" fontId="0" fillId="33" borderId="34" xfId="0" applyNumberFormat="1" applyFont="1" applyFill="1" applyBorder="1" applyAlignment="1">
      <alignment vertical="top"/>
    </xf>
    <xf numFmtId="0" fontId="0" fillId="33" borderId="34" xfId="0" applyFont="1" applyFill="1" applyBorder="1" applyAlignment="1">
      <alignment vertical="top"/>
    </xf>
    <xf numFmtId="182" fontId="0" fillId="33" borderId="34" xfId="0" applyNumberFormat="1" applyFont="1" applyFill="1" applyBorder="1" applyAlignment="1">
      <alignment vertical="top"/>
    </xf>
    <xf numFmtId="4" fontId="0" fillId="33" borderId="34" xfId="0" applyNumberFormat="1" applyFont="1" applyFill="1" applyBorder="1" applyAlignment="1">
      <alignment vertical="top"/>
    </xf>
    <xf numFmtId="184" fontId="0" fillId="33" borderId="34" xfId="0" applyNumberFormat="1" applyFont="1" applyFill="1" applyBorder="1" applyAlignment="1">
      <alignment vertical="top"/>
    </xf>
    <xf numFmtId="0" fontId="0" fillId="33" borderId="34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/>
    </xf>
    <xf numFmtId="0" fontId="16" fillId="0" borderId="30" xfId="0" applyFont="1" applyBorder="1" applyAlignment="1">
      <alignment vertical="top"/>
    </xf>
    <xf numFmtId="0" fontId="16" fillId="0" borderId="30" xfId="0" applyNumberFormat="1" applyFont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vertical="top" shrinkToFit="1"/>
    </xf>
    <xf numFmtId="182" fontId="16" fillId="0" borderId="33" xfId="0" applyNumberFormat="1" applyFont="1" applyBorder="1" applyAlignment="1">
      <alignment vertical="top" shrinkToFit="1"/>
    </xf>
    <xf numFmtId="4" fontId="16" fillId="3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184" fontId="16" fillId="0" borderId="33" xfId="0" applyNumberFormat="1" applyFont="1" applyBorder="1" applyAlignment="1">
      <alignment vertical="top" shrinkToFit="1"/>
    </xf>
    <xf numFmtId="0" fontId="16" fillId="0" borderId="30" xfId="0" applyFont="1" applyBorder="1" applyAlignment="1">
      <alignment vertical="top" shrinkToFit="1"/>
    </xf>
    <xf numFmtId="0" fontId="16" fillId="0" borderId="0" xfId="0" applyFont="1" applyAlignment="1">
      <alignment/>
    </xf>
    <xf numFmtId="0" fontId="17" fillId="0" borderId="33" xfId="0" applyNumberFormat="1" applyFont="1" applyBorder="1" applyAlignment="1" quotePrefix="1">
      <alignment horizontal="left" vertical="top" wrapText="1"/>
    </xf>
    <xf numFmtId="0" fontId="17" fillId="0" borderId="33" xfId="0" applyNumberFormat="1" applyFont="1" applyBorder="1" applyAlignment="1">
      <alignment vertical="top" wrapText="1" shrinkToFit="1"/>
    </xf>
    <xf numFmtId="182" fontId="17" fillId="0" borderId="33" xfId="0" applyNumberFormat="1" applyFont="1" applyBorder="1" applyAlignment="1">
      <alignment vertical="top" wrapText="1" shrinkToFit="1"/>
    </xf>
    <xf numFmtId="0" fontId="0" fillId="33" borderId="2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vertical="top" shrinkToFit="1"/>
    </xf>
    <xf numFmtId="182" fontId="0" fillId="33" borderId="34" xfId="0" applyNumberFormat="1" applyFont="1" applyFill="1" applyBorder="1" applyAlignment="1">
      <alignment vertical="top" shrinkToFit="1"/>
    </xf>
    <xf numFmtId="4" fontId="0" fillId="33" borderId="34" xfId="0" applyNumberFormat="1" applyFont="1" applyFill="1" applyBorder="1" applyAlignment="1">
      <alignment vertical="top" shrinkToFit="1"/>
    </xf>
    <xf numFmtId="184" fontId="0" fillId="33" borderId="34" xfId="0" applyNumberFormat="1" applyFont="1" applyFill="1" applyBorder="1" applyAlignment="1">
      <alignment vertical="top" shrinkToFit="1"/>
    </xf>
    <xf numFmtId="0" fontId="0" fillId="33" borderId="23" xfId="0" applyFont="1" applyFill="1" applyBorder="1" applyAlignment="1">
      <alignment vertical="top" shrinkToFit="1"/>
    </xf>
    <xf numFmtId="49" fontId="19" fillId="0" borderId="0" xfId="0" applyNumberFormat="1" applyFont="1" applyAlignment="1">
      <alignment wrapText="1"/>
    </xf>
    <xf numFmtId="0" fontId="16" fillId="0" borderId="23" xfId="0" applyFont="1" applyBorder="1" applyAlignment="1">
      <alignment vertical="top"/>
    </xf>
    <xf numFmtId="0" fontId="16" fillId="0" borderId="23" xfId="0" applyNumberFormat="1" applyFont="1" applyBorder="1" applyAlignment="1">
      <alignment vertical="top"/>
    </xf>
    <xf numFmtId="0" fontId="16" fillId="0" borderId="34" xfId="0" applyNumberFormat="1" applyFont="1" applyBorder="1" applyAlignment="1">
      <alignment horizontal="left" vertical="top" wrapText="1"/>
    </xf>
    <xf numFmtId="0" fontId="16" fillId="0" borderId="34" xfId="0" applyFont="1" applyBorder="1" applyAlignment="1">
      <alignment vertical="top" shrinkToFit="1"/>
    </xf>
    <xf numFmtId="182" fontId="16" fillId="0" borderId="34" xfId="0" applyNumberFormat="1" applyFont="1" applyBorder="1" applyAlignment="1">
      <alignment vertical="top" shrinkToFit="1"/>
    </xf>
    <xf numFmtId="4" fontId="16" fillId="34" borderId="34" xfId="0" applyNumberFormat="1" applyFont="1" applyFill="1" applyBorder="1" applyAlignment="1" applyProtection="1">
      <alignment vertical="top" shrinkToFit="1"/>
      <protection locked="0"/>
    </xf>
    <xf numFmtId="4" fontId="16" fillId="0" borderId="34" xfId="0" applyNumberFormat="1" applyFont="1" applyBorder="1" applyAlignment="1">
      <alignment vertical="top" shrinkToFit="1"/>
    </xf>
    <xf numFmtId="0" fontId="16" fillId="0" borderId="23" xfId="0" applyFont="1" applyBorder="1" applyAlignment="1">
      <alignment vertical="top" shrinkToFit="1"/>
    </xf>
    <xf numFmtId="49" fontId="0" fillId="0" borderId="0" xfId="0" applyNumberFormat="1" applyFont="1" applyAlignment="1">
      <alignment horizontal="left" vertical="top" wrapText="1"/>
    </xf>
    <xf numFmtId="0" fontId="5" fillId="33" borderId="22" xfId="0" applyFont="1" applyFill="1" applyBorder="1" applyAlignment="1">
      <alignment vertical="top"/>
    </xf>
    <xf numFmtId="49" fontId="5" fillId="33" borderId="20" xfId="0" applyNumberFormat="1" applyFont="1" applyFill="1" applyBorder="1" applyAlignment="1">
      <alignment vertical="top"/>
    </xf>
    <xf numFmtId="49" fontId="5" fillId="33" borderId="20" xfId="0" applyNumberFormat="1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vertical="top"/>
    </xf>
    <xf numFmtId="4" fontId="5" fillId="33" borderId="3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horizontal="left" wrapText="1"/>
    </xf>
    <xf numFmtId="0" fontId="16" fillId="36" borderId="33" xfId="0" applyNumberFormat="1" applyFont="1" applyFill="1" applyBorder="1" applyAlignment="1">
      <alignment horizontal="left" vertical="top" wrapText="1"/>
    </xf>
    <xf numFmtId="0" fontId="16" fillId="36" borderId="33" xfId="0" applyFont="1" applyFill="1" applyBorder="1" applyAlignment="1">
      <alignment vertical="top" shrinkToFit="1"/>
    </xf>
    <xf numFmtId="182" fontId="16" fillId="36" borderId="33" xfId="0" applyNumberFormat="1" applyFont="1" applyFill="1" applyBorder="1" applyAlignment="1">
      <alignment vertical="top" shrinkToFit="1"/>
    </xf>
    <xf numFmtId="4" fontId="16" fillId="36" borderId="33" xfId="0" applyNumberFormat="1" applyFont="1" applyFill="1" applyBorder="1" applyAlignment="1" applyProtection="1">
      <alignment vertical="top" shrinkToFit="1"/>
      <protection locked="0"/>
    </xf>
    <xf numFmtId="4" fontId="16" fillId="36" borderId="33" xfId="0" applyNumberFormat="1" applyFont="1" applyFill="1" applyBorder="1" applyAlignment="1">
      <alignment vertical="top" shrinkToFit="1"/>
    </xf>
    <xf numFmtId="0" fontId="6" fillId="37" borderId="0" xfId="0" applyFont="1" applyFill="1" applyAlignment="1">
      <alignment horizontal="left" wrapText="1"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7" xfId="0" applyNumberFormat="1" applyFont="1" applyBorder="1" applyAlignment="1">
      <alignment horizontal="right" vertical="center" indent="1"/>
    </xf>
    <xf numFmtId="3" fontId="10" fillId="0" borderId="22" xfId="0" applyNumberFormat="1" applyFont="1" applyBorder="1" applyAlignment="1">
      <alignment horizontal="right" vertical="center" indent="1"/>
    </xf>
    <xf numFmtId="3" fontId="10" fillId="0" borderId="37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" fontId="11" fillId="0" borderId="37" xfId="0" applyNumberFormat="1" applyFont="1" applyBorder="1" applyAlignment="1">
      <alignment horizontal="right" vertical="center" indent="1"/>
    </xf>
    <xf numFmtId="3" fontId="11" fillId="0" borderId="22" xfId="0" applyNumberFormat="1" applyFont="1" applyBorder="1" applyAlignment="1">
      <alignment horizontal="right" vertical="center" indent="1"/>
    </xf>
    <xf numFmtId="3" fontId="11" fillId="0" borderId="37" xfId="0" applyNumberFormat="1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indent="1"/>
    </xf>
    <xf numFmtId="3" fontId="10" fillId="0" borderId="21" xfId="0" applyNumberFormat="1" applyFont="1" applyBorder="1" applyAlignment="1">
      <alignment horizontal="right" vertical="center" indent="1"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1" fontId="4" fillId="0" borderId="13" xfId="0" applyNumberFormat="1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9" fillId="33" borderId="17" xfId="0" applyNumberFormat="1" applyFont="1" applyFill="1" applyBorder="1" applyAlignment="1">
      <alignment horizontal="left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9" fillId="33" borderId="18" xfId="0" applyFont="1" applyFill="1" applyBorder="1" applyAlignment="1">
      <alignment horizontal="left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indent="1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 indent="1"/>
    </xf>
    <xf numFmtId="0" fontId="0" fillId="0" borderId="17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2" fillId="33" borderId="25" xfId="0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wrapText="1"/>
    </xf>
    <xf numFmtId="3" fontId="0" fillId="22" borderId="20" xfId="0" applyNumberFormat="1" applyFont="1" applyFill="1" applyBorder="1" applyAlignment="1">
      <alignment/>
    </xf>
    <xf numFmtId="0" fontId="0" fillId="0" borderId="0" xfId="0" applyNumberFormat="1" applyFont="1" applyAlignment="1">
      <alignment wrapText="1"/>
    </xf>
    <xf numFmtId="0" fontId="15" fillId="33" borderId="32" xfId="0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3" fontId="6" fillId="22" borderId="34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49" fontId="0" fillId="0" borderId="20" xfId="0" applyNumberFormat="1" applyFont="1" applyBorder="1" applyAlignment="1">
      <alignment vertical="center" shrinkToFit="1"/>
    </xf>
    <xf numFmtId="49" fontId="0" fillId="0" borderId="37" xfId="0" applyNumberFormat="1" applyFont="1" applyBorder="1" applyAlignment="1">
      <alignment vertical="center" shrinkToFit="1"/>
    </xf>
    <xf numFmtId="0" fontId="18" fillId="0" borderId="3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82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6" xfId="0" applyNumberFormat="1" applyFont="1" applyBorder="1" applyAlignment="1">
      <alignment vertical="top" wrapText="1" shrinkToFit="1"/>
    </xf>
    <xf numFmtId="0" fontId="9" fillId="0" borderId="0" xfId="0" applyFont="1" applyAlignment="1">
      <alignment horizontal="center"/>
    </xf>
    <xf numFmtId="49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31" xfId="0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41" xfId="0" applyFont="1" applyFill="1" applyBorder="1" applyAlignment="1" applyProtection="1">
      <alignment vertical="top" wrapText="1"/>
      <protection locked="0"/>
    </xf>
    <xf numFmtId="0" fontId="0" fillId="34" borderId="3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36" xfId="0" applyFont="1" applyFill="1" applyBorder="1" applyAlignment="1" applyProtection="1">
      <alignment vertical="top" wrapText="1"/>
      <protection locked="0"/>
    </xf>
    <xf numFmtId="0" fontId="0" fillId="34" borderId="23" xfId="0" applyFont="1" applyFill="1" applyBorder="1" applyAlignment="1" applyProtection="1">
      <alignment vertical="top" wrapText="1"/>
      <protection locked="0"/>
    </xf>
    <xf numFmtId="0" fontId="0" fillId="34" borderId="13" xfId="0" applyFont="1" applyFill="1" applyBorder="1" applyAlignment="1" applyProtection="1">
      <alignment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42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6" fillId="35" borderId="33" xfId="0" applyNumberFormat="1" applyFont="1" applyFill="1" applyBorder="1" applyAlignment="1">
      <alignment horizontal="left" vertical="top" wrapText="1"/>
    </xf>
    <xf numFmtId="0" fontId="16" fillId="35" borderId="33" xfId="0" applyFont="1" applyFill="1" applyBorder="1" applyAlignment="1">
      <alignment vertical="top" shrinkToFit="1"/>
    </xf>
    <xf numFmtId="182" fontId="16" fillId="35" borderId="33" xfId="0" applyNumberFormat="1" applyFont="1" applyFill="1" applyBorder="1" applyAlignment="1">
      <alignment vertical="top" shrinkToFit="1"/>
    </xf>
    <xf numFmtId="4" fontId="16" fillId="35" borderId="33" xfId="0" applyNumberFormat="1" applyFont="1" applyFill="1" applyBorder="1" applyAlignment="1">
      <alignment vertical="top" shrinkToFit="1"/>
    </xf>
    <xf numFmtId="0" fontId="17" fillId="35" borderId="33" xfId="0" applyNumberFormat="1" applyFont="1" applyFill="1" applyBorder="1" applyAlignment="1" quotePrefix="1">
      <alignment horizontal="left" vertical="top" wrapText="1"/>
    </xf>
    <xf numFmtId="0" fontId="17" fillId="35" borderId="33" xfId="0" applyNumberFormat="1" applyFont="1" applyFill="1" applyBorder="1" applyAlignment="1">
      <alignment vertical="top" wrapText="1" shrinkToFit="1"/>
    </xf>
    <xf numFmtId="182" fontId="17" fillId="35" borderId="33" xfId="0" applyNumberFormat="1" applyFont="1" applyFill="1" applyBorder="1" applyAlignment="1">
      <alignment vertical="top" wrapText="1" shrinkToFit="1"/>
    </xf>
    <xf numFmtId="4" fontId="16" fillId="18" borderId="33" xfId="0" applyNumberFormat="1" applyFont="1" applyFill="1" applyBorder="1" applyAlignment="1" applyProtection="1">
      <alignment vertical="top" shrinkToFit="1"/>
      <protection locked="0"/>
    </xf>
    <xf numFmtId="4" fontId="16" fillId="18" borderId="33" xfId="0" applyNumberFormat="1" applyFont="1" applyFill="1" applyBorder="1" applyAlignment="1">
      <alignment vertical="top" shrinkToFit="1"/>
    </xf>
    <xf numFmtId="0" fontId="17" fillId="36" borderId="33" xfId="0" applyNumberFormat="1" applyFont="1" applyFill="1" applyBorder="1" applyAlignment="1" quotePrefix="1">
      <alignment horizontal="left" vertical="top" wrapText="1"/>
    </xf>
    <xf numFmtId="0" fontId="17" fillId="36" borderId="33" xfId="0" applyNumberFormat="1" applyFont="1" applyFill="1" applyBorder="1" applyAlignment="1">
      <alignment vertical="top" wrapText="1" shrinkToFit="1"/>
    </xf>
    <xf numFmtId="182" fontId="17" fillId="36" borderId="33" xfId="0" applyNumberFormat="1" applyFont="1" applyFill="1" applyBorder="1" applyAlignment="1">
      <alignment vertical="top" wrapText="1" shrinkToFi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3.5"/>
  <sheetData>
    <row r="1" ht="14.25">
      <c r="A1" s="1" t="s">
        <v>0</v>
      </c>
    </row>
    <row r="2" spans="1:7" ht="57.75" customHeight="1">
      <c r="A2" s="215" t="s">
        <v>1</v>
      </c>
      <c r="B2" s="215"/>
      <c r="C2" s="215"/>
      <c r="D2" s="215"/>
      <c r="E2" s="215"/>
      <c r="F2" s="215"/>
      <c r="G2" s="215"/>
    </row>
  </sheetData>
  <sheetProtection sheet="1"/>
  <mergeCells count="1">
    <mergeCell ref="A2:G2"/>
  </mergeCells>
  <printOptions/>
  <pageMargins left="0.699999988079071" right="0.699999988079071" top="0.7875000238418579" bottom="0.7875000238418579" header="0.30000001192092896" footer="0.30000001192092896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Z82"/>
  <sheetViews>
    <sheetView showGridLines="0" zoomScaleSheetLayoutView="100" workbookViewId="0" topLeftCell="B15">
      <selection activeCell="O24" sqref="O24"/>
    </sheetView>
  </sheetViews>
  <sheetFormatPr defaultColWidth="9.16015625" defaultRowHeight="13.5"/>
  <cols>
    <col min="1" max="1" width="8.5" style="0" hidden="1" customWidth="1"/>
    <col min="2" max="2" width="9.33203125" style="0" customWidth="1"/>
    <col min="3" max="3" width="7.5" style="0" customWidth="1"/>
    <col min="4" max="4" width="13.5" style="0" customWidth="1"/>
    <col min="5" max="5" width="12.33203125" style="0" customWidth="1"/>
    <col min="6" max="6" width="11.5" style="0" customWidth="1"/>
    <col min="7" max="7" width="12.83203125" style="2" customWidth="1"/>
    <col min="8" max="8" width="12.83203125" style="0" customWidth="1"/>
    <col min="9" max="9" width="12.83203125" style="2" customWidth="1"/>
    <col min="10" max="10" width="6.83203125" style="2" customWidth="1"/>
    <col min="11" max="11" width="4.33203125" style="0" customWidth="1"/>
    <col min="12" max="15" width="10.83203125" style="0" customWidth="1"/>
    <col min="16" max="51" width="9.16015625" style="0" customWidth="1"/>
    <col min="52" max="52" width="93.33203125" style="0" customWidth="1"/>
  </cols>
  <sheetData>
    <row r="1" spans="1:10" ht="33.75" customHeight="1">
      <c r="A1" s="3" t="s">
        <v>2</v>
      </c>
      <c r="B1" s="233" t="s">
        <v>3</v>
      </c>
      <c r="C1" s="234"/>
      <c r="D1" s="234"/>
      <c r="E1" s="234"/>
      <c r="F1" s="234"/>
      <c r="G1" s="234"/>
      <c r="H1" s="234"/>
      <c r="I1" s="234"/>
      <c r="J1" s="235"/>
    </row>
    <row r="2" spans="1:15" ht="23.25" customHeight="1">
      <c r="A2" s="4"/>
      <c r="B2" s="5" t="s">
        <v>4</v>
      </c>
      <c r="C2" s="6"/>
      <c r="D2" s="230" t="s">
        <v>5</v>
      </c>
      <c r="E2" s="231"/>
      <c r="F2" s="231"/>
      <c r="G2" s="231"/>
      <c r="H2" s="231"/>
      <c r="I2" s="231"/>
      <c r="J2" s="232"/>
      <c r="O2" s="7"/>
    </row>
    <row r="3" spans="1:10" ht="23.25" customHeight="1" hidden="1">
      <c r="A3" s="4"/>
      <c r="B3" s="8" t="s">
        <v>6</v>
      </c>
      <c r="C3" s="9"/>
      <c r="D3" s="237"/>
      <c r="E3" s="238"/>
      <c r="F3" s="238"/>
      <c r="G3" s="238"/>
      <c r="H3" s="238"/>
      <c r="I3" s="238"/>
      <c r="J3" s="239"/>
    </row>
    <row r="4" spans="1:10" ht="23.25" customHeight="1" hidden="1">
      <c r="A4" s="4"/>
      <c r="B4" s="10" t="s">
        <v>7</v>
      </c>
      <c r="C4" s="11"/>
      <c r="D4" s="12"/>
      <c r="E4" s="12"/>
      <c r="F4" s="13"/>
      <c r="G4" s="14"/>
      <c r="H4" s="13"/>
      <c r="I4" s="14"/>
      <c r="J4" s="15"/>
    </row>
    <row r="5" spans="1:10" ht="24" customHeight="1">
      <c r="A5" s="4"/>
      <c r="B5" s="16" t="s">
        <v>8</v>
      </c>
      <c r="C5" s="17"/>
      <c r="D5" s="18" t="s">
        <v>9</v>
      </c>
      <c r="E5" s="19"/>
      <c r="F5" s="19"/>
      <c r="G5" s="19"/>
      <c r="H5" s="20" t="s">
        <v>10</v>
      </c>
      <c r="I5" s="18"/>
      <c r="J5" s="21"/>
    </row>
    <row r="6" spans="1:10" ht="15.75" customHeight="1">
      <c r="A6" s="4"/>
      <c r="B6" s="22"/>
      <c r="C6" s="19"/>
      <c r="D6" s="18" t="s">
        <v>11</v>
      </c>
      <c r="E6" s="19"/>
      <c r="F6" s="19"/>
      <c r="G6" s="19"/>
      <c r="H6" s="20" t="s">
        <v>12</v>
      </c>
      <c r="I6" s="18"/>
      <c r="J6" s="21"/>
    </row>
    <row r="7" spans="1:10" ht="15.75" customHeight="1">
      <c r="A7" s="4"/>
      <c r="B7" s="23"/>
      <c r="C7" s="24" t="s">
        <v>13</v>
      </c>
      <c r="D7" s="25" t="s">
        <v>14</v>
      </c>
      <c r="E7" s="26"/>
      <c r="F7" s="26"/>
      <c r="G7" s="26"/>
      <c r="H7" s="27"/>
      <c r="I7" s="26"/>
      <c r="J7" s="28"/>
    </row>
    <row r="8" spans="1:10" ht="24" customHeight="1" hidden="1">
      <c r="A8" s="4"/>
      <c r="B8" s="16" t="s">
        <v>15</v>
      </c>
      <c r="C8" s="17"/>
      <c r="D8" s="29"/>
      <c r="E8" s="17"/>
      <c r="F8" s="17"/>
      <c r="G8" s="30"/>
      <c r="H8" s="20" t="s">
        <v>10</v>
      </c>
      <c r="I8" s="31"/>
      <c r="J8" s="21"/>
    </row>
    <row r="9" spans="1:10" ht="15.75" customHeight="1" hidden="1">
      <c r="A9" s="4"/>
      <c r="B9" s="4"/>
      <c r="C9" s="17"/>
      <c r="D9" s="29"/>
      <c r="E9" s="17"/>
      <c r="F9" s="17"/>
      <c r="G9" s="30"/>
      <c r="H9" s="20" t="s">
        <v>12</v>
      </c>
      <c r="I9" s="31"/>
      <c r="J9" s="21"/>
    </row>
    <row r="10" spans="1:10" ht="15.75" customHeight="1" hidden="1">
      <c r="A10" s="4"/>
      <c r="B10" s="32"/>
      <c r="C10" s="33"/>
      <c r="D10" s="34"/>
      <c r="E10" s="35"/>
      <c r="F10" s="35"/>
      <c r="G10" s="36"/>
      <c r="H10" s="36"/>
      <c r="I10" s="37"/>
      <c r="J10" s="28"/>
    </row>
    <row r="11" spans="1:10" ht="24" customHeight="1">
      <c r="A11" s="4"/>
      <c r="B11" s="16" t="s">
        <v>16</v>
      </c>
      <c r="C11" s="17"/>
      <c r="D11" s="227"/>
      <c r="E11" s="227"/>
      <c r="F11" s="227"/>
      <c r="G11" s="227"/>
      <c r="H11" s="20" t="s">
        <v>10</v>
      </c>
      <c r="I11" s="38"/>
      <c r="J11" s="21"/>
    </row>
    <row r="12" spans="1:10" ht="15.75" customHeight="1">
      <c r="A12" s="4"/>
      <c r="B12" s="22"/>
      <c r="C12" s="19"/>
      <c r="D12" s="229"/>
      <c r="E12" s="229"/>
      <c r="F12" s="229"/>
      <c r="G12" s="229"/>
      <c r="H12" s="20" t="s">
        <v>12</v>
      </c>
      <c r="I12" s="38"/>
      <c r="J12" s="21"/>
    </row>
    <row r="13" spans="1:10" ht="15.75" customHeight="1">
      <c r="A13" s="4"/>
      <c r="B13" s="23"/>
      <c r="C13" s="39"/>
      <c r="D13" s="216"/>
      <c r="E13" s="216"/>
      <c r="F13" s="216"/>
      <c r="G13" s="216"/>
      <c r="H13" s="40"/>
      <c r="I13" s="26"/>
      <c r="J13" s="28"/>
    </row>
    <row r="14" spans="1:10" ht="24" customHeight="1" hidden="1">
      <c r="A14" s="4"/>
      <c r="B14" s="41" t="s">
        <v>17</v>
      </c>
      <c r="C14" s="42"/>
      <c r="D14" s="43"/>
      <c r="E14" s="44"/>
      <c r="F14" s="44"/>
      <c r="G14" s="44"/>
      <c r="H14" s="45"/>
      <c r="I14" s="44"/>
      <c r="J14" s="46"/>
    </row>
    <row r="15" spans="1:10" ht="32.25" customHeight="1">
      <c r="A15" s="4"/>
      <c r="B15" s="32" t="s">
        <v>18</v>
      </c>
      <c r="C15" s="47"/>
      <c r="D15" s="36"/>
      <c r="E15" s="228"/>
      <c r="F15" s="228"/>
      <c r="G15" s="225"/>
      <c r="H15" s="225"/>
      <c r="I15" s="225" t="s">
        <v>19</v>
      </c>
      <c r="J15" s="236"/>
    </row>
    <row r="16" spans="1:10" ht="23.25" customHeight="1">
      <c r="A16" s="48" t="s">
        <v>20</v>
      </c>
      <c r="B16" s="49" t="s">
        <v>20</v>
      </c>
      <c r="C16" s="50"/>
      <c r="D16" s="51"/>
      <c r="E16" s="217"/>
      <c r="F16" s="218"/>
      <c r="G16" s="219"/>
      <c r="H16" s="220"/>
      <c r="I16" s="219">
        <f>SUMIF(F49:F78,A16,I49:I78)+SUMIF(F49:F78,"PSU",I49:I78)</f>
        <v>0</v>
      </c>
      <c r="J16" s="226"/>
    </row>
    <row r="17" spans="1:10" ht="23.25" customHeight="1">
      <c r="A17" s="48" t="s">
        <v>21</v>
      </c>
      <c r="B17" s="49" t="s">
        <v>21</v>
      </c>
      <c r="C17" s="50"/>
      <c r="D17" s="51"/>
      <c r="E17" s="217"/>
      <c r="F17" s="218"/>
      <c r="G17" s="219"/>
      <c r="H17" s="220"/>
      <c r="I17" s="219"/>
      <c r="J17" s="226"/>
    </row>
    <row r="18" spans="1:10" ht="23.25" customHeight="1">
      <c r="A18" s="48" t="s">
        <v>22</v>
      </c>
      <c r="B18" s="49" t="s">
        <v>22</v>
      </c>
      <c r="C18" s="50"/>
      <c r="D18" s="51"/>
      <c r="E18" s="217"/>
      <c r="F18" s="218"/>
      <c r="G18" s="219"/>
      <c r="H18" s="220"/>
      <c r="I18" s="219"/>
      <c r="J18" s="226"/>
    </row>
    <row r="19" spans="1:10" ht="23.25" customHeight="1">
      <c r="A19" s="48" t="s">
        <v>23</v>
      </c>
      <c r="B19" s="49" t="s">
        <v>24</v>
      </c>
      <c r="C19" s="50"/>
      <c r="D19" s="51"/>
      <c r="E19" s="217"/>
      <c r="F19" s="218"/>
      <c r="G19" s="219"/>
      <c r="H19" s="220"/>
      <c r="I19" s="219"/>
      <c r="J19" s="226"/>
    </row>
    <row r="20" spans="1:10" ht="23.25" customHeight="1">
      <c r="A20" s="48" t="s">
        <v>25</v>
      </c>
      <c r="B20" s="49" t="s">
        <v>26</v>
      </c>
      <c r="C20" s="50"/>
      <c r="D20" s="51"/>
      <c r="E20" s="217"/>
      <c r="F20" s="218"/>
      <c r="G20" s="219"/>
      <c r="H20" s="220"/>
      <c r="I20" s="219"/>
      <c r="J20" s="226"/>
    </row>
    <row r="21" spans="1:10" ht="23.25" customHeight="1">
      <c r="A21" s="4"/>
      <c r="B21" s="52" t="s">
        <v>19</v>
      </c>
      <c r="C21" s="53"/>
      <c r="D21" s="54"/>
      <c r="E21" s="221"/>
      <c r="F21" s="222"/>
      <c r="G21" s="223"/>
      <c r="H21" s="224"/>
      <c r="I21" s="223"/>
      <c r="J21" s="240"/>
    </row>
    <row r="22" spans="1:10" ht="33" customHeight="1">
      <c r="A22" s="4"/>
      <c r="B22" s="55" t="s">
        <v>27</v>
      </c>
      <c r="C22" s="50"/>
      <c r="D22" s="51"/>
      <c r="E22" s="56"/>
      <c r="F22" s="57"/>
      <c r="G22" s="58"/>
      <c r="H22" s="58"/>
      <c r="I22" s="58"/>
      <c r="J22" s="59"/>
    </row>
    <row r="23" spans="1:10" ht="23.25" customHeight="1">
      <c r="A23" s="4"/>
      <c r="B23" s="60" t="s">
        <v>28</v>
      </c>
      <c r="C23" s="50"/>
      <c r="D23" s="51"/>
      <c r="E23" s="61">
        <v>15</v>
      </c>
      <c r="F23" s="57" t="s">
        <v>29</v>
      </c>
      <c r="G23" s="246">
        <f>ZakladDPHSniVypocet</f>
        <v>0</v>
      </c>
      <c r="H23" s="247"/>
      <c r="I23" s="247"/>
      <c r="J23" s="59" t="str">
        <f aca="true" t="shared" si="0" ref="J23:J28">Mena</f>
        <v>CZK</v>
      </c>
    </row>
    <row r="24" spans="1:10" ht="23.25" customHeight="1">
      <c r="A24" s="4"/>
      <c r="B24" s="60" t="s">
        <v>31</v>
      </c>
      <c r="C24" s="50"/>
      <c r="D24" s="51"/>
      <c r="E24" s="61">
        <f>SazbaDPH1</f>
        <v>15</v>
      </c>
      <c r="F24" s="57" t="s">
        <v>29</v>
      </c>
      <c r="G24" s="244">
        <f>ZakladDPHSni*SazbaDPH1/100</f>
        <v>0</v>
      </c>
      <c r="H24" s="245"/>
      <c r="I24" s="245"/>
      <c r="J24" s="59" t="str">
        <f t="shared" si="0"/>
        <v>CZK</v>
      </c>
    </row>
    <row r="25" spans="1:10" ht="23.25" customHeight="1">
      <c r="A25" s="4"/>
      <c r="B25" s="60" t="s">
        <v>32</v>
      </c>
      <c r="C25" s="50"/>
      <c r="D25" s="51"/>
      <c r="E25" s="61">
        <v>21</v>
      </c>
      <c r="F25" s="57" t="s">
        <v>29</v>
      </c>
      <c r="G25" s="246"/>
      <c r="H25" s="247"/>
      <c r="I25" s="247"/>
      <c r="J25" s="59" t="str">
        <f t="shared" si="0"/>
        <v>CZK</v>
      </c>
    </row>
    <row r="26" spans="1:10" ht="23.25" customHeight="1">
      <c r="A26" s="4"/>
      <c r="B26" s="62" t="s">
        <v>33</v>
      </c>
      <c r="C26" s="63"/>
      <c r="D26" s="64"/>
      <c r="E26" s="65">
        <f>SazbaDPH2</f>
        <v>21</v>
      </c>
      <c r="F26" s="66" t="s">
        <v>29</v>
      </c>
      <c r="G26" s="242"/>
      <c r="H26" s="243"/>
      <c r="I26" s="243"/>
      <c r="J26" s="67" t="str">
        <f t="shared" si="0"/>
        <v>CZK</v>
      </c>
    </row>
    <row r="27" spans="1:10" ht="23.25" customHeight="1" thickBot="1">
      <c r="A27" s="4"/>
      <c r="B27" s="68" t="s">
        <v>34</v>
      </c>
      <c r="C27" s="69"/>
      <c r="D27" s="70"/>
      <c r="E27" s="69"/>
      <c r="F27" s="71"/>
      <c r="G27" s="248">
        <f>0</f>
        <v>0</v>
      </c>
      <c r="H27" s="248"/>
      <c r="I27" s="248"/>
      <c r="J27" s="72" t="str">
        <f t="shared" si="0"/>
        <v>CZK</v>
      </c>
    </row>
    <row r="28" spans="1:10" ht="27.75" customHeight="1" hidden="1" thickBot="1">
      <c r="A28" s="4"/>
      <c r="B28" s="73" t="s">
        <v>35</v>
      </c>
      <c r="C28" s="74"/>
      <c r="D28" s="74"/>
      <c r="E28" s="75"/>
      <c r="F28" s="76"/>
      <c r="G28" s="249">
        <f>ZakladDPHSniVypocet+ZakladDPHZaklVypocet</f>
        <v>0</v>
      </c>
      <c r="H28" s="249"/>
      <c r="I28" s="249"/>
      <c r="J28" s="77" t="str">
        <f t="shared" si="0"/>
        <v>CZK</v>
      </c>
    </row>
    <row r="29" spans="1:10" ht="27.75" customHeight="1" thickBot="1">
      <c r="A29" s="4"/>
      <c r="B29" s="73" t="s">
        <v>36</v>
      </c>
      <c r="C29" s="78"/>
      <c r="D29" s="78"/>
      <c r="E29" s="78"/>
      <c r="F29" s="78"/>
      <c r="G29" s="249"/>
      <c r="H29" s="249"/>
      <c r="I29" s="249"/>
      <c r="J29" s="79" t="s">
        <v>30</v>
      </c>
    </row>
    <row r="30" spans="1:10" ht="12.75" customHeight="1">
      <c r="A30" s="4"/>
      <c r="B30" s="4"/>
      <c r="C30" s="17"/>
      <c r="D30" s="17"/>
      <c r="E30" s="17"/>
      <c r="F30" s="17"/>
      <c r="G30" s="30"/>
      <c r="H30" s="17"/>
      <c r="I30" s="30"/>
      <c r="J30" s="80"/>
    </row>
    <row r="31" spans="1:10" ht="30" customHeight="1">
      <c r="A31" s="4"/>
      <c r="B31" s="4"/>
      <c r="C31" s="17"/>
      <c r="D31" s="17"/>
      <c r="E31" s="17"/>
      <c r="F31" s="17"/>
      <c r="G31" s="30"/>
      <c r="H31" s="17"/>
      <c r="I31" s="30"/>
      <c r="J31" s="80"/>
    </row>
    <row r="32" spans="1:10" ht="18.75" customHeight="1">
      <c r="A32" s="4"/>
      <c r="B32" s="81"/>
      <c r="C32" s="82" t="s">
        <v>37</v>
      </c>
      <c r="D32" s="83"/>
      <c r="E32" s="83"/>
      <c r="F32" s="82" t="s">
        <v>38</v>
      </c>
      <c r="G32" s="83"/>
      <c r="H32" s="84"/>
      <c r="I32" s="83"/>
      <c r="J32" s="80"/>
    </row>
    <row r="33" spans="1:10" ht="47.25" customHeight="1">
      <c r="A33" s="4"/>
      <c r="B33" s="4"/>
      <c r="C33" s="17"/>
      <c r="D33" s="17"/>
      <c r="E33" s="17"/>
      <c r="F33" s="17"/>
      <c r="G33" s="30"/>
      <c r="H33" s="17"/>
      <c r="I33" s="30"/>
      <c r="J33" s="80"/>
    </row>
    <row r="34" spans="1:10" s="1" customFormat="1" ht="18.75" customHeight="1">
      <c r="A34" s="85"/>
      <c r="B34" s="85"/>
      <c r="C34" s="86"/>
      <c r="D34" s="87"/>
      <c r="E34" s="87"/>
      <c r="F34" s="86"/>
      <c r="G34" s="88"/>
      <c r="H34" s="87"/>
      <c r="I34" s="88"/>
      <c r="J34" s="89"/>
    </row>
    <row r="35" spans="1:10" ht="12.75" customHeight="1">
      <c r="A35" s="4"/>
      <c r="B35" s="4"/>
      <c r="C35" s="17"/>
      <c r="D35" s="241" t="s">
        <v>39</v>
      </c>
      <c r="E35" s="241"/>
      <c r="F35" s="17"/>
      <c r="G35" s="30"/>
      <c r="H35" s="90" t="s">
        <v>40</v>
      </c>
      <c r="I35" s="30"/>
      <c r="J35" s="80"/>
    </row>
    <row r="36" spans="1:10" ht="13.5" customHeight="1" thickBot="1">
      <c r="A36" s="91"/>
      <c r="B36" s="91"/>
      <c r="C36" s="92"/>
      <c r="D36" s="92"/>
      <c r="E36" s="92"/>
      <c r="F36" s="92"/>
      <c r="G36" s="93"/>
      <c r="H36" s="92"/>
      <c r="I36" s="93"/>
      <c r="J36" s="94"/>
    </row>
    <row r="37" spans="2:10" ht="27" customHeight="1" hidden="1">
      <c r="B37" s="95" t="s">
        <v>41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8" t="s">
        <v>42</v>
      </c>
      <c r="B38" s="99" t="s">
        <v>43</v>
      </c>
      <c r="C38" s="100" t="s">
        <v>44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45</v>
      </c>
      <c r="I38" s="103" t="s">
        <v>46</v>
      </c>
      <c r="J38" s="104" t="s">
        <v>29</v>
      </c>
    </row>
    <row r="39" spans="1:10" ht="25.5" customHeight="1" hidden="1">
      <c r="A39" s="98">
        <v>0</v>
      </c>
      <c r="B39" s="105" t="s">
        <v>47</v>
      </c>
      <c r="C39" s="250" t="s">
        <v>48</v>
      </c>
      <c r="D39" s="251"/>
      <c r="E39" s="251"/>
      <c r="F39" s="106">
        <f>'Rozpočet Pol'!AC526</f>
        <v>0</v>
      </c>
      <c r="G39" s="107">
        <f>'Rozpočet Pol'!AD526</f>
        <v>0</v>
      </c>
      <c r="H39" s="108">
        <f>(F39*SazbaDPH1/100)+(G39*SazbaDPH2/100)</f>
        <v>0</v>
      </c>
      <c r="I39" s="108">
        <f>F39+G39+H39</f>
        <v>0</v>
      </c>
      <c r="J39" s="105">
        <f>IF(CenaCelkemVypocet=0,"",I39/CenaCelkemVypocet*100)</f>
      </c>
    </row>
    <row r="40" spans="1:10" ht="25.5" customHeight="1" hidden="1">
      <c r="A40" s="98"/>
      <c r="B40" s="252" t="s">
        <v>49</v>
      </c>
      <c r="C40" s="252"/>
      <c r="D40" s="252"/>
      <c r="E40" s="252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111">
        <f>SUMIF(A39:A39,"=1",J39:J39)</f>
        <v>0</v>
      </c>
    </row>
    <row r="42" ht="13.5">
      <c r="B42" t="s">
        <v>50</v>
      </c>
    </row>
    <row r="43" spans="2:52" ht="14.25">
      <c r="B43" s="253" t="s">
        <v>51</v>
      </c>
      <c r="C43" s="253"/>
      <c r="D43" s="253"/>
      <c r="E43" s="253"/>
      <c r="F43" s="253"/>
      <c r="G43" s="253"/>
      <c r="H43" s="253"/>
      <c r="I43" s="253"/>
      <c r="J43" s="253"/>
      <c r="AZ43" s="112" t="str">
        <f>B43</f>
        <v>Cenová soustava : www.cenovasoustava.cz</v>
      </c>
    </row>
    <row r="46" ht="16.5">
      <c r="B46" s="113" t="s">
        <v>52</v>
      </c>
    </row>
    <row r="48" spans="1:10" ht="25.5" customHeight="1">
      <c r="A48" s="114"/>
      <c r="B48" s="115" t="s">
        <v>43</v>
      </c>
      <c r="C48" s="115" t="s">
        <v>44</v>
      </c>
      <c r="D48" s="116"/>
      <c r="E48" s="116"/>
      <c r="F48" s="117" t="s">
        <v>53</v>
      </c>
      <c r="G48" s="117"/>
      <c r="H48" s="117"/>
      <c r="I48" s="254" t="s">
        <v>19</v>
      </c>
      <c r="J48" s="254"/>
    </row>
    <row r="49" spans="1:10" ht="25.5" customHeight="1">
      <c r="A49" s="118"/>
      <c r="B49" s="119" t="s">
        <v>54</v>
      </c>
      <c r="C49" s="256" t="s">
        <v>55</v>
      </c>
      <c r="D49" s="257"/>
      <c r="E49" s="257"/>
      <c r="F49" s="120" t="s">
        <v>20</v>
      </c>
      <c r="G49" s="121"/>
      <c r="H49" s="121"/>
      <c r="I49" s="255">
        <f>'Rozpočet Pol'!G9</f>
        <v>0</v>
      </c>
      <c r="J49" s="255"/>
    </row>
    <row r="50" spans="1:10" ht="25.5" customHeight="1">
      <c r="A50" s="118"/>
      <c r="B50" s="122" t="s">
        <v>56</v>
      </c>
      <c r="C50" s="259" t="s">
        <v>57</v>
      </c>
      <c r="D50" s="260"/>
      <c r="E50" s="260"/>
      <c r="F50" s="123" t="s">
        <v>20</v>
      </c>
      <c r="G50" s="124"/>
      <c r="H50" s="124"/>
      <c r="I50" s="258">
        <f>'Rozpočet Pol'!G58</f>
        <v>0</v>
      </c>
      <c r="J50" s="258"/>
    </row>
    <row r="51" spans="1:10" ht="25.5" customHeight="1">
      <c r="A51" s="118"/>
      <c r="B51" s="122" t="s">
        <v>58</v>
      </c>
      <c r="C51" s="259" t="s">
        <v>59</v>
      </c>
      <c r="D51" s="260"/>
      <c r="E51" s="260"/>
      <c r="F51" s="123" t="s">
        <v>20</v>
      </c>
      <c r="G51" s="124"/>
      <c r="H51" s="124"/>
      <c r="I51" s="258">
        <f>'Rozpočet Pol'!G70</f>
        <v>0</v>
      </c>
      <c r="J51" s="258"/>
    </row>
    <row r="52" spans="1:10" ht="25.5" customHeight="1">
      <c r="A52" s="118"/>
      <c r="B52" s="122" t="s">
        <v>60</v>
      </c>
      <c r="C52" s="259" t="s">
        <v>61</v>
      </c>
      <c r="D52" s="260"/>
      <c r="E52" s="260"/>
      <c r="F52" s="123" t="s">
        <v>20</v>
      </c>
      <c r="G52" s="124"/>
      <c r="H52" s="124"/>
      <c r="I52" s="258">
        <f>'Rozpočet Pol'!G95</f>
        <v>0</v>
      </c>
      <c r="J52" s="258"/>
    </row>
    <row r="53" spans="1:10" ht="25.5" customHeight="1">
      <c r="A53" s="118"/>
      <c r="B53" s="122" t="s">
        <v>62</v>
      </c>
      <c r="C53" s="259" t="s">
        <v>63</v>
      </c>
      <c r="D53" s="260"/>
      <c r="E53" s="260"/>
      <c r="F53" s="123" t="s">
        <v>20</v>
      </c>
      <c r="G53" s="124"/>
      <c r="H53" s="124"/>
      <c r="I53" s="258">
        <f>'Rozpočet Pol'!G99</f>
        <v>0</v>
      </c>
      <c r="J53" s="258"/>
    </row>
    <row r="54" spans="1:10" ht="25.5" customHeight="1">
      <c r="A54" s="118"/>
      <c r="B54" s="122" t="s">
        <v>64</v>
      </c>
      <c r="C54" s="259" t="s">
        <v>65</v>
      </c>
      <c r="D54" s="260"/>
      <c r="E54" s="260"/>
      <c r="F54" s="123" t="s">
        <v>20</v>
      </c>
      <c r="G54" s="124"/>
      <c r="H54" s="124"/>
      <c r="I54" s="258">
        <f>'Rozpočet Pol'!G105</f>
        <v>0</v>
      </c>
      <c r="J54" s="258"/>
    </row>
    <row r="55" spans="1:10" ht="25.5" customHeight="1">
      <c r="A55" s="118"/>
      <c r="B55" s="122" t="s">
        <v>66</v>
      </c>
      <c r="C55" s="259" t="s">
        <v>67</v>
      </c>
      <c r="D55" s="260"/>
      <c r="E55" s="260"/>
      <c r="F55" s="123" t="s">
        <v>20</v>
      </c>
      <c r="G55" s="124"/>
      <c r="H55" s="124"/>
      <c r="I55" s="258">
        <f>'Rozpočet Pol'!G111</f>
        <v>0</v>
      </c>
      <c r="J55" s="258"/>
    </row>
    <row r="56" spans="1:10" ht="25.5" customHeight="1">
      <c r="A56" s="118"/>
      <c r="B56" s="122" t="s">
        <v>68</v>
      </c>
      <c r="C56" s="259" t="s">
        <v>69</v>
      </c>
      <c r="D56" s="260"/>
      <c r="E56" s="260"/>
      <c r="F56" s="123" t="s">
        <v>20</v>
      </c>
      <c r="G56" s="124"/>
      <c r="H56" s="124"/>
      <c r="I56" s="258">
        <f>'Rozpočet Pol'!G118</f>
        <v>0</v>
      </c>
      <c r="J56" s="258"/>
    </row>
    <row r="57" spans="1:10" ht="25.5" customHeight="1">
      <c r="A57" s="118"/>
      <c r="B57" s="122" t="s">
        <v>70</v>
      </c>
      <c r="C57" s="259" t="s">
        <v>71</v>
      </c>
      <c r="D57" s="260"/>
      <c r="E57" s="260"/>
      <c r="F57" s="123" t="s">
        <v>20</v>
      </c>
      <c r="G57" s="124"/>
      <c r="H57" s="124"/>
      <c r="I57" s="258">
        <f>'Rozpočet Pol'!G124</f>
        <v>0</v>
      </c>
      <c r="J57" s="258"/>
    </row>
    <row r="58" spans="1:10" ht="25.5" customHeight="1">
      <c r="A58" s="118"/>
      <c r="B58" s="122" t="s">
        <v>72</v>
      </c>
      <c r="C58" s="259" t="s">
        <v>73</v>
      </c>
      <c r="D58" s="260"/>
      <c r="E58" s="260"/>
      <c r="F58" s="123" t="s">
        <v>20</v>
      </c>
      <c r="G58" s="124"/>
      <c r="H58" s="124"/>
      <c r="I58" s="258">
        <f>'Rozpočet Pol'!G129</f>
        <v>0</v>
      </c>
      <c r="J58" s="258"/>
    </row>
    <row r="59" spans="1:10" ht="25.5" customHeight="1">
      <c r="A59" s="118"/>
      <c r="B59" s="122" t="s">
        <v>74</v>
      </c>
      <c r="C59" s="259" t="s">
        <v>75</v>
      </c>
      <c r="D59" s="260"/>
      <c r="E59" s="260"/>
      <c r="F59" s="123" t="s">
        <v>20</v>
      </c>
      <c r="G59" s="124"/>
      <c r="H59" s="124"/>
      <c r="I59" s="258">
        <f>'Rozpočet Pol'!G134</f>
        <v>0</v>
      </c>
      <c r="J59" s="258"/>
    </row>
    <row r="60" spans="1:10" ht="25.5" customHeight="1">
      <c r="A60" s="118"/>
      <c r="B60" s="122" t="s">
        <v>76</v>
      </c>
      <c r="C60" s="259" t="s">
        <v>77</v>
      </c>
      <c r="D60" s="260"/>
      <c r="E60" s="260"/>
      <c r="F60" s="123" t="s">
        <v>20</v>
      </c>
      <c r="G60" s="124"/>
      <c r="H60" s="124"/>
      <c r="I60" s="258">
        <f>'Rozpočet Pol'!G138</f>
        <v>0</v>
      </c>
      <c r="J60" s="258"/>
    </row>
    <row r="61" spans="1:10" ht="25.5" customHeight="1">
      <c r="A61" s="118"/>
      <c r="B61" s="122" t="s">
        <v>78</v>
      </c>
      <c r="C61" s="259" t="s">
        <v>79</v>
      </c>
      <c r="D61" s="260"/>
      <c r="E61" s="260"/>
      <c r="F61" s="123" t="s">
        <v>21</v>
      </c>
      <c r="G61" s="124"/>
      <c r="H61" s="124"/>
      <c r="I61" s="258">
        <f>'Rozpočet Pol'!G140</f>
        <v>0</v>
      </c>
      <c r="J61" s="258"/>
    </row>
    <row r="62" spans="1:10" ht="25.5" customHeight="1">
      <c r="A62" s="118"/>
      <c r="B62" s="122" t="s">
        <v>80</v>
      </c>
      <c r="C62" s="259" t="s">
        <v>81</v>
      </c>
      <c r="D62" s="260"/>
      <c r="E62" s="260"/>
      <c r="F62" s="123" t="s">
        <v>21</v>
      </c>
      <c r="G62" s="124"/>
      <c r="H62" s="124"/>
      <c r="I62" s="258">
        <f>'Rozpočet Pol'!G145</f>
        <v>0</v>
      </c>
      <c r="J62" s="258"/>
    </row>
    <row r="63" spans="1:10" ht="25.5" customHeight="1">
      <c r="A63" s="118"/>
      <c r="B63" s="122" t="s">
        <v>82</v>
      </c>
      <c r="C63" s="259" t="s">
        <v>83</v>
      </c>
      <c r="D63" s="260"/>
      <c r="E63" s="260"/>
      <c r="F63" s="123" t="s">
        <v>21</v>
      </c>
      <c r="G63" s="124"/>
      <c r="H63" s="124"/>
      <c r="I63" s="258">
        <f>'Rozpočet Pol'!G150</f>
        <v>0</v>
      </c>
      <c r="J63" s="258"/>
    </row>
    <row r="64" spans="1:10" ht="25.5" customHeight="1">
      <c r="A64" s="118"/>
      <c r="B64" s="122" t="s">
        <v>84</v>
      </c>
      <c r="C64" s="259" t="s">
        <v>85</v>
      </c>
      <c r="D64" s="260"/>
      <c r="E64" s="260"/>
      <c r="F64" s="123" t="s">
        <v>21</v>
      </c>
      <c r="G64" s="124"/>
      <c r="H64" s="124"/>
      <c r="I64" s="258">
        <f>'Rozpočet Pol'!G154</f>
        <v>0</v>
      </c>
      <c r="J64" s="258"/>
    </row>
    <row r="65" spans="1:10" ht="25.5" customHeight="1">
      <c r="A65" s="118"/>
      <c r="B65" s="122" t="s">
        <v>86</v>
      </c>
      <c r="C65" s="259" t="s">
        <v>87</v>
      </c>
      <c r="D65" s="260"/>
      <c r="E65" s="260"/>
      <c r="F65" s="123" t="s">
        <v>21</v>
      </c>
      <c r="G65" s="124"/>
      <c r="H65" s="124"/>
      <c r="I65" s="258">
        <f>'Rozpočet Pol'!G157</f>
        <v>0</v>
      </c>
      <c r="J65" s="258"/>
    </row>
    <row r="66" spans="1:10" ht="25.5" customHeight="1">
      <c r="A66" s="118"/>
      <c r="B66" s="122" t="s">
        <v>88</v>
      </c>
      <c r="C66" s="259" t="s">
        <v>89</v>
      </c>
      <c r="D66" s="260"/>
      <c r="E66" s="260"/>
      <c r="F66" s="123" t="s">
        <v>21</v>
      </c>
      <c r="G66" s="124"/>
      <c r="H66" s="124"/>
      <c r="I66" s="258">
        <f>'Rozpočet Pol'!G163</f>
        <v>0</v>
      </c>
      <c r="J66" s="258"/>
    </row>
    <row r="67" spans="1:10" ht="25.5" customHeight="1">
      <c r="A67" s="118"/>
      <c r="B67" s="122" t="s">
        <v>90</v>
      </c>
      <c r="C67" s="259" t="s">
        <v>91</v>
      </c>
      <c r="D67" s="260"/>
      <c r="E67" s="260"/>
      <c r="F67" s="123" t="s">
        <v>21</v>
      </c>
      <c r="G67" s="124"/>
      <c r="H67" s="124"/>
      <c r="I67" s="258">
        <f>'Rozpočet Pol'!G194</f>
        <v>0</v>
      </c>
      <c r="J67" s="258"/>
    </row>
    <row r="68" spans="1:10" ht="25.5" customHeight="1">
      <c r="A68" s="118"/>
      <c r="B68" s="122" t="s">
        <v>92</v>
      </c>
      <c r="C68" s="259" t="s">
        <v>93</v>
      </c>
      <c r="D68" s="260"/>
      <c r="E68" s="260"/>
      <c r="F68" s="123" t="s">
        <v>21</v>
      </c>
      <c r="G68" s="124"/>
      <c r="H68" s="124"/>
      <c r="I68" s="258">
        <f>'Rozpočet Pol'!G201</f>
        <v>0</v>
      </c>
      <c r="J68" s="258"/>
    </row>
    <row r="69" spans="1:10" ht="25.5" customHeight="1">
      <c r="A69" s="118"/>
      <c r="B69" s="122" t="s">
        <v>94</v>
      </c>
      <c r="C69" s="259" t="s">
        <v>95</v>
      </c>
      <c r="D69" s="260"/>
      <c r="E69" s="260"/>
      <c r="F69" s="123" t="s">
        <v>21</v>
      </c>
      <c r="G69" s="124"/>
      <c r="H69" s="124"/>
      <c r="I69" s="258">
        <f>'Rozpočet Pol'!G209</f>
        <v>0</v>
      </c>
      <c r="J69" s="258"/>
    </row>
    <row r="70" spans="1:10" ht="25.5" customHeight="1">
      <c r="A70" s="118"/>
      <c r="B70" s="122" t="s">
        <v>96</v>
      </c>
      <c r="C70" s="259" t="s">
        <v>97</v>
      </c>
      <c r="D70" s="260"/>
      <c r="E70" s="260"/>
      <c r="F70" s="123" t="s">
        <v>21</v>
      </c>
      <c r="G70" s="124"/>
      <c r="H70" s="124"/>
      <c r="I70" s="258">
        <f>'Rozpočet Pol'!G214</f>
        <v>0</v>
      </c>
      <c r="J70" s="258"/>
    </row>
    <row r="71" spans="1:10" ht="25.5" customHeight="1">
      <c r="A71" s="118"/>
      <c r="B71" s="122" t="s">
        <v>98</v>
      </c>
      <c r="C71" s="259" t="s">
        <v>99</v>
      </c>
      <c r="D71" s="260"/>
      <c r="E71" s="260"/>
      <c r="F71" s="123" t="s">
        <v>21</v>
      </c>
      <c r="G71" s="124"/>
      <c r="H71" s="124"/>
      <c r="I71" s="258">
        <f>'Rozpočet Pol'!G228</f>
        <v>0</v>
      </c>
      <c r="J71" s="258"/>
    </row>
    <row r="72" spans="1:10" ht="25.5" customHeight="1">
      <c r="A72" s="118"/>
      <c r="B72" s="122" t="s">
        <v>100</v>
      </c>
      <c r="C72" s="259" t="s">
        <v>101</v>
      </c>
      <c r="D72" s="260"/>
      <c r="E72" s="260"/>
      <c r="F72" s="123" t="s">
        <v>21</v>
      </c>
      <c r="G72" s="124"/>
      <c r="H72" s="124"/>
      <c r="I72" s="258">
        <f>'Rozpočet Pol'!G241</f>
        <v>0</v>
      </c>
      <c r="J72" s="258"/>
    </row>
    <row r="73" spans="1:10" ht="25.5" customHeight="1">
      <c r="A73" s="118"/>
      <c r="B73" s="122" t="s">
        <v>102</v>
      </c>
      <c r="C73" s="259" t="s">
        <v>103</v>
      </c>
      <c r="D73" s="260"/>
      <c r="E73" s="260"/>
      <c r="F73" s="123" t="s">
        <v>21</v>
      </c>
      <c r="G73" s="124"/>
      <c r="H73" s="124"/>
      <c r="I73" s="258">
        <f>'Rozpočet Pol'!G248</f>
        <v>0</v>
      </c>
      <c r="J73" s="258"/>
    </row>
    <row r="74" spans="1:10" ht="25.5" customHeight="1">
      <c r="A74" s="118"/>
      <c r="B74" s="122" t="s">
        <v>104</v>
      </c>
      <c r="C74" s="259" t="s">
        <v>105</v>
      </c>
      <c r="D74" s="260"/>
      <c r="E74" s="260"/>
      <c r="F74" s="123" t="s">
        <v>21</v>
      </c>
      <c r="G74" s="124"/>
      <c r="H74" s="124"/>
      <c r="I74" s="258">
        <f>'Rozpočet Pol'!G252</f>
        <v>0</v>
      </c>
      <c r="J74" s="258"/>
    </row>
    <row r="75" spans="1:10" ht="25.5" customHeight="1">
      <c r="A75" s="118"/>
      <c r="B75" s="122" t="s">
        <v>106</v>
      </c>
      <c r="C75" s="259" t="s">
        <v>107</v>
      </c>
      <c r="D75" s="260"/>
      <c r="E75" s="260"/>
      <c r="F75" s="123" t="s">
        <v>22</v>
      </c>
      <c r="G75" s="124"/>
      <c r="H75" s="124"/>
      <c r="I75" s="258">
        <f>'Rozpočet Pol'!G257</f>
        <v>0</v>
      </c>
      <c r="J75" s="258"/>
    </row>
    <row r="76" spans="1:10" ht="25.5" customHeight="1">
      <c r="A76" s="118"/>
      <c r="B76" s="122" t="s">
        <v>108</v>
      </c>
      <c r="C76" s="259" t="s">
        <v>109</v>
      </c>
      <c r="D76" s="260"/>
      <c r="E76" s="260"/>
      <c r="F76" s="123" t="s">
        <v>22</v>
      </c>
      <c r="G76" s="124"/>
      <c r="H76" s="124"/>
      <c r="I76" s="258">
        <f>'Rozpočet Pol'!G264</f>
        <v>0</v>
      </c>
      <c r="J76" s="258"/>
    </row>
    <row r="77" spans="1:10" ht="25.5" customHeight="1">
      <c r="A77" s="118"/>
      <c r="B77" s="122" t="s">
        <v>23</v>
      </c>
      <c r="C77" s="259" t="s">
        <v>24</v>
      </c>
      <c r="D77" s="260"/>
      <c r="E77" s="260"/>
      <c r="F77" s="123" t="s">
        <v>23</v>
      </c>
      <c r="G77" s="124"/>
      <c r="H77" s="124"/>
      <c r="I77" s="258">
        <f>'Rozpočet Pol'!G514</f>
        <v>0</v>
      </c>
      <c r="J77" s="258"/>
    </row>
    <row r="78" spans="1:10" ht="25.5" customHeight="1">
      <c r="A78" s="118"/>
      <c r="B78" s="125" t="s">
        <v>25</v>
      </c>
      <c r="C78" s="263" t="s">
        <v>26</v>
      </c>
      <c r="D78" s="264"/>
      <c r="E78" s="264"/>
      <c r="F78" s="126" t="s">
        <v>25</v>
      </c>
      <c r="G78" s="127"/>
      <c r="H78" s="127"/>
      <c r="I78" s="262">
        <f>'Rozpočet Pol'!G520</f>
        <v>0</v>
      </c>
      <c r="J78" s="262"/>
    </row>
    <row r="79" spans="1:10" ht="25.5" customHeight="1">
      <c r="A79" s="128"/>
      <c r="B79" s="129" t="s">
        <v>46</v>
      </c>
      <c r="C79" s="129"/>
      <c r="D79" s="130"/>
      <c r="E79" s="130"/>
      <c r="F79" s="131"/>
      <c r="G79" s="132"/>
      <c r="H79" s="132"/>
      <c r="I79" s="261">
        <f>SUM(I49:I78)</f>
        <v>0</v>
      </c>
      <c r="J79" s="261"/>
    </row>
    <row r="80" spans="6:10" ht="13.5">
      <c r="F80" s="133"/>
      <c r="G80" s="134"/>
      <c r="H80" s="133"/>
      <c r="I80" s="134"/>
      <c r="J80" s="134"/>
    </row>
    <row r="81" spans="6:10" ht="13.5">
      <c r="F81" s="133"/>
      <c r="G81" s="134"/>
      <c r="H81" s="133"/>
      <c r="I81" s="134"/>
      <c r="J81" s="134"/>
    </row>
    <row r="82" spans="6:10" ht="13.5">
      <c r="F82" s="133"/>
      <c r="G82" s="134"/>
      <c r="H82" s="133"/>
      <c r="I82" s="134"/>
      <c r="J82" s="134"/>
    </row>
  </sheetData>
  <sheetProtection/>
  <mergeCells count="100">
    <mergeCell ref="I79:J79"/>
    <mergeCell ref="I77:J77"/>
    <mergeCell ref="C77:E77"/>
    <mergeCell ref="I78:J78"/>
    <mergeCell ref="C78:E78"/>
    <mergeCell ref="I76:J76"/>
    <mergeCell ref="C76:E76"/>
    <mergeCell ref="I75:J75"/>
    <mergeCell ref="I71:J71"/>
    <mergeCell ref="I74:J74"/>
    <mergeCell ref="C74:E74"/>
    <mergeCell ref="C75:E75"/>
    <mergeCell ref="C71:E71"/>
    <mergeCell ref="I72:J72"/>
    <mergeCell ref="C72:E72"/>
    <mergeCell ref="I73:J73"/>
    <mergeCell ref="C73:E73"/>
    <mergeCell ref="I70:J70"/>
    <mergeCell ref="I68:J68"/>
    <mergeCell ref="C68:E68"/>
    <mergeCell ref="I69:J69"/>
    <mergeCell ref="C69:E69"/>
    <mergeCell ref="C70:E70"/>
    <mergeCell ref="I67:J67"/>
    <mergeCell ref="C67:E67"/>
    <mergeCell ref="I66:J66"/>
    <mergeCell ref="I62:J62"/>
    <mergeCell ref="I65:J65"/>
    <mergeCell ref="C65:E65"/>
    <mergeCell ref="C66:E66"/>
    <mergeCell ref="C62:E62"/>
    <mergeCell ref="I63:J63"/>
    <mergeCell ref="C63:E63"/>
    <mergeCell ref="I64:J64"/>
    <mergeCell ref="C64:E64"/>
    <mergeCell ref="I61:J61"/>
    <mergeCell ref="I59:J59"/>
    <mergeCell ref="C59:E59"/>
    <mergeCell ref="I60:J60"/>
    <mergeCell ref="C60:E60"/>
    <mergeCell ref="C61:E61"/>
    <mergeCell ref="I58:J58"/>
    <mergeCell ref="C58:E58"/>
    <mergeCell ref="I57:J57"/>
    <mergeCell ref="I53:J53"/>
    <mergeCell ref="I56:J56"/>
    <mergeCell ref="C56:E56"/>
    <mergeCell ref="C57:E57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35:E35"/>
    <mergeCell ref="G26:I26"/>
    <mergeCell ref="G24:I24"/>
    <mergeCell ref="G23:I23"/>
    <mergeCell ref="G27:I27"/>
    <mergeCell ref="G29:I29"/>
    <mergeCell ref="G25:I25"/>
    <mergeCell ref="G28:I28"/>
    <mergeCell ref="D2:J2"/>
    <mergeCell ref="G19:H19"/>
    <mergeCell ref="B1:J1"/>
    <mergeCell ref="I15:J15"/>
    <mergeCell ref="D3:J3"/>
    <mergeCell ref="I21:J21"/>
    <mergeCell ref="I17:J17"/>
    <mergeCell ref="I18:J18"/>
    <mergeCell ref="I20:J20"/>
    <mergeCell ref="I16:J16"/>
    <mergeCell ref="I19:J19"/>
    <mergeCell ref="D11:G11"/>
    <mergeCell ref="E17:F17"/>
    <mergeCell ref="G16:H16"/>
    <mergeCell ref="G17:H17"/>
    <mergeCell ref="G18:H18"/>
    <mergeCell ref="E18:F18"/>
    <mergeCell ref="E15:F15"/>
    <mergeCell ref="E19:F19"/>
    <mergeCell ref="D12:G12"/>
    <mergeCell ref="D13:G13"/>
    <mergeCell ref="E20:F20"/>
    <mergeCell ref="G20:H20"/>
    <mergeCell ref="E21:F21"/>
    <mergeCell ref="G21:H21"/>
    <mergeCell ref="G15:H15"/>
    <mergeCell ref="E16:F16"/>
  </mergeCells>
  <printOptions/>
  <pageMargins left="0.39375001192092896" right="0.19652777910232544" top="0.5902777910232544" bottom="0.39375001192092896" header="0" footer="0.19652777910232544"/>
  <pageSetup errors="blank" firstPageNumber="1" useFirstPageNumber="1" fitToHeight="9999" horizontalDpi="300" verticalDpi="300" orientation="portrait" paperSize="9" r:id="rId3"/>
  <headerFooter alignWithMargins="0">
    <oddFooter>&amp;CStránka &amp;P</oddFooter>
  </headerFooter>
  <rowBreaks count="2" manualBreakCount="2">
    <brk id="36" max="9" man="1"/>
    <brk id="43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PageLayoutView="0" workbookViewId="0" topLeftCell="A1">
      <selection activeCell="A5" sqref="A5:IV5"/>
    </sheetView>
  </sheetViews>
  <sheetFormatPr defaultColWidth="9.33203125" defaultRowHeight="13.5"/>
  <cols>
    <col min="1" max="1" width="4.33203125" style="135" customWidth="1"/>
    <col min="2" max="2" width="14.5" style="135" customWidth="1"/>
    <col min="3" max="3" width="38.33203125" style="136" customWidth="1"/>
    <col min="4" max="4" width="4.66015625" style="135" customWidth="1"/>
    <col min="5" max="5" width="10.66015625" style="135" customWidth="1"/>
    <col min="6" max="6" width="10" style="135" customWidth="1"/>
    <col min="7" max="7" width="12.83203125" style="135" customWidth="1"/>
    <col min="8" max="16384" width="9.33203125" style="135" customWidth="1"/>
  </cols>
  <sheetData>
    <row r="1" spans="1:7" ht="15.75">
      <c r="A1" s="265" t="s">
        <v>110</v>
      </c>
      <c r="B1" s="265"/>
      <c r="C1" s="266"/>
      <c r="D1" s="265"/>
      <c r="E1" s="265"/>
      <c r="F1" s="265"/>
      <c r="G1" s="265"/>
    </row>
    <row r="2" spans="1:7" ht="24.75" customHeight="1">
      <c r="A2" s="137" t="s">
        <v>111</v>
      </c>
      <c r="B2" s="138"/>
      <c r="C2" s="267"/>
      <c r="D2" s="267"/>
      <c r="E2" s="267"/>
      <c r="F2" s="267"/>
      <c r="G2" s="268"/>
    </row>
    <row r="3" spans="1:7" ht="24.75" customHeight="1" hidden="1">
      <c r="A3" s="137" t="s">
        <v>112</v>
      </c>
      <c r="B3" s="138"/>
      <c r="C3" s="267"/>
      <c r="D3" s="267"/>
      <c r="E3" s="267"/>
      <c r="F3" s="267"/>
      <c r="G3" s="268"/>
    </row>
    <row r="4" spans="1:7" ht="24.75" customHeight="1" hidden="1">
      <c r="A4" s="137" t="s">
        <v>113</v>
      </c>
      <c r="B4" s="138"/>
      <c r="C4" s="267"/>
      <c r="D4" s="267"/>
      <c r="E4" s="267"/>
      <c r="F4" s="267"/>
      <c r="G4" s="268"/>
    </row>
    <row r="5" spans="2:4" ht="13.5" hidden="1">
      <c r="B5" s="139"/>
      <c r="C5" s="140"/>
      <c r="D5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C2:G2"/>
    <mergeCell ref="C3:G3"/>
    <mergeCell ref="C4:G4"/>
  </mergeCells>
  <printOptions/>
  <pageMargins left="0.5902777910232544" right="0.39375001192092896" top="0.5902777910232544" bottom="0.9840278029441833" header="0.19652777910232544" footer="0.511805534362793"/>
  <pageSetup errors="blank"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36"/>
  <sheetViews>
    <sheetView tabSelected="1" zoomScalePageLayoutView="0" workbookViewId="0" topLeftCell="A1">
      <selection activeCell="AA237" sqref="AA237"/>
    </sheetView>
  </sheetViews>
  <sheetFormatPr defaultColWidth="9.33203125" defaultRowHeight="13.5" outlineLevelRow="1"/>
  <cols>
    <col min="1" max="1" width="4.33203125" style="0" customWidth="1"/>
    <col min="2" max="2" width="14.5" style="142" customWidth="1"/>
    <col min="3" max="3" width="38.33203125" style="142" customWidth="1"/>
    <col min="4" max="4" width="4.66015625" style="0" customWidth="1"/>
    <col min="5" max="5" width="10.66015625" style="0" customWidth="1"/>
    <col min="6" max="6" width="10" style="0" customWidth="1"/>
    <col min="7" max="7" width="16.66015625" style="0" customWidth="1"/>
    <col min="8" max="13" width="0" style="0" hidden="1" customWidth="1"/>
    <col min="18" max="21" width="0" style="0" hidden="1" customWidth="1"/>
    <col min="29" max="39" width="0" style="0" hidden="1" customWidth="1"/>
    <col min="53" max="53" width="73.5" style="0" customWidth="1"/>
  </cols>
  <sheetData>
    <row r="1" spans="1:31" ht="15.75" customHeight="1">
      <c r="A1" s="274" t="s">
        <v>110</v>
      </c>
      <c r="B1" s="274"/>
      <c r="C1" s="274"/>
      <c r="D1" s="274"/>
      <c r="E1" s="274"/>
      <c r="F1" s="274"/>
      <c r="G1" s="274"/>
      <c r="AE1" t="s">
        <v>114</v>
      </c>
    </row>
    <row r="2" spans="1:31" ht="24.75" customHeight="1">
      <c r="A2" s="143" t="s">
        <v>115</v>
      </c>
      <c r="B2" s="144"/>
      <c r="C2" s="275" t="s">
        <v>5</v>
      </c>
      <c r="D2" s="276"/>
      <c r="E2" s="276"/>
      <c r="F2" s="276"/>
      <c r="G2" s="276"/>
      <c r="AE2" t="s">
        <v>116</v>
      </c>
    </row>
    <row r="3" spans="1:31" ht="24.75" customHeight="1" hidden="1">
      <c r="A3" s="145" t="s">
        <v>112</v>
      </c>
      <c r="B3" s="146"/>
      <c r="C3" s="277"/>
      <c r="D3" s="278"/>
      <c r="E3" s="278"/>
      <c r="F3" s="278"/>
      <c r="G3" s="278"/>
      <c r="AE3" t="s">
        <v>117</v>
      </c>
    </row>
    <row r="4" spans="1:31" ht="24.75" customHeight="1" hidden="1">
      <c r="A4" s="145" t="s">
        <v>113</v>
      </c>
      <c r="B4" s="146"/>
      <c r="C4" s="277"/>
      <c r="D4" s="278"/>
      <c r="E4" s="278"/>
      <c r="F4" s="278"/>
      <c r="G4" s="278"/>
      <c r="AE4" t="s">
        <v>118</v>
      </c>
    </row>
    <row r="5" spans="1:31" ht="13.5" hidden="1">
      <c r="A5" s="147" t="s">
        <v>119</v>
      </c>
      <c r="B5" s="148"/>
      <c r="C5" s="149"/>
      <c r="D5" s="150"/>
      <c r="E5" s="150"/>
      <c r="F5" s="150"/>
      <c r="G5" s="151"/>
      <c r="AE5" t="s">
        <v>120</v>
      </c>
    </row>
    <row r="7" spans="1:21" ht="40.5">
      <c r="A7" s="152" t="s">
        <v>121</v>
      </c>
      <c r="B7" s="153" t="s">
        <v>122</v>
      </c>
      <c r="C7" s="153" t="s">
        <v>123</v>
      </c>
      <c r="D7" s="152" t="s">
        <v>124</v>
      </c>
      <c r="E7" s="152" t="s">
        <v>125</v>
      </c>
      <c r="F7" s="154" t="s">
        <v>126</v>
      </c>
      <c r="G7" s="155" t="s">
        <v>19</v>
      </c>
      <c r="H7" s="156" t="s">
        <v>127</v>
      </c>
      <c r="I7" s="156" t="s">
        <v>128</v>
      </c>
      <c r="J7" s="156" t="s">
        <v>129</v>
      </c>
      <c r="K7" s="156" t="s">
        <v>130</v>
      </c>
      <c r="L7" s="156" t="s">
        <v>131</v>
      </c>
      <c r="M7" s="156" t="s">
        <v>132</v>
      </c>
      <c r="N7" s="156" t="s">
        <v>133</v>
      </c>
      <c r="O7" s="156" t="s">
        <v>134</v>
      </c>
      <c r="P7" s="156" t="s">
        <v>135</v>
      </c>
      <c r="Q7" s="156" t="s">
        <v>136</v>
      </c>
      <c r="R7" s="156" t="s">
        <v>137</v>
      </c>
      <c r="S7" s="156" t="s">
        <v>138</v>
      </c>
      <c r="T7" s="156" t="s">
        <v>139</v>
      </c>
      <c r="U7" s="157" t="s">
        <v>140</v>
      </c>
    </row>
    <row r="8" spans="1:21" ht="6" customHeight="1">
      <c r="A8" s="158"/>
      <c r="B8" s="159"/>
      <c r="C8" s="159"/>
      <c r="D8" s="160"/>
      <c r="E8" s="160"/>
      <c r="F8" s="160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163"/>
      <c r="S8" s="163"/>
      <c r="T8" s="163"/>
      <c r="U8" s="164"/>
    </row>
    <row r="9" spans="1:31" ht="13.5">
      <c r="A9" s="165" t="s">
        <v>141</v>
      </c>
      <c r="B9" s="166" t="s">
        <v>54</v>
      </c>
      <c r="C9" s="167" t="s">
        <v>55</v>
      </c>
      <c r="D9" s="168"/>
      <c r="E9" s="169"/>
      <c r="F9" s="170"/>
      <c r="G9" s="170"/>
      <c r="H9" s="170"/>
      <c r="I9" s="170">
        <f>SUM(I10:I57)</f>
        <v>0</v>
      </c>
      <c r="J9" s="170"/>
      <c r="K9" s="170">
        <f>SUM(K10:K57)</f>
        <v>0</v>
      </c>
      <c r="L9" s="170"/>
      <c r="M9" s="170">
        <f>SUM(M10:M57)</f>
        <v>0</v>
      </c>
      <c r="N9" s="171"/>
      <c r="O9" s="171"/>
      <c r="P9" s="171"/>
      <c r="Q9" s="171">
        <f>SUM(Q10:Q57)</f>
        <v>0</v>
      </c>
      <c r="R9" s="172"/>
      <c r="S9" s="172"/>
      <c r="T9" s="173"/>
      <c r="U9" s="172">
        <f>SUM(U10:U57)</f>
        <v>4372.169999999999</v>
      </c>
      <c r="AE9" t="s">
        <v>142</v>
      </c>
    </row>
    <row r="10" spans="1:60" ht="22.5" outlineLevel="1">
      <c r="A10" s="174">
        <v>1</v>
      </c>
      <c r="B10" s="175" t="s">
        <v>143</v>
      </c>
      <c r="C10" s="176" t="s">
        <v>144</v>
      </c>
      <c r="D10" s="177" t="s">
        <v>145</v>
      </c>
      <c r="E10" s="178">
        <v>1</v>
      </c>
      <c r="F10" s="179"/>
      <c r="G10" s="180"/>
      <c r="H10" s="179"/>
      <c r="I10" s="180">
        <f>ROUND(E10*H10,2)</f>
        <v>0</v>
      </c>
      <c r="J10" s="179"/>
      <c r="K10" s="180">
        <f>ROUND(E10*J10,2)</f>
        <v>0</v>
      </c>
      <c r="L10" s="180">
        <v>21</v>
      </c>
      <c r="M10" s="180">
        <f>G10*(1+L10/100)</f>
        <v>0</v>
      </c>
      <c r="N10" s="181">
        <v>0.00304</v>
      </c>
      <c r="O10" s="181"/>
      <c r="P10" s="181">
        <v>0</v>
      </c>
      <c r="Q10" s="181">
        <f>ROUND(E10*P10,5)</f>
        <v>0</v>
      </c>
      <c r="R10" s="177"/>
      <c r="S10" s="177"/>
      <c r="T10" s="182">
        <v>5.18</v>
      </c>
      <c r="U10" s="177">
        <f>ROUND(E10*T10,2)</f>
        <v>5.18</v>
      </c>
      <c r="V10" s="183"/>
      <c r="W10" s="183"/>
      <c r="X10" s="183"/>
      <c r="Y10" s="183"/>
      <c r="Z10" s="183"/>
      <c r="AA10" s="183"/>
      <c r="AB10" s="183"/>
      <c r="AC10" s="183"/>
      <c r="AD10" s="183"/>
      <c r="AE10" s="183" t="s">
        <v>146</v>
      </c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</row>
    <row r="11" spans="1:60" ht="22.5" outlineLevel="1">
      <c r="A11" s="174">
        <v>2</v>
      </c>
      <c r="B11" s="175" t="s">
        <v>147</v>
      </c>
      <c r="C11" s="176" t="s">
        <v>148</v>
      </c>
      <c r="D11" s="177" t="s">
        <v>149</v>
      </c>
      <c r="E11" s="178">
        <v>200</v>
      </c>
      <c r="F11" s="179"/>
      <c r="G11" s="180"/>
      <c r="H11" s="179"/>
      <c r="I11" s="180">
        <f>ROUND(E11*H11,2)</f>
        <v>0</v>
      </c>
      <c r="J11" s="179"/>
      <c r="K11" s="180">
        <f>ROUND(E11*J11,2)</f>
        <v>0</v>
      </c>
      <c r="L11" s="180">
        <v>21</v>
      </c>
      <c r="M11" s="180">
        <f>G11*(1+L11/100)</f>
        <v>0</v>
      </c>
      <c r="N11" s="181">
        <v>0</v>
      </c>
      <c r="O11" s="181">
        <f>ROUND(E11*N11,5)</f>
        <v>0</v>
      </c>
      <c r="P11" s="181">
        <v>0</v>
      </c>
      <c r="Q11" s="181">
        <f>ROUND(E11*P11,5)</f>
        <v>0</v>
      </c>
      <c r="R11" s="177"/>
      <c r="S11" s="177"/>
      <c r="T11" s="182">
        <v>0.203</v>
      </c>
      <c r="U11" s="177">
        <f>ROUND(E11*T11,2)</f>
        <v>40.6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 t="s">
        <v>146</v>
      </c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</row>
    <row r="12" spans="1:60" ht="13.5" outlineLevel="1">
      <c r="A12" s="174">
        <v>3</v>
      </c>
      <c r="B12" s="175" t="s">
        <v>150</v>
      </c>
      <c r="C12" s="176" t="s">
        <v>151</v>
      </c>
      <c r="D12" s="177" t="s">
        <v>152</v>
      </c>
      <c r="E12" s="178">
        <v>4</v>
      </c>
      <c r="F12" s="179"/>
      <c r="G12" s="180"/>
      <c r="H12" s="179"/>
      <c r="I12" s="180">
        <f>ROUND(E12*H12,2)</f>
        <v>0</v>
      </c>
      <c r="J12" s="179"/>
      <c r="K12" s="180">
        <f>ROUND(E12*J12,2)</f>
        <v>0</v>
      </c>
      <c r="L12" s="180">
        <v>21</v>
      </c>
      <c r="M12" s="180">
        <f>G12*(1+L12/100)</f>
        <v>0</v>
      </c>
      <c r="N12" s="181">
        <v>0</v>
      </c>
      <c r="O12" s="181">
        <f>ROUND(E12*N12,5)</f>
        <v>0</v>
      </c>
      <c r="P12" s="181">
        <v>0</v>
      </c>
      <c r="Q12" s="181">
        <f>ROUND(E12*P12,5)</f>
        <v>0</v>
      </c>
      <c r="R12" s="177"/>
      <c r="S12" s="177"/>
      <c r="T12" s="182">
        <v>0.203</v>
      </c>
      <c r="U12" s="177">
        <f>ROUND(E12*T12,2)</f>
        <v>0.81</v>
      </c>
      <c r="V12" s="183"/>
      <c r="W12" s="183"/>
      <c r="X12" s="183"/>
      <c r="Y12" s="183"/>
      <c r="Z12" s="183"/>
      <c r="AA12" s="183"/>
      <c r="AB12" s="183"/>
      <c r="AC12" s="183"/>
      <c r="AD12" s="183"/>
      <c r="AE12" s="183" t="s">
        <v>153</v>
      </c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</row>
    <row r="13" spans="1:60" ht="22.5" outlineLevel="1">
      <c r="A13" s="174">
        <v>4</v>
      </c>
      <c r="B13" s="175" t="s">
        <v>154</v>
      </c>
      <c r="C13" s="176" t="s">
        <v>155</v>
      </c>
      <c r="D13" s="177" t="s">
        <v>156</v>
      </c>
      <c r="E13" s="178">
        <v>39.13</v>
      </c>
      <c r="F13" s="179"/>
      <c r="G13" s="180"/>
      <c r="H13" s="179"/>
      <c r="I13" s="180">
        <f>ROUND(E13*H13,2)</f>
        <v>0</v>
      </c>
      <c r="J13" s="179"/>
      <c r="K13" s="180">
        <f>ROUND(E13*J13,2)</f>
        <v>0</v>
      </c>
      <c r="L13" s="180">
        <v>21</v>
      </c>
      <c r="M13" s="180">
        <f>G13*(1+L13/100)</f>
        <v>0</v>
      </c>
      <c r="N13" s="181">
        <v>0</v>
      </c>
      <c r="O13" s="181">
        <f>ROUND(E13*N13,5)</f>
        <v>0</v>
      </c>
      <c r="P13" s="181">
        <v>0</v>
      </c>
      <c r="Q13" s="181">
        <f>ROUND(E13*P13,5)</f>
        <v>0</v>
      </c>
      <c r="R13" s="177"/>
      <c r="S13" s="177"/>
      <c r="T13" s="182">
        <v>0.1</v>
      </c>
      <c r="U13" s="177">
        <f>ROUND(E13*T13,2)</f>
        <v>3.91</v>
      </c>
      <c r="V13" s="183"/>
      <c r="W13" s="183"/>
      <c r="X13" s="183"/>
      <c r="Y13" s="183"/>
      <c r="Z13" s="183"/>
      <c r="AA13" s="183"/>
      <c r="AB13" s="183"/>
      <c r="AC13" s="183"/>
      <c r="AD13" s="183"/>
      <c r="AE13" s="183" t="s">
        <v>153</v>
      </c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</row>
    <row r="14" spans="1:60" ht="13.5" outlineLevel="1">
      <c r="A14" s="174"/>
      <c r="B14" s="175"/>
      <c r="C14" s="184" t="s">
        <v>157</v>
      </c>
      <c r="D14" s="185"/>
      <c r="E14" s="186">
        <v>39.13</v>
      </c>
      <c r="F14" s="180"/>
      <c r="G14" s="180"/>
      <c r="H14" s="180"/>
      <c r="I14" s="180"/>
      <c r="J14" s="180"/>
      <c r="K14" s="180"/>
      <c r="L14" s="180"/>
      <c r="M14" s="180"/>
      <c r="N14" s="181"/>
      <c r="O14" s="181"/>
      <c r="P14" s="181"/>
      <c r="Q14" s="181"/>
      <c r="R14" s="177"/>
      <c r="S14" s="177"/>
      <c r="T14" s="182"/>
      <c r="U14" s="177"/>
      <c r="V14" s="183"/>
      <c r="W14" s="183"/>
      <c r="X14" s="183"/>
      <c r="Y14" s="183"/>
      <c r="Z14" s="183"/>
      <c r="AA14" s="183"/>
      <c r="AB14" s="183"/>
      <c r="AC14" s="183"/>
      <c r="AD14" s="183"/>
      <c r="AE14" s="183" t="s">
        <v>158</v>
      </c>
      <c r="AF14" s="183">
        <v>0</v>
      </c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</row>
    <row r="15" spans="1:60" ht="13.5" outlineLevel="1">
      <c r="A15" s="174">
        <v>5</v>
      </c>
      <c r="B15" s="175" t="s">
        <v>159</v>
      </c>
      <c r="C15" s="176" t="s">
        <v>160</v>
      </c>
      <c r="D15" s="177" t="s">
        <v>156</v>
      </c>
      <c r="E15" s="178">
        <v>112.75</v>
      </c>
      <c r="F15" s="179"/>
      <c r="G15" s="180"/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81">
        <v>0</v>
      </c>
      <c r="O15" s="181">
        <f>ROUND(E15*N15,5)</f>
        <v>0</v>
      </c>
      <c r="P15" s="181">
        <v>0</v>
      </c>
      <c r="Q15" s="181">
        <f>ROUND(E15*P15,5)</f>
        <v>0</v>
      </c>
      <c r="R15" s="177"/>
      <c r="S15" s="177"/>
      <c r="T15" s="182">
        <v>0.368</v>
      </c>
      <c r="U15" s="177">
        <f>ROUND(E15*T15,2)</f>
        <v>41.49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 t="s">
        <v>153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</row>
    <row r="16" spans="1:60" ht="11.25" customHeight="1" outlineLevel="1">
      <c r="A16" s="174"/>
      <c r="B16" s="175"/>
      <c r="C16" s="184" t="s">
        <v>161</v>
      </c>
      <c r="D16" s="185"/>
      <c r="E16" s="186">
        <v>112.75</v>
      </c>
      <c r="F16" s="180"/>
      <c r="G16" s="180"/>
      <c r="H16" s="180"/>
      <c r="I16" s="180"/>
      <c r="J16" s="180"/>
      <c r="K16" s="180"/>
      <c r="L16" s="180"/>
      <c r="M16" s="180"/>
      <c r="N16" s="181"/>
      <c r="O16" s="181"/>
      <c r="P16" s="181"/>
      <c r="Q16" s="181"/>
      <c r="R16" s="177"/>
      <c r="S16" s="177"/>
      <c r="T16" s="182"/>
      <c r="U16" s="177"/>
      <c r="V16" s="183"/>
      <c r="W16" s="183"/>
      <c r="X16" s="183"/>
      <c r="Y16" s="183"/>
      <c r="Z16" s="183"/>
      <c r="AA16" s="183"/>
      <c r="AB16" s="183"/>
      <c r="AC16" s="183"/>
      <c r="AD16" s="183"/>
      <c r="AE16" s="183" t="s">
        <v>158</v>
      </c>
      <c r="AF16" s="183">
        <v>0</v>
      </c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</row>
    <row r="17" spans="1:60" ht="13.5" outlineLevel="1">
      <c r="A17" s="174">
        <v>6</v>
      </c>
      <c r="B17" s="175" t="s">
        <v>162</v>
      </c>
      <c r="C17" s="176" t="s">
        <v>163</v>
      </c>
      <c r="D17" s="177" t="s">
        <v>156</v>
      </c>
      <c r="E17" s="178">
        <v>112.75</v>
      </c>
      <c r="F17" s="179"/>
      <c r="G17" s="180"/>
      <c r="H17" s="179"/>
      <c r="I17" s="180">
        <f>ROUND(E17*H17,2)</f>
        <v>0</v>
      </c>
      <c r="J17" s="179"/>
      <c r="K17" s="180">
        <f>ROUND(E17*J17,2)</f>
        <v>0</v>
      </c>
      <c r="L17" s="180">
        <v>21</v>
      </c>
      <c r="M17" s="180">
        <f>G17*(1+L17/100)</f>
        <v>0</v>
      </c>
      <c r="N17" s="181">
        <v>0</v>
      </c>
      <c r="O17" s="181">
        <f>ROUND(E17*N17,5)</f>
        <v>0</v>
      </c>
      <c r="P17" s="181">
        <v>0</v>
      </c>
      <c r="Q17" s="181">
        <f>ROUND(E17*P17,5)</f>
        <v>0</v>
      </c>
      <c r="R17" s="177"/>
      <c r="S17" s="177"/>
      <c r="T17" s="182">
        <v>0.058</v>
      </c>
      <c r="U17" s="177">
        <f>ROUND(E17*T17,2)</f>
        <v>6.54</v>
      </c>
      <c r="V17" s="183"/>
      <c r="W17" s="183"/>
      <c r="X17" s="183"/>
      <c r="Y17" s="183"/>
      <c r="Z17" s="183"/>
      <c r="AA17" s="183"/>
      <c r="AB17" s="183"/>
      <c r="AC17" s="183"/>
      <c r="AD17" s="183"/>
      <c r="AE17" s="183" t="s">
        <v>153</v>
      </c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</row>
    <row r="18" spans="1:60" ht="22.5" outlineLevel="1">
      <c r="A18" s="174">
        <v>7</v>
      </c>
      <c r="B18" s="175" t="s">
        <v>164</v>
      </c>
      <c r="C18" s="176" t="s">
        <v>165</v>
      </c>
      <c r="D18" s="177" t="s">
        <v>156</v>
      </c>
      <c r="E18" s="178">
        <v>894.6</v>
      </c>
      <c r="F18" s="179"/>
      <c r="G18" s="180"/>
      <c r="H18" s="179"/>
      <c r="I18" s="180">
        <f>ROUND(E18*H18,2)</f>
        <v>0</v>
      </c>
      <c r="J18" s="179"/>
      <c r="K18" s="180">
        <f>ROUND(E18*J18,2)</f>
        <v>0</v>
      </c>
      <c r="L18" s="180">
        <v>21</v>
      </c>
      <c r="M18" s="180">
        <f>G18*(1+L18/100)</f>
        <v>0</v>
      </c>
      <c r="N18" s="181">
        <v>0</v>
      </c>
      <c r="O18" s="181">
        <f>ROUND(E18*N18,5)</f>
        <v>0</v>
      </c>
      <c r="P18" s="181">
        <v>0</v>
      </c>
      <c r="Q18" s="181">
        <f>ROUND(E18*P18,5)</f>
        <v>0</v>
      </c>
      <c r="R18" s="177"/>
      <c r="S18" s="177"/>
      <c r="T18" s="182">
        <v>0.754</v>
      </c>
      <c r="U18" s="177">
        <f>ROUND(E18*T18,2)</f>
        <v>674.53</v>
      </c>
      <c r="V18" s="183"/>
      <c r="W18" s="183"/>
      <c r="X18" s="183"/>
      <c r="Y18" s="183"/>
      <c r="Z18" s="183"/>
      <c r="AA18" s="183"/>
      <c r="AB18" s="183"/>
      <c r="AC18" s="183"/>
      <c r="AD18" s="183"/>
      <c r="AE18" s="183" t="s">
        <v>153</v>
      </c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</row>
    <row r="19" spans="1:60" ht="13.5" outlineLevel="1">
      <c r="A19" s="174"/>
      <c r="B19" s="175"/>
      <c r="C19" s="184" t="s">
        <v>166</v>
      </c>
      <c r="D19" s="185"/>
      <c r="E19" s="186">
        <v>894.6</v>
      </c>
      <c r="F19" s="180"/>
      <c r="G19" s="180"/>
      <c r="H19" s="180"/>
      <c r="I19" s="180"/>
      <c r="J19" s="180"/>
      <c r="K19" s="180"/>
      <c r="L19" s="180"/>
      <c r="M19" s="180"/>
      <c r="N19" s="181"/>
      <c r="O19" s="181"/>
      <c r="P19" s="181"/>
      <c r="Q19" s="181"/>
      <c r="R19" s="177"/>
      <c r="S19" s="177"/>
      <c r="T19" s="182"/>
      <c r="U19" s="177"/>
      <c r="V19" s="183"/>
      <c r="W19" s="183"/>
      <c r="X19" s="183"/>
      <c r="Y19" s="183"/>
      <c r="Z19" s="183"/>
      <c r="AA19" s="183"/>
      <c r="AB19" s="183"/>
      <c r="AC19" s="183"/>
      <c r="AD19" s="183"/>
      <c r="AE19" s="183" t="s">
        <v>158</v>
      </c>
      <c r="AF19" s="183">
        <v>0</v>
      </c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</row>
    <row r="20" spans="1:60" ht="22.5" outlineLevel="1">
      <c r="A20" s="174">
        <v>8</v>
      </c>
      <c r="B20" s="175" t="s">
        <v>167</v>
      </c>
      <c r="C20" s="176" t="s">
        <v>168</v>
      </c>
      <c r="D20" s="177" t="s">
        <v>156</v>
      </c>
      <c r="E20" s="178">
        <v>894.6</v>
      </c>
      <c r="F20" s="179"/>
      <c r="G20" s="180"/>
      <c r="H20" s="179"/>
      <c r="I20" s="180">
        <f>ROUND(E20*H20,2)</f>
        <v>0</v>
      </c>
      <c r="J20" s="179"/>
      <c r="K20" s="180">
        <f>ROUND(E20*J20,2)</f>
        <v>0</v>
      </c>
      <c r="L20" s="180">
        <v>21</v>
      </c>
      <c r="M20" s="180">
        <f>G20*(1+L20/100)</f>
        <v>0</v>
      </c>
      <c r="N20" s="181">
        <v>0</v>
      </c>
      <c r="O20" s="181">
        <f>ROUND(E20*N20,5)</f>
        <v>0</v>
      </c>
      <c r="P20" s="181">
        <v>0</v>
      </c>
      <c r="Q20" s="181">
        <f>ROUND(E20*P20,5)</f>
        <v>0</v>
      </c>
      <c r="R20" s="177"/>
      <c r="S20" s="177"/>
      <c r="T20" s="182">
        <v>0.107</v>
      </c>
      <c r="U20" s="177">
        <f>ROUND(E20*T20,2)</f>
        <v>95.72</v>
      </c>
      <c r="V20" s="183"/>
      <c r="W20" s="183"/>
      <c r="X20" s="183"/>
      <c r="Y20" s="183"/>
      <c r="Z20" s="183"/>
      <c r="AA20" s="183"/>
      <c r="AB20" s="183"/>
      <c r="AC20" s="183"/>
      <c r="AD20" s="183"/>
      <c r="AE20" s="183" t="s">
        <v>153</v>
      </c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</row>
    <row r="21" spans="1:60" ht="22.5" outlineLevel="1">
      <c r="A21" s="174">
        <v>9</v>
      </c>
      <c r="B21" s="175" t="s">
        <v>169</v>
      </c>
      <c r="C21" s="176" t="s">
        <v>170</v>
      </c>
      <c r="D21" s="177" t="s">
        <v>156</v>
      </c>
      <c r="E21" s="178">
        <v>447.3</v>
      </c>
      <c r="F21" s="179"/>
      <c r="G21" s="180"/>
      <c r="H21" s="179"/>
      <c r="I21" s="180">
        <f>ROUND(E21*H21,2)</f>
        <v>0</v>
      </c>
      <c r="J21" s="179"/>
      <c r="K21" s="180">
        <f>ROUND(E21*J21,2)</f>
        <v>0</v>
      </c>
      <c r="L21" s="180">
        <v>21</v>
      </c>
      <c r="M21" s="180">
        <f>G21*(1+L21/100)</f>
        <v>0</v>
      </c>
      <c r="N21" s="181">
        <v>0</v>
      </c>
      <c r="O21" s="181">
        <f>ROUND(E21*N21,5)</f>
        <v>0</v>
      </c>
      <c r="P21" s="181">
        <v>0</v>
      </c>
      <c r="Q21" s="181">
        <f>ROUND(E21*P21,5)</f>
        <v>0</v>
      </c>
      <c r="R21" s="177"/>
      <c r="S21" s="177"/>
      <c r="T21" s="182">
        <v>1.012</v>
      </c>
      <c r="U21" s="177">
        <f>ROUND(E21*T21,2)</f>
        <v>452.67</v>
      </c>
      <c r="V21" s="183"/>
      <c r="W21" s="183"/>
      <c r="X21" s="183"/>
      <c r="Y21" s="183"/>
      <c r="Z21" s="183"/>
      <c r="AA21" s="183"/>
      <c r="AB21" s="183"/>
      <c r="AC21" s="183"/>
      <c r="AD21" s="183"/>
      <c r="AE21" s="183" t="s">
        <v>153</v>
      </c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</row>
    <row r="22" spans="1:60" ht="13.5" outlineLevel="1">
      <c r="A22" s="174"/>
      <c r="B22" s="175"/>
      <c r="C22" s="184" t="s">
        <v>171</v>
      </c>
      <c r="D22" s="185"/>
      <c r="E22" s="186">
        <v>447.3</v>
      </c>
      <c r="F22" s="180"/>
      <c r="G22" s="180"/>
      <c r="H22" s="180"/>
      <c r="I22" s="180"/>
      <c r="J22" s="180"/>
      <c r="K22" s="180"/>
      <c r="L22" s="180"/>
      <c r="M22" s="180"/>
      <c r="N22" s="181"/>
      <c r="O22" s="181"/>
      <c r="P22" s="181"/>
      <c r="Q22" s="181"/>
      <c r="R22" s="177"/>
      <c r="S22" s="177"/>
      <c r="T22" s="182"/>
      <c r="U22" s="177"/>
      <c r="V22" s="183"/>
      <c r="W22" s="183"/>
      <c r="X22" s="183"/>
      <c r="Y22" s="183"/>
      <c r="Z22" s="183"/>
      <c r="AA22" s="183"/>
      <c r="AB22" s="183"/>
      <c r="AC22" s="183"/>
      <c r="AD22" s="183"/>
      <c r="AE22" s="183" t="s">
        <v>158</v>
      </c>
      <c r="AF22" s="183">
        <v>0</v>
      </c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</row>
    <row r="23" spans="1:60" ht="22.5" outlineLevel="1">
      <c r="A23" s="174">
        <v>10</v>
      </c>
      <c r="B23" s="175" t="s">
        <v>172</v>
      </c>
      <c r="C23" s="176" t="s">
        <v>173</v>
      </c>
      <c r="D23" s="177" t="s">
        <v>156</v>
      </c>
      <c r="E23" s="178">
        <v>447.3</v>
      </c>
      <c r="F23" s="179"/>
      <c r="G23" s="180"/>
      <c r="H23" s="179"/>
      <c r="I23" s="180">
        <f>ROUND(E23*H23,2)</f>
        <v>0</v>
      </c>
      <c r="J23" s="179"/>
      <c r="K23" s="180">
        <f>ROUND(E23*J23,2)</f>
        <v>0</v>
      </c>
      <c r="L23" s="180">
        <v>21</v>
      </c>
      <c r="M23" s="180">
        <f>G23*(1+L23/100)</f>
        <v>0</v>
      </c>
      <c r="N23" s="181">
        <v>0</v>
      </c>
      <c r="O23" s="181">
        <f>ROUND(E23*N23,5)</f>
        <v>0</v>
      </c>
      <c r="P23" s="181">
        <v>0</v>
      </c>
      <c r="Q23" s="181">
        <f>ROUND(E23*P23,5)</f>
        <v>0</v>
      </c>
      <c r="R23" s="177"/>
      <c r="S23" s="177"/>
      <c r="T23" s="182">
        <v>0.154</v>
      </c>
      <c r="U23" s="177">
        <f>ROUND(E23*T23,2)</f>
        <v>68.88</v>
      </c>
      <c r="V23" s="183"/>
      <c r="W23" s="183"/>
      <c r="X23" s="183"/>
      <c r="Y23" s="183"/>
      <c r="Z23" s="183"/>
      <c r="AA23" s="183"/>
      <c r="AB23" s="183"/>
      <c r="AC23" s="183"/>
      <c r="AD23" s="183"/>
      <c r="AE23" s="183" t="s">
        <v>153</v>
      </c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</row>
    <row r="24" spans="1:60" ht="11.25" customHeight="1" outlineLevel="1">
      <c r="A24" s="174">
        <v>11</v>
      </c>
      <c r="B24" s="175" t="s">
        <v>174</v>
      </c>
      <c r="C24" s="176" t="s">
        <v>175</v>
      </c>
      <c r="D24" s="177" t="s">
        <v>156</v>
      </c>
      <c r="E24" s="178">
        <v>149.1</v>
      </c>
      <c r="F24" s="179"/>
      <c r="G24" s="180"/>
      <c r="H24" s="179"/>
      <c r="I24" s="180">
        <f>ROUND(E24*H24,2)</f>
        <v>0</v>
      </c>
      <c r="J24" s="179"/>
      <c r="K24" s="180">
        <f>ROUND(E24*J24,2)</f>
        <v>0</v>
      </c>
      <c r="L24" s="180">
        <v>21</v>
      </c>
      <c r="M24" s="180">
        <f>G24*(1+L24/100)</f>
        <v>0</v>
      </c>
      <c r="N24" s="181">
        <v>0</v>
      </c>
      <c r="O24" s="181">
        <f>ROUND(E24*N24,5)</f>
        <v>0</v>
      </c>
      <c r="P24" s="181">
        <v>0</v>
      </c>
      <c r="Q24" s="181">
        <f>ROUND(E24*P24,5)</f>
        <v>0</v>
      </c>
      <c r="R24" s="177"/>
      <c r="S24" s="177"/>
      <c r="T24" s="182">
        <v>0.24</v>
      </c>
      <c r="U24" s="177">
        <f>ROUND(E24*T24,2)</f>
        <v>35.78</v>
      </c>
      <c r="V24" s="183"/>
      <c r="W24" s="183"/>
      <c r="X24" s="183"/>
      <c r="Y24" s="183"/>
      <c r="Z24" s="183"/>
      <c r="AA24" s="183"/>
      <c r="AB24" s="183"/>
      <c r="AC24" s="183"/>
      <c r="AD24" s="183"/>
      <c r="AE24" s="183" t="s">
        <v>153</v>
      </c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</row>
    <row r="25" spans="1:60" ht="13.5" outlineLevel="1">
      <c r="A25" s="174"/>
      <c r="B25" s="175"/>
      <c r="C25" s="184" t="s">
        <v>176</v>
      </c>
      <c r="D25" s="185"/>
      <c r="E25" s="186">
        <v>149.1</v>
      </c>
      <c r="F25" s="180"/>
      <c r="G25" s="180"/>
      <c r="H25" s="180"/>
      <c r="I25" s="180"/>
      <c r="J25" s="180"/>
      <c r="K25" s="180"/>
      <c r="L25" s="180"/>
      <c r="M25" s="180"/>
      <c r="N25" s="181"/>
      <c r="O25" s="181"/>
      <c r="P25" s="181"/>
      <c r="Q25" s="181"/>
      <c r="R25" s="177"/>
      <c r="S25" s="177"/>
      <c r="T25" s="182"/>
      <c r="U25" s="177"/>
      <c r="V25" s="183"/>
      <c r="W25" s="183"/>
      <c r="X25" s="183"/>
      <c r="Y25" s="183"/>
      <c r="Z25" s="183"/>
      <c r="AA25" s="183"/>
      <c r="AB25" s="183"/>
      <c r="AC25" s="183"/>
      <c r="AD25" s="183"/>
      <c r="AE25" s="183" t="s">
        <v>158</v>
      </c>
      <c r="AF25" s="183">
        <v>0</v>
      </c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</row>
    <row r="26" spans="1:60" ht="12.75" customHeight="1" outlineLevel="1">
      <c r="A26" s="174">
        <v>12</v>
      </c>
      <c r="B26" s="175" t="s">
        <v>177</v>
      </c>
      <c r="C26" s="176" t="s">
        <v>178</v>
      </c>
      <c r="D26" s="177" t="s">
        <v>145</v>
      </c>
      <c r="E26" s="178">
        <v>23</v>
      </c>
      <c r="F26" s="179"/>
      <c r="G26" s="180"/>
      <c r="H26" s="179"/>
      <c r="I26" s="180">
        <f>ROUND(E26*H26,2)</f>
        <v>0</v>
      </c>
      <c r="J26" s="179"/>
      <c r="K26" s="180">
        <f>ROUND(E26*J26,2)</f>
        <v>0</v>
      </c>
      <c r="L26" s="180">
        <v>21</v>
      </c>
      <c r="M26" s="180">
        <f>G26*(1+L26/100)</f>
        <v>0</v>
      </c>
      <c r="N26" s="181">
        <v>0</v>
      </c>
      <c r="O26" s="181">
        <f>ROUND(E26*N26,5)</f>
        <v>0</v>
      </c>
      <c r="P26" s="181">
        <v>0</v>
      </c>
      <c r="Q26" s="181">
        <f>ROUND(E26*P26,5)</f>
        <v>0</v>
      </c>
      <c r="R26" s="177"/>
      <c r="S26" s="177"/>
      <c r="T26" s="182">
        <v>0.6</v>
      </c>
      <c r="U26" s="177">
        <f>ROUND(E26*T26,2)</f>
        <v>13.8</v>
      </c>
      <c r="V26" s="183"/>
      <c r="W26" s="183"/>
      <c r="X26" s="183"/>
      <c r="Y26" s="183"/>
      <c r="Z26" s="183"/>
      <c r="AA26" s="183"/>
      <c r="AB26" s="183"/>
      <c r="AC26" s="183"/>
      <c r="AD26" s="183"/>
      <c r="AE26" s="183" t="s">
        <v>153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</row>
    <row r="27" spans="1:60" ht="22.5" outlineLevel="1">
      <c r="A27" s="174">
        <v>13</v>
      </c>
      <c r="B27" s="175" t="s">
        <v>179</v>
      </c>
      <c r="C27" s="176" t="s">
        <v>180</v>
      </c>
      <c r="D27" s="177" t="s">
        <v>181</v>
      </c>
      <c r="E27" s="178">
        <v>380.4</v>
      </c>
      <c r="F27" s="179"/>
      <c r="G27" s="180"/>
      <c r="H27" s="179"/>
      <c r="I27" s="180">
        <f>ROUND(E27*H27,2)</f>
        <v>0</v>
      </c>
      <c r="J27" s="179"/>
      <c r="K27" s="180">
        <f>ROUND(E27*J27,2)</f>
        <v>0</v>
      </c>
      <c r="L27" s="180">
        <v>21</v>
      </c>
      <c r="M27" s="180">
        <f>G27*(1+L27/100)</f>
        <v>0</v>
      </c>
      <c r="N27" s="181"/>
      <c r="O27" s="181"/>
      <c r="P27" s="181">
        <v>0</v>
      </c>
      <c r="Q27" s="181">
        <f>ROUND(E27*P27,5)</f>
        <v>0</v>
      </c>
      <c r="R27" s="177"/>
      <c r="S27" s="177"/>
      <c r="T27" s="182">
        <v>0.156</v>
      </c>
      <c r="U27" s="177">
        <f>ROUND(E27*T27,2)</f>
        <v>59.34</v>
      </c>
      <c r="V27" s="183"/>
      <c r="W27" s="183"/>
      <c r="X27" s="183"/>
      <c r="Y27" s="183"/>
      <c r="Z27" s="183"/>
      <c r="AA27" s="183"/>
      <c r="AB27" s="183"/>
      <c r="AC27" s="183"/>
      <c r="AD27" s="183"/>
      <c r="AE27" s="183" t="s">
        <v>153</v>
      </c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</row>
    <row r="28" spans="1:60" ht="13.5" outlineLevel="1">
      <c r="A28" s="174"/>
      <c r="B28" s="175"/>
      <c r="C28" s="184" t="s">
        <v>182</v>
      </c>
      <c r="D28" s="185"/>
      <c r="E28" s="186">
        <v>380.4</v>
      </c>
      <c r="F28" s="180"/>
      <c r="G28" s="180"/>
      <c r="H28" s="180"/>
      <c r="I28" s="180"/>
      <c r="J28" s="180"/>
      <c r="K28" s="180"/>
      <c r="L28" s="180"/>
      <c r="M28" s="180"/>
      <c r="N28" s="181"/>
      <c r="O28" s="181"/>
      <c r="P28" s="181"/>
      <c r="Q28" s="181"/>
      <c r="R28" s="177"/>
      <c r="S28" s="177"/>
      <c r="T28" s="182"/>
      <c r="U28" s="177"/>
      <c r="V28" s="183"/>
      <c r="W28" s="183"/>
      <c r="X28" s="183"/>
      <c r="Y28" s="183"/>
      <c r="Z28" s="183"/>
      <c r="AA28" s="183"/>
      <c r="AB28" s="183"/>
      <c r="AC28" s="183"/>
      <c r="AD28" s="183"/>
      <c r="AE28" s="183" t="s">
        <v>158</v>
      </c>
      <c r="AF28" s="183">
        <v>0</v>
      </c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</row>
    <row r="29" spans="1:60" ht="13.5" outlineLevel="1">
      <c r="A29" s="174">
        <v>14</v>
      </c>
      <c r="B29" s="175" t="s">
        <v>183</v>
      </c>
      <c r="C29" s="176" t="s">
        <v>184</v>
      </c>
      <c r="D29" s="177" t="s">
        <v>181</v>
      </c>
      <c r="E29" s="178">
        <v>380.4</v>
      </c>
      <c r="F29" s="179"/>
      <c r="G29" s="180"/>
      <c r="H29" s="179"/>
      <c r="I29" s="180">
        <f>ROUND(E29*H29,2)</f>
        <v>0</v>
      </c>
      <c r="J29" s="179"/>
      <c r="K29" s="180">
        <f>ROUND(E29*J29,2)</f>
        <v>0</v>
      </c>
      <c r="L29" s="180">
        <v>21</v>
      </c>
      <c r="M29" s="180">
        <f>G29*(1+L29/100)</f>
        <v>0</v>
      </c>
      <c r="N29" s="181">
        <v>0</v>
      </c>
      <c r="O29" s="181">
        <f>ROUND(E29*N29,5)</f>
        <v>0</v>
      </c>
      <c r="P29" s="181">
        <v>0</v>
      </c>
      <c r="Q29" s="181">
        <f>ROUND(E29*P29,5)</f>
        <v>0</v>
      </c>
      <c r="R29" s="177"/>
      <c r="S29" s="177"/>
      <c r="T29" s="182">
        <v>0.095</v>
      </c>
      <c r="U29" s="177">
        <f>ROUND(E29*T29,2)</f>
        <v>36.14</v>
      </c>
      <c r="V29" s="183"/>
      <c r="W29" s="183"/>
      <c r="X29" s="183"/>
      <c r="Y29" s="183"/>
      <c r="Z29" s="183"/>
      <c r="AA29" s="183"/>
      <c r="AB29" s="183"/>
      <c r="AC29" s="183"/>
      <c r="AD29" s="183"/>
      <c r="AE29" s="183" t="s">
        <v>153</v>
      </c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</row>
    <row r="30" spans="1:60" ht="13.5" outlineLevel="1">
      <c r="A30" s="174">
        <v>15</v>
      </c>
      <c r="B30" s="175" t="s">
        <v>185</v>
      </c>
      <c r="C30" s="176" t="s">
        <v>186</v>
      </c>
      <c r="D30" s="177" t="s">
        <v>156</v>
      </c>
      <c r="E30" s="178">
        <v>1491</v>
      </c>
      <c r="F30" s="179"/>
      <c r="G30" s="180"/>
      <c r="H30" s="179"/>
      <c r="I30" s="180">
        <f>ROUND(E30*H30,2)</f>
        <v>0</v>
      </c>
      <c r="J30" s="179"/>
      <c r="K30" s="180">
        <f>ROUND(E30*J30,2)</f>
        <v>0</v>
      </c>
      <c r="L30" s="180">
        <v>21</v>
      </c>
      <c r="M30" s="180">
        <f>G30*(1+L30/100)</f>
        <v>0</v>
      </c>
      <c r="N30" s="181">
        <v>0.00046</v>
      </c>
      <c r="O30" s="181">
        <f>ROUND(E30*N30,5)</f>
        <v>0.68586</v>
      </c>
      <c r="P30" s="181">
        <v>0</v>
      </c>
      <c r="Q30" s="181">
        <f>ROUND(E30*P30,5)</f>
        <v>0</v>
      </c>
      <c r="R30" s="177"/>
      <c r="S30" s="177"/>
      <c r="T30" s="182">
        <v>0.126</v>
      </c>
      <c r="U30" s="177">
        <f>ROUND(E30*T30,2)</f>
        <v>187.87</v>
      </c>
      <c r="V30" s="183"/>
      <c r="W30" s="183"/>
      <c r="X30" s="183"/>
      <c r="Y30" s="183"/>
      <c r="Z30" s="183"/>
      <c r="AA30" s="183"/>
      <c r="AB30" s="183"/>
      <c r="AC30" s="183"/>
      <c r="AD30" s="183"/>
      <c r="AE30" s="183" t="s">
        <v>153</v>
      </c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</row>
    <row r="31" spans="1:60" ht="13.5" outlineLevel="1">
      <c r="A31" s="174"/>
      <c r="B31" s="175"/>
      <c r="C31" s="184" t="s">
        <v>187</v>
      </c>
      <c r="D31" s="185"/>
      <c r="E31" s="186">
        <v>1491</v>
      </c>
      <c r="F31" s="180"/>
      <c r="G31" s="180"/>
      <c r="H31" s="180"/>
      <c r="I31" s="180"/>
      <c r="J31" s="180"/>
      <c r="K31" s="180"/>
      <c r="L31" s="180"/>
      <c r="M31" s="180"/>
      <c r="N31" s="181"/>
      <c r="O31" s="181"/>
      <c r="P31" s="181"/>
      <c r="Q31" s="181"/>
      <c r="R31" s="177"/>
      <c r="S31" s="177"/>
      <c r="T31" s="182"/>
      <c r="U31" s="177"/>
      <c r="V31" s="183"/>
      <c r="W31" s="183"/>
      <c r="X31" s="183"/>
      <c r="Y31" s="183"/>
      <c r="Z31" s="183"/>
      <c r="AA31" s="183"/>
      <c r="AB31" s="183"/>
      <c r="AC31" s="183"/>
      <c r="AD31" s="183"/>
      <c r="AE31" s="183" t="s">
        <v>158</v>
      </c>
      <c r="AF31" s="183">
        <v>0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</row>
    <row r="32" spans="1:60" ht="22.5" outlineLevel="1">
      <c r="A32" s="174">
        <v>16</v>
      </c>
      <c r="B32" s="175" t="s">
        <v>188</v>
      </c>
      <c r="C32" s="176" t="s">
        <v>189</v>
      </c>
      <c r="D32" s="177" t="s">
        <v>156</v>
      </c>
      <c r="E32" s="178">
        <v>1491</v>
      </c>
      <c r="F32" s="179"/>
      <c r="G32" s="180"/>
      <c r="H32" s="179"/>
      <c r="I32" s="180">
        <f>ROUND(E32*H32,2)</f>
        <v>0</v>
      </c>
      <c r="J32" s="179"/>
      <c r="K32" s="180">
        <f>ROUND(E32*J32,2)</f>
        <v>0</v>
      </c>
      <c r="L32" s="180">
        <v>21</v>
      </c>
      <c r="M32" s="180">
        <f>G32*(1+L32/100)</f>
        <v>0</v>
      </c>
      <c r="N32" s="181">
        <v>0</v>
      </c>
      <c r="O32" s="181">
        <f>ROUND(E32*N32,5)</f>
        <v>0</v>
      </c>
      <c r="P32" s="181">
        <v>0</v>
      </c>
      <c r="Q32" s="181">
        <f>ROUND(E32*P32,5)</f>
        <v>0</v>
      </c>
      <c r="R32" s="177"/>
      <c r="S32" s="177"/>
      <c r="T32" s="182">
        <v>0.038</v>
      </c>
      <c r="U32" s="177">
        <f>ROUND(E32*T32,2)</f>
        <v>56.66</v>
      </c>
      <c r="V32" s="183"/>
      <c r="W32" s="183"/>
      <c r="X32" s="183"/>
      <c r="Y32" s="183"/>
      <c r="Z32" s="183"/>
      <c r="AA32" s="183"/>
      <c r="AB32" s="183"/>
      <c r="AC32" s="183"/>
      <c r="AD32" s="183"/>
      <c r="AE32" s="183" t="s">
        <v>153</v>
      </c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</row>
    <row r="33" spans="1:60" ht="13.5" outlineLevel="1">
      <c r="A33" s="174">
        <v>17</v>
      </c>
      <c r="B33" s="175" t="s">
        <v>190</v>
      </c>
      <c r="C33" s="176" t="s">
        <v>191</v>
      </c>
      <c r="D33" s="177" t="s">
        <v>156</v>
      </c>
      <c r="E33" s="178">
        <v>1494</v>
      </c>
      <c r="F33" s="179"/>
      <c r="G33" s="180"/>
      <c r="H33" s="179"/>
      <c r="I33" s="180">
        <f>ROUND(E33*H33,2)</f>
        <v>0</v>
      </c>
      <c r="J33" s="179"/>
      <c r="K33" s="180">
        <f>ROUND(E33*J33,2)</f>
        <v>0</v>
      </c>
      <c r="L33" s="180">
        <v>21</v>
      </c>
      <c r="M33" s="180">
        <f>G33*(1+L33/100)</f>
        <v>0</v>
      </c>
      <c r="N33" s="181">
        <v>0</v>
      </c>
      <c r="O33" s="181">
        <f>ROUND(E33*N33,5)</f>
        <v>0</v>
      </c>
      <c r="P33" s="181">
        <v>0</v>
      </c>
      <c r="Q33" s="181">
        <f>ROUND(E33*P33,5)</f>
        <v>0</v>
      </c>
      <c r="R33" s="177"/>
      <c r="S33" s="177"/>
      <c r="T33" s="182">
        <v>0.039</v>
      </c>
      <c r="U33" s="177">
        <f>ROUND(E33*T33,2)</f>
        <v>58.27</v>
      </c>
      <c r="V33" s="183"/>
      <c r="W33" s="183"/>
      <c r="X33" s="183"/>
      <c r="Y33" s="183"/>
      <c r="Z33" s="183"/>
      <c r="AA33" s="183"/>
      <c r="AB33" s="183"/>
      <c r="AC33" s="183"/>
      <c r="AD33" s="183"/>
      <c r="AE33" s="183" t="s">
        <v>153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</row>
    <row r="34" spans="1:60" ht="13.5" outlineLevel="1">
      <c r="A34" s="174">
        <v>18</v>
      </c>
      <c r="B34" s="175" t="s">
        <v>192</v>
      </c>
      <c r="C34" s="176" t="s">
        <v>193</v>
      </c>
      <c r="D34" s="177" t="s">
        <v>156</v>
      </c>
      <c r="E34" s="178">
        <v>1341.9</v>
      </c>
      <c r="F34" s="179"/>
      <c r="G34" s="180"/>
      <c r="H34" s="179"/>
      <c r="I34" s="180">
        <f>ROUND(E34*H34,2)</f>
        <v>0</v>
      </c>
      <c r="J34" s="179"/>
      <c r="K34" s="180">
        <f>ROUND(E34*J34,2)</f>
        <v>0</v>
      </c>
      <c r="L34" s="180">
        <v>21</v>
      </c>
      <c r="M34" s="180">
        <f>G34*(1+L34/100)</f>
        <v>0</v>
      </c>
      <c r="N34" s="181">
        <v>0</v>
      </c>
      <c r="O34" s="181">
        <f>ROUND(E34*N34,5)</f>
        <v>0</v>
      </c>
      <c r="P34" s="181">
        <v>0</v>
      </c>
      <c r="Q34" s="181">
        <f>ROUND(E34*P34,5)</f>
        <v>0</v>
      </c>
      <c r="R34" s="177"/>
      <c r="S34" s="177"/>
      <c r="T34" s="182">
        <v>0.519</v>
      </c>
      <c r="U34" s="177">
        <f>ROUND(E34*T34,2)</f>
        <v>696.45</v>
      </c>
      <c r="V34" s="183"/>
      <c r="W34" s="183"/>
      <c r="X34" s="183"/>
      <c r="Y34" s="183"/>
      <c r="Z34" s="183"/>
      <c r="AA34" s="183"/>
      <c r="AB34" s="183"/>
      <c r="AC34" s="183"/>
      <c r="AD34" s="183"/>
      <c r="AE34" s="183" t="s">
        <v>153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</row>
    <row r="35" spans="1:60" ht="13.5" outlineLevel="1">
      <c r="A35" s="174"/>
      <c r="B35" s="175"/>
      <c r="C35" s="184" t="s">
        <v>194</v>
      </c>
      <c r="D35" s="185"/>
      <c r="E35" s="186">
        <v>1341.9</v>
      </c>
      <c r="F35" s="180"/>
      <c r="G35" s="180"/>
      <c r="H35" s="180"/>
      <c r="I35" s="180"/>
      <c r="J35" s="180"/>
      <c r="K35" s="180"/>
      <c r="L35" s="180"/>
      <c r="M35" s="180"/>
      <c r="N35" s="181"/>
      <c r="O35" s="181"/>
      <c r="P35" s="181"/>
      <c r="Q35" s="181"/>
      <c r="R35" s="177"/>
      <c r="S35" s="177"/>
      <c r="T35" s="182"/>
      <c r="U35" s="177"/>
      <c r="V35" s="183"/>
      <c r="W35" s="183"/>
      <c r="X35" s="183"/>
      <c r="Y35" s="183"/>
      <c r="Z35" s="183"/>
      <c r="AA35" s="183"/>
      <c r="AB35" s="183"/>
      <c r="AC35" s="183"/>
      <c r="AD35" s="183"/>
      <c r="AE35" s="183" t="s">
        <v>158</v>
      </c>
      <c r="AF35" s="183">
        <v>0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</row>
    <row r="36" spans="1:60" ht="13.5" outlineLevel="1">
      <c r="A36" s="174">
        <v>19</v>
      </c>
      <c r="B36" s="175" t="s">
        <v>195</v>
      </c>
      <c r="C36" s="176" t="s">
        <v>196</v>
      </c>
      <c r="D36" s="177" t="s">
        <v>156</v>
      </c>
      <c r="E36" s="178">
        <v>149.1</v>
      </c>
      <c r="F36" s="179"/>
      <c r="G36" s="180"/>
      <c r="H36" s="179"/>
      <c r="I36" s="180">
        <f>ROUND(E36*H36,2)</f>
        <v>0</v>
      </c>
      <c r="J36" s="179"/>
      <c r="K36" s="180">
        <f>ROUND(E36*J36,2)</f>
        <v>0</v>
      </c>
      <c r="L36" s="180">
        <v>21</v>
      </c>
      <c r="M36" s="180">
        <f>G36*(1+L36/100)</f>
        <v>0</v>
      </c>
      <c r="N36" s="181">
        <v>0</v>
      </c>
      <c r="O36" s="181">
        <f>ROUND(E36*N36,5)</f>
        <v>0</v>
      </c>
      <c r="P36" s="181">
        <v>0</v>
      </c>
      <c r="Q36" s="181">
        <f>ROUND(E36*P36,5)</f>
        <v>0</v>
      </c>
      <c r="R36" s="177"/>
      <c r="S36" s="177"/>
      <c r="T36" s="182">
        <v>0.729</v>
      </c>
      <c r="U36" s="177">
        <f>ROUND(E36*T36,2)</f>
        <v>108.69</v>
      </c>
      <c r="V36" s="183"/>
      <c r="W36" s="183"/>
      <c r="X36" s="183"/>
      <c r="Y36" s="183"/>
      <c r="Z36" s="183"/>
      <c r="AA36" s="183"/>
      <c r="AB36" s="183"/>
      <c r="AC36" s="183"/>
      <c r="AD36" s="183"/>
      <c r="AE36" s="183" t="s">
        <v>153</v>
      </c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</row>
    <row r="37" spans="1:60" ht="22.5" outlineLevel="1">
      <c r="A37" s="174">
        <v>20</v>
      </c>
      <c r="B37" s="175" t="s">
        <v>197</v>
      </c>
      <c r="C37" s="176" t="s">
        <v>198</v>
      </c>
      <c r="D37" s="177" t="s">
        <v>156</v>
      </c>
      <c r="E37" s="178">
        <v>1537.02</v>
      </c>
      <c r="F37" s="179"/>
      <c r="G37" s="180"/>
      <c r="H37" s="179"/>
      <c r="I37" s="180">
        <f>ROUND(E37*H37,2)</f>
        <v>0</v>
      </c>
      <c r="J37" s="179"/>
      <c r="K37" s="180">
        <f>ROUND(E37*J37,2)</f>
        <v>0</v>
      </c>
      <c r="L37" s="180">
        <v>21</v>
      </c>
      <c r="M37" s="180">
        <f>G37*(1+L37/100)</f>
        <v>0</v>
      </c>
      <c r="N37" s="181">
        <v>0</v>
      </c>
      <c r="O37" s="181">
        <f>ROUND(E37*N37,5)</f>
        <v>0</v>
      </c>
      <c r="P37" s="181">
        <v>0</v>
      </c>
      <c r="Q37" s="181">
        <f>ROUND(E37*P37,5)</f>
        <v>0</v>
      </c>
      <c r="R37" s="177"/>
      <c r="S37" s="177"/>
      <c r="T37" s="182">
        <v>0.01</v>
      </c>
      <c r="U37" s="177">
        <f>ROUND(E37*T37,2)</f>
        <v>15.37</v>
      </c>
      <c r="V37" s="183"/>
      <c r="W37" s="183"/>
      <c r="X37" s="183"/>
      <c r="Y37" s="183"/>
      <c r="Z37" s="183"/>
      <c r="AA37" s="183"/>
      <c r="AB37" s="183"/>
      <c r="AC37" s="183"/>
      <c r="AD37" s="183"/>
      <c r="AE37" s="183" t="s">
        <v>153</v>
      </c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</row>
    <row r="38" spans="1:60" ht="13.5" outlineLevel="1">
      <c r="A38" s="174"/>
      <c r="B38" s="175"/>
      <c r="C38" s="184" t="s">
        <v>199</v>
      </c>
      <c r="D38" s="185"/>
      <c r="E38" s="186">
        <v>39.13</v>
      </c>
      <c r="F38" s="180"/>
      <c r="G38" s="180"/>
      <c r="H38" s="180"/>
      <c r="I38" s="180"/>
      <c r="J38" s="180"/>
      <c r="K38" s="180"/>
      <c r="L38" s="180"/>
      <c r="M38" s="180"/>
      <c r="N38" s="181"/>
      <c r="O38" s="181"/>
      <c r="P38" s="181"/>
      <c r="Q38" s="181"/>
      <c r="R38" s="177"/>
      <c r="S38" s="177"/>
      <c r="T38" s="182"/>
      <c r="U38" s="177"/>
      <c r="V38" s="183"/>
      <c r="W38" s="183"/>
      <c r="X38" s="183"/>
      <c r="Y38" s="183"/>
      <c r="Z38" s="183"/>
      <c r="AA38" s="183"/>
      <c r="AB38" s="183"/>
      <c r="AC38" s="183"/>
      <c r="AD38" s="183"/>
      <c r="AE38" s="183" t="s">
        <v>158</v>
      </c>
      <c r="AF38" s="183">
        <v>0</v>
      </c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</row>
    <row r="39" spans="1:60" ht="13.5" outlineLevel="1">
      <c r="A39" s="174"/>
      <c r="B39" s="175"/>
      <c r="C39" s="184" t="s">
        <v>200</v>
      </c>
      <c r="D39" s="185"/>
      <c r="E39" s="186">
        <v>729.38</v>
      </c>
      <c r="F39" s="180"/>
      <c r="G39" s="180"/>
      <c r="H39" s="180"/>
      <c r="I39" s="180"/>
      <c r="J39" s="180"/>
      <c r="K39" s="180"/>
      <c r="L39" s="180"/>
      <c r="M39" s="180"/>
      <c r="N39" s="181"/>
      <c r="O39" s="181"/>
      <c r="P39" s="181"/>
      <c r="Q39" s="181"/>
      <c r="R39" s="177"/>
      <c r="S39" s="177"/>
      <c r="T39" s="182"/>
      <c r="U39" s="177"/>
      <c r="V39" s="183"/>
      <c r="W39" s="183"/>
      <c r="X39" s="183"/>
      <c r="Y39" s="183"/>
      <c r="Z39" s="183"/>
      <c r="AA39" s="183"/>
      <c r="AB39" s="183"/>
      <c r="AC39" s="183"/>
      <c r="AD39" s="183"/>
      <c r="AE39" s="183" t="s">
        <v>158</v>
      </c>
      <c r="AF39" s="183">
        <v>0</v>
      </c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</row>
    <row r="40" spans="1:60" ht="13.5" outlineLevel="1">
      <c r="A40" s="174"/>
      <c r="B40" s="175"/>
      <c r="C40" s="184" t="s">
        <v>201</v>
      </c>
      <c r="D40" s="185"/>
      <c r="E40" s="186">
        <v>39.13</v>
      </c>
      <c r="F40" s="180"/>
      <c r="G40" s="180"/>
      <c r="H40" s="180"/>
      <c r="I40" s="180"/>
      <c r="J40" s="180"/>
      <c r="K40" s="180"/>
      <c r="L40" s="180"/>
      <c r="M40" s="180"/>
      <c r="N40" s="181"/>
      <c r="O40" s="181"/>
      <c r="P40" s="181"/>
      <c r="Q40" s="181"/>
      <c r="R40" s="177"/>
      <c r="S40" s="177"/>
      <c r="T40" s="182"/>
      <c r="U40" s="177"/>
      <c r="V40" s="183"/>
      <c r="W40" s="183"/>
      <c r="X40" s="183"/>
      <c r="Y40" s="183"/>
      <c r="Z40" s="183"/>
      <c r="AA40" s="183"/>
      <c r="AB40" s="183"/>
      <c r="AC40" s="183"/>
      <c r="AD40" s="183"/>
      <c r="AE40" s="183" t="s">
        <v>158</v>
      </c>
      <c r="AF40" s="183">
        <v>0</v>
      </c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</row>
    <row r="41" spans="1:60" ht="13.5" outlineLevel="1">
      <c r="A41" s="174"/>
      <c r="B41" s="175"/>
      <c r="C41" s="184" t="s">
        <v>202</v>
      </c>
      <c r="D41" s="185"/>
      <c r="E41" s="186">
        <v>729.38</v>
      </c>
      <c r="F41" s="180"/>
      <c r="G41" s="180"/>
      <c r="H41" s="180"/>
      <c r="I41" s="180"/>
      <c r="J41" s="180"/>
      <c r="K41" s="180"/>
      <c r="L41" s="180"/>
      <c r="M41" s="180"/>
      <c r="N41" s="181"/>
      <c r="O41" s="181"/>
      <c r="P41" s="181"/>
      <c r="Q41" s="181"/>
      <c r="R41" s="177"/>
      <c r="S41" s="177"/>
      <c r="T41" s="182"/>
      <c r="U41" s="177"/>
      <c r="V41" s="183"/>
      <c r="W41" s="183"/>
      <c r="X41" s="183"/>
      <c r="Y41" s="183"/>
      <c r="Z41" s="183"/>
      <c r="AA41" s="183"/>
      <c r="AB41" s="183"/>
      <c r="AC41" s="183"/>
      <c r="AD41" s="183"/>
      <c r="AE41" s="183" t="s">
        <v>158</v>
      </c>
      <c r="AF41" s="183">
        <v>0</v>
      </c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</row>
    <row r="42" spans="1:60" ht="11.25" customHeight="1" outlineLevel="1">
      <c r="A42" s="174">
        <v>21</v>
      </c>
      <c r="B42" s="175" t="s">
        <v>203</v>
      </c>
      <c r="C42" s="176" t="s">
        <v>204</v>
      </c>
      <c r="D42" s="177" t="s">
        <v>156</v>
      </c>
      <c r="E42" s="178">
        <v>612.52</v>
      </c>
      <c r="F42" s="179"/>
      <c r="G42" s="180"/>
      <c r="H42" s="179"/>
      <c r="I42" s="180">
        <f>ROUND(E42*H42,2)</f>
        <v>0</v>
      </c>
      <c r="J42" s="179"/>
      <c r="K42" s="180">
        <f>ROUND(E42*J42,2)</f>
        <v>0</v>
      </c>
      <c r="L42" s="180">
        <v>21</v>
      </c>
      <c r="M42" s="180">
        <f>G42*(1+L42/100)</f>
        <v>0</v>
      </c>
      <c r="N42" s="181">
        <v>0</v>
      </c>
      <c r="O42" s="181">
        <f>ROUND(E42*N42,5)</f>
        <v>0</v>
      </c>
      <c r="P42" s="181">
        <v>0</v>
      </c>
      <c r="Q42" s="181">
        <f>ROUND(E42*P42,5)</f>
        <v>0</v>
      </c>
      <c r="R42" s="177"/>
      <c r="S42" s="177"/>
      <c r="T42" s="182">
        <v>0.01</v>
      </c>
      <c r="U42" s="177">
        <f>ROUND(E42*T42,2)</f>
        <v>6.13</v>
      </c>
      <c r="V42" s="183"/>
      <c r="W42" s="183"/>
      <c r="X42" s="183"/>
      <c r="Y42" s="183"/>
      <c r="Z42" s="183"/>
      <c r="AA42" s="183"/>
      <c r="AB42" s="183"/>
      <c r="AC42" s="183"/>
      <c r="AD42" s="183"/>
      <c r="AE42" s="183" t="s">
        <v>153</v>
      </c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</row>
    <row r="43" spans="1:60" ht="13.5" outlineLevel="1">
      <c r="A43" s="174"/>
      <c r="B43" s="175"/>
      <c r="C43" s="184" t="s">
        <v>205</v>
      </c>
      <c r="D43" s="185"/>
      <c r="E43" s="186">
        <v>612.52</v>
      </c>
      <c r="F43" s="180"/>
      <c r="G43" s="180"/>
      <c r="H43" s="180"/>
      <c r="I43" s="180"/>
      <c r="J43" s="180"/>
      <c r="K43" s="180"/>
      <c r="L43" s="180"/>
      <c r="M43" s="180"/>
      <c r="N43" s="181"/>
      <c r="O43" s="181"/>
      <c r="P43" s="181"/>
      <c r="Q43" s="181"/>
      <c r="R43" s="177"/>
      <c r="S43" s="177"/>
      <c r="T43" s="182"/>
      <c r="U43" s="177"/>
      <c r="V43" s="183"/>
      <c r="W43" s="183"/>
      <c r="X43" s="183"/>
      <c r="Y43" s="183"/>
      <c r="Z43" s="183"/>
      <c r="AA43" s="183"/>
      <c r="AB43" s="183"/>
      <c r="AC43" s="183"/>
      <c r="AD43" s="183"/>
      <c r="AE43" s="183" t="s">
        <v>158</v>
      </c>
      <c r="AF43" s="183">
        <v>0</v>
      </c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</row>
    <row r="44" spans="1:60" ht="11.25" customHeight="1" outlineLevel="1">
      <c r="A44" s="174">
        <v>22</v>
      </c>
      <c r="B44" s="175" t="s">
        <v>206</v>
      </c>
      <c r="C44" s="176" t="s">
        <v>207</v>
      </c>
      <c r="D44" s="177" t="s">
        <v>156</v>
      </c>
      <c r="E44" s="178">
        <v>149.1</v>
      </c>
      <c r="F44" s="179"/>
      <c r="G44" s="180"/>
      <c r="H44" s="179"/>
      <c r="I44" s="180">
        <f>ROUND(E44*H44,2)</f>
        <v>0</v>
      </c>
      <c r="J44" s="179"/>
      <c r="K44" s="180">
        <f>ROUND(E44*J44,2)</f>
        <v>0</v>
      </c>
      <c r="L44" s="180">
        <v>21</v>
      </c>
      <c r="M44" s="180">
        <f>G44*(1+L44/100)</f>
        <v>0</v>
      </c>
      <c r="N44" s="181">
        <v>0</v>
      </c>
      <c r="O44" s="181">
        <f>ROUND(E44*N44,5)</f>
        <v>0</v>
      </c>
      <c r="P44" s="181">
        <v>0</v>
      </c>
      <c r="Q44" s="181">
        <f>ROUND(E44*P44,5)</f>
        <v>0</v>
      </c>
      <c r="R44" s="177"/>
      <c r="S44" s="177"/>
      <c r="T44" s="182">
        <v>0.01</v>
      </c>
      <c r="U44" s="177">
        <f>ROUND(E44*T44,2)</f>
        <v>1.49</v>
      </c>
      <c r="V44" s="183"/>
      <c r="W44" s="183"/>
      <c r="X44" s="183"/>
      <c r="Y44" s="183"/>
      <c r="Z44" s="183"/>
      <c r="AA44" s="183"/>
      <c r="AB44" s="183"/>
      <c r="AC44" s="183"/>
      <c r="AD44" s="183"/>
      <c r="AE44" s="183" t="s">
        <v>153</v>
      </c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</row>
    <row r="45" spans="1:60" ht="22.5" outlineLevel="1">
      <c r="A45" s="174">
        <v>23</v>
      </c>
      <c r="B45" s="175" t="s">
        <v>208</v>
      </c>
      <c r="C45" s="176" t="s">
        <v>209</v>
      </c>
      <c r="D45" s="177" t="s">
        <v>156</v>
      </c>
      <c r="E45" s="178">
        <v>768.51</v>
      </c>
      <c r="F45" s="179"/>
      <c r="G45" s="180"/>
      <c r="H45" s="179"/>
      <c r="I45" s="180">
        <f>ROUND(E45*H45,2)</f>
        <v>0</v>
      </c>
      <c r="J45" s="179"/>
      <c r="K45" s="180">
        <f>ROUND(E45*J45,2)</f>
        <v>0</v>
      </c>
      <c r="L45" s="180">
        <v>21</v>
      </c>
      <c r="M45" s="180">
        <f>G45*(1+L45/100)</f>
        <v>0</v>
      </c>
      <c r="N45" s="181">
        <v>0</v>
      </c>
      <c r="O45" s="181">
        <f>ROUND(E45*N45,5)</f>
        <v>0</v>
      </c>
      <c r="P45" s="181">
        <v>0</v>
      </c>
      <c r="Q45" s="181">
        <f>ROUND(E45*P45,5)</f>
        <v>0</v>
      </c>
      <c r="R45" s="177"/>
      <c r="S45" s="177"/>
      <c r="T45" s="182">
        <v>0.05</v>
      </c>
      <c r="U45" s="177">
        <f>ROUND(E45*T45,2)</f>
        <v>38.43</v>
      </c>
      <c r="V45" s="183"/>
      <c r="W45" s="183"/>
      <c r="X45" s="183"/>
      <c r="Y45" s="183"/>
      <c r="Z45" s="183"/>
      <c r="AA45" s="183"/>
      <c r="AB45" s="183"/>
      <c r="AC45" s="183"/>
      <c r="AD45" s="183"/>
      <c r="AE45" s="183" t="s">
        <v>153</v>
      </c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</row>
    <row r="46" spans="1:60" ht="13.5" outlineLevel="1">
      <c r="A46" s="174"/>
      <c r="B46" s="175"/>
      <c r="C46" s="184" t="s">
        <v>201</v>
      </c>
      <c r="D46" s="185"/>
      <c r="E46" s="186">
        <v>39.13</v>
      </c>
      <c r="F46" s="180"/>
      <c r="G46" s="180"/>
      <c r="H46" s="180"/>
      <c r="I46" s="180"/>
      <c r="J46" s="180"/>
      <c r="K46" s="180"/>
      <c r="L46" s="180"/>
      <c r="M46" s="180"/>
      <c r="N46" s="181"/>
      <c r="O46" s="181"/>
      <c r="P46" s="181"/>
      <c r="Q46" s="181"/>
      <c r="R46" s="177"/>
      <c r="S46" s="177"/>
      <c r="T46" s="182"/>
      <c r="U46" s="177"/>
      <c r="V46" s="183"/>
      <c r="W46" s="183"/>
      <c r="X46" s="183"/>
      <c r="Y46" s="183"/>
      <c r="Z46" s="183"/>
      <c r="AA46" s="183"/>
      <c r="AB46" s="183"/>
      <c r="AC46" s="183"/>
      <c r="AD46" s="183"/>
      <c r="AE46" s="183" t="s">
        <v>158</v>
      </c>
      <c r="AF46" s="183">
        <v>0</v>
      </c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</row>
    <row r="47" spans="1:60" ht="13.5" outlineLevel="1">
      <c r="A47" s="174"/>
      <c r="B47" s="175"/>
      <c r="C47" s="184" t="s">
        <v>202</v>
      </c>
      <c r="D47" s="185"/>
      <c r="E47" s="186">
        <v>729.38</v>
      </c>
      <c r="F47" s="180"/>
      <c r="G47" s="180"/>
      <c r="H47" s="180"/>
      <c r="I47" s="180"/>
      <c r="J47" s="180"/>
      <c r="K47" s="180"/>
      <c r="L47" s="180"/>
      <c r="M47" s="180"/>
      <c r="N47" s="181"/>
      <c r="O47" s="181"/>
      <c r="P47" s="181"/>
      <c r="Q47" s="181"/>
      <c r="R47" s="177"/>
      <c r="S47" s="177"/>
      <c r="T47" s="182"/>
      <c r="U47" s="177"/>
      <c r="V47" s="183"/>
      <c r="W47" s="183"/>
      <c r="X47" s="183"/>
      <c r="Y47" s="183"/>
      <c r="Z47" s="183"/>
      <c r="AA47" s="183"/>
      <c r="AB47" s="183"/>
      <c r="AC47" s="183"/>
      <c r="AD47" s="183"/>
      <c r="AE47" s="183" t="s">
        <v>158</v>
      </c>
      <c r="AF47" s="183">
        <v>0</v>
      </c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</row>
    <row r="48" spans="1:60" ht="22.5" outlineLevel="1">
      <c r="A48" s="174">
        <v>24</v>
      </c>
      <c r="B48" s="175" t="s">
        <v>210</v>
      </c>
      <c r="C48" s="176" t="s">
        <v>211</v>
      </c>
      <c r="D48" s="177" t="s">
        <v>156</v>
      </c>
      <c r="E48" s="178">
        <v>768.51</v>
      </c>
      <c r="F48" s="179"/>
      <c r="G48" s="180"/>
      <c r="H48" s="179"/>
      <c r="I48" s="180">
        <f>ROUND(E48*H48,2)</f>
        <v>0</v>
      </c>
      <c r="J48" s="179"/>
      <c r="K48" s="180">
        <f>ROUND(E48*J48,2)</f>
        <v>0</v>
      </c>
      <c r="L48" s="180">
        <v>21</v>
      </c>
      <c r="M48" s="180">
        <f>G48*(1+L48/100)</f>
        <v>0</v>
      </c>
      <c r="N48" s="181">
        <v>0</v>
      </c>
      <c r="O48" s="181">
        <f>ROUND(E48*N48,5)</f>
        <v>0</v>
      </c>
      <c r="P48" s="181">
        <v>0</v>
      </c>
      <c r="Q48" s="181">
        <f>ROUND(E48*P48,5)</f>
        <v>0</v>
      </c>
      <c r="R48" s="177"/>
      <c r="S48" s="177"/>
      <c r="T48" s="182">
        <v>0.009</v>
      </c>
      <c r="U48" s="177">
        <f>ROUND(E48*T48,2)</f>
        <v>6.92</v>
      </c>
      <c r="V48" s="183"/>
      <c r="W48" s="183"/>
      <c r="X48" s="183"/>
      <c r="Y48" s="183"/>
      <c r="Z48" s="183"/>
      <c r="AA48" s="183"/>
      <c r="AB48" s="183"/>
      <c r="AC48" s="183"/>
      <c r="AD48" s="183"/>
      <c r="AE48" s="183" t="s">
        <v>153</v>
      </c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</row>
    <row r="49" spans="1:60" ht="13.5" outlineLevel="1">
      <c r="A49" s="174"/>
      <c r="B49" s="175"/>
      <c r="C49" s="184" t="s">
        <v>199</v>
      </c>
      <c r="D49" s="185"/>
      <c r="E49" s="186">
        <v>39.13</v>
      </c>
      <c r="F49" s="180"/>
      <c r="G49" s="180"/>
      <c r="H49" s="180"/>
      <c r="I49" s="180"/>
      <c r="J49" s="180"/>
      <c r="K49" s="180"/>
      <c r="L49" s="180"/>
      <c r="M49" s="180"/>
      <c r="N49" s="181"/>
      <c r="O49" s="181"/>
      <c r="P49" s="181"/>
      <c r="Q49" s="181"/>
      <c r="R49" s="177"/>
      <c r="S49" s="177"/>
      <c r="T49" s="182"/>
      <c r="U49" s="177"/>
      <c r="V49" s="183"/>
      <c r="W49" s="183"/>
      <c r="X49" s="183"/>
      <c r="Y49" s="183"/>
      <c r="Z49" s="183"/>
      <c r="AA49" s="183"/>
      <c r="AB49" s="183"/>
      <c r="AC49" s="183"/>
      <c r="AD49" s="183"/>
      <c r="AE49" s="183" t="s">
        <v>158</v>
      </c>
      <c r="AF49" s="183">
        <v>0</v>
      </c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</row>
    <row r="50" spans="1:60" ht="13.5" outlineLevel="1">
      <c r="A50" s="174"/>
      <c r="B50" s="175"/>
      <c r="C50" s="184" t="s">
        <v>200</v>
      </c>
      <c r="D50" s="185"/>
      <c r="E50" s="186">
        <v>729.38</v>
      </c>
      <c r="F50" s="180"/>
      <c r="G50" s="180"/>
      <c r="H50" s="180"/>
      <c r="I50" s="180"/>
      <c r="J50" s="180"/>
      <c r="K50" s="180"/>
      <c r="L50" s="180"/>
      <c r="M50" s="180"/>
      <c r="N50" s="181"/>
      <c r="O50" s="181"/>
      <c r="P50" s="181"/>
      <c r="Q50" s="181"/>
      <c r="R50" s="177"/>
      <c r="S50" s="177"/>
      <c r="T50" s="182"/>
      <c r="U50" s="177"/>
      <c r="V50" s="183"/>
      <c r="W50" s="183"/>
      <c r="X50" s="183"/>
      <c r="Y50" s="183"/>
      <c r="Z50" s="183"/>
      <c r="AA50" s="183"/>
      <c r="AB50" s="183"/>
      <c r="AC50" s="183"/>
      <c r="AD50" s="183"/>
      <c r="AE50" s="183" t="s">
        <v>158</v>
      </c>
      <c r="AF50" s="183">
        <v>0</v>
      </c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</row>
    <row r="51" spans="1:60" ht="13.5" outlineLevel="1">
      <c r="A51" s="174">
        <v>25</v>
      </c>
      <c r="B51" s="175" t="s">
        <v>212</v>
      </c>
      <c r="C51" s="176" t="s">
        <v>213</v>
      </c>
      <c r="D51" s="177" t="s">
        <v>156</v>
      </c>
      <c r="E51" s="178">
        <v>729.3824</v>
      </c>
      <c r="F51" s="179"/>
      <c r="G51" s="180"/>
      <c r="H51" s="179"/>
      <c r="I51" s="180">
        <f>ROUND(E51*H51,2)</f>
        <v>0</v>
      </c>
      <c r="J51" s="179"/>
      <c r="K51" s="180">
        <f>ROUND(E51*J51,2)</f>
        <v>0</v>
      </c>
      <c r="L51" s="180">
        <v>21</v>
      </c>
      <c r="M51" s="180">
        <f>G51*(1+L51/100)</f>
        <v>0</v>
      </c>
      <c r="N51" s="181">
        <v>0</v>
      </c>
      <c r="O51" s="181">
        <f>ROUND(E51*N51,5)</f>
        <v>0</v>
      </c>
      <c r="P51" s="181">
        <v>0</v>
      </c>
      <c r="Q51" s="181">
        <f>ROUND(E51*P51,5)</f>
        <v>0</v>
      </c>
      <c r="R51" s="177"/>
      <c r="S51" s="177"/>
      <c r="T51" s="182">
        <v>2.19</v>
      </c>
      <c r="U51" s="177">
        <f>ROUND(E51*T51,2)</f>
        <v>1597.35</v>
      </c>
      <c r="V51" s="183"/>
      <c r="W51" s="183"/>
      <c r="X51" s="183"/>
      <c r="Y51" s="183"/>
      <c r="Z51" s="183"/>
      <c r="AA51" s="183"/>
      <c r="AB51" s="183"/>
      <c r="AC51" s="183"/>
      <c r="AD51" s="183"/>
      <c r="AE51" s="183" t="s">
        <v>153</v>
      </c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</row>
    <row r="52" spans="1:60" ht="13.5" outlineLevel="1">
      <c r="A52" s="174"/>
      <c r="B52" s="175"/>
      <c r="C52" s="184" t="s">
        <v>214</v>
      </c>
      <c r="D52" s="185"/>
      <c r="E52" s="186">
        <v>729.3824</v>
      </c>
      <c r="F52" s="180"/>
      <c r="G52" s="180"/>
      <c r="H52" s="180"/>
      <c r="I52" s="180"/>
      <c r="J52" s="180"/>
      <c r="K52" s="180"/>
      <c r="L52" s="180"/>
      <c r="M52" s="180"/>
      <c r="N52" s="181"/>
      <c r="O52" s="181"/>
      <c r="P52" s="181"/>
      <c r="Q52" s="181"/>
      <c r="R52" s="177"/>
      <c r="S52" s="177"/>
      <c r="T52" s="182"/>
      <c r="U52" s="177"/>
      <c r="V52" s="183"/>
      <c r="W52" s="183"/>
      <c r="X52" s="183"/>
      <c r="Y52" s="183"/>
      <c r="Z52" s="183"/>
      <c r="AA52" s="183"/>
      <c r="AB52" s="183"/>
      <c r="AC52" s="183"/>
      <c r="AD52" s="183"/>
      <c r="AE52" s="183" t="s">
        <v>158</v>
      </c>
      <c r="AF52" s="183">
        <v>0</v>
      </c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</row>
    <row r="53" spans="1:60" ht="22.5" outlineLevel="1">
      <c r="A53" s="174">
        <v>26</v>
      </c>
      <c r="B53" s="175" t="s">
        <v>215</v>
      </c>
      <c r="C53" s="176" t="s">
        <v>216</v>
      </c>
      <c r="D53" s="177" t="s">
        <v>181</v>
      </c>
      <c r="E53" s="178">
        <v>391.3</v>
      </c>
      <c r="F53" s="179"/>
      <c r="G53" s="180"/>
      <c r="H53" s="179"/>
      <c r="I53" s="180">
        <f>ROUND(E53*H53,2)</f>
        <v>0</v>
      </c>
      <c r="J53" s="179"/>
      <c r="K53" s="180">
        <f>ROUND(E53*J53,2)</f>
        <v>0</v>
      </c>
      <c r="L53" s="180">
        <v>21</v>
      </c>
      <c r="M53" s="180">
        <f>G53*(1+L53/100)</f>
        <v>0</v>
      </c>
      <c r="N53" s="181">
        <v>0</v>
      </c>
      <c r="O53" s="181">
        <f>ROUND(E53*N53,5)</f>
        <v>0</v>
      </c>
      <c r="P53" s="181">
        <v>0</v>
      </c>
      <c r="Q53" s="181">
        <f>ROUND(E53*P53,5)</f>
        <v>0</v>
      </c>
      <c r="R53" s="177"/>
      <c r="S53" s="177"/>
      <c r="T53" s="182">
        <v>0.13</v>
      </c>
      <c r="U53" s="177">
        <f>ROUND(E53*T53,2)</f>
        <v>50.87</v>
      </c>
      <c r="V53" s="183"/>
      <c r="W53" s="183"/>
      <c r="X53" s="183"/>
      <c r="Y53" s="183"/>
      <c r="Z53" s="183"/>
      <c r="AA53" s="183"/>
      <c r="AB53" s="183"/>
      <c r="AC53" s="183"/>
      <c r="AD53" s="183"/>
      <c r="AE53" s="183" t="s">
        <v>153</v>
      </c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</row>
    <row r="54" spans="1:60" ht="13.5" outlineLevel="1">
      <c r="A54" s="174"/>
      <c r="B54" s="175"/>
      <c r="C54" s="184" t="s">
        <v>217</v>
      </c>
      <c r="D54" s="185"/>
      <c r="E54" s="186">
        <v>391.3</v>
      </c>
      <c r="F54" s="180"/>
      <c r="G54" s="180"/>
      <c r="H54" s="180"/>
      <c r="I54" s="180"/>
      <c r="J54" s="180"/>
      <c r="K54" s="180"/>
      <c r="L54" s="180"/>
      <c r="M54" s="180"/>
      <c r="N54" s="181"/>
      <c r="O54" s="181"/>
      <c r="P54" s="181"/>
      <c r="Q54" s="181"/>
      <c r="R54" s="177"/>
      <c r="S54" s="177"/>
      <c r="T54" s="182"/>
      <c r="U54" s="177"/>
      <c r="V54" s="183"/>
      <c r="W54" s="183"/>
      <c r="X54" s="183"/>
      <c r="Y54" s="183"/>
      <c r="Z54" s="183"/>
      <c r="AA54" s="183"/>
      <c r="AB54" s="183"/>
      <c r="AC54" s="183"/>
      <c r="AD54" s="183"/>
      <c r="AE54" s="183" t="s">
        <v>158</v>
      </c>
      <c r="AF54" s="183">
        <v>0</v>
      </c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</row>
    <row r="55" spans="1:60" ht="22.5" outlineLevel="1">
      <c r="A55" s="174">
        <v>27</v>
      </c>
      <c r="B55" s="175" t="s">
        <v>218</v>
      </c>
      <c r="C55" s="176" t="s">
        <v>219</v>
      </c>
      <c r="D55" s="177" t="s">
        <v>181</v>
      </c>
      <c r="E55" s="178">
        <v>391.3</v>
      </c>
      <c r="F55" s="179"/>
      <c r="G55" s="180"/>
      <c r="H55" s="179"/>
      <c r="I55" s="180">
        <f>ROUND(E55*H55,2)</f>
        <v>0</v>
      </c>
      <c r="J55" s="179"/>
      <c r="K55" s="180">
        <f>ROUND(E55*J55,2)</f>
        <v>0</v>
      </c>
      <c r="L55" s="180">
        <v>21</v>
      </c>
      <c r="M55" s="180">
        <f>G55*(1+L55/100)</f>
        <v>0</v>
      </c>
      <c r="N55" s="181">
        <v>0.00013</v>
      </c>
      <c r="O55" s="181"/>
      <c r="P55" s="181">
        <v>0</v>
      </c>
      <c r="Q55" s="181">
        <f>ROUND(E55*P55,5)</f>
        <v>0</v>
      </c>
      <c r="R55" s="177"/>
      <c r="S55" s="177"/>
      <c r="T55" s="182">
        <v>0.03139</v>
      </c>
      <c r="U55" s="177">
        <f>ROUND(E55*T55,2)</f>
        <v>12.28</v>
      </c>
      <c r="V55" s="183"/>
      <c r="W55" s="183"/>
      <c r="X55" s="183"/>
      <c r="Y55" s="183"/>
      <c r="Z55" s="183"/>
      <c r="AA55" s="183"/>
      <c r="AB55" s="183"/>
      <c r="AC55" s="183"/>
      <c r="AD55" s="183"/>
      <c r="AE55" s="183" t="s">
        <v>146</v>
      </c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</row>
    <row r="56" spans="1:60" ht="13.5" outlineLevel="1">
      <c r="A56" s="174">
        <v>28</v>
      </c>
      <c r="B56" s="175" t="s">
        <v>220</v>
      </c>
      <c r="C56" s="176" t="s">
        <v>221</v>
      </c>
      <c r="D56" s="177" t="s">
        <v>156</v>
      </c>
      <c r="E56" s="178">
        <v>612.52</v>
      </c>
      <c r="F56" s="179"/>
      <c r="G56" s="180"/>
      <c r="H56" s="179"/>
      <c r="I56" s="180">
        <f>ROUND(E56*H56,2)</f>
        <v>0</v>
      </c>
      <c r="J56" s="179"/>
      <c r="K56" s="180">
        <f>ROUND(E56*J56,2)</f>
        <v>0</v>
      </c>
      <c r="L56" s="180">
        <v>21</v>
      </c>
      <c r="M56" s="180">
        <f>G56*(1+L56/100)</f>
        <v>0</v>
      </c>
      <c r="N56" s="181">
        <v>0</v>
      </c>
      <c r="O56" s="181">
        <f>ROUND(E56*N56,5)</f>
        <v>0</v>
      </c>
      <c r="P56" s="181">
        <v>0</v>
      </c>
      <c r="Q56" s="181">
        <f>ROUND(E56*P56,5)</f>
        <v>0</v>
      </c>
      <c r="R56" s="177"/>
      <c r="S56" s="177"/>
      <c r="T56" s="182">
        <v>0</v>
      </c>
      <c r="U56" s="177">
        <f>ROUND(E56*T56,2)</f>
        <v>0</v>
      </c>
      <c r="V56" s="183"/>
      <c r="W56" s="183"/>
      <c r="X56" s="183"/>
      <c r="Y56" s="183"/>
      <c r="Z56" s="183"/>
      <c r="AA56" s="183"/>
      <c r="AB56" s="183"/>
      <c r="AC56" s="183"/>
      <c r="AD56" s="183"/>
      <c r="AE56" s="183" t="s">
        <v>153</v>
      </c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</row>
    <row r="57" spans="1:60" ht="13.5" outlineLevel="1">
      <c r="A57" s="174">
        <v>29</v>
      </c>
      <c r="B57" s="175" t="s">
        <v>222</v>
      </c>
      <c r="C57" s="176" t="s">
        <v>223</v>
      </c>
      <c r="D57" s="177" t="s">
        <v>156</v>
      </c>
      <c r="E57" s="178">
        <v>149.1</v>
      </c>
      <c r="F57" s="179"/>
      <c r="G57" s="180"/>
      <c r="H57" s="179"/>
      <c r="I57" s="180">
        <f>ROUND(E57*H57,2)</f>
        <v>0</v>
      </c>
      <c r="J57" s="179"/>
      <c r="K57" s="180">
        <f>ROUND(E57*J57,2)</f>
        <v>0</v>
      </c>
      <c r="L57" s="180">
        <v>21</v>
      </c>
      <c r="M57" s="180">
        <f>G57*(1+L57/100)</f>
        <v>0</v>
      </c>
      <c r="N57" s="181">
        <v>0</v>
      </c>
      <c r="O57" s="181">
        <f>ROUND(E57*N57,5)</f>
        <v>0</v>
      </c>
      <c r="P57" s="181">
        <v>0</v>
      </c>
      <c r="Q57" s="181">
        <f>ROUND(E57*P57,5)</f>
        <v>0</v>
      </c>
      <c r="R57" s="177"/>
      <c r="S57" s="177"/>
      <c r="T57" s="182">
        <v>0</v>
      </c>
      <c r="U57" s="177">
        <f>ROUND(E57*T57,2)</f>
        <v>0</v>
      </c>
      <c r="V57" s="183"/>
      <c r="W57" s="183"/>
      <c r="X57" s="183"/>
      <c r="Y57" s="183"/>
      <c r="Z57" s="183"/>
      <c r="AA57" s="183"/>
      <c r="AB57" s="183"/>
      <c r="AC57" s="183"/>
      <c r="AD57" s="183"/>
      <c r="AE57" s="183" t="s">
        <v>153</v>
      </c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</row>
    <row r="58" spans="1:31" ht="13.5">
      <c r="A58" s="165" t="s">
        <v>141</v>
      </c>
      <c r="B58" s="187" t="s">
        <v>56</v>
      </c>
      <c r="C58" s="188" t="s">
        <v>57</v>
      </c>
      <c r="D58" s="189"/>
      <c r="E58" s="190"/>
      <c r="F58" s="191"/>
      <c r="G58" s="191"/>
      <c r="H58" s="191"/>
      <c r="I58" s="191">
        <f>SUM(I59:I69)</f>
        <v>0</v>
      </c>
      <c r="J58" s="191"/>
      <c r="K58" s="191">
        <f>SUM(K59:K69)</f>
        <v>0</v>
      </c>
      <c r="L58" s="191"/>
      <c r="M58" s="191">
        <f>SUM(M59:M69)</f>
        <v>0</v>
      </c>
      <c r="N58" s="192"/>
      <c r="O58" s="192"/>
      <c r="P58" s="192"/>
      <c r="Q58" s="192">
        <f>SUM(Q59:Q69)</f>
        <v>0</v>
      </c>
      <c r="R58" s="189"/>
      <c r="S58" s="189"/>
      <c r="T58" s="193"/>
      <c r="U58" s="189">
        <f>SUM(U59:U69)</f>
        <v>524.26</v>
      </c>
      <c r="AE58" t="s">
        <v>142</v>
      </c>
    </row>
    <row r="59" spans="1:60" ht="22.5" outlineLevel="1">
      <c r="A59" s="174">
        <v>30</v>
      </c>
      <c r="B59" s="175" t="s">
        <v>224</v>
      </c>
      <c r="C59" s="176" t="s">
        <v>225</v>
      </c>
      <c r="D59" s="177" t="s">
        <v>156</v>
      </c>
      <c r="E59" s="178">
        <v>426</v>
      </c>
      <c r="F59" s="179"/>
      <c r="G59" s="180"/>
      <c r="H59" s="179"/>
      <c r="I59" s="180">
        <f>ROUND(E59*H59,2)</f>
        <v>0</v>
      </c>
      <c r="J59" s="179"/>
      <c r="K59" s="180">
        <f>ROUND(E59*J59,2)</f>
        <v>0</v>
      </c>
      <c r="L59" s="180">
        <v>21</v>
      </c>
      <c r="M59" s="180">
        <f>G59*(1+L59/100)</f>
        <v>0</v>
      </c>
      <c r="N59" s="181"/>
      <c r="O59" s="181"/>
      <c r="P59" s="181">
        <v>0</v>
      </c>
      <c r="Q59" s="181">
        <f>ROUND(E59*P59,5)</f>
        <v>0</v>
      </c>
      <c r="R59" s="177"/>
      <c r="S59" s="177"/>
      <c r="T59" s="182">
        <v>1.08</v>
      </c>
      <c r="U59" s="177">
        <f>ROUND(E59*T59,2)</f>
        <v>460.08</v>
      </c>
      <c r="V59" s="183"/>
      <c r="W59" s="183"/>
      <c r="X59" s="183"/>
      <c r="Y59" s="183"/>
      <c r="Z59" s="183"/>
      <c r="AA59" s="183"/>
      <c r="AB59" s="183"/>
      <c r="AC59" s="183"/>
      <c r="AD59" s="183"/>
      <c r="AE59" s="183" t="s">
        <v>153</v>
      </c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</row>
    <row r="60" spans="1:60" ht="13.5" outlineLevel="1">
      <c r="A60" s="174"/>
      <c r="B60" s="175"/>
      <c r="C60" s="184" t="s">
        <v>226</v>
      </c>
      <c r="D60" s="185"/>
      <c r="E60" s="186">
        <v>426</v>
      </c>
      <c r="F60" s="180"/>
      <c r="G60" s="180"/>
      <c r="H60" s="180"/>
      <c r="I60" s="180"/>
      <c r="J60" s="180"/>
      <c r="K60" s="180"/>
      <c r="L60" s="180"/>
      <c r="M60" s="180"/>
      <c r="N60" s="181"/>
      <c r="O60" s="181"/>
      <c r="P60" s="181"/>
      <c r="Q60" s="181"/>
      <c r="R60" s="177"/>
      <c r="S60" s="177"/>
      <c r="T60" s="182"/>
      <c r="U60" s="177"/>
      <c r="V60" s="183"/>
      <c r="W60" s="183"/>
      <c r="X60" s="183"/>
      <c r="Y60" s="183"/>
      <c r="Z60" s="183"/>
      <c r="AA60" s="183"/>
      <c r="AB60" s="183"/>
      <c r="AC60" s="183"/>
      <c r="AD60" s="183"/>
      <c r="AE60" s="183" t="s">
        <v>158</v>
      </c>
      <c r="AF60" s="183">
        <v>0</v>
      </c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</row>
    <row r="61" spans="1:60" ht="13.5" outlineLevel="1">
      <c r="A61" s="174">
        <v>31</v>
      </c>
      <c r="B61" s="175" t="s">
        <v>227</v>
      </c>
      <c r="C61" s="176" t="s">
        <v>228</v>
      </c>
      <c r="D61" s="177" t="s">
        <v>156</v>
      </c>
      <c r="E61" s="178">
        <v>6.489</v>
      </c>
      <c r="F61" s="179"/>
      <c r="G61" s="180"/>
      <c r="H61" s="179"/>
      <c r="I61" s="180">
        <f>ROUND(E61*H61,2)</f>
        <v>0</v>
      </c>
      <c r="J61" s="179"/>
      <c r="K61" s="180">
        <f>ROUND(E61*J61,2)</f>
        <v>0</v>
      </c>
      <c r="L61" s="180">
        <v>21</v>
      </c>
      <c r="M61" s="180">
        <f>G61*(1+L61/100)</f>
        <v>0</v>
      </c>
      <c r="N61" s="181"/>
      <c r="O61" s="181"/>
      <c r="P61" s="181">
        <v>0</v>
      </c>
      <c r="Q61" s="181">
        <f>ROUND(E61*P61,5)</f>
        <v>0</v>
      </c>
      <c r="R61" s="177"/>
      <c r="S61" s="177"/>
      <c r="T61" s="182">
        <v>0.477</v>
      </c>
      <c r="U61" s="177">
        <f>ROUND(E61*T61,2)</f>
        <v>3.1</v>
      </c>
      <c r="V61" s="183"/>
      <c r="W61" s="183"/>
      <c r="X61" s="183"/>
      <c r="Y61" s="183"/>
      <c r="Z61" s="183"/>
      <c r="AA61" s="183"/>
      <c r="AB61" s="183"/>
      <c r="AC61" s="183"/>
      <c r="AD61" s="183"/>
      <c r="AE61" s="183" t="s">
        <v>153</v>
      </c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</row>
    <row r="62" spans="1:60" ht="13.5" outlineLevel="1">
      <c r="A62" s="174"/>
      <c r="B62" s="175"/>
      <c r="C62" s="184" t="s">
        <v>229</v>
      </c>
      <c r="D62" s="185"/>
      <c r="E62" s="186">
        <v>6.489</v>
      </c>
      <c r="F62" s="180"/>
      <c r="G62" s="180"/>
      <c r="H62" s="180"/>
      <c r="I62" s="180"/>
      <c r="J62" s="180"/>
      <c r="K62" s="180"/>
      <c r="L62" s="180"/>
      <c r="M62" s="180"/>
      <c r="N62" s="181"/>
      <c r="O62" s="181"/>
      <c r="P62" s="181"/>
      <c r="Q62" s="181"/>
      <c r="R62" s="177"/>
      <c r="S62" s="177"/>
      <c r="T62" s="182"/>
      <c r="U62" s="177"/>
      <c r="V62" s="183"/>
      <c r="W62" s="183"/>
      <c r="X62" s="183"/>
      <c r="Y62" s="183"/>
      <c r="Z62" s="183"/>
      <c r="AA62" s="183"/>
      <c r="AB62" s="183"/>
      <c r="AC62" s="183"/>
      <c r="AD62" s="183"/>
      <c r="AE62" s="183" t="s">
        <v>158</v>
      </c>
      <c r="AF62" s="183">
        <v>0</v>
      </c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</row>
    <row r="63" spans="1:60" ht="13.5" outlineLevel="1">
      <c r="A63" s="174">
        <v>32</v>
      </c>
      <c r="B63" s="175" t="s">
        <v>230</v>
      </c>
      <c r="C63" s="176" t="s">
        <v>231</v>
      </c>
      <c r="D63" s="177" t="s">
        <v>181</v>
      </c>
      <c r="E63" s="178">
        <v>3.32</v>
      </c>
      <c r="F63" s="179"/>
      <c r="G63" s="180"/>
      <c r="H63" s="179"/>
      <c r="I63" s="180">
        <f>ROUND(E63*H63,2)</f>
        <v>0</v>
      </c>
      <c r="J63" s="179"/>
      <c r="K63" s="180">
        <f>ROUND(E63*J63,2)</f>
        <v>0</v>
      </c>
      <c r="L63" s="180">
        <v>21</v>
      </c>
      <c r="M63" s="180">
        <f>G63*(1+L63/100)</f>
        <v>0</v>
      </c>
      <c r="N63" s="181"/>
      <c r="O63" s="181"/>
      <c r="P63" s="181">
        <v>0</v>
      </c>
      <c r="Q63" s="181">
        <f>ROUND(E63*P63,5)</f>
        <v>0</v>
      </c>
      <c r="R63" s="177"/>
      <c r="S63" s="177"/>
      <c r="T63" s="182">
        <v>1.6</v>
      </c>
      <c r="U63" s="177">
        <f>ROUND(E63*T63,2)</f>
        <v>5.31</v>
      </c>
      <c r="V63" s="183"/>
      <c r="W63" s="183"/>
      <c r="X63" s="183"/>
      <c r="Y63" s="183"/>
      <c r="Z63" s="183"/>
      <c r="AA63" s="183"/>
      <c r="AB63" s="183"/>
      <c r="AC63" s="183"/>
      <c r="AD63" s="183"/>
      <c r="AE63" s="183" t="s">
        <v>153</v>
      </c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</row>
    <row r="64" spans="1:60" ht="13.5" outlineLevel="1">
      <c r="A64" s="174"/>
      <c r="B64" s="175"/>
      <c r="C64" s="184" t="s">
        <v>232</v>
      </c>
      <c r="D64" s="185"/>
      <c r="E64" s="186">
        <v>3.32</v>
      </c>
      <c r="F64" s="180"/>
      <c r="G64" s="180"/>
      <c r="H64" s="180"/>
      <c r="I64" s="180"/>
      <c r="J64" s="180"/>
      <c r="K64" s="180"/>
      <c r="L64" s="180"/>
      <c r="M64" s="180"/>
      <c r="N64" s="181"/>
      <c r="O64" s="181"/>
      <c r="P64" s="181"/>
      <c r="Q64" s="181"/>
      <c r="R64" s="177"/>
      <c r="S64" s="177"/>
      <c r="T64" s="182"/>
      <c r="U64" s="177"/>
      <c r="V64" s="183"/>
      <c r="W64" s="183"/>
      <c r="X64" s="183"/>
      <c r="Y64" s="183"/>
      <c r="Z64" s="183"/>
      <c r="AA64" s="183"/>
      <c r="AB64" s="183"/>
      <c r="AC64" s="183"/>
      <c r="AD64" s="183"/>
      <c r="AE64" s="183" t="s">
        <v>158</v>
      </c>
      <c r="AF64" s="183">
        <v>0</v>
      </c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</row>
    <row r="65" spans="1:60" ht="22.5" outlineLevel="1">
      <c r="A65" s="174">
        <v>33</v>
      </c>
      <c r="B65" s="175" t="s">
        <v>233</v>
      </c>
      <c r="C65" s="176" t="s">
        <v>234</v>
      </c>
      <c r="D65" s="177" t="s">
        <v>181</v>
      </c>
      <c r="E65" s="178">
        <v>3.32</v>
      </c>
      <c r="F65" s="179"/>
      <c r="G65" s="180"/>
      <c r="H65" s="179"/>
      <c r="I65" s="180">
        <f>ROUND(E65*H65,2)</f>
        <v>0</v>
      </c>
      <c r="J65" s="179"/>
      <c r="K65" s="180">
        <f>ROUND(E65*J65,2)</f>
        <v>0</v>
      </c>
      <c r="L65" s="180">
        <v>21</v>
      </c>
      <c r="M65" s="180">
        <f>G65*(1+L65/100)</f>
        <v>0</v>
      </c>
      <c r="N65" s="181">
        <v>0</v>
      </c>
      <c r="O65" s="181">
        <f>ROUND(E65*N65,5)</f>
        <v>0</v>
      </c>
      <c r="P65" s="181">
        <v>0</v>
      </c>
      <c r="Q65" s="181">
        <f>ROUND(E65*P65,5)</f>
        <v>0</v>
      </c>
      <c r="R65" s="177"/>
      <c r="S65" s="177"/>
      <c r="T65" s="182">
        <v>0.32</v>
      </c>
      <c r="U65" s="177">
        <f>ROUND(E65*T65,2)</f>
        <v>1.06</v>
      </c>
      <c r="V65" s="183"/>
      <c r="W65" s="183"/>
      <c r="X65" s="183"/>
      <c r="Y65" s="183"/>
      <c r="Z65" s="183"/>
      <c r="AA65" s="183"/>
      <c r="AB65" s="183"/>
      <c r="AC65" s="183"/>
      <c r="AD65" s="183"/>
      <c r="AE65" s="183" t="s">
        <v>153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</row>
    <row r="66" spans="1:60" ht="22.5" outlineLevel="1">
      <c r="A66" s="174">
        <v>34</v>
      </c>
      <c r="B66" s="175" t="s">
        <v>235</v>
      </c>
      <c r="C66" s="176" t="s">
        <v>236</v>
      </c>
      <c r="D66" s="177" t="s">
        <v>181</v>
      </c>
      <c r="E66" s="178">
        <v>43.175</v>
      </c>
      <c r="F66" s="179"/>
      <c r="G66" s="180"/>
      <c r="H66" s="179"/>
      <c r="I66" s="180">
        <f>ROUND(E66*H66,2)</f>
        <v>0</v>
      </c>
      <c r="J66" s="179"/>
      <c r="K66" s="180">
        <f>ROUND(E66*J66,2)</f>
        <v>0</v>
      </c>
      <c r="L66" s="180">
        <v>21</v>
      </c>
      <c r="M66" s="180">
        <f>G66*(1+L66/100)</f>
        <v>0</v>
      </c>
      <c r="N66" s="181"/>
      <c r="O66" s="181"/>
      <c r="P66" s="181">
        <v>0</v>
      </c>
      <c r="Q66" s="181">
        <f>ROUND(E66*P66,5)</f>
        <v>0</v>
      </c>
      <c r="R66" s="177"/>
      <c r="S66" s="177"/>
      <c r="T66" s="182">
        <v>1.1</v>
      </c>
      <c r="U66" s="177">
        <f>ROUND(E66*T66,2)</f>
        <v>47.49</v>
      </c>
      <c r="V66" s="183"/>
      <c r="W66" s="183"/>
      <c r="X66" s="183"/>
      <c r="Y66" s="183"/>
      <c r="Z66" s="183"/>
      <c r="AA66" s="183"/>
      <c r="AB66" s="183"/>
      <c r="AC66" s="183"/>
      <c r="AD66" s="183"/>
      <c r="AE66" s="183" t="s">
        <v>153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</row>
    <row r="67" spans="1:60" ht="13.5" outlineLevel="1">
      <c r="A67" s="174"/>
      <c r="B67" s="175"/>
      <c r="C67" s="184" t="s">
        <v>237</v>
      </c>
      <c r="D67" s="185"/>
      <c r="E67" s="186">
        <v>43.175</v>
      </c>
      <c r="F67" s="180"/>
      <c r="G67" s="180"/>
      <c r="H67" s="180"/>
      <c r="I67" s="180"/>
      <c r="J67" s="180"/>
      <c r="K67" s="180"/>
      <c r="L67" s="180"/>
      <c r="M67" s="180"/>
      <c r="N67" s="181"/>
      <c r="O67" s="181"/>
      <c r="P67" s="181"/>
      <c r="Q67" s="181"/>
      <c r="R67" s="177"/>
      <c r="S67" s="177"/>
      <c r="T67" s="182"/>
      <c r="U67" s="177"/>
      <c r="V67" s="183"/>
      <c r="W67" s="183"/>
      <c r="X67" s="183"/>
      <c r="Y67" s="183"/>
      <c r="Z67" s="183"/>
      <c r="AA67" s="183"/>
      <c r="AB67" s="183"/>
      <c r="AC67" s="183"/>
      <c r="AD67" s="183"/>
      <c r="AE67" s="183" t="s">
        <v>158</v>
      </c>
      <c r="AF67" s="183">
        <v>0</v>
      </c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</row>
    <row r="68" spans="1:60" ht="22.5" outlineLevel="1">
      <c r="A68" s="174">
        <v>35</v>
      </c>
      <c r="B68" s="175" t="s">
        <v>238</v>
      </c>
      <c r="C68" s="176" t="s">
        <v>239</v>
      </c>
      <c r="D68" s="177" t="s">
        <v>240</v>
      </c>
      <c r="E68" s="178">
        <v>0.3067152</v>
      </c>
      <c r="F68" s="179"/>
      <c r="G68" s="180"/>
      <c r="H68" s="179"/>
      <c r="I68" s="180">
        <f>ROUND(E68*H68,2)</f>
        <v>0</v>
      </c>
      <c r="J68" s="179"/>
      <c r="K68" s="180">
        <f>ROUND(E68*J68,2)</f>
        <v>0</v>
      </c>
      <c r="L68" s="180">
        <v>21</v>
      </c>
      <c r="M68" s="180">
        <f>G68*(1+L68/100)</f>
        <v>0</v>
      </c>
      <c r="N68" s="181"/>
      <c r="O68" s="181"/>
      <c r="P68" s="181">
        <v>0</v>
      </c>
      <c r="Q68" s="181">
        <f>ROUND(E68*P68,5)</f>
        <v>0</v>
      </c>
      <c r="R68" s="177"/>
      <c r="S68" s="177"/>
      <c r="T68" s="182">
        <v>23.531</v>
      </c>
      <c r="U68" s="177">
        <f>ROUND(E68*T68,2)</f>
        <v>7.22</v>
      </c>
      <c r="V68" s="183"/>
      <c r="W68" s="183"/>
      <c r="X68" s="183"/>
      <c r="Y68" s="183"/>
      <c r="Z68" s="183"/>
      <c r="AA68" s="183"/>
      <c r="AB68" s="183"/>
      <c r="AC68" s="183"/>
      <c r="AD68" s="183"/>
      <c r="AE68" s="183" t="s">
        <v>153</v>
      </c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</row>
    <row r="69" spans="1:60" ht="22.5" outlineLevel="1">
      <c r="A69" s="174"/>
      <c r="B69" s="175"/>
      <c r="C69" s="184" t="s">
        <v>241</v>
      </c>
      <c r="D69" s="185"/>
      <c r="E69" s="186">
        <v>0.3067152</v>
      </c>
      <c r="F69" s="180"/>
      <c r="G69" s="180"/>
      <c r="H69" s="180"/>
      <c r="I69" s="180"/>
      <c r="J69" s="180"/>
      <c r="K69" s="180"/>
      <c r="L69" s="180"/>
      <c r="M69" s="180"/>
      <c r="N69" s="181"/>
      <c r="O69" s="181"/>
      <c r="P69" s="181"/>
      <c r="Q69" s="181"/>
      <c r="R69" s="177"/>
      <c r="S69" s="177"/>
      <c r="T69" s="182"/>
      <c r="U69" s="177"/>
      <c r="V69" s="183"/>
      <c r="W69" s="183"/>
      <c r="X69" s="183"/>
      <c r="Y69" s="183"/>
      <c r="Z69" s="183"/>
      <c r="AA69" s="183"/>
      <c r="AB69" s="183"/>
      <c r="AC69" s="183"/>
      <c r="AD69" s="183"/>
      <c r="AE69" s="183" t="s">
        <v>158</v>
      </c>
      <c r="AF69" s="183">
        <v>0</v>
      </c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</row>
    <row r="70" spans="1:31" ht="13.5">
      <c r="A70" s="165" t="s">
        <v>141</v>
      </c>
      <c r="B70" s="187" t="s">
        <v>58</v>
      </c>
      <c r="C70" s="188" t="s">
        <v>59</v>
      </c>
      <c r="D70" s="189"/>
      <c r="E70" s="190"/>
      <c r="F70" s="191"/>
      <c r="G70" s="191"/>
      <c r="H70" s="191"/>
      <c r="I70" s="191">
        <f>SUM(I71:I94)</f>
        <v>0</v>
      </c>
      <c r="J70" s="191"/>
      <c r="K70" s="191">
        <f>SUM(K71:K94)</f>
        <v>0</v>
      </c>
      <c r="L70" s="191"/>
      <c r="M70" s="191">
        <f>SUM(M71:M94)</f>
        <v>0</v>
      </c>
      <c r="N70" s="192"/>
      <c r="O70" s="192"/>
      <c r="P70" s="192"/>
      <c r="Q70" s="192">
        <f>SUM(Q71:Q94)</f>
        <v>0</v>
      </c>
      <c r="R70" s="189"/>
      <c r="S70" s="189"/>
      <c r="T70" s="193"/>
      <c r="U70" s="189">
        <f>SUM(U71:U94)</f>
        <v>1139.0900000000001</v>
      </c>
      <c r="AE70" t="s">
        <v>142</v>
      </c>
    </row>
    <row r="71" spans="1:60" ht="13.5" outlineLevel="1">
      <c r="A71" s="174">
        <v>36</v>
      </c>
      <c r="B71" s="175" t="s">
        <v>242</v>
      </c>
      <c r="C71" s="176" t="s">
        <v>243</v>
      </c>
      <c r="D71" s="177" t="s">
        <v>181</v>
      </c>
      <c r="E71" s="178">
        <v>84.52</v>
      </c>
      <c r="F71" s="179"/>
      <c r="G71" s="180"/>
      <c r="H71" s="179"/>
      <c r="I71" s="180">
        <f>ROUND(E71*H71,2)</f>
        <v>0</v>
      </c>
      <c r="J71" s="179"/>
      <c r="K71" s="180">
        <f>ROUND(E71*J71,2)</f>
        <v>0</v>
      </c>
      <c r="L71" s="180">
        <v>21</v>
      </c>
      <c r="M71" s="180">
        <f>G71*(1+L71/100)</f>
        <v>0</v>
      </c>
      <c r="N71" s="181"/>
      <c r="O71" s="181"/>
      <c r="P71" s="181">
        <v>0</v>
      </c>
      <c r="Q71" s="181">
        <f>ROUND(E71*P71,5)</f>
        <v>0</v>
      </c>
      <c r="R71" s="177"/>
      <c r="S71" s="177"/>
      <c r="T71" s="182">
        <v>0.858</v>
      </c>
      <c r="U71" s="177">
        <f>ROUND(E71*T71,2)</f>
        <v>72.52</v>
      </c>
      <c r="V71" s="183"/>
      <c r="W71" s="183"/>
      <c r="X71" s="183"/>
      <c r="Y71" s="183"/>
      <c r="Z71" s="183"/>
      <c r="AA71" s="183"/>
      <c r="AB71" s="183"/>
      <c r="AC71" s="183"/>
      <c r="AD71" s="183"/>
      <c r="AE71" s="183" t="s">
        <v>153</v>
      </c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</row>
    <row r="72" spans="1:60" ht="22.5" outlineLevel="1">
      <c r="A72" s="174"/>
      <c r="B72" s="175"/>
      <c r="C72" s="184" t="s">
        <v>244</v>
      </c>
      <c r="D72" s="185"/>
      <c r="E72" s="186">
        <v>84.52</v>
      </c>
      <c r="F72" s="180"/>
      <c r="G72" s="180"/>
      <c r="H72" s="180"/>
      <c r="I72" s="180"/>
      <c r="J72" s="180"/>
      <c r="K72" s="180"/>
      <c r="L72" s="180"/>
      <c r="M72" s="180"/>
      <c r="N72" s="181"/>
      <c r="O72" s="181"/>
      <c r="P72" s="181"/>
      <c r="Q72" s="181"/>
      <c r="R72" s="177"/>
      <c r="S72" s="177"/>
      <c r="T72" s="182"/>
      <c r="U72" s="177"/>
      <c r="V72" s="183"/>
      <c r="W72" s="183"/>
      <c r="X72" s="183"/>
      <c r="Y72" s="183"/>
      <c r="Z72" s="183"/>
      <c r="AA72" s="183"/>
      <c r="AB72" s="183"/>
      <c r="AC72" s="183"/>
      <c r="AD72" s="183"/>
      <c r="AE72" s="183" t="s">
        <v>158</v>
      </c>
      <c r="AF72" s="183">
        <v>0</v>
      </c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</row>
    <row r="73" spans="1:60" ht="22.5" outlineLevel="1">
      <c r="A73" s="174">
        <v>37</v>
      </c>
      <c r="B73" s="175" t="s">
        <v>245</v>
      </c>
      <c r="C73" s="176" t="s">
        <v>246</v>
      </c>
      <c r="D73" s="177" t="s">
        <v>145</v>
      </c>
      <c r="E73" s="178">
        <v>2</v>
      </c>
      <c r="F73" s="179"/>
      <c r="G73" s="180"/>
      <c r="H73" s="179"/>
      <c r="I73" s="180">
        <f>ROUND(E73*H73,2)</f>
        <v>0</v>
      </c>
      <c r="J73" s="179"/>
      <c r="K73" s="180">
        <f>ROUND(E73*J73,2)</f>
        <v>0</v>
      </c>
      <c r="L73" s="180">
        <v>21</v>
      </c>
      <c r="M73" s="180">
        <f>G73*(1+L73/100)</f>
        <v>0</v>
      </c>
      <c r="N73" s="181"/>
      <c r="O73" s="181"/>
      <c r="P73" s="181">
        <v>0</v>
      </c>
      <c r="Q73" s="181">
        <f>ROUND(E73*P73,5)</f>
        <v>0</v>
      </c>
      <c r="R73" s="177"/>
      <c r="S73" s="177"/>
      <c r="T73" s="182">
        <v>0.3175</v>
      </c>
      <c r="U73" s="177">
        <f>ROUND(E73*T73,2)</f>
        <v>0.64</v>
      </c>
      <c r="V73" s="183"/>
      <c r="W73" s="183"/>
      <c r="X73" s="183"/>
      <c r="Y73" s="183"/>
      <c r="Z73" s="183"/>
      <c r="AA73" s="183"/>
      <c r="AB73" s="183"/>
      <c r="AC73" s="183"/>
      <c r="AD73" s="183"/>
      <c r="AE73" s="183" t="s">
        <v>153</v>
      </c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</row>
    <row r="74" spans="1:60" ht="22.5" outlineLevel="1">
      <c r="A74" s="174">
        <v>38</v>
      </c>
      <c r="B74" s="175" t="s">
        <v>247</v>
      </c>
      <c r="C74" s="176" t="s">
        <v>248</v>
      </c>
      <c r="D74" s="177" t="s">
        <v>145</v>
      </c>
      <c r="E74" s="178">
        <v>10</v>
      </c>
      <c r="F74" s="179"/>
      <c r="G74" s="180"/>
      <c r="H74" s="179"/>
      <c r="I74" s="180">
        <f>ROUND(E74*H74,2)</f>
        <v>0</v>
      </c>
      <c r="J74" s="179"/>
      <c r="K74" s="180">
        <f>ROUND(E74*J74,2)</f>
        <v>0</v>
      </c>
      <c r="L74" s="180">
        <v>21</v>
      </c>
      <c r="M74" s="180">
        <f>G74*(1+L74/100)</f>
        <v>0</v>
      </c>
      <c r="N74" s="181"/>
      <c r="O74" s="181"/>
      <c r="P74" s="181">
        <v>0</v>
      </c>
      <c r="Q74" s="181">
        <f>ROUND(E74*P74,5)</f>
        <v>0</v>
      </c>
      <c r="R74" s="177"/>
      <c r="S74" s="177"/>
      <c r="T74" s="182">
        <v>0.26</v>
      </c>
      <c r="U74" s="177">
        <f>ROUND(E74*T74,2)</f>
        <v>2.6</v>
      </c>
      <c r="V74" s="183"/>
      <c r="W74" s="183"/>
      <c r="X74" s="183"/>
      <c r="Y74" s="183"/>
      <c r="Z74" s="183"/>
      <c r="AA74" s="183"/>
      <c r="AB74" s="183"/>
      <c r="AC74" s="183"/>
      <c r="AD74" s="183"/>
      <c r="AE74" s="183" t="s">
        <v>153</v>
      </c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</row>
    <row r="75" spans="1:60" ht="22.5" outlineLevel="1">
      <c r="A75" s="174">
        <v>39</v>
      </c>
      <c r="B75" s="175" t="s">
        <v>249</v>
      </c>
      <c r="C75" s="176" t="s">
        <v>250</v>
      </c>
      <c r="D75" s="177" t="s">
        <v>145</v>
      </c>
      <c r="E75" s="178">
        <v>5</v>
      </c>
      <c r="F75" s="179"/>
      <c r="G75" s="180"/>
      <c r="H75" s="179"/>
      <c r="I75" s="180">
        <f>ROUND(E75*H75,2)</f>
        <v>0</v>
      </c>
      <c r="J75" s="179"/>
      <c r="K75" s="180">
        <f>ROUND(E75*J75,2)</f>
        <v>0</v>
      </c>
      <c r="L75" s="180">
        <v>21</v>
      </c>
      <c r="M75" s="180">
        <f>G75*(1+L75/100)</f>
        <v>0</v>
      </c>
      <c r="N75" s="181"/>
      <c r="O75" s="181"/>
      <c r="P75" s="181">
        <v>0</v>
      </c>
      <c r="Q75" s="181">
        <f>ROUND(E75*P75,5)</f>
        <v>0</v>
      </c>
      <c r="R75" s="177"/>
      <c r="S75" s="177"/>
      <c r="T75" s="182">
        <v>0.38</v>
      </c>
      <c r="U75" s="177">
        <f>ROUND(E75*T75,2)</f>
        <v>1.9</v>
      </c>
      <c r="V75" s="183"/>
      <c r="W75" s="183"/>
      <c r="X75" s="183"/>
      <c r="Y75" s="183"/>
      <c r="Z75" s="183"/>
      <c r="AA75" s="183"/>
      <c r="AB75" s="183"/>
      <c r="AC75" s="183"/>
      <c r="AD75" s="183"/>
      <c r="AE75" s="183" t="s">
        <v>153</v>
      </c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</row>
    <row r="76" spans="1:60" ht="13.5" outlineLevel="1">
      <c r="A76" s="174">
        <v>40</v>
      </c>
      <c r="B76" s="175" t="s">
        <v>251</v>
      </c>
      <c r="C76" s="176" t="s">
        <v>252</v>
      </c>
      <c r="D76" s="177" t="s">
        <v>253</v>
      </c>
      <c r="E76" s="178">
        <v>5.5</v>
      </c>
      <c r="F76" s="179"/>
      <c r="G76" s="180"/>
      <c r="H76" s="179"/>
      <c r="I76" s="180">
        <f>ROUND(E76*H76,2)</f>
        <v>0</v>
      </c>
      <c r="J76" s="179"/>
      <c r="K76" s="180">
        <f>ROUND(E76*J76,2)</f>
        <v>0</v>
      </c>
      <c r="L76" s="180">
        <v>21</v>
      </c>
      <c r="M76" s="180">
        <f>G76*(1+L76/100)</f>
        <v>0</v>
      </c>
      <c r="N76" s="181">
        <v>0.00028</v>
      </c>
      <c r="O76" s="181"/>
      <c r="P76" s="181">
        <v>0</v>
      </c>
      <c r="Q76" s="181">
        <f>ROUND(E76*P76,5)</f>
        <v>0</v>
      </c>
      <c r="R76" s="177"/>
      <c r="S76" s="177"/>
      <c r="T76" s="182">
        <v>0.15</v>
      </c>
      <c r="U76" s="177">
        <f>ROUND(E76*T76,2)</f>
        <v>0.83</v>
      </c>
      <c r="V76" s="183"/>
      <c r="W76" s="183"/>
      <c r="X76" s="183"/>
      <c r="Y76" s="183"/>
      <c r="Z76" s="183"/>
      <c r="AA76" s="183"/>
      <c r="AB76" s="183"/>
      <c r="AC76" s="183"/>
      <c r="AD76" s="183"/>
      <c r="AE76" s="183" t="s">
        <v>153</v>
      </c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</row>
    <row r="77" spans="1:60" ht="13.5" outlineLevel="1">
      <c r="A77" s="174"/>
      <c r="B77" s="175"/>
      <c r="C77" s="184" t="s">
        <v>254</v>
      </c>
      <c r="D77" s="185"/>
      <c r="E77" s="186">
        <v>5.5</v>
      </c>
      <c r="F77" s="180"/>
      <c r="G77" s="180"/>
      <c r="H77" s="180"/>
      <c r="I77" s="180"/>
      <c r="J77" s="180"/>
      <c r="K77" s="180"/>
      <c r="L77" s="180"/>
      <c r="M77" s="180"/>
      <c r="N77" s="181"/>
      <c r="O77" s="181"/>
      <c r="P77" s="181"/>
      <c r="Q77" s="181"/>
      <c r="R77" s="177"/>
      <c r="S77" s="177"/>
      <c r="T77" s="182"/>
      <c r="U77" s="177"/>
      <c r="V77" s="183"/>
      <c r="W77" s="183"/>
      <c r="X77" s="183"/>
      <c r="Y77" s="183"/>
      <c r="Z77" s="183"/>
      <c r="AA77" s="183"/>
      <c r="AB77" s="183"/>
      <c r="AC77" s="183"/>
      <c r="AD77" s="183"/>
      <c r="AE77" s="183" t="s">
        <v>158</v>
      </c>
      <c r="AF77" s="183">
        <v>0</v>
      </c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</row>
    <row r="78" spans="1:60" ht="13.5" outlineLevel="1">
      <c r="A78" s="174">
        <v>41</v>
      </c>
      <c r="B78" s="175" t="s">
        <v>255</v>
      </c>
      <c r="C78" s="176" t="s">
        <v>256</v>
      </c>
      <c r="D78" s="177" t="s">
        <v>181</v>
      </c>
      <c r="E78" s="178">
        <v>14.8</v>
      </c>
      <c r="F78" s="179"/>
      <c r="G78" s="180"/>
      <c r="H78" s="179"/>
      <c r="I78" s="180">
        <f>ROUND(E78*H78,2)</f>
        <v>0</v>
      </c>
      <c r="J78" s="179"/>
      <c r="K78" s="180">
        <f>ROUND(E78*J78,2)</f>
        <v>0</v>
      </c>
      <c r="L78" s="180">
        <v>21</v>
      </c>
      <c r="M78" s="180">
        <f>G78*(1+L78/100)</f>
        <v>0</v>
      </c>
      <c r="N78" s="181"/>
      <c r="O78" s="181"/>
      <c r="P78" s="181">
        <v>0</v>
      </c>
      <c r="Q78" s="181">
        <f>ROUND(E78*P78,5)</f>
        <v>0</v>
      </c>
      <c r="R78" s="177"/>
      <c r="S78" s="177"/>
      <c r="T78" s="182">
        <v>0.522</v>
      </c>
      <c r="U78" s="177">
        <f>ROUND(E78*T78,2)</f>
        <v>7.73</v>
      </c>
      <c r="V78" s="183"/>
      <c r="W78" s="183"/>
      <c r="X78" s="183"/>
      <c r="Y78" s="183"/>
      <c r="Z78" s="183"/>
      <c r="AA78" s="183"/>
      <c r="AB78" s="183"/>
      <c r="AC78" s="183"/>
      <c r="AD78" s="183"/>
      <c r="AE78" s="183" t="s">
        <v>153</v>
      </c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</row>
    <row r="79" spans="1:60" ht="13.5" outlineLevel="1">
      <c r="A79" s="174"/>
      <c r="B79" s="175"/>
      <c r="C79" s="184" t="s">
        <v>257</v>
      </c>
      <c r="D79" s="185"/>
      <c r="E79" s="186">
        <v>14.8</v>
      </c>
      <c r="F79" s="180"/>
      <c r="G79" s="180"/>
      <c r="H79" s="180"/>
      <c r="I79" s="180"/>
      <c r="J79" s="180"/>
      <c r="K79" s="180"/>
      <c r="L79" s="180"/>
      <c r="M79" s="180"/>
      <c r="N79" s="181"/>
      <c r="O79" s="181"/>
      <c r="P79" s="181"/>
      <c r="Q79" s="181"/>
      <c r="R79" s="177"/>
      <c r="S79" s="177"/>
      <c r="T79" s="182"/>
      <c r="U79" s="177"/>
      <c r="V79" s="183"/>
      <c r="W79" s="183"/>
      <c r="X79" s="183"/>
      <c r="Y79" s="183"/>
      <c r="Z79" s="183"/>
      <c r="AA79" s="183"/>
      <c r="AB79" s="183"/>
      <c r="AC79" s="183"/>
      <c r="AD79" s="183"/>
      <c r="AE79" s="183" t="s">
        <v>158</v>
      </c>
      <c r="AF79" s="183">
        <v>0</v>
      </c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</row>
    <row r="80" spans="1:60" ht="22.5" outlineLevel="1">
      <c r="A80" s="174">
        <v>42</v>
      </c>
      <c r="B80" s="175" t="s">
        <v>258</v>
      </c>
      <c r="C80" s="176" t="s">
        <v>259</v>
      </c>
      <c r="D80" s="177" t="s">
        <v>253</v>
      </c>
      <c r="E80" s="178">
        <v>7.5</v>
      </c>
      <c r="F80" s="179"/>
      <c r="G80" s="180"/>
      <c r="H80" s="179"/>
      <c r="I80" s="180">
        <f>ROUND(E80*H80,2)</f>
        <v>0</v>
      </c>
      <c r="J80" s="179"/>
      <c r="K80" s="180">
        <f>ROUND(E80*J80,2)</f>
        <v>0</v>
      </c>
      <c r="L80" s="180">
        <v>21</v>
      </c>
      <c r="M80" s="180">
        <f>G80*(1+L80/100)</f>
        <v>0</v>
      </c>
      <c r="N80" s="181">
        <v>0.00102</v>
      </c>
      <c r="O80" s="181">
        <f>ROUND(E80*N80,5)</f>
        <v>0.00765</v>
      </c>
      <c r="P80" s="181">
        <v>0</v>
      </c>
      <c r="Q80" s="181">
        <f>ROUND(E80*P80,5)</f>
        <v>0</v>
      </c>
      <c r="R80" s="177"/>
      <c r="S80" s="177"/>
      <c r="T80" s="182">
        <v>0.36</v>
      </c>
      <c r="U80" s="177">
        <f>ROUND(E80*T80,2)</f>
        <v>2.7</v>
      </c>
      <c r="V80" s="183"/>
      <c r="W80" s="183"/>
      <c r="X80" s="183"/>
      <c r="Y80" s="183"/>
      <c r="Z80" s="183"/>
      <c r="AA80" s="183"/>
      <c r="AB80" s="183"/>
      <c r="AC80" s="183"/>
      <c r="AD80" s="183"/>
      <c r="AE80" s="183" t="s">
        <v>153</v>
      </c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</row>
    <row r="81" spans="1:60" ht="13.5" outlineLevel="1">
      <c r="A81" s="174"/>
      <c r="B81" s="175"/>
      <c r="C81" s="184" t="s">
        <v>260</v>
      </c>
      <c r="D81" s="185"/>
      <c r="E81" s="186">
        <v>7.5</v>
      </c>
      <c r="F81" s="180"/>
      <c r="G81" s="180"/>
      <c r="H81" s="180"/>
      <c r="I81" s="180"/>
      <c r="J81" s="180"/>
      <c r="K81" s="180"/>
      <c r="L81" s="180"/>
      <c r="M81" s="180"/>
      <c r="N81" s="181"/>
      <c r="O81" s="181"/>
      <c r="P81" s="181"/>
      <c r="Q81" s="181"/>
      <c r="R81" s="177"/>
      <c r="S81" s="177"/>
      <c r="T81" s="182"/>
      <c r="U81" s="177"/>
      <c r="V81" s="183"/>
      <c r="W81" s="183"/>
      <c r="X81" s="183"/>
      <c r="Y81" s="183"/>
      <c r="Z81" s="183"/>
      <c r="AA81" s="183"/>
      <c r="AB81" s="183"/>
      <c r="AC81" s="183"/>
      <c r="AD81" s="183"/>
      <c r="AE81" s="183" t="s">
        <v>158</v>
      </c>
      <c r="AF81" s="183">
        <v>0</v>
      </c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</row>
    <row r="82" spans="1:60" ht="22.5" outlineLevel="1">
      <c r="A82" s="174">
        <v>43</v>
      </c>
      <c r="B82" s="175" t="s">
        <v>261</v>
      </c>
      <c r="C82" s="176" t="s">
        <v>262</v>
      </c>
      <c r="D82" s="177" t="s">
        <v>145</v>
      </c>
      <c r="E82" s="178">
        <v>23</v>
      </c>
      <c r="F82" s="179"/>
      <c r="G82" s="180"/>
      <c r="H82" s="179"/>
      <c r="I82" s="180">
        <f>ROUND(E82*H82,2)</f>
        <v>0</v>
      </c>
      <c r="J82" s="179"/>
      <c r="K82" s="180">
        <f>ROUND(E82*J82,2)</f>
        <v>0</v>
      </c>
      <c r="L82" s="180">
        <v>21</v>
      </c>
      <c r="M82" s="180">
        <f>G82*(1+L82/100)</f>
        <v>0</v>
      </c>
      <c r="N82" s="181"/>
      <c r="O82" s="181"/>
      <c r="P82" s="181">
        <v>0</v>
      </c>
      <c r="Q82" s="181">
        <f>ROUND(E82*P82,5)</f>
        <v>0</v>
      </c>
      <c r="R82" s="177"/>
      <c r="S82" s="177"/>
      <c r="T82" s="182">
        <v>0.52</v>
      </c>
      <c r="U82" s="177">
        <f>ROUND(E82*T82,2)</f>
        <v>11.96</v>
      </c>
      <c r="V82" s="183"/>
      <c r="W82" s="183"/>
      <c r="X82" s="183"/>
      <c r="Y82" s="183"/>
      <c r="Z82" s="183"/>
      <c r="AA82" s="183"/>
      <c r="AB82" s="183"/>
      <c r="AC82" s="183"/>
      <c r="AD82" s="183"/>
      <c r="AE82" s="183" t="s">
        <v>153</v>
      </c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</row>
    <row r="83" spans="1:60" ht="22.5" outlineLevel="1">
      <c r="A83" s="174">
        <v>44</v>
      </c>
      <c r="B83" s="175" t="s">
        <v>263</v>
      </c>
      <c r="C83" s="176" t="s">
        <v>264</v>
      </c>
      <c r="D83" s="177" t="s">
        <v>145</v>
      </c>
      <c r="E83" s="178">
        <v>23</v>
      </c>
      <c r="F83" s="179"/>
      <c r="G83" s="180"/>
      <c r="H83" s="179"/>
      <c r="I83" s="180">
        <f>ROUND(E83*H83,2)</f>
        <v>0</v>
      </c>
      <c r="J83" s="179"/>
      <c r="K83" s="180">
        <f>ROUND(E83*J83,2)</f>
        <v>0</v>
      </c>
      <c r="L83" s="180">
        <v>21</v>
      </c>
      <c r="M83" s="180">
        <f>G83*(1+L83/100)</f>
        <v>0</v>
      </c>
      <c r="N83" s="181"/>
      <c r="O83" s="181"/>
      <c r="P83" s="181">
        <v>0</v>
      </c>
      <c r="Q83" s="181">
        <f>ROUND(E83*P83,5)</f>
        <v>0</v>
      </c>
      <c r="R83" s="177"/>
      <c r="S83" s="177"/>
      <c r="T83" s="182">
        <v>0</v>
      </c>
      <c r="U83" s="177">
        <f>ROUND(E83*T83,2)</f>
        <v>0</v>
      </c>
      <c r="V83" s="183"/>
      <c r="W83" s="183"/>
      <c r="X83" s="183"/>
      <c r="Y83" s="183"/>
      <c r="Z83" s="183"/>
      <c r="AA83" s="183"/>
      <c r="AB83" s="183"/>
      <c r="AC83" s="183"/>
      <c r="AD83" s="183"/>
      <c r="AE83" s="183" t="s">
        <v>265</v>
      </c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</row>
    <row r="84" spans="1:60" ht="22.5" outlineLevel="1">
      <c r="A84" s="174">
        <v>45</v>
      </c>
      <c r="B84" s="175" t="s">
        <v>266</v>
      </c>
      <c r="C84" s="176" t="s">
        <v>267</v>
      </c>
      <c r="D84" s="177" t="s">
        <v>145</v>
      </c>
      <c r="E84" s="178">
        <v>8</v>
      </c>
      <c r="F84" s="179"/>
      <c r="G84" s="180"/>
      <c r="H84" s="179"/>
      <c r="I84" s="180">
        <f>ROUND(E84*H84,2)</f>
        <v>0</v>
      </c>
      <c r="J84" s="179"/>
      <c r="K84" s="180">
        <f>ROUND(E84*J84,2)</f>
        <v>0</v>
      </c>
      <c r="L84" s="180">
        <v>21</v>
      </c>
      <c r="M84" s="180">
        <f>G84*(1+L84/100)</f>
        <v>0</v>
      </c>
      <c r="N84" s="181">
        <v>5E-05</v>
      </c>
      <c r="O84" s="181">
        <f>ROUND(E84*N84,5)</f>
        <v>0.0004</v>
      </c>
      <c r="P84" s="181">
        <v>0</v>
      </c>
      <c r="Q84" s="181">
        <f>ROUND(E84*P84,5)</f>
        <v>0</v>
      </c>
      <c r="R84" s="177"/>
      <c r="S84" s="177"/>
      <c r="T84" s="182">
        <v>0</v>
      </c>
      <c r="U84" s="177">
        <f>ROUND(E84*T84,2)</f>
        <v>0</v>
      </c>
      <c r="V84" s="183"/>
      <c r="W84" s="183"/>
      <c r="X84" s="183"/>
      <c r="Y84" s="183"/>
      <c r="Z84" s="183"/>
      <c r="AA84" s="183"/>
      <c r="AB84" s="183"/>
      <c r="AC84" s="183"/>
      <c r="AD84" s="183"/>
      <c r="AE84" s="183" t="s">
        <v>265</v>
      </c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</row>
    <row r="85" spans="1:60" ht="22.5" outlineLevel="1">
      <c r="A85" s="174">
        <v>46</v>
      </c>
      <c r="B85" s="175" t="s">
        <v>268</v>
      </c>
      <c r="C85" s="176" t="s">
        <v>269</v>
      </c>
      <c r="D85" s="177" t="s">
        <v>156</v>
      </c>
      <c r="E85" s="178">
        <v>81.68</v>
      </c>
      <c r="F85" s="179"/>
      <c r="G85" s="180"/>
      <c r="H85" s="179"/>
      <c r="I85" s="180">
        <f>ROUND(E85*H85,2)</f>
        <v>0</v>
      </c>
      <c r="J85" s="179"/>
      <c r="K85" s="180">
        <f>ROUND(E85*J85,2)</f>
        <v>0</v>
      </c>
      <c r="L85" s="180">
        <v>21</v>
      </c>
      <c r="M85" s="180">
        <f>G85*(1+L85/100)</f>
        <v>0</v>
      </c>
      <c r="N85" s="181"/>
      <c r="O85" s="181"/>
      <c r="P85" s="181">
        <v>0</v>
      </c>
      <c r="Q85" s="181">
        <f>ROUND(E85*P85,5)</f>
        <v>0</v>
      </c>
      <c r="R85" s="177"/>
      <c r="S85" s="177"/>
      <c r="T85" s="182">
        <v>2.047</v>
      </c>
      <c r="U85" s="177">
        <f>ROUND(E85*T85,2)</f>
        <v>167.2</v>
      </c>
      <c r="V85" s="183"/>
      <c r="W85" s="183"/>
      <c r="X85" s="183"/>
      <c r="Y85" s="183"/>
      <c r="Z85" s="183"/>
      <c r="AA85" s="183"/>
      <c r="AB85" s="183"/>
      <c r="AC85" s="183"/>
      <c r="AD85" s="183"/>
      <c r="AE85" s="183" t="s">
        <v>153</v>
      </c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</row>
    <row r="86" spans="1:60" ht="13.5" outlineLevel="1">
      <c r="A86" s="174"/>
      <c r="B86" s="175"/>
      <c r="C86" s="184" t="s">
        <v>270</v>
      </c>
      <c r="D86" s="185"/>
      <c r="E86" s="186">
        <v>24</v>
      </c>
      <c r="F86" s="180"/>
      <c r="G86" s="180"/>
      <c r="H86" s="180"/>
      <c r="I86" s="180"/>
      <c r="J86" s="180"/>
      <c r="K86" s="180"/>
      <c r="L86" s="180"/>
      <c r="M86" s="180"/>
      <c r="N86" s="181"/>
      <c r="O86" s="181"/>
      <c r="P86" s="181"/>
      <c r="Q86" s="181"/>
      <c r="R86" s="177"/>
      <c r="S86" s="177"/>
      <c r="T86" s="182"/>
      <c r="U86" s="177"/>
      <c r="V86" s="183"/>
      <c r="W86" s="183"/>
      <c r="X86" s="183"/>
      <c r="Y86" s="183"/>
      <c r="Z86" s="183"/>
      <c r="AA86" s="183"/>
      <c r="AB86" s="183"/>
      <c r="AC86" s="183"/>
      <c r="AD86" s="183"/>
      <c r="AE86" s="183" t="s">
        <v>158</v>
      </c>
      <c r="AF86" s="183">
        <v>0</v>
      </c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</row>
    <row r="87" spans="1:60" ht="13.5" outlineLevel="1">
      <c r="A87" s="174"/>
      <c r="B87" s="175"/>
      <c r="C87" s="184" t="s">
        <v>271</v>
      </c>
      <c r="D87" s="185"/>
      <c r="E87" s="186">
        <v>42.84</v>
      </c>
      <c r="F87" s="180"/>
      <c r="G87" s="180"/>
      <c r="H87" s="180"/>
      <c r="I87" s="180"/>
      <c r="J87" s="180"/>
      <c r="K87" s="180"/>
      <c r="L87" s="180"/>
      <c r="M87" s="180"/>
      <c r="N87" s="181"/>
      <c r="O87" s="181"/>
      <c r="P87" s="181"/>
      <c r="Q87" s="181"/>
      <c r="R87" s="177"/>
      <c r="S87" s="177"/>
      <c r="T87" s="182"/>
      <c r="U87" s="177"/>
      <c r="V87" s="183"/>
      <c r="W87" s="183"/>
      <c r="X87" s="183"/>
      <c r="Y87" s="183"/>
      <c r="Z87" s="183"/>
      <c r="AA87" s="183"/>
      <c r="AB87" s="183"/>
      <c r="AC87" s="183"/>
      <c r="AD87" s="183"/>
      <c r="AE87" s="183" t="s">
        <v>158</v>
      </c>
      <c r="AF87" s="183">
        <v>0</v>
      </c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</row>
    <row r="88" spans="1:60" ht="13.5" outlineLevel="1">
      <c r="A88" s="174"/>
      <c r="B88" s="175"/>
      <c r="C88" s="184" t="s">
        <v>272</v>
      </c>
      <c r="D88" s="185"/>
      <c r="E88" s="186">
        <v>14.84</v>
      </c>
      <c r="F88" s="180"/>
      <c r="G88" s="180"/>
      <c r="H88" s="180"/>
      <c r="I88" s="180"/>
      <c r="J88" s="180"/>
      <c r="K88" s="180"/>
      <c r="L88" s="180"/>
      <c r="M88" s="180"/>
      <c r="N88" s="181"/>
      <c r="O88" s="181"/>
      <c r="P88" s="181"/>
      <c r="Q88" s="181"/>
      <c r="R88" s="177"/>
      <c r="S88" s="177"/>
      <c r="T88" s="182"/>
      <c r="U88" s="177"/>
      <c r="V88" s="183"/>
      <c r="W88" s="183"/>
      <c r="X88" s="183"/>
      <c r="Y88" s="183"/>
      <c r="Z88" s="183"/>
      <c r="AA88" s="183"/>
      <c r="AB88" s="183"/>
      <c r="AC88" s="183"/>
      <c r="AD88" s="183"/>
      <c r="AE88" s="183" t="s">
        <v>158</v>
      </c>
      <c r="AF88" s="183">
        <v>0</v>
      </c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</row>
    <row r="89" spans="1:60" ht="22.5" outlineLevel="1">
      <c r="A89" s="174">
        <v>47</v>
      </c>
      <c r="B89" s="175" t="s">
        <v>273</v>
      </c>
      <c r="C89" s="176" t="s">
        <v>274</v>
      </c>
      <c r="D89" s="177" t="s">
        <v>181</v>
      </c>
      <c r="E89" s="178">
        <v>342.4</v>
      </c>
      <c r="F89" s="179"/>
      <c r="G89" s="180"/>
      <c r="H89" s="179"/>
      <c r="I89" s="180">
        <f>ROUND(E89*H89,2)</f>
        <v>0</v>
      </c>
      <c r="J89" s="179"/>
      <c r="K89" s="180">
        <f>ROUND(E89*J89,2)</f>
        <v>0</v>
      </c>
      <c r="L89" s="180">
        <v>21</v>
      </c>
      <c r="M89" s="180">
        <f>G89*(1+L89/100)</f>
        <v>0</v>
      </c>
      <c r="N89" s="181"/>
      <c r="O89" s="181"/>
      <c r="P89" s="181">
        <v>0</v>
      </c>
      <c r="Q89" s="181">
        <f>ROUND(E89*P89,5)</f>
        <v>0</v>
      </c>
      <c r="R89" s="177"/>
      <c r="S89" s="177"/>
      <c r="T89" s="182">
        <v>1.57</v>
      </c>
      <c r="U89" s="177">
        <f>ROUND(E89*T89,2)</f>
        <v>537.57</v>
      </c>
      <c r="V89" s="183"/>
      <c r="W89" s="183"/>
      <c r="X89" s="183"/>
      <c r="Y89" s="183"/>
      <c r="Z89" s="183"/>
      <c r="AA89" s="183"/>
      <c r="AB89" s="183"/>
      <c r="AC89" s="183"/>
      <c r="AD89" s="183"/>
      <c r="AE89" s="183" t="s">
        <v>153</v>
      </c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</row>
    <row r="90" spans="1:60" ht="13.5" outlineLevel="1">
      <c r="A90" s="174"/>
      <c r="B90" s="175"/>
      <c r="C90" s="184" t="s">
        <v>275</v>
      </c>
      <c r="D90" s="185"/>
      <c r="E90" s="186">
        <v>201.6</v>
      </c>
      <c r="F90" s="180"/>
      <c r="G90" s="180"/>
      <c r="H90" s="180"/>
      <c r="I90" s="180"/>
      <c r="J90" s="180"/>
      <c r="K90" s="180"/>
      <c r="L90" s="180"/>
      <c r="M90" s="180"/>
      <c r="N90" s="181"/>
      <c r="O90" s="181"/>
      <c r="P90" s="181"/>
      <c r="Q90" s="181"/>
      <c r="R90" s="177"/>
      <c r="S90" s="177"/>
      <c r="T90" s="182"/>
      <c r="U90" s="177"/>
      <c r="V90" s="183"/>
      <c r="W90" s="183"/>
      <c r="X90" s="183"/>
      <c r="Y90" s="183"/>
      <c r="Z90" s="183"/>
      <c r="AA90" s="183"/>
      <c r="AB90" s="183"/>
      <c r="AC90" s="183"/>
      <c r="AD90" s="183"/>
      <c r="AE90" s="183" t="s">
        <v>158</v>
      </c>
      <c r="AF90" s="183">
        <v>0</v>
      </c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</row>
    <row r="91" spans="1:60" ht="13.5" outlineLevel="1">
      <c r="A91" s="174"/>
      <c r="B91" s="175"/>
      <c r="C91" s="184" t="s">
        <v>276</v>
      </c>
      <c r="D91" s="185"/>
      <c r="E91" s="186">
        <v>140.8</v>
      </c>
      <c r="F91" s="180"/>
      <c r="G91" s="180"/>
      <c r="H91" s="180"/>
      <c r="I91" s="180"/>
      <c r="J91" s="180"/>
      <c r="K91" s="180"/>
      <c r="L91" s="180"/>
      <c r="M91" s="180"/>
      <c r="N91" s="181"/>
      <c r="O91" s="181"/>
      <c r="P91" s="181"/>
      <c r="Q91" s="181"/>
      <c r="R91" s="177"/>
      <c r="S91" s="177"/>
      <c r="T91" s="182"/>
      <c r="U91" s="177"/>
      <c r="V91" s="183"/>
      <c r="W91" s="183"/>
      <c r="X91" s="183"/>
      <c r="Y91" s="183"/>
      <c r="Z91" s="183"/>
      <c r="AA91" s="183"/>
      <c r="AB91" s="183"/>
      <c r="AC91" s="183"/>
      <c r="AD91" s="183"/>
      <c r="AE91" s="183" t="s">
        <v>158</v>
      </c>
      <c r="AF91" s="183">
        <v>0</v>
      </c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</row>
    <row r="92" spans="1:60" ht="22.5" outlineLevel="1">
      <c r="A92" s="174">
        <v>48</v>
      </c>
      <c r="B92" s="175" t="s">
        <v>277</v>
      </c>
      <c r="C92" s="176" t="s">
        <v>278</v>
      </c>
      <c r="D92" s="177" t="s">
        <v>181</v>
      </c>
      <c r="E92" s="178">
        <v>342.4</v>
      </c>
      <c r="F92" s="179"/>
      <c r="G92" s="180"/>
      <c r="H92" s="179"/>
      <c r="I92" s="180">
        <f>ROUND(E92*H92,2)</f>
        <v>0</v>
      </c>
      <c r="J92" s="179"/>
      <c r="K92" s="180">
        <f>ROUND(E92*J92,2)</f>
        <v>0</v>
      </c>
      <c r="L92" s="180">
        <v>21</v>
      </c>
      <c r="M92" s="180">
        <f>G92*(1+L92/100)</f>
        <v>0</v>
      </c>
      <c r="N92" s="181">
        <v>0</v>
      </c>
      <c r="O92" s="181">
        <f>ROUND(E92*N92,5)</f>
        <v>0</v>
      </c>
      <c r="P92" s="181">
        <v>0</v>
      </c>
      <c r="Q92" s="181">
        <f>ROUND(E92*P92,5)</f>
        <v>0</v>
      </c>
      <c r="R92" s="177"/>
      <c r="S92" s="177"/>
      <c r="T92" s="182">
        <v>0.5</v>
      </c>
      <c r="U92" s="177">
        <f>ROUND(E92*T92,2)</f>
        <v>171.2</v>
      </c>
      <c r="V92" s="183"/>
      <c r="W92" s="183"/>
      <c r="X92" s="183"/>
      <c r="Y92" s="183"/>
      <c r="Z92" s="183"/>
      <c r="AA92" s="183"/>
      <c r="AB92" s="183"/>
      <c r="AC92" s="183"/>
      <c r="AD92" s="183"/>
      <c r="AE92" s="183" t="s">
        <v>153</v>
      </c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</row>
    <row r="93" spans="1:60" ht="22.5" outlineLevel="1">
      <c r="A93" s="174">
        <v>49</v>
      </c>
      <c r="B93" s="175" t="s">
        <v>279</v>
      </c>
      <c r="C93" s="176" t="s">
        <v>280</v>
      </c>
      <c r="D93" s="177" t="s">
        <v>240</v>
      </c>
      <c r="E93" s="178">
        <v>7.3512</v>
      </c>
      <c r="F93" s="179"/>
      <c r="G93" s="180"/>
      <c r="H93" s="179"/>
      <c r="I93" s="180">
        <f>ROUND(E93*H93,2)</f>
        <v>0</v>
      </c>
      <c r="J93" s="179"/>
      <c r="K93" s="180">
        <f>ROUND(E93*J93,2)</f>
        <v>0</v>
      </c>
      <c r="L93" s="180">
        <v>21</v>
      </c>
      <c r="M93" s="180">
        <f>G93*(1+L93/100)</f>
        <v>0</v>
      </c>
      <c r="N93" s="181"/>
      <c r="O93" s="181"/>
      <c r="P93" s="181">
        <v>0</v>
      </c>
      <c r="Q93" s="181">
        <f>ROUND(E93*P93,5)</f>
        <v>0</v>
      </c>
      <c r="R93" s="177"/>
      <c r="S93" s="177"/>
      <c r="T93" s="182">
        <v>22.07</v>
      </c>
      <c r="U93" s="177">
        <f>ROUND(E93*T93,2)</f>
        <v>162.24</v>
      </c>
      <c r="V93" s="183"/>
      <c r="W93" s="183"/>
      <c r="X93" s="183"/>
      <c r="Y93" s="183"/>
      <c r="Z93" s="183"/>
      <c r="AA93" s="183"/>
      <c r="AB93" s="183"/>
      <c r="AC93" s="183"/>
      <c r="AD93" s="183"/>
      <c r="AE93" s="183" t="s">
        <v>153</v>
      </c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</row>
    <row r="94" spans="1:60" ht="13.5" outlineLevel="1">
      <c r="A94" s="174"/>
      <c r="B94" s="175"/>
      <c r="C94" s="184" t="s">
        <v>281</v>
      </c>
      <c r="D94" s="185"/>
      <c r="E94" s="186">
        <v>7.3512</v>
      </c>
      <c r="F94" s="180"/>
      <c r="G94" s="180"/>
      <c r="H94" s="180"/>
      <c r="I94" s="180"/>
      <c r="J94" s="180"/>
      <c r="K94" s="180"/>
      <c r="L94" s="180"/>
      <c r="M94" s="180"/>
      <c r="N94" s="181"/>
      <c r="O94" s="181"/>
      <c r="P94" s="181"/>
      <c r="Q94" s="181"/>
      <c r="R94" s="177"/>
      <c r="S94" s="177"/>
      <c r="T94" s="182"/>
      <c r="U94" s="177"/>
      <c r="V94" s="183"/>
      <c r="W94" s="183"/>
      <c r="X94" s="183"/>
      <c r="Y94" s="183"/>
      <c r="Z94" s="183"/>
      <c r="AA94" s="183"/>
      <c r="AB94" s="183"/>
      <c r="AC94" s="183"/>
      <c r="AD94" s="183"/>
      <c r="AE94" s="183" t="s">
        <v>158</v>
      </c>
      <c r="AF94" s="183">
        <v>0</v>
      </c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</row>
    <row r="95" spans="1:31" ht="13.5">
      <c r="A95" s="165" t="s">
        <v>141</v>
      </c>
      <c r="B95" s="187" t="s">
        <v>60</v>
      </c>
      <c r="C95" s="188" t="s">
        <v>61</v>
      </c>
      <c r="D95" s="189"/>
      <c r="E95" s="190"/>
      <c r="F95" s="191"/>
      <c r="G95" s="191"/>
      <c r="H95" s="191"/>
      <c r="I95" s="191">
        <f>SUM(I96:I98)</f>
        <v>0</v>
      </c>
      <c r="J95" s="191"/>
      <c r="K95" s="191">
        <f>SUM(K96:K98)</f>
        <v>0</v>
      </c>
      <c r="L95" s="191"/>
      <c r="M95" s="191">
        <f>SUM(M96:M98)</f>
        <v>0</v>
      </c>
      <c r="N95" s="192"/>
      <c r="O95" s="192"/>
      <c r="P95" s="192"/>
      <c r="Q95" s="192">
        <f>SUM(Q96:Q98)</f>
        <v>0</v>
      </c>
      <c r="R95" s="189"/>
      <c r="S95" s="189"/>
      <c r="T95" s="193"/>
      <c r="U95" s="189">
        <f>SUM(U96:U98)</f>
        <v>83.64</v>
      </c>
      <c r="AE95" t="s">
        <v>142</v>
      </c>
    </row>
    <row r="96" spans="1:60" ht="33.75" outlineLevel="1">
      <c r="A96" s="174">
        <v>50</v>
      </c>
      <c r="B96" s="175" t="s">
        <v>282</v>
      </c>
      <c r="C96" s="293" t="s">
        <v>283</v>
      </c>
      <c r="D96" s="294" t="s">
        <v>181</v>
      </c>
      <c r="E96" s="295">
        <v>69.93</v>
      </c>
      <c r="F96" s="300"/>
      <c r="G96" s="296"/>
      <c r="H96" s="179"/>
      <c r="I96" s="180">
        <f>ROUND(E96*H96,2)</f>
        <v>0</v>
      </c>
      <c r="J96" s="179"/>
      <c r="K96" s="180">
        <f>ROUND(E96*J96,2)</f>
        <v>0</v>
      </c>
      <c r="L96" s="180">
        <v>21</v>
      </c>
      <c r="M96" s="180">
        <f>G96*(1+L96/100)</f>
        <v>0</v>
      </c>
      <c r="N96" s="181"/>
      <c r="O96" s="181"/>
      <c r="P96" s="181">
        <v>0</v>
      </c>
      <c r="Q96" s="181">
        <f>ROUND(E96*P96,5)</f>
        <v>0</v>
      </c>
      <c r="R96" s="177"/>
      <c r="S96" s="177"/>
      <c r="T96" s="182">
        <v>1.196</v>
      </c>
      <c r="U96" s="177">
        <f>ROUND(E96*T96,2)</f>
        <v>83.64</v>
      </c>
      <c r="V96" s="183"/>
      <c r="W96" s="183"/>
      <c r="X96" s="183"/>
      <c r="Y96" s="183"/>
      <c r="Z96" s="183"/>
      <c r="AA96" s="183"/>
      <c r="AB96" s="183"/>
      <c r="AC96" s="183"/>
      <c r="AD96" s="183"/>
      <c r="AE96" s="183" t="s">
        <v>153</v>
      </c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</row>
    <row r="97" spans="1:60" ht="13.5" outlineLevel="1">
      <c r="A97" s="174"/>
      <c r="B97" s="175"/>
      <c r="C97" s="184" t="s">
        <v>284</v>
      </c>
      <c r="D97" s="185"/>
      <c r="E97" s="186">
        <v>58.8</v>
      </c>
      <c r="F97" s="180"/>
      <c r="G97" s="180"/>
      <c r="H97" s="180"/>
      <c r="I97" s="180"/>
      <c r="J97" s="180"/>
      <c r="K97" s="180"/>
      <c r="L97" s="180"/>
      <c r="M97" s="180"/>
      <c r="N97" s="181"/>
      <c r="O97" s="181"/>
      <c r="P97" s="181"/>
      <c r="Q97" s="181"/>
      <c r="R97" s="177"/>
      <c r="S97" s="177"/>
      <c r="T97" s="182"/>
      <c r="U97" s="177"/>
      <c r="V97" s="183"/>
      <c r="W97" s="183"/>
      <c r="X97" s="183"/>
      <c r="Y97" s="183"/>
      <c r="Z97" s="183"/>
      <c r="AA97" s="183"/>
      <c r="AB97" s="183"/>
      <c r="AC97" s="183"/>
      <c r="AD97" s="183"/>
      <c r="AE97" s="183" t="s">
        <v>158</v>
      </c>
      <c r="AF97" s="183">
        <v>0</v>
      </c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</row>
    <row r="98" spans="1:60" ht="13.5" outlineLevel="1">
      <c r="A98" s="174"/>
      <c r="B98" s="175"/>
      <c r="C98" s="184" t="s">
        <v>285</v>
      </c>
      <c r="D98" s="185"/>
      <c r="E98" s="186">
        <v>11.13</v>
      </c>
      <c r="F98" s="180"/>
      <c r="G98" s="180"/>
      <c r="H98" s="180"/>
      <c r="I98" s="180"/>
      <c r="J98" s="180"/>
      <c r="K98" s="180"/>
      <c r="L98" s="180"/>
      <c r="M98" s="180"/>
      <c r="N98" s="181"/>
      <c r="O98" s="181"/>
      <c r="P98" s="181"/>
      <c r="Q98" s="181"/>
      <c r="R98" s="177"/>
      <c r="S98" s="177"/>
      <c r="T98" s="182"/>
      <c r="U98" s="177"/>
      <c r="V98" s="183"/>
      <c r="W98" s="183"/>
      <c r="X98" s="183"/>
      <c r="Y98" s="183"/>
      <c r="Z98" s="183"/>
      <c r="AA98" s="183"/>
      <c r="AB98" s="183"/>
      <c r="AC98" s="183"/>
      <c r="AD98" s="183"/>
      <c r="AE98" s="183" t="s">
        <v>158</v>
      </c>
      <c r="AF98" s="183">
        <v>0</v>
      </c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</row>
    <row r="99" spans="1:31" ht="13.5">
      <c r="A99" s="165" t="s">
        <v>141</v>
      </c>
      <c r="B99" s="187" t="s">
        <v>62</v>
      </c>
      <c r="C99" s="188" t="s">
        <v>63</v>
      </c>
      <c r="D99" s="189"/>
      <c r="E99" s="190"/>
      <c r="F99" s="191"/>
      <c r="G99" s="191"/>
      <c r="H99" s="191"/>
      <c r="I99" s="191">
        <f>SUM(I100:I104)</f>
        <v>0</v>
      </c>
      <c r="J99" s="191"/>
      <c r="K99" s="191">
        <f>SUM(K100:K104)</f>
        <v>0</v>
      </c>
      <c r="L99" s="191"/>
      <c r="M99" s="191">
        <f>SUM(M100:M104)</f>
        <v>0</v>
      </c>
      <c r="N99" s="192"/>
      <c r="O99" s="192"/>
      <c r="P99" s="192"/>
      <c r="Q99" s="192">
        <f>SUM(Q100:Q104)</f>
        <v>0</v>
      </c>
      <c r="R99" s="189"/>
      <c r="S99" s="189"/>
      <c r="T99" s="193"/>
      <c r="U99" s="189">
        <f>SUM(U100:U104)</f>
        <v>57.64</v>
      </c>
      <c r="AE99" t="s">
        <v>142</v>
      </c>
    </row>
    <row r="100" spans="1:60" ht="33.75" outlineLevel="1">
      <c r="A100" s="174">
        <v>51</v>
      </c>
      <c r="B100" s="175" t="s">
        <v>286</v>
      </c>
      <c r="C100" s="176" t="s">
        <v>287</v>
      </c>
      <c r="D100" s="177" t="s">
        <v>181</v>
      </c>
      <c r="E100" s="178">
        <v>15.9</v>
      </c>
      <c r="F100" s="179"/>
      <c r="G100" s="180"/>
      <c r="H100" s="179"/>
      <c r="I100" s="180">
        <f>ROUND(E100*H100,2)</f>
        <v>0</v>
      </c>
      <c r="J100" s="179"/>
      <c r="K100" s="180">
        <f>ROUND(E100*J100,2)</f>
        <v>0</v>
      </c>
      <c r="L100" s="180">
        <v>21</v>
      </c>
      <c r="M100" s="180">
        <f>G100*(1+L100/100)</f>
        <v>0</v>
      </c>
      <c r="N100" s="181"/>
      <c r="O100" s="181"/>
      <c r="P100" s="181">
        <v>0</v>
      </c>
      <c r="Q100" s="181">
        <f>ROUND(E100*P100,5)</f>
        <v>0</v>
      </c>
      <c r="R100" s="177"/>
      <c r="S100" s="177"/>
      <c r="T100" s="182">
        <v>2.68333</v>
      </c>
      <c r="U100" s="177">
        <f>ROUND(E100*T100,2)</f>
        <v>42.66</v>
      </c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 t="s">
        <v>146</v>
      </c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</row>
    <row r="101" spans="1:60" ht="13.5" outlineLevel="1">
      <c r="A101" s="174"/>
      <c r="B101" s="175"/>
      <c r="C101" s="184" t="s">
        <v>288</v>
      </c>
      <c r="D101" s="185"/>
      <c r="E101" s="186">
        <v>15.9</v>
      </c>
      <c r="F101" s="180"/>
      <c r="G101" s="180"/>
      <c r="H101" s="180"/>
      <c r="I101" s="180"/>
      <c r="J101" s="180"/>
      <c r="K101" s="180"/>
      <c r="L101" s="180"/>
      <c r="M101" s="180"/>
      <c r="N101" s="181"/>
      <c r="O101" s="181"/>
      <c r="P101" s="181"/>
      <c r="Q101" s="181"/>
      <c r="R101" s="177"/>
      <c r="S101" s="177"/>
      <c r="T101" s="182"/>
      <c r="U101" s="177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 t="s">
        <v>158</v>
      </c>
      <c r="AF101" s="183">
        <v>0</v>
      </c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</row>
    <row r="102" spans="1:60" ht="22.5" outlineLevel="1">
      <c r="A102" s="174">
        <v>52</v>
      </c>
      <c r="B102" s="175" t="s">
        <v>289</v>
      </c>
      <c r="C102" s="176" t="s">
        <v>290</v>
      </c>
      <c r="D102" s="177" t="s">
        <v>253</v>
      </c>
      <c r="E102" s="178">
        <v>20</v>
      </c>
      <c r="F102" s="179"/>
      <c r="G102" s="180"/>
      <c r="H102" s="179"/>
      <c r="I102" s="180">
        <f>ROUND(E102*H102,2)</f>
        <v>0</v>
      </c>
      <c r="J102" s="179"/>
      <c r="K102" s="180">
        <f>ROUND(E102*J102,2)</f>
        <v>0</v>
      </c>
      <c r="L102" s="180">
        <v>21</v>
      </c>
      <c r="M102" s="180">
        <f>G102*(1+L102/100)</f>
        <v>0</v>
      </c>
      <c r="N102" s="181"/>
      <c r="O102" s="181"/>
      <c r="P102" s="181">
        <v>0</v>
      </c>
      <c r="Q102" s="181">
        <f>ROUND(E102*P102,5)</f>
        <v>0</v>
      </c>
      <c r="R102" s="177"/>
      <c r="S102" s="177"/>
      <c r="T102" s="182">
        <v>0.41529</v>
      </c>
      <c r="U102" s="177">
        <f>ROUND(E102*T102,2)</f>
        <v>8.31</v>
      </c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 t="s">
        <v>153</v>
      </c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</row>
    <row r="103" spans="1:60" ht="13.5" outlineLevel="1">
      <c r="A103" s="174"/>
      <c r="B103" s="175"/>
      <c r="C103" s="184" t="s">
        <v>291</v>
      </c>
      <c r="D103" s="185"/>
      <c r="E103" s="186">
        <v>20</v>
      </c>
      <c r="F103" s="180"/>
      <c r="G103" s="180"/>
      <c r="H103" s="180"/>
      <c r="I103" s="180"/>
      <c r="J103" s="180"/>
      <c r="K103" s="180"/>
      <c r="L103" s="180"/>
      <c r="M103" s="180"/>
      <c r="N103" s="181"/>
      <c r="O103" s="181"/>
      <c r="P103" s="181"/>
      <c r="Q103" s="181"/>
      <c r="R103" s="177"/>
      <c r="S103" s="177"/>
      <c r="T103" s="182"/>
      <c r="U103" s="177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 t="s">
        <v>158</v>
      </c>
      <c r="AF103" s="183">
        <v>0</v>
      </c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</row>
    <row r="104" spans="1:60" ht="22.5" outlineLevel="1">
      <c r="A104" s="174">
        <v>53</v>
      </c>
      <c r="B104" s="175" t="s">
        <v>292</v>
      </c>
      <c r="C104" s="176" t="s">
        <v>293</v>
      </c>
      <c r="D104" s="177" t="s">
        <v>253</v>
      </c>
      <c r="E104" s="178">
        <v>4.5</v>
      </c>
      <c r="F104" s="179"/>
      <c r="G104" s="180"/>
      <c r="H104" s="179"/>
      <c r="I104" s="180">
        <f>ROUND(E104*H104,2)</f>
        <v>0</v>
      </c>
      <c r="J104" s="179"/>
      <c r="K104" s="180">
        <f>ROUND(E104*J104,2)</f>
        <v>0</v>
      </c>
      <c r="L104" s="180">
        <v>21</v>
      </c>
      <c r="M104" s="180">
        <f>G104*(1+L104/100)</f>
        <v>0</v>
      </c>
      <c r="N104" s="181"/>
      <c r="O104" s="181"/>
      <c r="P104" s="181">
        <v>0</v>
      </c>
      <c r="Q104" s="181">
        <f>ROUND(E104*P104,5)</f>
        <v>0</v>
      </c>
      <c r="R104" s="177"/>
      <c r="S104" s="177"/>
      <c r="T104" s="182">
        <v>1.48167</v>
      </c>
      <c r="U104" s="177">
        <f>ROUND(E104*T104,2)</f>
        <v>6.67</v>
      </c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 t="s">
        <v>146</v>
      </c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</row>
    <row r="105" spans="1:31" ht="13.5">
      <c r="A105" s="165" t="s">
        <v>141</v>
      </c>
      <c r="B105" s="187" t="s">
        <v>64</v>
      </c>
      <c r="C105" s="188" t="s">
        <v>65</v>
      </c>
      <c r="D105" s="189"/>
      <c r="E105" s="190"/>
      <c r="F105" s="191"/>
      <c r="G105" s="191"/>
      <c r="H105" s="191"/>
      <c r="I105" s="191">
        <f>SUM(I106:I110)</f>
        <v>0</v>
      </c>
      <c r="J105" s="191"/>
      <c r="K105" s="191">
        <f>SUM(K106:K110)</f>
        <v>0</v>
      </c>
      <c r="L105" s="191"/>
      <c r="M105" s="191">
        <f>SUM(M106:M110)</f>
        <v>0</v>
      </c>
      <c r="N105" s="192"/>
      <c r="O105" s="192"/>
      <c r="P105" s="192"/>
      <c r="Q105" s="192">
        <f>SUM(Q106:Q110)</f>
        <v>0</v>
      </c>
      <c r="R105" s="189"/>
      <c r="S105" s="189"/>
      <c r="T105" s="193"/>
      <c r="U105" s="189">
        <f>SUM(U106:U110)</f>
        <v>43.290000000000006</v>
      </c>
      <c r="AE105" t="s">
        <v>142</v>
      </c>
    </row>
    <row r="106" spans="1:60" ht="22.5" outlineLevel="1">
      <c r="A106" s="174">
        <v>54</v>
      </c>
      <c r="B106" s="175" t="s">
        <v>294</v>
      </c>
      <c r="C106" s="176" t="s">
        <v>295</v>
      </c>
      <c r="D106" s="177" t="s">
        <v>181</v>
      </c>
      <c r="E106" s="178">
        <v>225.5</v>
      </c>
      <c r="F106" s="179"/>
      <c r="G106" s="180"/>
      <c r="H106" s="179"/>
      <c r="I106" s="180">
        <f>ROUND(E106*H106,2)</f>
        <v>0</v>
      </c>
      <c r="J106" s="179"/>
      <c r="K106" s="180">
        <f>ROUND(E106*J106,2)</f>
        <v>0</v>
      </c>
      <c r="L106" s="180">
        <v>21</v>
      </c>
      <c r="M106" s="180">
        <f>G106*(1+L106/100)</f>
        <v>0</v>
      </c>
      <c r="N106" s="181"/>
      <c r="O106" s="181"/>
      <c r="P106" s="181">
        <v>0</v>
      </c>
      <c r="Q106" s="181">
        <f>ROUND(E106*P106,5)</f>
        <v>0</v>
      </c>
      <c r="R106" s="177"/>
      <c r="S106" s="177"/>
      <c r="T106" s="182">
        <v>0.028</v>
      </c>
      <c r="U106" s="177">
        <f>ROUND(E106*T106,2)</f>
        <v>6.31</v>
      </c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 t="s">
        <v>153</v>
      </c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</row>
    <row r="107" spans="1:60" ht="22.5" outlineLevel="1">
      <c r="A107" s="174"/>
      <c r="B107" s="175"/>
      <c r="C107" s="184" t="s">
        <v>296</v>
      </c>
      <c r="D107" s="185"/>
      <c r="E107" s="186">
        <v>225.5</v>
      </c>
      <c r="F107" s="180"/>
      <c r="G107" s="180"/>
      <c r="H107" s="180"/>
      <c r="I107" s="180"/>
      <c r="J107" s="180"/>
      <c r="K107" s="180"/>
      <c r="L107" s="180"/>
      <c r="M107" s="180"/>
      <c r="N107" s="181"/>
      <c r="O107" s="181"/>
      <c r="P107" s="181"/>
      <c r="Q107" s="181"/>
      <c r="R107" s="177"/>
      <c r="S107" s="177"/>
      <c r="T107" s="182"/>
      <c r="U107" s="177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 t="s">
        <v>158</v>
      </c>
      <c r="AF107" s="183">
        <v>0</v>
      </c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</row>
    <row r="108" spans="1:60" ht="12.75" customHeight="1" outlineLevel="1">
      <c r="A108" s="174">
        <v>55</v>
      </c>
      <c r="B108" s="175" t="s">
        <v>297</v>
      </c>
      <c r="C108" s="176" t="s">
        <v>298</v>
      </c>
      <c r="D108" s="177" t="s">
        <v>181</v>
      </c>
      <c r="E108" s="178">
        <v>225.5</v>
      </c>
      <c r="F108" s="179"/>
      <c r="G108" s="180"/>
      <c r="H108" s="179"/>
      <c r="I108" s="180">
        <f>ROUND(E108*H108,2)</f>
        <v>0</v>
      </c>
      <c r="J108" s="179"/>
      <c r="K108" s="180">
        <f>ROUND(E108*J108,2)</f>
        <v>0</v>
      </c>
      <c r="L108" s="180">
        <v>21</v>
      </c>
      <c r="M108" s="180">
        <f>G108*(1+L108/100)</f>
        <v>0</v>
      </c>
      <c r="N108" s="181"/>
      <c r="O108" s="181"/>
      <c r="P108" s="181">
        <v>0</v>
      </c>
      <c r="Q108" s="181">
        <f>ROUND(E108*P108,5)</f>
        <v>0</v>
      </c>
      <c r="R108" s="177"/>
      <c r="S108" s="177"/>
      <c r="T108" s="182">
        <v>0.057</v>
      </c>
      <c r="U108" s="177">
        <f>ROUND(E108*T108,2)</f>
        <v>12.85</v>
      </c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 t="s">
        <v>153</v>
      </c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</row>
    <row r="109" spans="1:60" ht="22.5" outlineLevel="1">
      <c r="A109" s="174">
        <v>56</v>
      </c>
      <c r="B109" s="175" t="s">
        <v>299</v>
      </c>
      <c r="C109" s="176" t="s">
        <v>300</v>
      </c>
      <c r="D109" s="177" t="s">
        <v>181</v>
      </c>
      <c r="E109" s="178">
        <v>225.5</v>
      </c>
      <c r="F109" s="179"/>
      <c r="G109" s="180"/>
      <c r="H109" s="179"/>
      <c r="I109" s="180">
        <f>ROUND(E109*H109,2)</f>
        <v>0</v>
      </c>
      <c r="J109" s="179"/>
      <c r="K109" s="180">
        <f>ROUND(E109*J109,2)</f>
        <v>0</v>
      </c>
      <c r="L109" s="180">
        <v>21</v>
      </c>
      <c r="M109" s="180">
        <f>G109*(1+L109/100)</f>
        <v>0</v>
      </c>
      <c r="N109" s="181"/>
      <c r="O109" s="181"/>
      <c r="P109" s="181">
        <v>0</v>
      </c>
      <c r="Q109" s="181">
        <f>ROUND(E109*P109,5)</f>
        <v>0</v>
      </c>
      <c r="R109" s="177"/>
      <c r="S109" s="177"/>
      <c r="T109" s="182">
        <v>0.023</v>
      </c>
      <c r="U109" s="177">
        <f>ROUND(E109*T109,2)</f>
        <v>5.19</v>
      </c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 t="s">
        <v>153</v>
      </c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</row>
    <row r="110" spans="1:60" ht="22.5" outlineLevel="1">
      <c r="A110" s="174">
        <v>57</v>
      </c>
      <c r="B110" s="175" t="s">
        <v>301</v>
      </c>
      <c r="C110" s="176" t="s">
        <v>302</v>
      </c>
      <c r="D110" s="177" t="s">
        <v>181</v>
      </c>
      <c r="E110" s="178">
        <v>225.5</v>
      </c>
      <c r="F110" s="179"/>
      <c r="G110" s="180"/>
      <c r="H110" s="179"/>
      <c r="I110" s="180">
        <f>ROUND(E110*H110,2)</f>
        <v>0</v>
      </c>
      <c r="J110" s="179"/>
      <c r="K110" s="180">
        <f>ROUND(E110*J110,2)</f>
        <v>0</v>
      </c>
      <c r="L110" s="180">
        <v>21</v>
      </c>
      <c r="M110" s="180">
        <f>G110*(1+L110/100)</f>
        <v>0</v>
      </c>
      <c r="N110" s="181"/>
      <c r="O110" s="181"/>
      <c r="P110" s="181">
        <v>0</v>
      </c>
      <c r="Q110" s="181">
        <f>ROUND(E110*P110,5)</f>
        <v>0</v>
      </c>
      <c r="R110" s="177"/>
      <c r="S110" s="177"/>
      <c r="T110" s="182">
        <v>0.084</v>
      </c>
      <c r="U110" s="177">
        <f>ROUND(E110*T110,2)</f>
        <v>18.94</v>
      </c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 t="s">
        <v>153</v>
      </c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</row>
    <row r="111" spans="1:31" ht="13.5">
      <c r="A111" s="165" t="s">
        <v>141</v>
      </c>
      <c r="B111" s="187" t="s">
        <v>66</v>
      </c>
      <c r="C111" s="188" t="s">
        <v>67</v>
      </c>
      <c r="D111" s="189"/>
      <c r="E111" s="190"/>
      <c r="F111" s="191"/>
      <c r="G111" s="191"/>
      <c r="H111" s="191"/>
      <c r="I111" s="191">
        <f>SUM(I112:I117)</f>
        <v>0</v>
      </c>
      <c r="J111" s="191"/>
      <c r="K111" s="191">
        <f>SUM(K112:K117)</f>
        <v>0</v>
      </c>
      <c r="L111" s="191"/>
      <c r="M111" s="191">
        <f>SUM(M112:M117)</f>
        <v>0</v>
      </c>
      <c r="N111" s="192"/>
      <c r="O111" s="192"/>
      <c r="P111" s="192"/>
      <c r="Q111" s="192">
        <f>SUM(Q112:Q117)</f>
        <v>0</v>
      </c>
      <c r="R111" s="189"/>
      <c r="S111" s="189"/>
      <c r="T111" s="193"/>
      <c r="U111" s="189">
        <f>SUM(U112:U117)</f>
        <v>72.74000000000001</v>
      </c>
      <c r="AE111" t="s">
        <v>142</v>
      </c>
    </row>
    <row r="112" spans="1:60" ht="22.5" outlineLevel="1">
      <c r="A112" s="174">
        <v>58</v>
      </c>
      <c r="B112" s="175" t="s">
        <v>303</v>
      </c>
      <c r="C112" s="176" t="s">
        <v>304</v>
      </c>
      <c r="D112" s="177" t="s">
        <v>181</v>
      </c>
      <c r="E112" s="178">
        <v>12.8</v>
      </c>
      <c r="F112" s="179"/>
      <c r="G112" s="180"/>
      <c r="H112" s="179"/>
      <c r="I112" s="180">
        <f>ROUND(E112*H112,2)</f>
        <v>0</v>
      </c>
      <c r="J112" s="179"/>
      <c r="K112" s="180">
        <f>ROUND(E112*J112,2)</f>
        <v>0</v>
      </c>
      <c r="L112" s="180">
        <v>21</v>
      </c>
      <c r="M112" s="180">
        <f>G112*(1+L112/100)</f>
        <v>0</v>
      </c>
      <c r="N112" s="181"/>
      <c r="O112" s="181"/>
      <c r="P112" s="181">
        <v>0</v>
      </c>
      <c r="Q112" s="181">
        <f>ROUND(E112*P112,5)</f>
        <v>0</v>
      </c>
      <c r="R112" s="177"/>
      <c r="S112" s="177"/>
      <c r="T112" s="182">
        <v>0.504</v>
      </c>
      <c r="U112" s="177">
        <f>ROUND(E112*T112,2)</f>
        <v>6.45</v>
      </c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 t="s">
        <v>153</v>
      </c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</row>
    <row r="113" spans="1:60" ht="13.5" outlineLevel="1">
      <c r="A113" s="174"/>
      <c r="B113" s="175"/>
      <c r="C113" s="184" t="s">
        <v>305</v>
      </c>
      <c r="D113" s="185"/>
      <c r="E113" s="186">
        <v>12.8</v>
      </c>
      <c r="F113" s="180"/>
      <c r="G113" s="180"/>
      <c r="H113" s="180"/>
      <c r="I113" s="180"/>
      <c r="J113" s="180"/>
      <c r="K113" s="180"/>
      <c r="L113" s="180"/>
      <c r="M113" s="180"/>
      <c r="N113" s="181"/>
      <c r="O113" s="181"/>
      <c r="P113" s="181"/>
      <c r="Q113" s="181"/>
      <c r="R113" s="177"/>
      <c r="S113" s="177"/>
      <c r="T113" s="182"/>
      <c r="U113" s="177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 t="s">
        <v>158</v>
      </c>
      <c r="AF113" s="183">
        <v>0</v>
      </c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</row>
    <row r="114" spans="1:60" ht="13.5" outlineLevel="1">
      <c r="A114" s="174">
        <v>59</v>
      </c>
      <c r="B114" s="175" t="s">
        <v>306</v>
      </c>
      <c r="C114" s="176" t="s">
        <v>307</v>
      </c>
      <c r="D114" s="177" t="s">
        <v>181</v>
      </c>
      <c r="E114" s="178">
        <v>101.05</v>
      </c>
      <c r="F114" s="179"/>
      <c r="G114" s="180"/>
      <c r="H114" s="179"/>
      <c r="I114" s="180">
        <f>ROUND(E114*H114,2)</f>
        <v>0</v>
      </c>
      <c r="J114" s="179"/>
      <c r="K114" s="180">
        <f>ROUND(E114*J114,2)</f>
        <v>0</v>
      </c>
      <c r="L114" s="180">
        <v>21</v>
      </c>
      <c r="M114" s="180">
        <f>G114*(1+L114/100)</f>
        <v>0</v>
      </c>
      <c r="N114" s="181"/>
      <c r="O114" s="181"/>
      <c r="P114" s="181">
        <v>0</v>
      </c>
      <c r="Q114" s="181">
        <f>ROUND(E114*P114,5)</f>
        <v>0</v>
      </c>
      <c r="R114" s="177"/>
      <c r="S114" s="177"/>
      <c r="T114" s="182">
        <v>0.656</v>
      </c>
      <c r="U114" s="177">
        <f>ROUND(E114*T114,2)</f>
        <v>66.29</v>
      </c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 t="s">
        <v>153</v>
      </c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</row>
    <row r="115" spans="1:60" ht="33.75" outlineLevel="1">
      <c r="A115" s="174"/>
      <c r="B115" s="175"/>
      <c r="C115" s="184" t="s">
        <v>308</v>
      </c>
      <c r="D115" s="185"/>
      <c r="E115" s="186">
        <v>81.55</v>
      </c>
      <c r="F115" s="180"/>
      <c r="G115" s="180"/>
      <c r="H115" s="180"/>
      <c r="I115" s="180"/>
      <c r="J115" s="180"/>
      <c r="K115" s="180"/>
      <c r="L115" s="180"/>
      <c r="M115" s="180"/>
      <c r="N115" s="181"/>
      <c r="O115" s="181"/>
      <c r="P115" s="181"/>
      <c r="Q115" s="181"/>
      <c r="R115" s="177"/>
      <c r="S115" s="177"/>
      <c r="T115" s="182"/>
      <c r="U115" s="177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 t="s">
        <v>158</v>
      </c>
      <c r="AF115" s="183">
        <v>0</v>
      </c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</row>
    <row r="116" spans="1:60" ht="13.5" outlineLevel="1">
      <c r="A116" s="174"/>
      <c r="B116" s="175"/>
      <c r="C116" s="184" t="s">
        <v>309</v>
      </c>
      <c r="D116" s="185"/>
      <c r="E116" s="186">
        <v>3.6</v>
      </c>
      <c r="F116" s="180"/>
      <c r="G116" s="180"/>
      <c r="H116" s="180"/>
      <c r="I116" s="180"/>
      <c r="J116" s="180"/>
      <c r="K116" s="180"/>
      <c r="L116" s="180"/>
      <c r="M116" s="180"/>
      <c r="N116" s="181"/>
      <c r="O116" s="181"/>
      <c r="P116" s="181"/>
      <c r="Q116" s="181"/>
      <c r="R116" s="177"/>
      <c r="S116" s="177"/>
      <c r="T116" s="182"/>
      <c r="U116" s="177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 t="s">
        <v>158</v>
      </c>
      <c r="AF116" s="183">
        <v>0</v>
      </c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</row>
    <row r="117" spans="1:60" ht="13.5" outlineLevel="1">
      <c r="A117" s="174"/>
      <c r="B117" s="175"/>
      <c r="C117" s="184" t="s">
        <v>310</v>
      </c>
      <c r="D117" s="185"/>
      <c r="E117" s="186">
        <v>15.9</v>
      </c>
      <c r="F117" s="180"/>
      <c r="G117" s="180"/>
      <c r="H117" s="180"/>
      <c r="I117" s="180"/>
      <c r="J117" s="180"/>
      <c r="K117" s="180"/>
      <c r="L117" s="180"/>
      <c r="M117" s="180"/>
      <c r="N117" s="181"/>
      <c r="O117" s="181"/>
      <c r="P117" s="181"/>
      <c r="Q117" s="181"/>
      <c r="R117" s="177"/>
      <c r="S117" s="177"/>
      <c r="T117" s="182"/>
      <c r="U117" s="177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 t="s">
        <v>158</v>
      </c>
      <c r="AF117" s="183">
        <v>0</v>
      </c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</row>
    <row r="118" spans="1:31" ht="13.5">
      <c r="A118" s="165" t="s">
        <v>141</v>
      </c>
      <c r="B118" s="187" t="s">
        <v>68</v>
      </c>
      <c r="C118" s="188" t="s">
        <v>69</v>
      </c>
      <c r="D118" s="189"/>
      <c r="E118" s="190"/>
      <c r="F118" s="191"/>
      <c r="G118" s="191"/>
      <c r="H118" s="191"/>
      <c r="I118" s="191">
        <f>SUM(I119:I123)</f>
        <v>0</v>
      </c>
      <c r="J118" s="191"/>
      <c r="K118" s="191">
        <f>SUM(K119:K123)</f>
        <v>0</v>
      </c>
      <c r="L118" s="191"/>
      <c r="M118" s="191">
        <f>SUM(M119:M123)</f>
        <v>0</v>
      </c>
      <c r="N118" s="192"/>
      <c r="O118" s="192"/>
      <c r="P118" s="192"/>
      <c r="Q118" s="192">
        <f>SUM(Q119:Q123)</f>
        <v>0</v>
      </c>
      <c r="R118" s="189"/>
      <c r="S118" s="189"/>
      <c r="T118" s="193"/>
      <c r="U118" s="189">
        <f>SUM(U119:U123)</f>
        <v>89.87</v>
      </c>
      <c r="AE118" t="s">
        <v>142</v>
      </c>
    </row>
    <row r="119" spans="1:60" ht="22.5" outlineLevel="1">
      <c r="A119" s="174">
        <v>60</v>
      </c>
      <c r="B119" s="175" t="s">
        <v>311</v>
      </c>
      <c r="C119" s="176" t="s">
        <v>312</v>
      </c>
      <c r="D119" s="177" t="s">
        <v>181</v>
      </c>
      <c r="E119" s="178">
        <v>74.22</v>
      </c>
      <c r="F119" s="179"/>
      <c r="G119" s="180"/>
      <c r="H119" s="179"/>
      <c r="I119" s="180">
        <f>ROUND(E119*H119,2)</f>
        <v>0</v>
      </c>
      <c r="J119" s="179"/>
      <c r="K119" s="180">
        <f>ROUND(E119*J119,2)</f>
        <v>0</v>
      </c>
      <c r="L119" s="180">
        <v>21</v>
      </c>
      <c r="M119" s="180">
        <f>G119*(1+L119/100)</f>
        <v>0</v>
      </c>
      <c r="N119" s="181"/>
      <c r="O119" s="181"/>
      <c r="P119" s="181">
        <v>0</v>
      </c>
      <c r="Q119" s="181">
        <f>ROUND(E119*P119,5)</f>
        <v>0</v>
      </c>
      <c r="R119" s="177"/>
      <c r="S119" s="177"/>
      <c r="T119" s="182">
        <v>0.743</v>
      </c>
      <c r="U119" s="177">
        <f>ROUND(E119*T119,2)</f>
        <v>55.15</v>
      </c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 t="s">
        <v>153</v>
      </c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</row>
    <row r="120" spans="1:60" ht="22.5" outlineLevel="1">
      <c r="A120" s="174"/>
      <c r="B120" s="175"/>
      <c r="C120" s="184" t="s">
        <v>313</v>
      </c>
      <c r="D120" s="185"/>
      <c r="E120" s="186">
        <v>74.22</v>
      </c>
      <c r="F120" s="180"/>
      <c r="G120" s="180"/>
      <c r="H120" s="180"/>
      <c r="I120" s="180"/>
      <c r="J120" s="180"/>
      <c r="K120" s="180"/>
      <c r="L120" s="180"/>
      <c r="M120" s="180"/>
      <c r="N120" s="181"/>
      <c r="O120" s="181"/>
      <c r="P120" s="181"/>
      <c r="Q120" s="181"/>
      <c r="R120" s="177"/>
      <c r="S120" s="177"/>
      <c r="T120" s="182"/>
      <c r="U120" s="177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 t="s">
        <v>158</v>
      </c>
      <c r="AF120" s="183">
        <v>0</v>
      </c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</row>
    <row r="121" spans="1:60" ht="22.5" outlineLevel="1">
      <c r="A121" s="174">
        <v>61</v>
      </c>
      <c r="B121" s="175" t="s">
        <v>314</v>
      </c>
      <c r="C121" s="176" t="s">
        <v>315</v>
      </c>
      <c r="D121" s="177" t="s">
        <v>181</v>
      </c>
      <c r="E121" s="178">
        <v>16</v>
      </c>
      <c r="F121" s="179"/>
      <c r="G121" s="180"/>
      <c r="H121" s="179"/>
      <c r="I121" s="180">
        <f>ROUND(E121*H121,2)</f>
        <v>0</v>
      </c>
      <c r="J121" s="179"/>
      <c r="K121" s="180">
        <f>ROUND(E121*J121,2)</f>
        <v>0</v>
      </c>
      <c r="L121" s="180">
        <v>21</v>
      </c>
      <c r="M121" s="180">
        <f>G121*(1+L121/100)</f>
        <v>0</v>
      </c>
      <c r="N121" s="181"/>
      <c r="O121" s="181"/>
      <c r="P121" s="181">
        <v>0</v>
      </c>
      <c r="Q121" s="181">
        <f>ROUND(E121*P121,5)</f>
        <v>0</v>
      </c>
      <c r="R121" s="177"/>
      <c r="S121" s="177"/>
      <c r="T121" s="182">
        <v>0.5</v>
      </c>
      <c r="U121" s="177">
        <f>ROUND(E121*T121,2)</f>
        <v>8</v>
      </c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 t="s">
        <v>153</v>
      </c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</row>
    <row r="122" spans="1:60" ht="13.5" outlineLevel="1">
      <c r="A122" s="174"/>
      <c r="B122" s="175"/>
      <c r="C122" s="184" t="s">
        <v>316</v>
      </c>
      <c r="D122" s="185"/>
      <c r="E122" s="186">
        <v>16</v>
      </c>
      <c r="F122" s="180"/>
      <c r="G122" s="180"/>
      <c r="H122" s="180"/>
      <c r="I122" s="180"/>
      <c r="J122" s="180"/>
      <c r="K122" s="180"/>
      <c r="L122" s="180"/>
      <c r="M122" s="180"/>
      <c r="N122" s="181"/>
      <c r="O122" s="181"/>
      <c r="P122" s="181"/>
      <c r="Q122" s="181"/>
      <c r="R122" s="177"/>
      <c r="S122" s="177"/>
      <c r="T122" s="182"/>
      <c r="U122" s="177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 t="s">
        <v>158</v>
      </c>
      <c r="AF122" s="183">
        <v>0</v>
      </c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</row>
    <row r="123" spans="1:60" ht="13.5" outlineLevel="1">
      <c r="A123" s="174">
        <v>62</v>
      </c>
      <c r="B123" s="175" t="s">
        <v>317</v>
      </c>
      <c r="C123" s="176" t="s">
        <v>318</v>
      </c>
      <c r="D123" s="177" t="s">
        <v>181</v>
      </c>
      <c r="E123" s="178">
        <v>74.22</v>
      </c>
      <c r="F123" s="179"/>
      <c r="G123" s="180"/>
      <c r="H123" s="179"/>
      <c r="I123" s="180">
        <f>ROUND(E123*H123,2)</f>
        <v>0</v>
      </c>
      <c r="J123" s="179"/>
      <c r="K123" s="180">
        <f>ROUND(E123*J123,2)</f>
        <v>0</v>
      </c>
      <c r="L123" s="180">
        <v>21</v>
      </c>
      <c r="M123" s="180">
        <f>G123*(1+L123/100)</f>
        <v>0</v>
      </c>
      <c r="N123" s="181"/>
      <c r="O123" s="181"/>
      <c r="P123" s="181">
        <v>0</v>
      </c>
      <c r="Q123" s="181">
        <f>ROUND(E123*P123,5)</f>
        <v>0</v>
      </c>
      <c r="R123" s="177"/>
      <c r="S123" s="177"/>
      <c r="T123" s="182">
        <v>0.36</v>
      </c>
      <c r="U123" s="177">
        <f>ROUND(E123*T123,2)</f>
        <v>26.72</v>
      </c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 t="s">
        <v>153</v>
      </c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</row>
    <row r="124" spans="1:31" ht="13.5">
      <c r="A124" s="165" t="s">
        <v>141</v>
      </c>
      <c r="B124" s="187" t="s">
        <v>70</v>
      </c>
      <c r="C124" s="188" t="s">
        <v>71</v>
      </c>
      <c r="D124" s="189"/>
      <c r="E124" s="190"/>
      <c r="F124" s="191"/>
      <c r="G124" s="191"/>
      <c r="H124" s="191"/>
      <c r="I124" s="191">
        <f>SUM(I125:I128)</f>
        <v>0</v>
      </c>
      <c r="J124" s="191"/>
      <c r="K124" s="191">
        <f>SUM(K125:K128)</f>
        <v>0</v>
      </c>
      <c r="L124" s="191"/>
      <c r="M124" s="191">
        <f>SUM(M125:M128)</f>
        <v>0</v>
      </c>
      <c r="N124" s="192"/>
      <c r="O124" s="192"/>
      <c r="P124" s="192"/>
      <c r="Q124" s="192">
        <f>SUM(Q125:Q128)</f>
        <v>0</v>
      </c>
      <c r="R124" s="189"/>
      <c r="S124" s="189"/>
      <c r="T124" s="193"/>
      <c r="U124" s="189">
        <f>SUM(U125:U128)</f>
        <v>64.91</v>
      </c>
      <c r="AE124" t="s">
        <v>142</v>
      </c>
    </row>
    <row r="125" spans="1:60" ht="12" customHeight="1" outlineLevel="1">
      <c r="A125" s="174">
        <v>63</v>
      </c>
      <c r="B125" s="175" t="s">
        <v>319</v>
      </c>
      <c r="C125" s="176" t="s">
        <v>320</v>
      </c>
      <c r="D125" s="177" t="s">
        <v>181</v>
      </c>
      <c r="E125" s="178">
        <v>0.864</v>
      </c>
      <c r="F125" s="179"/>
      <c r="G125" s="180"/>
      <c r="H125" s="179"/>
      <c r="I125" s="180">
        <f>ROUND(E125*H125,2)</f>
        <v>0</v>
      </c>
      <c r="J125" s="179"/>
      <c r="K125" s="180">
        <f>ROUND(E125*J125,2)</f>
        <v>0</v>
      </c>
      <c r="L125" s="180">
        <v>21</v>
      </c>
      <c r="M125" s="180">
        <f>G125*(1+L125/100)</f>
        <v>0</v>
      </c>
      <c r="N125" s="181"/>
      <c r="O125" s="181"/>
      <c r="P125" s="181">
        <v>0</v>
      </c>
      <c r="Q125" s="181">
        <f>ROUND(E125*P125,5)</f>
        <v>0</v>
      </c>
      <c r="R125" s="177"/>
      <c r="S125" s="177"/>
      <c r="T125" s="182">
        <v>0.45</v>
      </c>
      <c r="U125" s="177">
        <f>ROUND(E125*T125,2)</f>
        <v>0.39</v>
      </c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 t="s">
        <v>153</v>
      </c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</row>
    <row r="126" spans="1:60" ht="13.5" outlineLevel="1">
      <c r="A126" s="174"/>
      <c r="B126" s="175"/>
      <c r="C126" s="184" t="s">
        <v>321</v>
      </c>
      <c r="D126" s="185"/>
      <c r="E126" s="186">
        <v>0.864</v>
      </c>
      <c r="F126" s="180"/>
      <c r="G126" s="180"/>
      <c r="H126" s="180"/>
      <c r="I126" s="180"/>
      <c r="J126" s="180"/>
      <c r="K126" s="180"/>
      <c r="L126" s="180"/>
      <c r="M126" s="180"/>
      <c r="N126" s="181"/>
      <c r="O126" s="181"/>
      <c r="P126" s="181"/>
      <c r="Q126" s="181"/>
      <c r="R126" s="177"/>
      <c r="S126" s="177"/>
      <c r="T126" s="182"/>
      <c r="U126" s="177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 t="s">
        <v>158</v>
      </c>
      <c r="AF126" s="183">
        <v>0</v>
      </c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</row>
    <row r="127" spans="1:60" ht="33.75" outlineLevel="1">
      <c r="A127" s="174">
        <v>64</v>
      </c>
      <c r="B127" s="175" t="s">
        <v>322</v>
      </c>
      <c r="C127" s="176" t="s">
        <v>323</v>
      </c>
      <c r="D127" s="177" t="s">
        <v>181</v>
      </c>
      <c r="E127" s="178">
        <v>127</v>
      </c>
      <c r="F127" s="179"/>
      <c r="G127" s="180"/>
      <c r="H127" s="179"/>
      <c r="I127" s="180">
        <f>ROUND(E127*H127,2)</f>
        <v>0</v>
      </c>
      <c r="J127" s="179"/>
      <c r="K127" s="180">
        <f>ROUND(E127*J127,2)</f>
        <v>0</v>
      </c>
      <c r="L127" s="180">
        <v>21</v>
      </c>
      <c r="M127" s="180">
        <f>G127*(1+L127/100)</f>
        <v>0</v>
      </c>
      <c r="N127" s="181"/>
      <c r="O127" s="181"/>
      <c r="P127" s="181">
        <v>0</v>
      </c>
      <c r="Q127" s="181">
        <f>ROUND(E127*P127,5)</f>
        <v>0</v>
      </c>
      <c r="R127" s="177"/>
      <c r="S127" s="177"/>
      <c r="T127" s="182">
        <v>0.508</v>
      </c>
      <c r="U127" s="177">
        <f>ROUND(E127*T127,2)</f>
        <v>64.52</v>
      </c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 t="s">
        <v>153</v>
      </c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</row>
    <row r="128" spans="1:60" ht="13.5" outlineLevel="1">
      <c r="A128" s="174"/>
      <c r="B128" s="175"/>
      <c r="C128" s="184" t="s">
        <v>324</v>
      </c>
      <c r="D128" s="185"/>
      <c r="E128" s="186">
        <v>127</v>
      </c>
      <c r="F128" s="180"/>
      <c r="G128" s="180"/>
      <c r="H128" s="180"/>
      <c r="I128" s="180"/>
      <c r="J128" s="180"/>
      <c r="K128" s="180"/>
      <c r="L128" s="180"/>
      <c r="M128" s="180"/>
      <c r="N128" s="181"/>
      <c r="O128" s="181"/>
      <c r="P128" s="181"/>
      <c r="Q128" s="181"/>
      <c r="R128" s="177"/>
      <c r="S128" s="177"/>
      <c r="T128" s="182"/>
      <c r="U128" s="177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 t="s">
        <v>158</v>
      </c>
      <c r="AF128" s="183">
        <v>0</v>
      </c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</row>
    <row r="129" spans="1:31" ht="13.5">
      <c r="A129" s="165" t="s">
        <v>141</v>
      </c>
      <c r="B129" s="187" t="s">
        <v>72</v>
      </c>
      <c r="C129" s="188" t="s">
        <v>73</v>
      </c>
      <c r="D129" s="189"/>
      <c r="E129" s="190"/>
      <c r="F129" s="191"/>
      <c r="G129" s="191"/>
      <c r="H129" s="191"/>
      <c r="I129" s="191">
        <f>SUM(I130:I133)</f>
        <v>0</v>
      </c>
      <c r="J129" s="191"/>
      <c r="K129" s="191">
        <f>SUM(K130:K133)</f>
        <v>0</v>
      </c>
      <c r="L129" s="191"/>
      <c r="M129" s="191">
        <f>SUM(M130:M133)</f>
        <v>0</v>
      </c>
      <c r="N129" s="192"/>
      <c r="O129" s="192"/>
      <c r="P129" s="192"/>
      <c r="Q129" s="192">
        <f>SUM(Q130:Q133)</f>
        <v>0</v>
      </c>
      <c r="R129" s="189"/>
      <c r="S129" s="189"/>
      <c r="T129" s="193"/>
      <c r="U129" s="189">
        <f>SUM(U130:U133)</f>
        <v>13.399999999999999</v>
      </c>
      <c r="AE129" t="s">
        <v>142</v>
      </c>
    </row>
    <row r="130" spans="1:60" ht="22.5" outlineLevel="1">
      <c r="A130" s="174">
        <v>65</v>
      </c>
      <c r="B130" s="175" t="s">
        <v>325</v>
      </c>
      <c r="C130" s="176" t="s">
        <v>326</v>
      </c>
      <c r="D130" s="177" t="s">
        <v>181</v>
      </c>
      <c r="E130" s="178">
        <v>60</v>
      </c>
      <c r="F130" s="179"/>
      <c r="G130" s="180"/>
      <c r="H130" s="179"/>
      <c r="I130" s="180">
        <f>ROUND(E130*H130,2)</f>
        <v>0</v>
      </c>
      <c r="J130" s="179"/>
      <c r="K130" s="180">
        <f>ROUND(E130*J130,2)</f>
        <v>0</v>
      </c>
      <c r="L130" s="180">
        <v>21</v>
      </c>
      <c r="M130" s="180">
        <f>G130*(1+L130/100)</f>
        <v>0</v>
      </c>
      <c r="N130" s="181">
        <v>0</v>
      </c>
      <c r="O130" s="181">
        <f>ROUND(E130*N130,5)</f>
        <v>0</v>
      </c>
      <c r="P130" s="181">
        <v>0</v>
      </c>
      <c r="Q130" s="181">
        <f>ROUND(E130*P130,5)</f>
        <v>0</v>
      </c>
      <c r="R130" s="177"/>
      <c r="S130" s="177"/>
      <c r="T130" s="182">
        <v>0.17</v>
      </c>
      <c r="U130" s="177">
        <f>ROUND(E130*T130,2)</f>
        <v>10.2</v>
      </c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 t="s">
        <v>153</v>
      </c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</row>
    <row r="131" spans="1:60" ht="13.5" outlineLevel="1">
      <c r="A131" s="174"/>
      <c r="B131" s="175"/>
      <c r="C131" s="184" t="s">
        <v>327</v>
      </c>
      <c r="D131" s="185"/>
      <c r="E131" s="186">
        <v>60</v>
      </c>
      <c r="F131" s="180"/>
      <c r="G131" s="180"/>
      <c r="H131" s="180"/>
      <c r="I131" s="180"/>
      <c r="J131" s="180"/>
      <c r="K131" s="180"/>
      <c r="L131" s="180"/>
      <c r="M131" s="180"/>
      <c r="N131" s="181"/>
      <c r="O131" s="181"/>
      <c r="P131" s="181"/>
      <c r="Q131" s="181"/>
      <c r="R131" s="177"/>
      <c r="S131" s="177"/>
      <c r="T131" s="182"/>
      <c r="U131" s="177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 t="s">
        <v>158</v>
      </c>
      <c r="AF131" s="183">
        <v>0</v>
      </c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</row>
    <row r="132" spans="1:60" ht="22.5" outlineLevel="1">
      <c r="A132" s="174">
        <v>66</v>
      </c>
      <c r="B132" s="175" t="s">
        <v>328</v>
      </c>
      <c r="C132" s="176" t="s">
        <v>329</v>
      </c>
      <c r="D132" s="177" t="s">
        <v>253</v>
      </c>
      <c r="E132" s="178">
        <v>32</v>
      </c>
      <c r="F132" s="179"/>
      <c r="G132" s="180"/>
      <c r="H132" s="179"/>
      <c r="I132" s="180">
        <f>ROUND(E132*H132,2)</f>
        <v>0</v>
      </c>
      <c r="J132" s="179"/>
      <c r="K132" s="180">
        <f>ROUND(E132*J132,2)</f>
        <v>0</v>
      </c>
      <c r="L132" s="180">
        <v>21</v>
      </c>
      <c r="M132" s="180">
        <f>G132*(1+L132/100)</f>
        <v>0</v>
      </c>
      <c r="N132" s="181">
        <v>0.00095</v>
      </c>
      <c r="O132" s="181"/>
      <c r="P132" s="181">
        <v>0</v>
      </c>
      <c r="Q132" s="181">
        <f>ROUND(E132*P132,5)</f>
        <v>0</v>
      </c>
      <c r="R132" s="177"/>
      <c r="S132" s="177"/>
      <c r="T132" s="182">
        <v>0.1</v>
      </c>
      <c r="U132" s="177">
        <f>ROUND(E132*T132,2)</f>
        <v>3.2</v>
      </c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 t="s">
        <v>153</v>
      </c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</row>
    <row r="133" spans="1:60" ht="13.5" outlineLevel="1">
      <c r="A133" s="174"/>
      <c r="B133" s="175"/>
      <c r="C133" s="184" t="s">
        <v>330</v>
      </c>
      <c r="D133" s="185"/>
      <c r="E133" s="186">
        <v>32</v>
      </c>
      <c r="F133" s="180"/>
      <c r="G133" s="180"/>
      <c r="H133" s="180"/>
      <c r="I133" s="180"/>
      <c r="J133" s="180"/>
      <c r="K133" s="180"/>
      <c r="L133" s="180"/>
      <c r="M133" s="180"/>
      <c r="N133" s="181"/>
      <c r="O133" s="181"/>
      <c r="P133" s="181"/>
      <c r="Q133" s="181"/>
      <c r="R133" s="177"/>
      <c r="S133" s="177"/>
      <c r="T133" s="182"/>
      <c r="U133" s="177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 t="s">
        <v>158</v>
      </c>
      <c r="AF133" s="183">
        <v>0</v>
      </c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</row>
    <row r="134" spans="1:31" ht="13.5">
      <c r="A134" s="165" t="s">
        <v>141</v>
      </c>
      <c r="B134" s="187" t="s">
        <v>74</v>
      </c>
      <c r="C134" s="188" t="s">
        <v>75</v>
      </c>
      <c r="D134" s="189"/>
      <c r="E134" s="190"/>
      <c r="F134" s="191"/>
      <c r="G134" s="191"/>
      <c r="H134" s="191"/>
      <c r="I134" s="191">
        <f>SUM(I135:I137)</f>
        <v>0</v>
      </c>
      <c r="J134" s="191"/>
      <c r="K134" s="191">
        <f>SUM(K135:K137)</f>
        <v>0</v>
      </c>
      <c r="L134" s="191"/>
      <c r="M134" s="191">
        <f>SUM(M135:M137)</f>
        <v>0</v>
      </c>
      <c r="N134" s="192"/>
      <c r="O134" s="192"/>
      <c r="P134" s="192"/>
      <c r="Q134" s="192">
        <f>SUM(Q135:Q137)</f>
        <v>0</v>
      </c>
      <c r="R134" s="189"/>
      <c r="S134" s="189"/>
      <c r="T134" s="193"/>
      <c r="U134" s="189">
        <f>SUM(U135:U137)</f>
        <v>19.48</v>
      </c>
      <c r="AE134" t="s">
        <v>142</v>
      </c>
    </row>
    <row r="135" spans="1:60" ht="22.5" outlineLevel="1">
      <c r="A135" s="174">
        <v>67</v>
      </c>
      <c r="B135" s="175" t="s">
        <v>331</v>
      </c>
      <c r="C135" s="176" t="s">
        <v>332</v>
      </c>
      <c r="D135" s="177" t="s">
        <v>181</v>
      </c>
      <c r="E135" s="178">
        <v>91.05</v>
      </c>
      <c r="F135" s="179"/>
      <c r="G135" s="180"/>
      <c r="H135" s="179"/>
      <c r="I135" s="180">
        <f>ROUND(E135*H135,2)</f>
        <v>0</v>
      </c>
      <c r="J135" s="179"/>
      <c r="K135" s="180">
        <f>ROUND(E135*J135,2)</f>
        <v>0</v>
      </c>
      <c r="L135" s="180">
        <v>21</v>
      </c>
      <c r="M135" s="180">
        <f>G135*(1+L135/100)</f>
        <v>0</v>
      </c>
      <c r="N135" s="181"/>
      <c r="O135" s="181"/>
      <c r="P135" s="181">
        <v>0</v>
      </c>
      <c r="Q135" s="181">
        <f>ROUND(E135*P135,5)</f>
        <v>0</v>
      </c>
      <c r="R135" s="177"/>
      <c r="S135" s="177"/>
      <c r="T135" s="182">
        <v>0.214</v>
      </c>
      <c r="U135" s="177">
        <f>ROUND(E135*T135,2)</f>
        <v>19.48</v>
      </c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 t="s">
        <v>153</v>
      </c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</row>
    <row r="136" spans="1:60" ht="13.5" outlineLevel="1">
      <c r="A136" s="174"/>
      <c r="B136" s="175"/>
      <c r="C136" s="184" t="s">
        <v>333</v>
      </c>
      <c r="D136" s="185"/>
      <c r="E136" s="186">
        <v>41.76</v>
      </c>
      <c r="F136" s="180"/>
      <c r="G136" s="180"/>
      <c r="H136" s="180"/>
      <c r="I136" s="180"/>
      <c r="J136" s="180"/>
      <c r="K136" s="180"/>
      <c r="L136" s="180"/>
      <c r="M136" s="180"/>
      <c r="N136" s="181"/>
      <c r="O136" s="181"/>
      <c r="P136" s="181"/>
      <c r="Q136" s="181"/>
      <c r="R136" s="177"/>
      <c r="S136" s="177"/>
      <c r="T136" s="182"/>
      <c r="U136" s="177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 t="s">
        <v>158</v>
      </c>
      <c r="AF136" s="183">
        <v>0</v>
      </c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</row>
    <row r="137" spans="1:60" ht="13.5" outlineLevel="1">
      <c r="A137" s="174"/>
      <c r="B137" s="175"/>
      <c r="C137" s="184" t="s">
        <v>334</v>
      </c>
      <c r="D137" s="185"/>
      <c r="E137" s="186">
        <v>49.29</v>
      </c>
      <c r="F137" s="180"/>
      <c r="G137" s="180"/>
      <c r="H137" s="180"/>
      <c r="I137" s="180"/>
      <c r="J137" s="180"/>
      <c r="K137" s="180"/>
      <c r="L137" s="180"/>
      <c r="M137" s="180"/>
      <c r="N137" s="181"/>
      <c r="O137" s="181"/>
      <c r="P137" s="181"/>
      <c r="Q137" s="181"/>
      <c r="R137" s="177"/>
      <c r="S137" s="177"/>
      <c r="T137" s="182"/>
      <c r="U137" s="177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 t="s">
        <v>158</v>
      </c>
      <c r="AF137" s="183">
        <v>0</v>
      </c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</row>
    <row r="138" spans="1:31" ht="13.5">
      <c r="A138" s="165" t="s">
        <v>141</v>
      </c>
      <c r="B138" s="187" t="s">
        <v>76</v>
      </c>
      <c r="C138" s="188" t="s">
        <v>77</v>
      </c>
      <c r="D138" s="189"/>
      <c r="E138" s="190"/>
      <c r="F138" s="191"/>
      <c r="G138" s="191"/>
      <c r="H138" s="191"/>
      <c r="I138" s="191">
        <f>SUM(I139:I139)</f>
        <v>0</v>
      </c>
      <c r="J138" s="191"/>
      <c r="K138" s="191">
        <f>SUM(K139:K139)</f>
        <v>0</v>
      </c>
      <c r="L138" s="191"/>
      <c r="M138" s="191">
        <f>SUM(M139:M139)</f>
        <v>0</v>
      </c>
      <c r="N138" s="192"/>
      <c r="O138" s="192">
        <f>SUM(O139:O139)</f>
        <v>0</v>
      </c>
      <c r="P138" s="192"/>
      <c r="Q138" s="192">
        <f>SUM(Q139:Q139)</f>
        <v>0</v>
      </c>
      <c r="R138" s="189"/>
      <c r="S138" s="189"/>
      <c r="T138" s="193"/>
      <c r="U138" s="189">
        <f>SUM(U139:U139)</f>
        <v>602.79</v>
      </c>
      <c r="AE138" t="s">
        <v>142</v>
      </c>
    </row>
    <row r="139" spans="1:60" ht="22.5" outlineLevel="1">
      <c r="A139" s="174">
        <v>68</v>
      </c>
      <c r="B139" s="175" t="s">
        <v>335</v>
      </c>
      <c r="C139" s="176" t="s">
        <v>336</v>
      </c>
      <c r="D139" s="177" t="s">
        <v>240</v>
      </c>
      <c r="E139" s="178">
        <v>1435.22</v>
      </c>
      <c r="F139" s="179"/>
      <c r="G139" s="180"/>
      <c r="H139" s="179"/>
      <c r="I139" s="180">
        <f>ROUND(E139*H139,2)</f>
        <v>0</v>
      </c>
      <c r="J139" s="179"/>
      <c r="K139" s="180">
        <f>ROUND(E139*J139,2)</f>
        <v>0</v>
      </c>
      <c r="L139" s="180">
        <v>21</v>
      </c>
      <c r="M139" s="180">
        <f>G139*(1+L139/100)</f>
        <v>0</v>
      </c>
      <c r="N139" s="181">
        <v>0</v>
      </c>
      <c r="O139" s="181">
        <f>ROUND(E139*N139,5)</f>
        <v>0</v>
      </c>
      <c r="P139" s="181">
        <v>0</v>
      </c>
      <c r="Q139" s="181">
        <f>ROUND(E139*P139,5)</f>
        <v>0</v>
      </c>
      <c r="R139" s="177"/>
      <c r="S139" s="177"/>
      <c r="T139" s="182">
        <v>0.42</v>
      </c>
      <c r="U139" s="177">
        <f>ROUND(E139*T139,2)</f>
        <v>602.79</v>
      </c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 t="s">
        <v>153</v>
      </c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</row>
    <row r="140" spans="1:31" ht="13.5">
      <c r="A140" s="165" t="s">
        <v>141</v>
      </c>
      <c r="B140" s="187" t="s">
        <v>78</v>
      </c>
      <c r="C140" s="188" t="s">
        <v>79</v>
      </c>
      <c r="D140" s="189"/>
      <c r="E140" s="190"/>
      <c r="F140" s="191"/>
      <c r="G140" s="191"/>
      <c r="H140" s="191"/>
      <c r="I140" s="191">
        <f>SUM(I141:I144)</f>
        <v>0</v>
      </c>
      <c r="J140" s="191"/>
      <c r="K140" s="191">
        <f>SUM(K141:K144)</f>
        <v>0</v>
      </c>
      <c r="L140" s="191"/>
      <c r="M140" s="191">
        <f>SUM(M141:M144)</f>
        <v>0</v>
      </c>
      <c r="N140" s="192"/>
      <c r="O140" s="192"/>
      <c r="P140" s="192"/>
      <c r="Q140" s="192">
        <f>SUM(Q141:Q144)</f>
        <v>0</v>
      </c>
      <c r="R140" s="189"/>
      <c r="S140" s="189"/>
      <c r="T140" s="193"/>
      <c r="U140" s="189">
        <f>SUM(U141:U144)</f>
        <v>3.0799999999999996</v>
      </c>
      <c r="AE140" t="s">
        <v>142</v>
      </c>
    </row>
    <row r="141" spans="1:60" ht="33.75" outlineLevel="1">
      <c r="A141" s="174">
        <v>69</v>
      </c>
      <c r="B141" s="175" t="s">
        <v>337</v>
      </c>
      <c r="C141" s="176" t="s">
        <v>338</v>
      </c>
      <c r="D141" s="177" t="s">
        <v>181</v>
      </c>
      <c r="E141" s="178">
        <v>11.52</v>
      </c>
      <c r="F141" s="179"/>
      <c r="G141" s="180"/>
      <c r="H141" s="179"/>
      <c r="I141" s="180">
        <f>ROUND(E141*H141,2)</f>
        <v>0</v>
      </c>
      <c r="J141" s="179"/>
      <c r="K141" s="180">
        <f>ROUND(E141*J141,2)</f>
        <v>0</v>
      </c>
      <c r="L141" s="180">
        <v>21</v>
      </c>
      <c r="M141" s="180">
        <f>G141*(1+L141/100)</f>
        <v>0</v>
      </c>
      <c r="N141" s="181">
        <v>0.00033</v>
      </c>
      <c r="O141" s="181"/>
      <c r="P141" s="181">
        <v>0</v>
      </c>
      <c r="Q141" s="181">
        <f>ROUND(E141*P141,5)</f>
        <v>0</v>
      </c>
      <c r="R141" s="177"/>
      <c r="S141" s="177"/>
      <c r="T141" s="182">
        <v>0.0275</v>
      </c>
      <c r="U141" s="177">
        <f>ROUND(E141*T141,2)</f>
        <v>0.32</v>
      </c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 t="s">
        <v>153</v>
      </c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</row>
    <row r="142" spans="1:60" ht="13.5" outlineLevel="1">
      <c r="A142" s="174"/>
      <c r="B142" s="175"/>
      <c r="C142" s="184" t="s">
        <v>339</v>
      </c>
      <c r="D142" s="185"/>
      <c r="E142" s="186">
        <v>11.52</v>
      </c>
      <c r="F142" s="180"/>
      <c r="G142" s="180"/>
      <c r="H142" s="180"/>
      <c r="I142" s="180"/>
      <c r="J142" s="180"/>
      <c r="K142" s="180"/>
      <c r="L142" s="180"/>
      <c r="M142" s="180"/>
      <c r="N142" s="181"/>
      <c r="O142" s="181"/>
      <c r="P142" s="181"/>
      <c r="Q142" s="181"/>
      <c r="R142" s="177"/>
      <c r="S142" s="177"/>
      <c r="T142" s="182"/>
      <c r="U142" s="177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 t="s">
        <v>158</v>
      </c>
      <c r="AF142" s="183">
        <v>0</v>
      </c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</row>
    <row r="143" spans="1:60" ht="33.75" outlineLevel="1">
      <c r="A143" s="174">
        <v>70</v>
      </c>
      <c r="B143" s="175" t="s">
        <v>340</v>
      </c>
      <c r="C143" s="176" t="s">
        <v>341</v>
      </c>
      <c r="D143" s="177" t="s">
        <v>181</v>
      </c>
      <c r="E143" s="178">
        <v>11.52</v>
      </c>
      <c r="F143" s="179"/>
      <c r="G143" s="180"/>
      <c r="H143" s="179"/>
      <c r="I143" s="180">
        <f>ROUND(E143*H143,2)</f>
        <v>0</v>
      </c>
      <c r="J143" s="179"/>
      <c r="K143" s="180">
        <f>ROUND(E143*J143,2)</f>
        <v>0</v>
      </c>
      <c r="L143" s="180">
        <v>21</v>
      </c>
      <c r="M143" s="180">
        <f>G143*(1+L143/100)</f>
        <v>0</v>
      </c>
      <c r="N143" s="181">
        <v>0.0057</v>
      </c>
      <c r="O143" s="181">
        <f>ROUND(E143*N143,5)</f>
        <v>0.06566</v>
      </c>
      <c r="P143" s="181">
        <v>0</v>
      </c>
      <c r="Q143" s="181">
        <f>ROUND(E143*P143,5)</f>
        <v>0</v>
      </c>
      <c r="R143" s="177"/>
      <c r="S143" s="177"/>
      <c r="T143" s="182">
        <v>0.22991</v>
      </c>
      <c r="U143" s="177">
        <f>ROUND(E143*T143,2)</f>
        <v>2.65</v>
      </c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 t="s">
        <v>153</v>
      </c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</row>
    <row r="144" spans="1:60" ht="22.5" outlineLevel="1">
      <c r="A144" s="174">
        <v>71</v>
      </c>
      <c r="B144" s="175" t="s">
        <v>342</v>
      </c>
      <c r="C144" s="176" t="s">
        <v>343</v>
      </c>
      <c r="D144" s="177" t="s">
        <v>240</v>
      </c>
      <c r="E144" s="178">
        <v>0.07</v>
      </c>
      <c r="F144" s="179"/>
      <c r="G144" s="180"/>
      <c r="H144" s="179"/>
      <c r="I144" s="180">
        <f>ROUND(E144*H144,2)</f>
        <v>0</v>
      </c>
      <c r="J144" s="179"/>
      <c r="K144" s="180">
        <f>ROUND(E144*J144,2)</f>
        <v>0</v>
      </c>
      <c r="L144" s="180">
        <v>21</v>
      </c>
      <c r="M144" s="180">
        <f>G144*(1+L144/100)</f>
        <v>0</v>
      </c>
      <c r="N144" s="181">
        <v>0</v>
      </c>
      <c r="O144" s="181">
        <f>ROUND(E144*N144,5)</f>
        <v>0</v>
      </c>
      <c r="P144" s="181">
        <v>0</v>
      </c>
      <c r="Q144" s="181">
        <f>ROUND(E144*P144,5)</f>
        <v>0</v>
      </c>
      <c r="R144" s="177"/>
      <c r="S144" s="177"/>
      <c r="T144" s="182">
        <v>1.567</v>
      </c>
      <c r="U144" s="177">
        <f>ROUND(E144*T144,2)</f>
        <v>0.11</v>
      </c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 t="s">
        <v>153</v>
      </c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</row>
    <row r="145" spans="1:31" ht="13.5">
      <c r="A145" s="165" t="s">
        <v>141</v>
      </c>
      <c r="B145" s="187" t="s">
        <v>80</v>
      </c>
      <c r="C145" s="188" t="s">
        <v>81</v>
      </c>
      <c r="D145" s="189"/>
      <c r="E145" s="190"/>
      <c r="F145" s="191"/>
      <c r="G145" s="191"/>
      <c r="H145" s="191"/>
      <c r="I145" s="191">
        <f>SUM(I146:I149)</f>
        <v>0</v>
      </c>
      <c r="J145" s="191"/>
      <c r="K145" s="191">
        <f>SUM(K146:K149)</f>
        <v>0</v>
      </c>
      <c r="L145" s="191"/>
      <c r="M145" s="191">
        <f>SUM(M146:M149)</f>
        <v>0</v>
      </c>
      <c r="N145" s="192"/>
      <c r="O145" s="192"/>
      <c r="P145" s="192"/>
      <c r="Q145" s="192">
        <f>SUM(Q146:Q149)</f>
        <v>0</v>
      </c>
      <c r="R145" s="189"/>
      <c r="S145" s="189"/>
      <c r="T145" s="193"/>
      <c r="U145" s="189">
        <f>SUM(U146:U149)</f>
        <v>57.4</v>
      </c>
      <c r="AE145" t="s">
        <v>142</v>
      </c>
    </row>
    <row r="146" spans="1:60" ht="33.75" outlineLevel="1">
      <c r="A146" s="174">
        <v>72</v>
      </c>
      <c r="B146" s="175" t="s">
        <v>344</v>
      </c>
      <c r="C146" s="293" t="s">
        <v>345</v>
      </c>
      <c r="D146" s="294" t="s">
        <v>181</v>
      </c>
      <c r="E146" s="295">
        <v>88</v>
      </c>
      <c r="F146" s="300"/>
      <c r="G146" s="296"/>
      <c r="H146" s="179"/>
      <c r="I146" s="180">
        <f>ROUND(E146*H146,2)</f>
        <v>0</v>
      </c>
      <c r="J146" s="179"/>
      <c r="K146" s="180">
        <f>ROUND(E146*J146,2)</f>
        <v>0</v>
      </c>
      <c r="L146" s="180">
        <v>21</v>
      </c>
      <c r="M146" s="180">
        <f>G146*(1+L146/100)</f>
        <v>0</v>
      </c>
      <c r="N146" s="181"/>
      <c r="O146" s="181"/>
      <c r="P146" s="181">
        <v>0</v>
      </c>
      <c r="Q146" s="181">
        <f>ROUND(E146*P146,5)</f>
        <v>0</v>
      </c>
      <c r="R146" s="177"/>
      <c r="S146" s="177"/>
      <c r="T146" s="182">
        <v>0.462</v>
      </c>
      <c r="U146" s="177">
        <f>ROUND(E146*T146,2)</f>
        <v>40.66</v>
      </c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 t="s">
        <v>153</v>
      </c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</row>
    <row r="147" spans="1:60" ht="13.5" outlineLevel="1">
      <c r="A147" s="174"/>
      <c r="B147" s="175"/>
      <c r="C147" s="297" t="s">
        <v>346</v>
      </c>
      <c r="D147" s="298"/>
      <c r="E147" s="299">
        <v>88</v>
      </c>
      <c r="F147" s="301"/>
      <c r="G147" s="296"/>
      <c r="H147" s="180"/>
      <c r="I147" s="180"/>
      <c r="J147" s="180"/>
      <c r="K147" s="180"/>
      <c r="L147" s="180"/>
      <c r="M147" s="180"/>
      <c r="N147" s="181"/>
      <c r="O147" s="181"/>
      <c r="P147" s="181"/>
      <c r="Q147" s="181"/>
      <c r="R147" s="177"/>
      <c r="S147" s="177"/>
      <c r="T147" s="182"/>
      <c r="U147" s="177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 t="s">
        <v>158</v>
      </c>
      <c r="AF147" s="183">
        <v>0</v>
      </c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</row>
    <row r="148" spans="1:60" ht="22.5" outlineLevel="1">
      <c r="A148" s="174">
        <v>73</v>
      </c>
      <c r="B148" s="175" t="s">
        <v>347</v>
      </c>
      <c r="C148" s="293" t="s">
        <v>348</v>
      </c>
      <c r="D148" s="294" t="s">
        <v>181</v>
      </c>
      <c r="E148" s="295">
        <v>88</v>
      </c>
      <c r="F148" s="300"/>
      <c r="G148" s="296"/>
      <c r="H148" s="179"/>
      <c r="I148" s="180">
        <f>ROUND(E148*H148,2)</f>
        <v>0</v>
      </c>
      <c r="J148" s="179"/>
      <c r="K148" s="180">
        <f>ROUND(E148*J148,2)</f>
        <v>0</v>
      </c>
      <c r="L148" s="180">
        <v>21</v>
      </c>
      <c r="M148" s="180">
        <f>G148*(1+L148/100)</f>
        <v>0</v>
      </c>
      <c r="N148" s="181">
        <v>0.00021</v>
      </c>
      <c r="O148" s="181"/>
      <c r="P148" s="181">
        <v>0</v>
      </c>
      <c r="Q148" s="181">
        <f>ROUND(E148*P148,5)</f>
        <v>0</v>
      </c>
      <c r="R148" s="177"/>
      <c r="S148" s="177"/>
      <c r="T148" s="182">
        <v>0.18</v>
      </c>
      <c r="U148" s="177">
        <f>ROUND(E148*T148,2)</f>
        <v>15.84</v>
      </c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 t="s">
        <v>153</v>
      </c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</row>
    <row r="149" spans="1:60" ht="22.5" outlineLevel="1">
      <c r="A149" s="174">
        <v>74</v>
      </c>
      <c r="B149" s="175" t="s">
        <v>349</v>
      </c>
      <c r="C149" s="176" t="s">
        <v>350</v>
      </c>
      <c r="D149" s="177" t="s">
        <v>240</v>
      </c>
      <c r="E149" s="178">
        <v>0.52</v>
      </c>
      <c r="F149" s="179"/>
      <c r="G149" s="180"/>
      <c r="H149" s="179"/>
      <c r="I149" s="180">
        <f>ROUND(E149*H149,2)</f>
        <v>0</v>
      </c>
      <c r="J149" s="179"/>
      <c r="K149" s="180">
        <f>ROUND(E149*J149,2)</f>
        <v>0</v>
      </c>
      <c r="L149" s="180">
        <v>21</v>
      </c>
      <c r="M149" s="180">
        <f>G149*(1+L149/100)</f>
        <v>0</v>
      </c>
      <c r="N149" s="181">
        <v>0</v>
      </c>
      <c r="O149" s="181">
        <f>ROUND(E149*N149,5)</f>
        <v>0</v>
      </c>
      <c r="P149" s="181">
        <v>0</v>
      </c>
      <c r="Q149" s="181">
        <f>ROUND(E149*P149,5)</f>
        <v>0</v>
      </c>
      <c r="R149" s="177"/>
      <c r="S149" s="177"/>
      <c r="T149" s="182">
        <v>1.74</v>
      </c>
      <c r="U149" s="177">
        <f>ROUND(E149*T149,2)</f>
        <v>0.9</v>
      </c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 t="s">
        <v>153</v>
      </c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</row>
    <row r="150" spans="1:31" ht="13.5">
      <c r="A150" s="165" t="s">
        <v>141</v>
      </c>
      <c r="B150" s="187" t="s">
        <v>82</v>
      </c>
      <c r="C150" s="188" t="s">
        <v>83</v>
      </c>
      <c r="D150" s="189"/>
      <c r="E150" s="190"/>
      <c r="F150" s="191"/>
      <c r="G150" s="191"/>
      <c r="H150" s="191"/>
      <c r="I150" s="191">
        <f>SUM(I151:I153)</f>
        <v>0</v>
      </c>
      <c r="J150" s="191"/>
      <c r="K150" s="191">
        <f>SUM(K151:K153)</f>
        <v>0</v>
      </c>
      <c r="L150" s="191"/>
      <c r="M150" s="191">
        <f>SUM(M151:M153)</f>
        <v>0</v>
      </c>
      <c r="N150" s="192"/>
      <c r="O150" s="192"/>
      <c r="P150" s="192"/>
      <c r="Q150" s="192">
        <f>SUM(Q151:Q153)</f>
        <v>0</v>
      </c>
      <c r="R150" s="189"/>
      <c r="S150" s="189"/>
      <c r="T150" s="193"/>
      <c r="U150" s="189">
        <f>SUM(U151:U153)</f>
        <v>11.979999999999999</v>
      </c>
      <c r="AE150" t="s">
        <v>142</v>
      </c>
    </row>
    <row r="151" spans="1:60" ht="13.5" outlineLevel="1">
      <c r="A151" s="174">
        <v>75</v>
      </c>
      <c r="B151" s="175" t="s">
        <v>351</v>
      </c>
      <c r="C151" s="176" t="s">
        <v>352</v>
      </c>
      <c r="D151" s="177" t="s">
        <v>253</v>
      </c>
      <c r="E151" s="178">
        <v>4.2</v>
      </c>
      <c r="F151" s="179"/>
      <c r="G151" s="180"/>
      <c r="H151" s="179"/>
      <c r="I151" s="180">
        <f>ROUND(E151*H151,2)</f>
        <v>0</v>
      </c>
      <c r="J151" s="179"/>
      <c r="K151" s="180">
        <f>ROUND(E151*J151,2)</f>
        <v>0</v>
      </c>
      <c r="L151" s="180">
        <v>21</v>
      </c>
      <c r="M151" s="180">
        <f>G151*(1+L151/100)</f>
        <v>0</v>
      </c>
      <c r="N151" s="181">
        <v>0.00047</v>
      </c>
      <c r="O151" s="181"/>
      <c r="P151" s="181">
        <v>0</v>
      </c>
      <c r="Q151" s="181">
        <f>ROUND(E151*P151,5)</f>
        <v>0</v>
      </c>
      <c r="R151" s="177"/>
      <c r="S151" s="177"/>
      <c r="T151" s="182">
        <v>0.359</v>
      </c>
      <c r="U151" s="177">
        <f>ROUND(E151*T151,2)</f>
        <v>1.51</v>
      </c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 t="s">
        <v>153</v>
      </c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</row>
    <row r="152" spans="1:60" ht="13.5" outlineLevel="1">
      <c r="A152" s="174">
        <v>76</v>
      </c>
      <c r="B152" s="175" t="s">
        <v>353</v>
      </c>
      <c r="C152" s="176" t="s">
        <v>354</v>
      </c>
      <c r="D152" s="177" t="s">
        <v>253</v>
      </c>
      <c r="E152" s="178">
        <v>8.9</v>
      </c>
      <c r="F152" s="179"/>
      <c r="G152" s="180"/>
      <c r="H152" s="179"/>
      <c r="I152" s="180">
        <f>ROUND(E152*H152,2)</f>
        <v>0</v>
      </c>
      <c r="J152" s="179"/>
      <c r="K152" s="180">
        <f>ROUND(E152*J152,2)</f>
        <v>0</v>
      </c>
      <c r="L152" s="180">
        <v>21</v>
      </c>
      <c r="M152" s="180">
        <f>G152*(1+L152/100)</f>
        <v>0</v>
      </c>
      <c r="N152" s="181">
        <v>0.00152</v>
      </c>
      <c r="O152" s="181"/>
      <c r="P152" s="181">
        <v>0</v>
      </c>
      <c r="Q152" s="181">
        <f>ROUND(E152*P152,5)</f>
        <v>0</v>
      </c>
      <c r="R152" s="177"/>
      <c r="S152" s="177"/>
      <c r="T152" s="182">
        <v>1.173</v>
      </c>
      <c r="U152" s="177">
        <f>ROUND(E152*T152,2)</f>
        <v>10.44</v>
      </c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 t="s">
        <v>153</v>
      </c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</row>
    <row r="153" spans="1:60" ht="22.5" outlineLevel="1">
      <c r="A153" s="174">
        <v>77</v>
      </c>
      <c r="B153" s="175" t="s">
        <v>355</v>
      </c>
      <c r="C153" s="176" t="s">
        <v>356</v>
      </c>
      <c r="D153" s="177" t="s">
        <v>240</v>
      </c>
      <c r="E153" s="178">
        <v>0.02</v>
      </c>
      <c r="F153" s="179"/>
      <c r="G153" s="180"/>
      <c r="H153" s="179"/>
      <c r="I153" s="180">
        <f>ROUND(E153*H153,2)</f>
        <v>0</v>
      </c>
      <c r="J153" s="179"/>
      <c r="K153" s="180">
        <f>ROUND(E153*J153,2)</f>
        <v>0</v>
      </c>
      <c r="L153" s="180">
        <v>21</v>
      </c>
      <c r="M153" s="180">
        <f>G153*(1+L153/100)</f>
        <v>0</v>
      </c>
      <c r="N153" s="181">
        <v>0</v>
      </c>
      <c r="O153" s="181">
        <f>ROUND(E153*N153,5)</f>
        <v>0</v>
      </c>
      <c r="P153" s="181">
        <v>0</v>
      </c>
      <c r="Q153" s="181">
        <f>ROUND(E153*P153,5)</f>
        <v>0</v>
      </c>
      <c r="R153" s="177"/>
      <c r="S153" s="177"/>
      <c r="T153" s="182">
        <v>1.47</v>
      </c>
      <c r="U153" s="177">
        <f>ROUND(E153*T153,2)</f>
        <v>0.03</v>
      </c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 t="s">
        <v>153</v>
      </c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</row>
    <row r="154" spans="1:31" ht="13.5">
      <c r="A154" s="165" t="s">
        <v>141</v>
      </c>
      <c r="B154" s="187" t="s">
        <v>84</v>
      </c>
      <c r="C154" s="188" t="s">
        <v>85</v>
      </c>
      <c r="D154" s="189"/>
      <c r="E154" s="190"/>
      <c r="F154" s="191"/>
      <c r="G154" s="191"/>
      <c r="H154" s="191"/>
      <c r="I154" s="191">
        <f>SUM(I155:I156)</f>
        <v>0</v>
      </c>
      <c r="J154" s="191"/>
      <c r="K154" s="191">
        <f>SUM(K155:K156)</f>
        <v>0</v>
      </c>
      <c r="L154" s="191"/>
      <c r="M154" s="191">
        <f>SUM(M155:M156)</f>
        <v>0</v>
      </c>
      <c r="N154" s="192"/>
      <c r="O154" s="192"/>
      <c r="P154" s="192"/>
      <c r="Q154" s="192">
        <f>SUM(Q155:Q156)</f>
        <v>0</v>
      </c>
      <c r="R154" s="189"/>
      <c r="S154" s="189"/>
      <c r="T154" s="193"/>
      <c r="U154" s="189">
        <f>SUM(U155:U156)</f>
        <v>10.129999999999999</v>
      </c>
      <c r="AE154" t="s">
        <v>142</v>
      </c>
    </row>
    <row r="155" spans="1:60" ht="22.5" outlineLevel="1">
      <c r="A155" s="174">
        <v>78</v>
      </c>
      <c r="B155" s="175" t="s">
        <v>357</v>
      </c>
      <c r="C155" s="176" t="s">
        <v>358</v>
      </c>
      <c r="D155" s="177" t="s">
        <v>253</v>
      </c>
      <c r="E155" s="178">
        <v>19.2</v>
      </c>
      <c r="F155" s="179"/>
      <c r="G155" s="180"/>
      <c r="H155" s="179"/>
      <c r="I155" s="180">
        <f>ROUND(E155*H155,2)</f>
        <v>0</v>
      </c>
      <c r="J155" s="179"/>
      <c r="K155" s="180">
        <f>ROUND(E155*J155,2)</f>
        <v>0</v>
      </c>
      <c r="L155" s="180">
        <v>21</v>
      </c>
      <c r="M155" s="180">
        <f>G155*(1+L155/100)</f>
        <v>0</v>
      </c>
      <c r="N155" s="181"/>
      <c r="O155" s="181"/>
      <c r="P155" s="181">
        <v>0</v>
      </c>
      <c r="Q155" s="181">
        <f>ROUND(E155*P155,5)</f>
        <v>0</v>
      </c>
      <c r="R155" s="177"/>
      <c r="S155" s="177"/>
      <c r="T155" s="182">
        <v>0.522</v>
      </c>
      <c r="U155" s="177">
        <f>ROUND(E155*T155,2)</f>
        <v>10.02</v>
      </c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 t="s">
        <v>153</v>
      </c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</row>
    <row r="156" spans="1:60" ht="22.5" outlineLevel="1">
      <c r="A156" s="174">
        <v>79</v>
      </c>
      <c r="B156" s="175" t="s">
        <v>359</v>
      </c>
      <c r="C156" s="176" t="s">
        <v>360</v>
      </c>
      <c r="D156" s="177" t="s">
        <v>240</v>
      </c>
      <c r="E156" s="178">
        <v>0.08</v>
      </c>
      <c r="F156" s="179"/>
      <c r="G156" s="180"/>
      <c r="H156" s="179"/>
      <c r="I156" s="180">
        <f>ROUND(E156*H156,2)</f>
        <v>0</v>
      </c>
      <c r="J156" s="179"/>
      <c r="K156" s="180">
        <f>ROUND(E156*J156,2)</f>
        <v>0</v>
      </c>
      <c r="L156" s="180">
        <v>21</v>
      </c>
      <c r="M156" s="180">
        <f>G156*(1+L156/100)</f>
        <v>0</v>
      </c>
      <c r="N156" s="181">
        <v>0</v>
      </c>
      <c r="O156" s="181">
        <f>ROUND(E156*N156,5)</f>
        <v>0</v>
      </c>
      <c r="P156" s="181">
        <v>0</v>
      </c>
      <c r="Q156" s="181">
        <f>ROUND(E156*P156,5)</f>
        <v>0</v>
      </c>
      <c r="R156" s="177"/>
      <c r="S156" s="177"/>
      <c r="T156" s="182">
        <v>1.327</v>
      </c>
      <c r="U156" s="177">
        <f>ROUND(E156*T156,2)</f>
        <v>0.11</v>
      </c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 t="s">
        <v>153</v>
      </c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</row>
    <row r="157" spans="1:31" ht="13.5">
      <c r="A157" s="165" t="s">
        <v>141</v>
      </c>
      <c r="B157" s="187" t="s">
        <v>86</v>
      </c>
      <c r="C157" s="188" t="s">
        <v>87</v>
      </c>
      <c r="D157" s="189"/>
      <c r="E157" s="190"/>
      <c r="F157" s="191"/>
      <c r="G157" s="191"/>
      <c r="H157" s="191"/>
      <c r="I157" s="191">
        <f>SUM(I158:I162)</f>
        <v>0</v>
      </c>
      <c r="J157" s="191"/>
      <c r="K157" s="191">
        <f>SUM(K158:K162)</f>
        <v>0</v>
      </c>
      <c r="L157" s="191"/>
      <c r="M157" s="191">
        <f>SUM(M158:M162)</f>
        <v>0</v>
      </c>
      <c r="N157" s="192"/>
      <c r="O157" s="192">
        <f>SUM(O158:O162)</f>
        <v>0.05384</v>
      </c>
      <c r="P157" s="192"/>
      <c r="Q157" s="192">
        <f>SUM(Q158:Q162)</f>
        <v>0</v>
      </c>
      <c r="R157" s="189"/>
      <c r="S157" s="189"/>
      <c r="T157" s="193"/>
      <c r="U157" s="189">
        <f>SUM(U158:U162)</f>
        <v>3.7300000000000004</v>
      </c>
      <c r="AE157" t="s">
        <v>142</v>
      </c>
    </row>
    <row r="158" spans="1:60" ht="13.5" outlineLevel="1">
      <c r="A158" s="174">
        <v>80</v>
      </c>
      <c r="B158" s="175" t="s">
        <v>361</v>
      </c>
      <c r="C158" s="210" t="s">
        <v>362</v>
      </c>
      <c r="D158" s="211" t="s">
        <v>363</v>
      </c>
      <c r="E158" s="212">
        <v>1</v>
      </c>
      <c r="F158" s="213"/>
      <c r="G158" s="214"/>
      <c r="H158" s="179"/>
      <c r="I158" s="180">
        <f>ROUND(E158*H158,2)</f>
        <v>0</v>
      </c>
      <c r="J158" s="179"/>
      <c r="K158" s="180">
        <f>ROUND(E158*J158,2)</f>
        <v>0</v>
      </c>
      <c r="L158" s="180">
        <v>21</v>
      </c>
      <c r="M158" s="180">
        <f>G158*(1+L158/100)</f>
        <v>0</v>
      </c>
      <c r="N158" s="181">
        <v>0.02822</v>
      </c>
      <c r="O158" s="181">
        <f>ROUND(E158*N158,5)</f>
        <v>0.02822</v>
      </c>
      <c r="P158" s="181">
        <v>0</v>
      </c>
      <c r="Q158" s="181">
        <f>ROUND(E158*P158,5)</f>
        <v>0</v>
      </c>
      <c r="R158" s="177"/>
      <c r="S158" s="177"/>
      <c r="T158" s="182">
        <v>1.5</v>
      </c>
      <c r="U158" s="177">
        <f>ROUND(E158*T158,2)</f>
        <v>1.5</v>
      </c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 t="s">
        <v>153</v>
      </c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</row>
    <row r="159" spans="1:60" ht="13.5" outlineLevel="1">
      <c r="A159" s="174">
        <v>81</v>
      </c>
      <c r="B159" s="175" t="s">
        <v>364</v>
      </c>
      <c r="C159" s="210" t="s">
        <v>365</v>
      </c>
      <c r="D159" s="211" t="s">
        <v>363</v>
      </c>
      <c r="E159" s="212">
        <v>1</v>
      </c>
      <c r="F159" s="213"/>
      <c r="G159" s="214"/>
      <c r="H159" s="179"/>
      <c r="I159" s="180">
        <f>ROUND(E159*H159,2)</f>
        <v>0</v>
      </c>
      <c r="J159" s="179"/>
      <c r="K159" s="180">
        <f>ROUND(E159*J159,2)</f>
        <v>0</v>
      </c>
      <c r="L159" s="180">
        <v>21</v>
      </c>
      <c r="M159" s="180">
        <f>G159*(1+L159/100)</f>
        <v>0</v>
      </c>
      <c r="N159" s="181">
        <v>0.01421</v>
      </c>
      <c r="O159" s="181">
        <f>ROUND(E159*N159,5)</f>
        <v>0.01421</v>
      </c>
      <c r="P159" s="181">
        <v>0</v>
      </c>
      <c r="Q159" s="181">
        <f>ROUND(E159*P159,5)</f>
        <v>0</v>
      </c>
      <c r="R159" s="177"/>
      <c r="S159" s="177"/>
      <c r="T159" s="182">
        <v>1.189</v>
      </c>
      <c r="U159" s="177">
        <f>ROUND(E159*T159,2)</f>
        <v>1.19</v>
      </c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 t="s">
        <v>153</v>
      </c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</row>
    <row r="160" spans="1:60" ht="13.5" outlineLevel="1">
      <c r="A160" s="174">
        <v>82</v>
      </c>
      <c r="B160" s="175" t="s">
        <v>366</v>
      </c>
      <c r="C160" s="210" t="s">
        <v>367</v>
      </c>
      <c r="D160" s="211" t="s">
        <v>363</v>
      </c>
      <c r="E160" s="212">
        <v>1</v>
      </c>
      <c r="F160" s="213"/>
      <c r="G160" s="214"/>
      <c r="H160" s="179"/>
      <c r="I160" s="180">
        <f>ROUND(E160*H160,2)</f>
        <v>0</v>
      </c>
      <c r="J160" s="179"/>
      <c r="K160" s="180">
        <f>ROUND(E160*J160,2)</f>
        <v>0</v>
      </c>
      <c r="L160" s="180">
        <v>21</v>
      </c>
      <c r="M160" s="180">
        <f>G160*(1+L160/100)</f>
        <v>0</v>
      </c>
      <c r="N160" s="181">
        <v>0.01037</v>
      </c>
      <c r="O160" s="181">
        <f>ROUND(E160*N160,5)</f>
        <v>0.01037</v>
      </c>
      <c r="P160" s="181">
        <v>0</v>
      </c>
      <c r="Q160" s="181">
        <f>ROUND(E160*P160,5)</f>
        <v>0</v>
      </c>
      <c r="R160" s="177"/>
      <c r="S160" s="177"/>
      <c r="T160" s="182">
        <v>0.507</v>
      </c>
      <c r="U160" s="177">
        <f>ROUND(E160*T160,2)</f>
        <v>0.51</v>
      </c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 t="s">
        <v>153</v>
      </c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</row>
    <row r="161" spans="1:60" ht="22.5" outlineLevel="1">
      <c r="A161" s="174">
        <v>83</v>
      </c>
      <c r="B161" s="175" t="s">
        <v>368</v>
      </c>
      <c r="C161" s="210" t="s">
        <v>369</v>
      </c>
      <c r="D161" s="211" t="s">
        <v>145</v>
      </c>
      <c r="E161" s="212">
        <v>1</v>
      </c>
      <c r="F161" s="213"/>
      <c r="G161" s="214"/>
      <c r="H161" s="179"/>
      <c r="I161" s="180">
        <f>ROUND(E161*H161,2)</f>
        <v>0</v>
      </c>
      <c r="J161" s="179"/>
      <c r="K161" s="180">
        <f>ROUND(E161*J161,2)</f>
        <v>0</v>
      </c>
      <c r="L161" s="180">
        <v>21</v>
      </c>
      <c r="M161" s="180">
        <f>G161*(1+L161/100)</f>
        <v>0</v>
      </c>
      <c r="N161" s="181">
        <v>0.00104</v>
      </c>
      <c r="O161" s="181">
        <f>ROUND(E161*N161,5)</f>
        <v>0.00104</v>
      </c>
      <c r="P161" s="181">
        <v>0</v>
      </c>
      <c r="Q161" s="181">
        <f>ROUND(E161*P161,5)</f>
        <v>0</v>
      </c>
      <c r="R161" s="177"/>
      <c r="S161" s="177"/>
      <c r="T161" s="182">
        <v>0.445</v>
      </c>
      <c r="U161" s="177">
        <f>ROUND(E161*T161,2)</f>
        <v>0.45</v>
      </c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 t="s">
        <v>153</v>
      </c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</row>
    <row r="162" spans="1:60" ht="22.5" outlineLevel="1">
      <c r="A162" s="174">
        <v>84</v>
      </c>
      <c r="B162" s="175" t="s">
        <v>370</v>
      </c>
      <c r="C162" s="210" t="s">
        <v>371</v>
      </c>
      <c r="D162" s="211" t="s">
        <v>240</v>
      </c>
      <c r="E162" s="212">
        <v>0.05</v>
      </c>
      <c r="F162" s="213"/>
      <c r="G162" s="214"/>
      <c r="H162" s="179"/>
      <c r="I162" s="180">
        <f>ROUND(E162*H162,2)</f>
        <v>0</v>
      </c>
      <c r="J162" s="179"/>
      <c r="K162" s="180">
        <f>ROUND(E162*J162,2)</f>
        <v>0</v>
      </c>
      <c r="L162" s="180">
        <v>21</v>
      </c>
      <c r="M162" s="180">
        <f>G162*(1+L162/100)</f>
        <v>0</v>
      </c>
      <c r="N162" s="181">
        <v>0</v>
      </c>
      <c r="O162" s="181">
        <f>ROUND(E162*N162,5)</f>
        <v>0</v>
      </c>
      <c r="P162" s="181">
        <v>0</v>
      </c>
      <c r="Q162" s="181">
        <f>ROUND(E162*P162,5)</f>
        <v>0</v>
      </c>
      <c r="R162" s="177"/>
      <c r="S162" s="177"/>
      <c r="T162" s="182">
        <v>1.517</v>
      </c>
      <c r="U162" s="177">
        <f>ROUND(E162*T162,2)</f>
        <v>0.08</v>
      </c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 t="s">
        <v>153</v>
      </c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</row>
    <row r="163" spans="1:31" ht="13.5">
      <c r="A163" s="165" t="s">
        <v>141</v>
      </c>
      <c r="B163" s="187" t="s">
        <v>88</v>
      </c>
      <c r="C163" s="188" t="s">
        <v>89</v>
      </c>
      <c r="D163" s="189"/>
      <c r="E163" s="190"/>
      <c r="F163" s="191"/>
      <c r="G163" s="191"/>
      <c r="H163" s="191"/>
      <c r="I163" s="191">
        <f>SUM(I164:I193)</f>
        <v>0</v>
      </c>
      <c r="J163" s="191"/>
      <c r="K163" s="191">
        <f>SUM(K164:K193)</f>
        <v>0</v>
      </c>
      <c r="L163" s="191"/>
      <c r="M163" s="191">
        <f>SUM(M164:M193)</f>
        <v>0</v>
      </c>
      <c r="N163" s="192"/>
      <c r="O163" s="192">
        <f>SUM(O164:O193)</f>
        <v>0</v>
      </c>
      <c r="P163" s="192"/>
      <c r="Q163" s="192">
        <f>SUM(Q164:Q193)</f>
        <v>0</v>
      </c>
      <c r="R163" s="189"/>
      <c r="S163" s="189"/>
      <c r="T163" s="193"/>
      <c r="U163" s="189">
        <f>SUM(U164:U193)</f>
        <v>162.75</v>
      </c>
      <c r="AE163" t="s">
        <v>142</v>
      </c>
    </row>
    <row r="164" spans="1:60" ht="13.5" outlineLevel="1">
      <c r="A164" s="174">
        <v>85</v>
      </c>
      <c r="B164" s="175" t="s">
        <v>372</v>
      </c>
      <c r="C164" s="176" t="s">
        <v>373</v>
      </c>
      <c r="D164" s="177" t="s">
        <v>145</v>
      </c>
      <c r="E164" s="178">
        <v>34</v>
      </c>
      <c r="F164" s="179"/>
      <c r="G164" s="180"/>
      <c r="H164" s="179"/>
      <c r="I164" s="180">
        <f>ROUND(E164*H164,2)</f>
        <v>0</v>
      </c>
      <c r="J164" s="179"/>
      <c r="K164" s="180">
        <f>ROUND(E164*J164,2)</f>
        <v>0</v>
      </c>
      <c r="L164" s="180">
        <v>21</v>
      </c>
      <c r="M164" s="180">
        <f>G164*(1+L164/100)</f>
        <v>0</v>
      </c>
      <c r="N164" s="181">
        <v>0</v>
      </c>
      <c r="O164" s="181">
        <f>ROUND(E164*N164,5)</f>
        <v>0</v>
      </c>
      <c r="P164" s="181">
        <v>0</v>
      </c>
      <c r="Q164" s="181">
        <f>ROUND(E164*P164,5)</f>
        <v>0</v>
      </c>
      <c r="R164" s="177"/>
      <c r="S164" s="177"/>
      <c r="T164" s="182">
        <v>0.1</v>
      </c>
      <c r="U164" s="177">
        <f>ROUND(E164*T164,2)</f>
        <v>3.4</v>
      </c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 t="s">
        <v>153</v>
      </c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</row>
    <row r="165" spans="1:60" ht="13.5" outlineLevel="1">
      <c r="A165" s="174"/>
      <c r="B165" s="175"/>
      <c r="C165" s="184" t="s">
        <v>374</v>
      </c>
      <c r="D165" s="185"/>
      <c r="E165" s="186">
        <v>26</v>
      </c>
      <c r="F165" s="180"/>
      <c r="G165" s="180"/>
      <c r="H165" s="180"/>
      <c r="I165" s="180"/>
      <c r="J165" s="180"/>
      <c r="K165" s="180"/>
      <c r="L165" s="180"/>
      <c r="M165" s="180"/>
      <c r="N165" s="181"/>
      <c r="O165" s="181"/>
      <c r="P165" s="181"/>
      <c r="Q165" s="181"/>
      <c r="R165" s="177"/>
      <c r="S165" s="177"/>
      <c r="T165" s="182"/>
      <c r="U165" s="177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 t="s">
        <v>158</v>
      </c>
      <c r="AF165" s="183">
        <v>0</v>
      </c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</row>
    <row r="166" spans="1:60" ht="13.5" outlineLevel="1">
      <c r="A166" s="174"/>
      <c r="B166" s="175"/>
      <c r="C166" s="184" t="s">
        <v>375</v>
      </c>
      <c r="D166" s="185"/>
      <c r="E166" s="186">
        <v>8</v>
      </c>
      <c r="F166" s="180"/>
      <c r="G166" s="180"/>
      <c r="H166" s="180"/>
      <c r="I166" s="180"/>
      <c r="J166" s="180"/>
      <c r="K166" s="180"/>
      <c r="L166" s="180"/>
      <c r="M166" s="180"/>
      <c r="N166" s="181"/>
      <c r="O166" s="181"/>
      <c r="P166" s="181"/>
      <c r="Q166" s="181"/>
      <c r="R166" s="177"/>
      <c r="S166" s="177"/>
      <c r="T166" s="182"/>
      <c r="U166" s="177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 t="s">
        <v>158</v>
      </c>
      <c r="AF166" s="183">
        <v>0</v>
      </c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</row>
    <row r="167" spans="1:60" ht="13.5" outlineLevel="1">
      <c r="A167" s="174">
        <v>86</v>
      </c>
      <c r="B167" s="175" t="s">
        <v>376</v>
      </c>
      <c r="C167" s="176" t="s">
        <v>377</v>
      </c>
      <c r="D167" s="177" t="s">
        <v>253</v>
      </c>
      <c r="E167" s="178">
        <v>38.8</v>
      </c>
      <c r="F167" s="179"/>
      <c r="G167" s="180"/>
      <c r="H167" s="179"/>
      <c r="I167" s="180">
        <f>ROUND(E167*H167,2)</f>
        <v>0</v>
      </c>
      <c r="J167" s="179"/>
      <c r="K167" s="180">
        <f>ROUND(E167*J167,2)</f>
        <v>0</v>
      </c>
      <c r="L167" s="180">
        <v>21</v>
      </c>
      <c r="M167" s="180">
        <f>G167*(1+L167/100)</f>
        <v>0</v>
      </c>
      <c r="N167" s="181">
        <v>0</v>
      </c>
      <c r="O167" s="181">
        <f>ROUND(E167*N167,5)</f>
        <v>0</v>
      </c>
      <c r="P167" s="181">
        <v>0</v>
      </c>
      <c r="Q167" s="181">
        <f>ROUND(E167*P167,5)</f>
        <v>0</v>
      </c>
      <c r="R167" s="177"/>
      <c r="S167" s="177"/>
      <c r="T167" s="182">
        <v>0.26</v>
      </c>
      <c r="U167" s="177">
        <f>ROUND(E167*T167,2)</f>
        <v>10.09</v>
      </c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 t="s">
        <v>153</v>
      </c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</row>
    <row r="168" spans="1:60" ht="13.5" outlineLevel="1">
      <c r="A168" s="174"/>
      <c r="B168" s="175"/>
      <c r="C168" s="184" t="s">
        <v>378</v>
      </c>
      <c r="D168" s="185"/>
      <c r="E168" s="186">
        <v>13.2</v>
      </c>
      <c r="F168" s="180"/>
      <c r="G168" s="180"/>
      <c r="H168" s="180"/>
      <c r="I168" s="180"/>
      <c r="J168" s="180"/>
      <c r="K168" s="180"/>
      <c r="L168" s="180"/>
      <c r="M168" s="180"/>
      <c r="N168" s="181"/>
      <c r="O168" s="181"/>
      <c r="P168" s="181"/>
      <c r="Q168" s="181"/>
      <c r="R168" s="177"/>
      <c r="S168" s="177"/>
      <c r="T168" s="182"/>
      <c r="U168" s="177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 t="s">
        <v>158</v>
      </c>
      <c r="AF168" s="183">
        <v>0</v>
      </c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</row>
    <row r="169" spans="1:60" ht="13.5" outlineLevel="1">
      <c r="A169" s="174"/>
      <c r="B169" s="175"/>
      <c r="C169" s="184" t="s">
        <v>379</v>
      </c>
      <c r="D169" s="185"/>
      <c r="E169" s="186">
        <v>20.8</v>
      </c>
      <c r="F169" s="180"/>
      <c r="G169" s="180"/>
      <c r="H169" s="180"/>
      <c r="I169" s="180"/>
      <c r="J169" s="180"/>
      <c r="K169" s="180"/>
      <c r="L169" s="180"/>
      <c r="M169" s="180"/>
      <c r="N169" s="181"/>
      <c r="O169" s="181"/>
      <c r="P169" s="181"/>
      <c r="Q169" s="181"/>
      <c r="R169" s="177"/>
      <c r="S169" s="177"/>
      <c r="T169" s="182"/>
      <c r="U169" s="177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 t="s">
        <v>158</v>
      </c>
      <c r="AF169" s="183">
        <v>0</v>
      </c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</row>
    <row r="170" spans="1:60" ht="13.5" outlineLevel="1">
      <c r="A170" s="174"/>
      <c r="B170" s="175"/>
      <c r="C170" s="184" t="s">
        <v>380</v>
      </c>
      <c r="D170" s="185"/>
      <c r="E170" s="186">
        <v>4.8</v>
      </c>
      <c r="F170" s="180"/>
      <c r="G170" s="180"/>
      <c r="H170" s="180"/>
      <c r="I170" s="180"/>
      <c r="J170" s="180"/>
      <c r="K170" s="180"/>
      <c r="L170" s="180"/>
      <c r="M170" s="180"/>
      <c r="N170" s="181"/>
      <c r="O170" s="181"/>
      <c r="P170" s="181"/>
      <c r="Q170" s="181"/>
      <c r="R170" s="177"/>
      <c r="S170" s="177"/>
      <c r="T170" s="182"/>
      <c r="U170" s="177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 t="s">
        <v>158</v>
      </c>
      <c r="AF170" s="183">
        <v>0</v>
      </c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</row>
    <row r="171" spans="1:60" ht="33.75" outlineLevel="1">
      <c r="A171" s="174">
        <v>87</v>
      </c>
      <c r="B171" s="175" t="s">
        <v>381</v>
      </c>
      <c r="C171" s="176" t="s">
        <v>382</v>
      </c>
      <c r="D171" s="177" t="s">
        <v>181</v>
      </c>
      <c r="E171" s="178">
        <v>21</v>
      </c>
      <c r="F171" s="179"/>
      <c r="G171" s="180"/>
      <c r="H171" s="179"/>
      <c r="I171" s="180">
        <f>ROUND(E171*H171,2)</f>
        <v>0</v>
      </c>
      <c r="J171" s="179"/>
      <c r="K171" s="180">
        <f>ROUND(E171*J171,2)</f>
        <v>0</v>
      </c>
      <c r="L171" s="180">
        <v>21</v>
      </c>
      <c r="M171" s="180">
        <f>G171*(1+L171/100)</f>
        <v>0</v>
      </c>
      <c r="N171" s="181"/>
      <c r="O171" s="181"/>
      <c r="P171" s="181">
        <v>0</v>
      </c>
      <c r="Q171" s="181">
        <f>ROUND(E171*P171,5)</f>
        <v>0</v>
      </c>
      <c r="R171" s="177"/>
      <c r="S171" s="177"/>
      <c r="T171" s="182">
        <v>0.176</v>
      </c>
      <c r="U171" s="177">
        <f>ROUND(E171*T171,2)</f>
        <v>3.7</v>
      </c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 t="s">
        <v>153</v>
      </c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</row>
    <row r="172" spans="1:60" ht="13.5" outlineLevel="1">
      <c r="A172" s="174"/>
      <c r="B172" s="175"/>
      <c r="C172" s="184" t="s">
        <v>383</v>
      </c>
      <c r="D172" s="185"/>
      <c r="E172" s="186">
        <v>21</v>
      </c>
      <c r="F172" s="180"/>
      <c r="G172" s="180"/>
      <c r="H172" s="180"/>
      <c r="I172" s="180"/>
      <c r="J172" s="180"/>
      <c r="K172" s="180"/>
      <c r="L172" s="180"/>
      <c r="M172" s="180"/>
      <c r="N172" s="181"/>
      <c r="O172" s="181"/>
      <c r="P172" s="181"/>
      <c r="Q172" s="181"/>
      <c r="R172" s="177"/>
      <c r="S172" s="177"/>
      <c r="T172" s="182"/>
      <c r="U172" s="177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 t="s">
        <v>158</v>
      </c>
      <c r="AF172" s="183">
        <v>0</v>
      </c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</row>
    <row r="173" spans="1:60" ht="13.5" outlineLevel="1">
      <c r="A173" s="174">
        <v>88</v>
      </c>
      <c r="B173" s="175" t="s">
        <v>384</v>
      </c>
      <c r="C173" s="176" t="s">
        <v>385</v>
      </c>
      <c r="D173" s="177" t="s">
        <v>145</v>
      </c>
      <c r="E173" s="178">
        <v>10</v>
      </c>
      <c r="F173" s="179"/>
      <c r="G173" s="180"/>
      <c r="H173" s="179"/>
      <c r="I173" s="180">
        <f>ROUND(E173*H173,2)</f>
        <v>0</v>
      </c>
      <c r="J173" s="179"/>
      <c r="K173" s="180">
        <f>ROUND(E173*J173,2)</f>
        <v>0</v>
      </c>
      <c r="L173" s="180">
        <v>21</v>
      </c>
      <c r="M173" s="180">
        <f>G173*(1+L173/100)</f>
        <v>0</v>
      </c>
      <c r="N173" s="181"/>
      <c r="O173" s="181"/>
      <c r="P173" s="181">
        <v>0</v>
      </c>
      <c r="Q173" s="181">
        <f>ROUND(E173*P173,5)</f>
        <v>0</v>
      </c>
      <c r="R173" s="177"/>
      <c r="S173" s="177"/>
      <c r="T173" s="182">
        <v>0.377</v>
      </c>
      <c r="U173" s="177">
        <f>ROUND(E173*T173,2)</f>
        <v>3.77</v>
      </c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 t="s">
        <v>153</v>
      </c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</row>
    <row r="174" spans="1:60" ht="22.5" outlineLevel="1">
      <c r="A174" s="174">
        <v>89</v>
      </c>
      <c r="B174" s="175" t="s">
        <v>386</v>
      </c>
      <c r="C174" s="176" t="s">
        <v>387</v>
      </c>
      <c r="D174" s="177" t="s">
        <v>145</v>
      </c>
      <c r="E174" s="178">
        <v>26</v>
      </c>
      <c r="F174" s="179"/>
      <c r="G174" s="180"/>
      <c r="H174" s="179"/>
      <c r="I174" s="180">
        <f>ROUND(E174*H174,2)</f>
        <v>0</v>
      </c>
      <c r="J174" s="179"/>
      <c r="K174" s="180">
        <f>ROUND(E174*J174,2)</f>
        <v>0</v>
      </c>
      <c r="L174" s="180">
        <v>21</v>
      </c>
      <c r="M174" s="180">
        <f>G174*(1+L174/100)</f>
        <v>0</v>
      </c>
      <c r="N174" s="181">
        <v>0</v>
      </c>
      <c r="O174" s="181">
        <f>ROUND(E174*N174,5)</f>
        <v>0</v>
      </c>
      <c r="P174" s="181">
        <v>0</v>
      </c>
      <c r="Q174" s="181">
        <f>ROUND(E174*P174,5)</f>
        <v>0</v>
      </c>
      <c r="R174" s="177"/>
      <c r="S174" s="177"/>
      <c r="T174" s="182">
        <v>0.084</v>
      </c>
      <c r="U174" s="177">
        <f>ROUND(E174*T174,2)</f>
        <v>2.18</v>
      </c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 t="s">
        <v>153</v>
      </c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</row>
    <row r="175" spans="1:60" ht="22.5" outlineLevel="1">
      <c r="A175" s="174">
        <v>90</v>
      </c>
      <c r="B175" s="175" t="s">
        <v>388</v>
      </c>
      <c r="C175" s="176" t="s">
        <v>389</v>
      </c>
      <c r="D175" s="177" t="s">
        <v>253</v>
      </c>
      <c r="E175" s="178">
        <v>221</v>
      </c>
      <c r="F175" s="179"/>
      <c r="G175" s="180"/>
      <c r="H175" s="179"/>
      <c r="I175" s="180">
        <f>ROUND(E175*H175,2)</f>
        <v>0</v>
      </c>
      <c r="J175" s="179"/>
      <c r="K175" s="180">
        <f>ROUND(E175*J175,2)</f>
        <v>0</v>
      </c>
      <c r="L175" s="180">
        <v>21</v>
      </c>
      <c r="M175" s="180">
        <f>G175*(1+L175/100)</f>
        <v>0</v>
      </c>
      <c r="N175" s="181"/>
      <c r="O175" s="181"/>
      <c r="P175" s="181">
        <v>0</v>
      </c>
      <c r="Q175" s="181">
        <f>ROUND(E175*P175,5)</f>
        <v>0</v>
      </c>
      <c r="R175" s="177"/>
      <c r="S175" s="177"/>
      <c r="T175" s="182">
        <v>0.361</v>
      </c>
      <c r="U175" s="177">
        <f>ROUND(E175*T175,2)</f>
        <v>79.78</v>
      </c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 t="s">
        <v>153</v>
      </c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</row>
    <row r="176" spans="1:60" ht="13.5" outlineLevel="1">
      <c r="A176" s="174"/>
      <c r="B176" s="175"/>
      <c r="C176" s="184" t="s">
        <v>390</v>
      </c>
      <c r="D176" s="185"/>
      <c r="E176" s="186">
        <v>22</v>
      </c>
      <c r="F176" s="180"/>
      <c r="G176" s="180"/>
      <c r="H176" s="180"/>
      <c r="I176" s="180"/>
      <c r="J176" s="180"/>
      <c r="K176" s="180"/>
      <c r="L176" s="180"/>
      <c r="M176" s="180"/>
      <c r="N176" s="181"/>
      <c r="O176" s="181"/>
      <c r="P176" s="181"/>
      <c r="Q176" s="181"/>
      <c r="R176" s="177"/>
      <c r="S176" s="177"/>
      <c r="T176" s="182"/>
      <c r="U176" s="177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 t="s">
        <v>158</v>
      </c>
      <c r="AF176" s="183">
        <v>0</v>
      </c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</row>
    <row r="177" spans="1:60" ht="13.5" outlineLevel="1">
      <c r="A177" s="174"/>
      <c r="B177" s="175"/>
      <c r="C177" s="184" t="s">
        <v>391</v>
      </c>
      <c r="D177" s="185"/>
      <c r="E177" s="186">
        <v>135.2</v>
      </c>
      <c r="F177" s="180"/>
      <c r="G177" s="180"/>
      <c r="H177" s="180"/>
      <c r="I177" s="180"/>
      <c r="J177" s="180"/>
      <c r="K177" s="180"/>
      <c r="L177" s="180"/>
      <c r="M177" s="180"/>
      <c r="N177" s="181"/>
      <c r="O177" s="181"/>
      <c r="P177" s="181"/>
      <c r="Q177" s="181"/>
      <c r="R177" s="177"/>
      <c r="S177" s="177"/>
      <c r="T177" s="182"/>
      <c r="U177" s="177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 t="s">
        <v>158</v>
      </c>
      <c r="AF177" s="183">
        <v>0</v>
      </c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</row>
    <row r="178" spans="1:60" ht="13.5" outlineLevel="1">
      <c r="A178" s="174"/>
      <c r="B178" s="175"/>
      <c r="C178" s="184" t="s">
        <v>392</v>
      </c>
      <c r="D178" s="185"/>
      <c r="E178" s="186">
        <v>63.8</v>
      </c>
      <c r="F178" s="180"/>
      <c r="G178" s="180"/>
      <c r="H178" s="180"/>
      <c r="I178" s="180"/>
      <c r="J178" s="180"/>
      <c r="K178" s="180"/>
      <c r="L178" s="180"/>
      <c r="M178" s="180"/>
      <c r="N178" s="181"/>
      <c r="O178" s="181"/>
      <c r="P178" s="181"/>
      <c r="Q178" s="181"/>
      <c r="R178" s="177"/>
      <c r="S178" s="177"/>
      <c r="T178" s="182"/>
      <c r="U178" s="177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 t="s">
        <v>158</v>
      </c>
      <c r="AF178" s="183">
        <v>0</v>
      </c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</row>
    <row r="179" spans="1:60" ht="22.5" outlineLevel="1">
      <c r="A179" s="174">
        <v>91</v>
      </c>
      <c r="B179" s="175" t="s">
        <v>393</v>
      </c>
      <c r="C179" s="176" t="s">
        <v>394</v>
      </c>
      <c r="D179" s="177" t="s">
        <v>253</v>
      </c>
      <c r="E179" s="178">
        <v>22</v>
      </c>
      <c r="F179" s="179"/>
      <c r="G179" s="180"/>
      <c r="H179" s="179"/>
      <c r="I179" s="180">
        <f>ROUND(E179*H179,2)</f>
        <v>0</v>
      </c>
      <c r="J179" s="179"/>
      <c r="K179" s="180">
        <f>ROUND(E179*J179,2)</f>
        <v>0</v>
      </c>
      <c r="L179" s="180">
        <v>21</v>
      </c>
      <c r="M179" s="180">
        <f>G179*(1+L179/100)</f>
        <v>0</v>
      </c>
      <c r="N179" s="181"/>
      <c r="O179" s="181"/>
      <c r="P179" s="181">
        <v>0</v>
      </c>
      <c r="Q179" s="181">
        <f>ROUND(E179*P179,5)</f>
        <v>0</v>
      </c>
      <c r="R179" s="177"/>
      <c r="S179" s="177"/>
      <c r="T179" s="182">
        <v>0.489</v>
      </c>
      <c r="U179" s="177">
        <f>ROUND(E179*T179,2)</f>
        <v>10.76</v>
      </c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 t="s">
        <v>153</v>
      </c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</row>
    <row r="180" spans="1:60" ht="13.5" outlineLevel="1">
      <c r="A180" s="174"/>
      <c r="B180" s="175"/>
      <c r="C180" s="184" t="s">
        <v>395</v>
      </c>
      <c r="D180" s="185"/>
      <c r="E180" s="186">
        <v>22</v>
      </c>
      <c r="F180" s="180"/>
      <c r="G180" s="180"/>
      <c r="H180" s="180"/>
      <c r="I180" s="180"/>
      <c r="J180" s="180"/>
      <c r="K180" s="180"/>
      <c r="L180" s="180"/>
      <c r="M180" s="180"/>
      <c r="N180" s="181"/>
      <c r="O180" s="181"/>
      <c r="P180" s="181"/>
      <c r="Q180" s="181"/>
      <c r="R180" s="177"/>
      <c r="S180" s="177"/>
      <c r="T180" s="182"/>
      <c r="U180" s="177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 t="s">
        <v>158</v>
      </c>
      <c r="AF180" s="183">
        <v>0</v>
      </c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  <c r="AY180" s="183"/>
      <c r="AZ180" s="183"/>
      <c r="BA180" s="183"/>
      <c r="BB180" s="183"/>
      <c r="BC180" s="183"/>
      <c r="BD180" s="183"/>
      <c r="BE180" s="183"/>
      <c r="BF180" s="183"/>
      <c r="BG180" s="183"/>
      <c r="BH180" s="183"/>
    </row>
    <row r="181" spans="1:60" ht="13.5" outlineLevel="1">
      <c r="A181" s="174">
        <v>92</v>
      </c>
      <c r="B181" s="175" t="s">
        <v>396</v>
      </c>
      <c r="C181" s="176" t="s">
        <v>397</v>
      </c>
      <c r="D181" s="177" t="s">
        <v>156</v>
      </c>
      <c r="E181" s="178">
        <v>5.079888</v>
      </c>
      <c r="F181" s="179"/>
      <c r="G181" s="180"/>
      <c r="H181" s="179"/>
      <c r="I181" s="180">
        <f>ROUND(E181*H181,2)</f>
        <v>0</v>
      </c>
      <c r="J181" s="179"/>
      <c r="K181" s="180">
        <f>ROUND(E181*J181,2)</f>
        <v>0</v>
      </c>
      <c r="L181" s="180">
        <v>21</v>
      </c>
      <c r="M181" s="180">
        <f>G181*(1+L181/100)</f>
        <v>0</v>
      </c>
      <c r="N181" s="181"/>
      <c r="O181" s="181"/>
      <c r="P181" s="181">
        <v>0</v>
      </c>
      <c r="Q181" s="181">
        <f>ROUND(E181*P181,5)</f>
        <v>0</v>
      </c>
      <c r="R181" s="177"/>
      <c r="S181" s="177"/>
      <c r="T181" s="182">
        <v>0</v>
      </c>
      <c r="U181" s="177">
        <f>ROUND(E181*T181,2)</f>
        <v>0</v>
      </c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 t="s">
        <v>265</v>
      </c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83"/>
      <c r="AT181" s="183"/>
      <c r="AU181" s="183"/>
      <c r="AV181" s="183"/>
      <c r="AW181" s="183"/>
      <c r="AX181" s="183"/>
      <c r="AY181" s="183"/>
      <c r="AZ181" s="183"/>
      <c r="BA181" s="183"/>
      <c r="BB181" s="183"/>
      <c r="BC181" s="183"/>
      <c r="BD181" s="183"/>
      <c r="BE181" s="183"/>
      <c r="BF181" s="183"/>
      <c r="BG181" s="183"/>
      <c r="BH181" s="183"/>
    </row>
    <row r="182" spans="1:60" ht="13.5" outlineLevel="1">
      <c r="A182" s="174"/>
      <c r="B182" s="175"/>
      <c r="C182" s="184" t="s">
        <v>398</v>
      </c>
      <c r="D182" s="185"/>
      <c r="E182" s="186">
        <v>0.47432</v>
      </c>
      <c r="F182" s="180"/>
      <c r="G182" s="180"/>
      <c r="H182" s="180"/>
      <c r="I182" s="180"/>
      <c r="J182" s="180"/>
      <c r="K182" s="180"/>
      <c r="L182" s="180"/>
      <c r="M182" s="180"/>
      <c r="N182" s="181"/>
      <c r="O182" s="181"/>
      <c r="P182" s="181"/>
      <c r="Q182" s="181"/>
      <c r="R182" s="177"/>
      <c r="S182" s="177"/>
      <c r="T182" s="182"/>
      <c r="U182" s="177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 t="s">
        <v>158</v>
      </c>
      <c r="AF182" s="183">
        <v>0</v>
      </c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  <c r="AV182" s="183"/>
      <c r="AW182" s="183"/>
      <c r="AX182" s="183"/>
      <c r="AY182" s="183"/>
      <c r="AZ182" s="183"/>
      <c r="BA182" s="183"/>
      <c r="BB182" s="183"/>
      <c r="BC182" s="183"/>
      <c r="BD182" s="183"/>
      <c r="BE182" s="183"/>
      <c r="BF182" s="183"/>
      <c r="BG182" s="183"/>
      <c r="BH182" s="183"/>
    </row>
    <row r="183" spans="1:60" ht="13.5" outlineLevel="1">
      <c r="A183" s="174"/>
      <c r="B183" s="175"/>
      <c r="C183" s="184" t="s">
        <v>399</v>
      </c>
      <c r="D183" s="185"/>
      <c r="E183" s="186">
        <v>2.855424</v>
      </c>
      <c r="F183" s="180"/>
      <c r="G183" s="180"/>
      <c r="H183" s="180"/>
      <c r="I183" s="180"/>
      <c r="J183" s="180"/>
      <c r="K183" s="180"/>
      <c r="L183" s="180"/>
      <c r="M183" s="180"/>
      <c r="N183" s="181"/>
      <c r="O183" s="181"/>
      <c r="P183" s="181"/>
      <c r="Q183" s="181"/>
      <c r="R183" s="177"/>
      <c r="S183" s="177"/>
      <c r="T183" s="182"/>
      <c r="U183" s="177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 t="s">
        <v>158</v>
      </c>
      <c r="AF183" s="183">
        <v>0</v>
      </c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83"/>
      <c r="AT183" s="183"/>
      <c r="AU183" s="183"/>
      <c r="AV183" s="183"/>
      <c r="AW183" s="183"/>
      <c r="AX183" s="183"/>
      <c r="AY183" s="183"/>
      <c r="AZ183" s="183"/>
      <c r="BA183" s="183"/>
      <c r="BB183" s="183"/>
      <c r="BC183" s="183"/>
      <c r="BD183" s="183"/>
      <c r="BE183" s="183"/>
      <c r="BF183" s="183"/>
      <c r="BG183" s="183"/>
      <c r="BH183" s="183"/>
    </row>
    <row r="184" spans="1:60" ht="13.5" outlineLevel="1">
      <c r="A184" s="174"/>
      <c r="B184" s="175"/>
      <c r="C184" s="184" t="s">
        <v>400</v>
      </c>
      <c r="D184" s="185"/>
      <c r="E184" s="186">
        <v>0.898304</v>
      </c>
      <c r="F184" s="180"/>
      <c r="G184" s="180"/>
      <c r="H184" s="180"/>
      <c r="I184" s="180"/>
      <c r="J184" s="180"/>
      <c r="K184" s="180"/>
      <c r="L184" s="180"/>
      <c r="M184" s="180"/>
      <c r="N184" s="181"/>
      <c r="O184" s="181"/>
      <c r="P184" s="181"/>
      <c r="Q184" s="181"/>
      <c r="R184" s="177"/>
      <c r="S184" s="177"/>
      <c r="T184" s="182"/>
      <c r="U184" s="177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 t="s">
        <v>158</v>
      </c>
      <c r="AF184" s="183">
        <v>0</v>
      </c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  <c r="AV184" s="183"/>
      <c r="AW184" s="183"/>
      <c r="AX184" s="183"/>
      <c r="AY184" s="183"/>
      <c r="AZ184" s="183"/>
      <c r="BA184" s="183"/>
      <c r="BB184" s="183"/>
      <c r="BC184" s="183"/>
      <c r="BD184" s="183"/>
      <c r="BE184" s="183"/>
      <c r="BF184" s="183"/>
      <c r="BG184" s="183"/>
      <c r="BH184" s="183"/>
    </row>
    <row r="185" spans="1:60" ht="13.5" outlineLevel="1">
      <c r="A185" s="174"/>
      <c r="B185" s="175"/>
      <c r="C185" s="184" t="s">
        <v>401</v>
      </c>
      <c r="D185" s="185"/>
      <c r="E185" s="186">
        <v>0.85184</v>
      </c>
      <c r="F185" s="180"/>
      <c r="G185" s="180"/>
      <c r="H185" s="180"/>
      <c r="I185" s="180"/>
      <c r="J185" s="180"/>
      <c r="K185" s="180"/>
      <c r="L185" s="180"/>
      <c r="M185" s="180"/>
      <c r="N185" s="181"/>
      <c r="O185" s="181"/>
      <c r="P185" s="181"/>
      <c r="Q185" s="181"/>
      <c r="R185" s="177"/>
      <c r="S185" s="177"/>
      <c r="T185" s="182"/>
      <c r="U185" s="177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 t="s">
        <v>158</v>
      </c>
      <c r="AF185" s="183">
        <v>0</v>
      </c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</row>
    <row r="186" spans="1:60" ht="22.5" outlineLevel="1">
      <c r="A186" s="174">
        <v>93</v>
      </c>
      <c r="B186" s="175" t="s">
        <v>402</v>
      </c>
      <c r="C186" s="176" t="s">
        <v>403</v>
      </c>
      <c r="D186" s="177" t="s">
        <v>181</v>
      </c>
      <c r="E186" s="178">
        <v>88</v>
      </c>
      <c r="F186" s="179"/>
      <c r="G186" s="180"/>
      <c r="H186" s="179"/>
      <c r="I186" s="180">
        <f>ROUND(E186*H186,2)</f>
        <v>0</v>
      </c>
      <c r="J186" s="179"/>
      <c r="K186" s="180">
        <f>ROUND(E186*J186,2)</f>
        <v>0</v>
      </c>
      <c r="L186" s="180">
        <v>21</v>
      </c>
      <c r="M186" s="180">
        <f>G186*(1+L186/100)</f>
        <v>0</v>
      </c>
      <c r="N186" s="181"/>
      <c r="O186" s="181"/>
      <c r="P186" s="181">
        <v>0</v>
      </c>
      <c r="Q186" s="181">
        <f>ROUND(E186*P186,5)</f>
        <v>0</v>
      </c>
      <c r="R186" s="177"/>
      <c r="S186" s="177"/>
      <c r="T186" s="182">
        <v>0.156</v>
      </c>
      <c r="U186" s="177">
        <f>ROUND(E186*T186,2)</f>
        <v>13.73</v>
      </c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 t="s">
        <v>153</v>
      </c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</row>
    <row r="187" spans="1:60" ht="22.5" outlineLevel="1">
      <c r="A187" s="174">
        <v>94</v>
      </c>
      <c r="B187" s="175" t="s">
        <v>404</v>
      </c>
      <c r="C187" s="176" t="s">
        <v>405</v>
      </c>
      <c r="D187" s="177" t="s">
        <v>181</v>
      </c>
      <c r="E187" s="178">
        <v>88</v>
      </c>
      <c r="F187" s="179"/>
      <c r="G187" s="180"/>
      <c r="H187" s="179"/>
      <c r="I187" s="180">
        <f>ROUND(E187*H187,2)</f>
        <v>0</v>
      </c>
      <c r="J187" s="179"/>
      <c r="K187" s="180">
        <f>ROUND(E187*J187,2)</f>
        <v>0</v>
      </c>
      <c r="L187" s="180">
        <v>21</v>
      </c>
      <c r="M187" s="180">
        <f>G187*(1+L187/100)</f>
        <v>0</v>
      </c>
      <c r="N187" s="181"/>
      <c r="O187" s="181"/>
      <c r="P187" s="181">
        <v>0</v>
      </c>
      <c r="Q187" s="181">
        <f>ROUND(E187*P187,5)</f>
        <v>0</v>
      </c>
      <c r="R187" s="177"/>
      <c r="S187" s="177"/>
      <c r="T187" s="182">
        <v>0.055</v>
      </c>
      <c r="U187" s="177">
        <f>ROUND(E187*T187,2)</f>
        <v>4.84</v>
      </c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 t="s">
        <v>153</v>
      </c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</row>
    <row r="188" spans="1:60" ht="33.75" outlineLevel="1">
      <c r="A188" s="174">
        <v>95</v>
      </c>
      <c r="B188" s="175" t="s">
        <v>406</v>
      </c>
      <c r="C188" s="176" t="s">
        <v>407</v>
      </c>
      <c r="D188" s="177" t="s">
        <v>181</v>
      </c>
      <c r="E188" s="178">
        <v>26.4</v>
      </c>
      <c r="F188" s="179"/>
      <c r="G188" s="180"/>
      <c r="H188" s="179"/>
      <c r="I188" s="180">
        <f>ROUND(E188*H188,2)</f>
        <v>0</v>
      </c>
      <c r="J188" s="179"/>
      <c r="K188" s="180">
        <f>ROUND(E188*J188,2)</f>
        <v>0</v>
      </c>
      <c r="L188" s="180">
        <v>21</v>
      </c>
      <c r="M188" s="180">
        <f>G188*(1+L188/100)</f>
        <v>0</v>
      </c>
      <c r="N188" s="181"/>
      <c r="O188" s="181"/>
      <c r="P188" s="181">
        <v>0</v>
      </c>
      <c r="Q188" s="181">
        <f>ROUND(E188*P188,5)</f>
        <v>0</v>
      </c>
      <c r="R188" s="177"/>
      <c r="S188" s="177"/>
      <c r="T188" s="182">
        <v>0.87</v>
      </c>
      <c r="U188" s="177">
        <f>ROUND(E188*T188,2)</f>
        <v>22.97</v>
      </c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 t="s">
        <v>153</v>
      </c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</row>
    <row r="189" spans="1:60" ht="13.5" outlineLevel="1">
      <c r="A189" s="174"/>
      <c r="B189" s="175"/>
      <c r="C189" s="184" t="s">
        <v>408</v>
      </c>
      <c r="D189" s="185"/>
      <c r="E189" s="186">
        <v>26.4</v>
      </c>
      <c r="F189" s="180"/>
      <c r="G189" s="180"/>
      <c r="H189" s="180"/>
      <c r="I189" s="180"/>
      <c r="J189" s="180"/>
      <c r="K189" s="180"/>
      <c r="L189" s="180"/>
      <c r="M189" s="180"/>
      <c r="N189" s="181"/>
      <c r="O189" s="181"/>
      <c r="P189" s="181"/>
      <c r="Q189" s="181"/>
      <c r="R189" s="177"/>
      <c r="S189" s="177"/>
      <c r="T189" s="182"/>
      <c r="U189" s="177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 t="s">
        <v>158</v>
      </c>
      <c r="AF189" s="183">
        <v>0</v>
      </c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</row>
    <row r="190" spans="1:60" ht="22.5" outlineLevel="1">
      <c r="A190" s="174">
        <v>96</v>
      </c>
      <c r="B190" s="175" t="s">
        <v>409</v>
      </c>
      <c r="C190" s="176" t="s">
        <v>410</v>
      </c>
      <c r="D190" s="177" t="s">
        <v>156</v>
      </c>
      <c r="E190" s="178">
        <v>6.136</v>
      </c>
      <c r="F190" s="179"/>
      <c r="G190" s="180"/>
      <c r="H190" s="179"/>
      <c r="I190" s="180">
        <f>ROUND(E190*H190,2)</f>
        <v>0</v>
      </c>
      <c r="J190" s="179"/>
      <c r="K190" s="180">
        <f>ROUND(E190*J190,2)</f>
        <v>0</v>
      </c>
      <c r="L190" s="180">
        <v>21</v>
      </c>
      <c r="M190" s="180">
        <f>G190*(1+L190/100)</f>
        <v>0</v>
      </c>
      <c r="N190" s="181"/>
      <c r="O190" s="181"/>
      <c r="P190" s="181">
        <v>0</v>
      </c>
      <c r="Q190" s="181">
        <f>ROUND(E190*P190,5)</f>
        <v>0</v>
      </c>
      <c r="R190" s="177"/>
      <c r="S190" s="177"/>
      <c r="T190" s="182">
        <v>0</v>
      </c>
      <c r="U190" s="177">
        <f>ROUND(E190*T190,2)</f>
        <v>0</v>
      </c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 t="s">
        <v>153</v>
      </c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</row>
    <row r="191" spans="1:60" ht="13.5" outlineLevel="1">
      <c r="A191" s="174"/>
      <c r="B191" s="175"/>
      <c r="C191" s="184" t="s">
        <v>411</v>
      </c>
      <c r="D191" s="185"/>
      <c r="E191" s="186">
        <v>6.136</v>
      </c>
      <c r="F191" s="180"/>
      <c r="G191" s="180"/>
      <c r="H191" s="180"/>
      <c r="I191" s="180"/>
      <c r="J191" s="180"/>
      <c r="K191" s="180"/>
      <c r="L191" s="180"/>
      <c r="M191" s="180"/>
      <c r="N191" s="181"/>
      <c r="O191" s="181"/>
      <c r="P191" s="181"/>
      <c r="Q191" s="181"/>
      <c r="R191" s="177"/>
      <c r="S191" s="177"/>
      <c r="T191" s="182"/>
      <c r="U191" s="177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 t="s">
        <v>158</v>
      </c>
      <c r="AF191" s="183">
        <v>0</v>
      </c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</row>
    <row r="192" spans="1:60" ht="22.5" outlineLevel="1">
      <c r="A192" s="174">
        <v>97</v>
      </c>
      <c r="B192" s="175" t="s">
        <v>412</v>
      </c>
      <c r="C192" s="176" t="s">
        <v>413</v>
      </c>
      <c r="D192" s="177" t="s">
        <v>156</v>
      </c>
      <c r="E192" s="178">
        <v>6.136</v>
      </c>
      <c r="F192" s="179"/>
      <c r="G192" s="180"/>
      <c r="H192" s="179"/>
      <c r="I192" s="180">
        <f>ROUND(E192*H192,2)</f>
        <v>0</v>
      </c>
      <c r="J192" s="179"/>
      <c r="K192" s="180">
        <f>ROUND(E192*J192,2)</f>
        <v>0</v>
      </c>
      <c r="L192" s="180">
        <v>21</v>
      </c>
      <c r="M192" s="180">
        <f>G192*(1+L192/100)</f>
        <v>0</v>
      </c>
      <c r="N192" s="181"/>
      <c r="O192" s="181"/>
      <c r="P192" s="181">
        <v>0</v>
      </c>
      <c r="Q192" s="181">
        <f>ROUND(E192*P192,5)</f>
        <v>0</v>
      </c>
      <c r="R192" s="177"/>
      <c r="S192" s="177"/>
      <c r="T192" s="182">
        <v>0</v>
      </c>
      <c r="U192" s="177">
        <f>ROUND(E192*T192,2)</f>
        <v>0</v>
      </c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 t="s">
        <v>153</v>
      </c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</row>
    <row r="193" spans="1:60" ht="12" customHeight="1" outlineLevel="1">
      <c r="A193" s="174">
        <v>98</v>
      </c>
      <c r="B193" s="175" t="s">
        <v>414</v>
      </c>
      <c r="C193" s="176" t="s">
        <v>415</v>
      </c>
      <c r="D193" s="177" t="s">
        <v>240</v>
      </c>
      <c r="E193" s="178">
        <v>4.3</v>
      </c>
      <c r="F193" s="179"/>
      <c r="G193" s="180"/>
      <c r="H193" s="179"/>
      <c r="I193" s="180">
        <f>ROUND(E193*H193,2)</f>
        <v>0</v>
      </c>
      <c r="J193" s="179"/>
      <c r="K193" s="180">
        <f>ROUND(E193*J193,2)</f>
        <v>0</v>
      </c>
      <c r="L193" s="180">
        <v>21</v>
      </c>
      <c r="M193" s="180">
        <f>G193*(1+L193/100)</f>
        <v>0</v>
      </c>
      <c r="N193" s="181">
        <v>0</v>
      </c>
      <c r="O193" s="181">
        <f>ROUND(E193*N193,5)</f>
        <v>0</v>
      </c>
      <c r="P193" s="181">
        <v>0</v>
      </c>
      <c r="Q193" s="181">
        <f>ROUND(E193*P193,5)</f>
        <v>0</v>
      </c>
      <c r="R193" s="177"/>
      <c r="S193" s="177"/>
      <c r="T193" s="182">
        <v>1.751</v>
      </c>
      <c r="U193" s="177">
        <f>ROUND(E193*T193,2)</f>
        <v>7.53</v>
      </c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 t="s">
        <v>153</v>
      </c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</row>
    <row r="194" spans="1:31" ht="13.5">
      <c r="A194" s="165" t="s">
        <v>141</v>
      </c>
      <c r="B194" s="187" t="s">
        <v>90</v>
      </c>
      <c r="C194" s="188" t="s">
        <v>91</v>
      </c>
      <c r="D194" s="189"/>
      <c r="E194" s="190"/>
      <c r="F194" s="191"/>
      <c r="G194" s="191"/>
      <c r="H194" s="191"/>
      <c r="I194" s="191">
        <f>SUM(I195:I200)</f>
        <v>0</v>
      </c>
      <c r="J194" s="191"/>
      <c r="K194" s="191">
        <f>SUM(K195:K200)</f>
        <v>0</v>
      </c>
      <c r="L194" s="191"/>
      <c r="M194" s="191">
        <f>SUM(M195:M200)</f>
        <v>0</v>
      </c>
      <c r="N194" s="192"/>
      <c r="O194" s="192"/>
      <c r="P194" s="192"/>
      <c r="Q194" s="192">
        <f>SUM(Q195:Q200)</f>
        <v>0</v>
      </c>
      <c r="R194" s="189"/>
      <c r="S194" s="189"/>
      <c r="T194" s="193"/>
      <c r="U194" s="189">
        <f>SUM(U195:U200)</f>
        <v>16.869999999999997</v>
      </c>
      <c r="AE194" t="s">
        <v>142</v>
      </c>
    </row>
    <row r="195" spans="1:60" ht="13.5" outlineLevel="1">
      <c r="A195" s="174">
        <v>99</v>
      </c>
      <c r="B195" s="175" t="s">
        <v>416</v>
      </c>
      <c r="C195" s="176" t="s">
        <v>417</v>
      </c>
      <c r="D195" s="177" t="s">
        <v>253</v>
      </c>
      <c r="E195" s="178">
        <v>22</v>
      </c>
      <c r="F195" s="179"/>
      <c r="G195" s="180"/>
      <c r="H195" s="179"/>
      <c r="I195" s="180">
        <f>ROUND(E195*H195,2)</f>
        <v>0</v>
      </c>
      <c r="J195" s="179"/>
      <c r="K195" s="180">
        <f>ROUND(E195*J195,2)</f>
        <v>0</v>
      </c>
      <c r="L195" s="180">
        <v>21</v>
      </c>
      <c r="M195" s="180">
        <f>G195*(1+L195/100)</f>
        <v>0</v>
      </c>
      <c r="N195" s="181"/>
      <c r="O195" s="181"/>
      <c r="P195" s="181">
        <v>0</v>
      </c>
      <c r="Q195" s="181">
        <f>ROUND(E195*P195,5)</f>
        <v>0</v>
      </c>
      <c r="R195" s="177"/>
      <c r="S195" s="177"/>
      <c r="T195" s="182">
        <v>0.479</v>
      </c>
      <c r="U195" s="177">
        <f>ROUND(E195*T195,2)</f>
        <v>10.54</v>
      </c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 t="s">
        <v>153</v>
      </c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</row>
    <row r="196" spans="1:60" ht="13.5" outlineLevel="1">
      <c r="A196" s="174">
        <v>100</v>
      </c>
      <c r="B196" s="175" t="s">
        <v>418</v>
      </c>
      <c r="C196" s="176" t="s">
        <v>419</v>
      </c>
      <c r="D196" s="177" t="s">
        <v>145</v>
      </c>
      <c r="E196" s="178">
        <v>2</v>
      </c>
      <c r="F196" s="179"/>
      <c r="G196" s="180"/>
      <c r="H196" s="179"/>
      <c r="I196" s="180">
        <f>ROUND(E196*H196,2)</f>
        <v>0</v>
      </c>
      <c r="J196" s="179"/>
      <c r="K196" s="180">
        <f>ROUND(E196*J196,2)</f>
        <v>0</v>
      </c>
      <c r="L196" s="180">
        <v>21</v>
      </c>
      <c r="M196" s="180">
        <f>G196*(1+L196/100)</f>
        <v>0</v>
      </c>
      <c r="N196" s="181">
        <v>0.00048</v>
      </c>
      <c r="O196" s="181"/>
      <c r="P196" s="181">
        <v>0</v>
      </c>
      <c r="Q196" s="181">
        <f>ROUND(E196*P196,5)</f>
        <v>0</v>
      </c>
      <c r="R196" s="177"/>
      <c r="S196" s="177"/>
      <c r="T196" s="182">
        <v>0.238</v>
      </c>
      <c r="U196" s="177">
        <f>ROUND(E196*T196,2)</f>
        <v>0.48</v>
      </c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 t="s">
        <v>153</v>
      </c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</row>
    <row r="197" spans="1:60" ht="13.5" outlineLevel="1">
      <c r="A197" s="174">
        <v>101</v>
      </c>
      <c r="B197" s="175" t="s">
        <v>420</v>
      </c>
      <c r="C197" s="176" t="s">
        <v>421</v>
      </c>
      <c r="D197" s="177" t="s">
        <v>253</v>
      </c>
      <c r="E197" s="178">
        <v>2.5</v>
      </c>
      <c r="F197" s="179"/>
      <c r="G197" s="180"/>
      <c r="H197" s="179"/>
      <c r="I197" s="180">
        <f>ROUND(E197*H197,2)</f>
        <v>0</v>
      </c>
      <c r="J197" s="179"/>
      <c r="K197" s="180">
        <f>ROUND(E197*J197,2)</f>
        <v>0</v>
      </c>
      <c r="L197" s="180">
        <v>21</v>
      </c>
      <c r="M197" s="180">
        <f>G197*(1+L197/100)</f>
        <v>0</v>
      </c>
      <c r="N197" s="181">
        <v>0.00145</v>
      </c>
      <c r="O197" s="181"/>
      <c r="P197" s="181">
        <v>0</v>
      </c>
      <c r="Q197" s="181">
        <f>ROUND(E197*P197,5)</f>
        <v>0</v>
      </c>
      <c r="R197" s="177"/>
      <c r="S197" s="177"/>
      <c r="T197" s="182">
        <v>1.319</v>
      </c>
      <c r="U197" s="177">
        <f>ROUND(E197*T197,2)</f>
        <v>3.3</v>
      </c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 t="s">
        <v>153</v>
      </c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</row>
    <row r="198" spans="1:60" ht="13.5" outlineLevel="1">
      <c r="A198" s="174"/>
      <c r="B198" s="175"/>
      <c r="C198" s="184" t="s">
        <v>422</v>
      </c>
      <c r="D198" s="185"/>
      <c r="E198" s="186">
        <v>2.5</v>
      </c>
      <c r="F198" s="180"/>
      <c r="G198" s="180"/>
      <c r="H198" s="180"/>
      <c r="I198" s="180"/>
      <c r="J198" s="180"/>
      <c r="K198" s="180"/>
      <c r="L198" s="180"/>
      <c r="M198" s="180"/>
      <c r="N198" s="181"/>
      <c r="O198" s="181"/>
      <c r="P198" s="181"/>
      <c r="Q198" s="181"/>
      <c r="R198" s="177"/>
      <c r="S198" s="177"/>
      <c r="T198" s="182"/>
      <c r="U198" s="177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 t="s">
        <v>158</v>
      </c>
      <c r="AF198" s="183">
        <v>0</v>
      </c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</row>
    <row r="199" spans="1:60" ht="13.5" outlineLevel="1">
      <c r="A199" s="174">
        <v>102</v>
      </c>
      <c r="B199" s="175" t="s">
        <v>423</v>
      </c>
      <c r="C199" s="176" t="s">
        <v>424</v>
      </c>
      <c r="D199" s="177" t="s">
        <v>253</v>
      </c>
      <c r="E199" s="178">
        <v>7</v>
      </c>
      <c r="F199" s="179"/>
      <c r="G199" s="180"/>
      <c r="H199" s="179"/>
      <c r="I199" s="180">
        <f>ROUND(E199*H199,2)</f>
        <v>0</v>
      </c>
      <c r="J199" s="179"/>
      <c r="K199" s="180">
        <f>ROUND(E199*J199,2)</f>
        <v>0</v>
      </c>
      <c r="L199" s="180">
        <v>21</v>
      </c>
      <c r="M199" s="180">
        <f>G199*(1+L199/100)</f>
        <v>0</v>
      </c>
      <c r="N199" s="181"/>
      <c r="O199" s="181"/>
      <c r="P199" s="181">
        <v>0</v>
      </c>
      <c r="Q199" s="181">
        <f>ROUND(E199*P199,5)</f>
        <v>0</v>
      </c>
      <c r="R199" s="177"/>
      <c r="S199" s="177"/>
      <c r="T199" s="182">
        <v>0.317</v>
      </c>
      <c r="U199" s="177">
        <f>ROUND(E199*T199,2)</f>
        <v>2.22</v>
      </c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 t="s">
        <v>153</v>
      </c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</row>
    <row r="200" spans="1:60" ht="22.5" outlineLevel="1">
      <c r="A200" s="174">
        <v>103</v>
      </c>
      <c r="B200" s="175" t="s">
        <v>425</v>
      </c>
      <c r="C200" s="176" t="s">
        <v>426</v>
      </c>
      <c r="D200" s="177" t="s">
        <v>240</v>
      </c>
      <c r="E200" s="178">
        <v>0.07</v>
      </c>
      <c r="F200" s="179"/>
      <c r="G200" s="180"/>
      <c r="H200" s="179"/>
      <c r="I200" s="180">
        <f>ROUND(E200*H200,2)</f>
        <v>0</v>
      </c>
      <c r="J200" s="179"/>
      <c r="K200" s="180">
        <f>ROUND(E200*J200,2)</f>
        <v>0</v>
      </c>
      <c r="L200" s="180">
        <v>21</v>
      </c>
      <c r="M200" s="180">
        <f>G200*(1+L200/100)</f>
        <v>0</v>
      </c>
      <c r="N200" s="181">
        <v>0</v>
      </c>
      <c r="O200" s="181">
        <f>ROUND(E200*N200,5)</f>
        <v>0</v>
      </c>
      <c r="P200" s="181">
        <v>0</v>
      </c>
      <c r="Q200" s="181">
        <f>ROUND(E200*P200,5)</f>
        <v>0</v>
      </c>
      <c r="R200" s="177"/>
      <c r="S200" s="177"/>
      <c r="T200" s="182">
        <v>4.737</v>
      </c>
      <c r="U200" s="177">
        <f>ROUND(E200*T200,2)</f>
        <v>0.33</v>
      </c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 t="s">
        <v>153</v>
      </c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</row>
    <row r="201" spans="1:31" ht="13.5">
      <c r="A201" s="165" t="s">
        <v>141</v>
      </c>
      <c r="B201" s="187" t="s">
        <v>92</v>
      </c>
      <c r="C201" s="188" t="s">
        <v>93</v>
      </c>
      <c r="D201" s="189"/>
      <c r="E201" s="190"/>
      <c r="F201" s="191"/>
      <c r="G201" s="191"/>
      <c r="H201" s="191"/>
      <c r="I201" s="191">
        <f>SUM(I202:I208)</f>
        <v>0</v>
      </c>
      <c r="J201" s="191"/>
      <c r="K201" s="191">
        <f>SUM(K202:K208)</f>
        <v>0</v>
      </c>
      <c r="L201" s="191"/>
      <c r="M201" s="191">
        <f>SUM(M202:M208)</f>
        <v>0</v>
      </c>
      <c r="N201" s="192"/>
      <c r="O201" s="192"/>
      <c r="P201" s="192"/>
      <c r="Q201" s="192">
        <f>SUM(Q202:Q208)</f>
        <v>0</v>
      </c>
      <c r="R201" s="189"/>
      <c r="S201" s="189"/>
      <c r="T201" s="193"/>
      <c r="U201" s="189">
        <f>SUM(U202:U208)</f>
        <v>74.42999999999999</v>
      </c>
      <c r="AE201" t="s">
        <v>142</v>
      </c>
    </row>
    <row r="202" spans="1:60" ht="13.5" outlineLevel="1">
      <c r="A202" s="174">
        <v>104</v>
      </c>
      <c r="B202" s="175" t="s">
        <v>427</v>
      </c>
      <c r="C202" s="176" t="s">
        <v>428</v>
      </c>
      <c r="D202" s="177" t="s">
        <v>181</v>
      </c>
      <c r="E202" s="178">
        <v>114.4</v>
      </c>
      <c r="F202" s="179"/>
      <c r="G202" s="180"/>
      <c r="H202" s="179"/>
      <c r="I202" s="180">
        <f>ROUND(E202*H202,2)</f>
        <v>0</v>
      </c>
      <c r="J202" s="179"/>
      <c r="K202" s="180">
        <f>ROUND(E202*J202,2)</f>
        <v>0</v>
      </c>
      <c r="L202" s="180">
        <v>21</v>
      </c>
      <c r="M202" s="180">
        <f>G202*(1+L202/100)</f>
        <v>0</v>
      </c>
      <c r="N202" s="181"/>
      <c r="O202" s="181"/>
      <c r="P202" s="181">
        <v>0</v>
      </c>
      <c r="Q202" s="181">
        <f>ROUND(E202*P202,5)</f>
        <v>0</v>
      </c>
      <c r="R202" s="177"/>
      <c r="S202" s="177"/>
      <c r="T202" s="182">
        <v>0.41</v>
      </c>
      <c r="U202" s="177">
        <f>ROUND(E202*T202,2)</f>
        <v>46.9</v>
      </c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 t="s">
        <v>153</v>
      </c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</row>
    <row r="203" spans="1:60" ht="13.5" outlineLevel="1">
      <c r="A203" s="174"/>
      <c r="B203" s="175"/>
      <c r="C203" s="184" t="s">
        <v>429</v>
      </c>
      <c r="D203" s="185"/>
      <c r="E203" s="186">
        <v>114.4</v>
      </c>
      <c r="F203" s="180"/>
      <c r="G203" s="180"/>
      <c r="H203" s="180"/>
      <c r="I203" s="180"/>
      <c r="J203" s="180"/>
      <c r="K203" s="180"/>
      <c r="L203" s="180"/>
      <c r="M203" s="180"/>
      <c r="N203" s="181"/>
      <c r="O203" s="181"/>
      <c r="P203" s="181"/>
      <c r="Q203" s="181"/>
      <c r="R203" s="177"/>
      <c r="S203" s="177"/>
      <c r="T203" s="182"/>
      <c r="U203" s="177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 t="s">
        <v>158</v>
      </c>
      <c r="AF203" s="183">
        <v>0</v>
      </c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3"/>
      <c r="AU203" s="183"/>
      <c r="AV203" s="183"/>
      <c r="AW203" s="183"/>
      <c r="AX203" s="183"/>
      <c r="AY203" s="183"/>
      <c r="AZ203" s="183"/>
      <c r="BA203" s="183"/>
      <c r="BB203" s="183"/>
      <c r="BC203" s="183"/>
      <c r="BD203" s="183"/>
      <c r="BE203" s="183"/>
      <c r="BF203" s="183"/>
      <c r="BG203" s="183"/>
      <c r="BH203" s="183"/>
    </row>
    <row r="204" spans="1:60" ht="13.5" outlineLevel="1">
      <c r="A204" s="174">
        <v>105</v>
      </c>
      <c r="B204" s="175" t="s">
        <v>430</v>
      </c>
      <c r="C204" s="176" t="s">
        <v>431</v>
      </c>
      <c r="D204" s="177" t="s">
        <v>253</v>
      </c>
      <c r="E204" s="178">
        <v>10.4</v>
      </c>
      <c r="F204" s="179"/>
      <c r="G204" s="180"/>
      <c r="H204" s="179"/>
      <c r="I204" s="180">
        <f>ROUND(E204*H204,2)</f>
        <v>0</v>
      </c>
      <c r="J204" s="179"/>
      <c r="K204" s="180">
        <f>ROUND(E204*J204,2)</f>
        <v>0</v>
      </c>
      <c r="L204" s="180">
        <v>21</v>
      </c>
      <c r="M204" s="180">
        <f>G204*(1+L204/100)</f>
        <v>0</v>
      </c>
      <c r="N204" s="181">
        <v>2E-05</v>
      </c>
      <c r="O204" s="181">
        <f>ROUND(E204*N204,5)</f>
        <v>0.00021</v>
      </c>
      <c r="P204" s="181">
        <v>0</v>
      </c>
      <c r="Q204" s="181">
        <f>ROUND(E204*P204,5)</f>
        <v>0</v>
      </c>
      <c r="R204" s="177"/>
      <c r="S204" s="177"/>
      <c r="T204" s="182">
        <v>0.35</v>
      </c>
      <c r="U204" s="177">
        <f>ROUND(E204*T204,2)</f>
        <v>3.64</v>
      </c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 t="s">
        <v>153</v>
      </c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</row>
    <row r="205" spans="1:60" ht="13.5" outlineLevel="1">
      <c r="A205" s="174"/>
      <c r="B205" s="175"/>
      <c r="C205" s="184" t="s">
        <v>432</v>
      </c>
      <c r="D205" s="185"/>
      <c r="E205" s="186">
        <v>10.4</v>
      </c>
      <c r="F205" s="180"/>
      <c r="G205" s="180"/>
      <c r="H205" s="180"/>
      <c r="I205" s="180"/>
      <c r="J205" s="180"/>
      <c r="K205" s="180"/>
      <c r="L205" s="180"/>
      <c r="M205" s="180"/>
      <c r="N205" s="181"/>
      <c r="O205" s="181"/>
      <c r="P205" s="181"/>
      <c r="Q205" s="181"/>
      <c r="R205" s="177"/>
      <c r="S205" s="177"/>
      <c r="T205" s="182"/>
      <c r="U205" s="177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 t="s">
        <v>158</v>
      </c>
      <c r="AF205" s="183">
        <v>0</v>
      </c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</row>
    <row r="206" spans="1:60" ht="12" customHeight="1" outlineLevel="1">
      <c r="A206" s="174">
        <v>106</v>
      </c>
      <c r="B206" s="175" t="s">
        <v>433</v>
      </c>
      <c r="C206" s="176" t="s">
        <v>434</v>
      </c>
      <c r="D206" s="177" t="s">
        <v>145</v>
      </c>
      <c r="E206" s="178">
        <v>1</v>
      </c>
      <c r="F206" s="179"/>
      <c r="G206" s="180"/>
      <c r="H206" s="179"/>
      <c r="I206" s="180">
        <f>ROUND(E206*H206,2)</f>
        <v>0</v>
      </c>
      <c r="J206" s="179"/>
      <c r="K206" s="180">
        <f>ROUND(E206*J206,2)</f>
        <v>0</v>
      </c>
      <c r="L206" s="180">
        <v>21</v>
      </c>
      <c r="M206" s="180">
        <f>G206*(1+L206/100)</f>
        <v>0</v>
      </c>
      <c r="N206" s="181"/>
      <c r="O206" s="181"/>
      <c r="P206" s="181">
        <v>0</v>
      </c>
      <c r="Q206" s="181">
        <f>ROUND(E206*P206,5)</f>
        <v>0</v>
      </c>
      <c r="R206" s="177"/>
      <c r="S206" s="177"/>
      <c r="T206" s="182">
        <v>0.25</v>
      </c>
      <c r="U206" s="177">
        <f>ROUND(E206*T206,2)</f>
        <v>0.25</v>
      </c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 t="s">
        <v>153</v>
      </c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/>
    </row>
    <row r="207" spans="1:60" ht="22.5" outlineLevel="1">
      <c r="A207" s="174">
        <v>107</v>
      </c>
      <c r="B207" s="175" t="s">
        <v>435</v>
      </c>
      <c r="C207" s="176" t="s">
        <v>436</v>
      </c>
      <c r="D207" s="177" t="s">
        <v>181</v>
      </c>
      <c r="E207" s="178">
        <v>114</v>
      </c>
      <c r="F207" s="179"/>
      <c r="G207" s="180"/>
      <c r="H207" s="179"/>
      <c r="I207" s="180">
        <f>ROUND(E207*H207,2)</f>
        <v>0</v>
      </c>
      <c r="J207" s="179"/>
      <c r="K207" s="180">
        <f>ROUND(E207*J207,2)</f>
        <v>0</v>
      </c>
      <c r="L207" s="180">
        <v>21</v>
      </c>
      <c r="M207" s="180">
        <f>G207*(1+L207/100)</f>
        <v>0</v>
      </c>
      <c r="N207" s="181"/>
      <c r="O207" s="181"/>
      <c r="P207" s="181">
        <v>0</v>
      </c>
      <c r="Q207" s="181">
        <f>ROUND(E207*P207,5)</f>
        <v>0</v>
      </c>
      <c r="R207" s="177"/>
      <c r="S207" s="177"/>
      <c r="T207" s="182">
        <v>0.1</v>
      </c>
      <c r="U207" s="177">
        <f>ROUND(E207*T207,2)</f>
        <v>11.4</v>
      </c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 t="s">
        <v>153</v>
      </c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183"/>
      <c r="BC207" s="183"/>
      <c r="BD207" s="183"/>
      <c r="BE207" s="183"/>
      <c r="BF207" s="183"/>
      <c r="BG207" s="183"/>
      <c r="BH207" s="183"/>
    </row>
    <row r="208" spans="1:60" ht="13.5" outlineLevel="1">
      <c r="A208" s="174">
        <v>108</v>
      </c>
      <c r="B208" s="175" t="s">
        <v>437</v>
      </c>
      <c r="C208" s="176" t="s">
        <v>438</v>
      </c>
      <c r="D208" s="177" t="s">
        <v>240</v>
      </c>
      <c r="E208" s="178">
        <v>5.62</v>
      </c>
      <c r="F208" s="179"/>
      <c r="G208" s="180"/>
      <c r="H208" s="179"/>
      <c r="I208" s="180">
        <f>ROUND(E208*H208,2)</f>
        <v>0</v>
      </c>
      <c r="J208" s="179"/>
      <c r="K208" s="180">
        <f>ROUND(E208*J208,2)</f>
        <v>0</v>
      </c>
      <c r="L208" s="180">
        <v>21</v>
      </c>
      <c r="M208" s="180">
        <f>G208*(1+L208/100)</f>
        <v>0</v>
      </c>
      <c r="N208" s="181">
        <v>0</v>
      </c>
      <c r="O208" s="181">
        <f>ROUND(E208*N208,5)</f>
        <v>0</v>
      </c>
      <c r="P208" s="181">
        <v>0</v>
      </c>
      <c r="Q208" s="181">
        <f>ROUND(E208*P208,5)</f>
        <v>0</v>
      </c>
      <c r="R208" s="177"/>
      <c r="S208" s="177"/>
      <c r="T208" s="182">
        <v>2.178</v>
      </c>
      <c r="U208" s="177">
        <f>ROUND(E208*T208,2)</f>
        <v>12.24</v>
      </c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 t="s">
        <v>153</v>
      </c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183"/>
      <c r="BC208" s="183"/>
      <c r="BD208" s="183"/>
      <c r="BE208" s="183"/>
      <c r="BF208" s="183"/>
      <c r="BG208" s="183"/>
      <c r="BH208" s="183"/>
    </row>
    <row r="209" spans="1:31" ht="13.5">
      <c r="A209" s="165" t="s">
        <v>141</v>
      </c>
      <c r="B209" s="187" t="s">
        <v>94</v>
      </c>
      <c r="C209" s="188" t="s">
        <v>95</v>
      </c>
      <c r="D209" s="189"/>
      <c r="E209" s="190"/>
      <c r="F209" s="191"/>
      <c r="G209" s="191"/>
      <c r="H209" s="191"/>
      <c r="I209" s="191">
        <f>SUM(I210:I213)</f>
        <v>0</v>
      </c>
      <c r="J209" s="191"/>
      <c r="K209" s="191">
        <f>SUM(K210:K213)</f>
        <v>0</v>
      </c>
      <c r="L209" s="191"/>
      <c r="M209" s="191">
        <f>SUM(M210:M213)</f>
        <v>0</v>
      </c>
      <c r="N209" s="192"/>
      <c r="O209" s="192"/>
      <c r="P209" s="192"/>
      <c r="Q209" s="192">
        <f>SUM(Q210:Q213)</f>
        <v>0</v>
      </c>
      <c r="R209" s="189"/>
      <c r="S209" s="189"/>
      <c r="T209" s="193"/>
      <c r="U209" s="189">
        <f>SUM(U210:U213)</f>
        <v>0.36</v>
      </c>
      <c r="AE209" t="s">
        <v>142</v>
      </c>
    </row>
    <row r="210" spans="1:60" ht="22.5" outlineLevel="1">
      <c r="A210" s="174">
        <v>109</v>
      </c>
      <c r="B210" s="175" t="s">
        <v>439</v>
      </c>
      <c r="C210" s="176" t="s">
        <v>440</v>
      </c>
      <c r="D210" s="177" t="s">
        <v>152</v>
      </c>
      <c r="E210" s="178">
        <v>2</v>
      </c>
      <c r="F210" s="179"/>
      <c r="G210" s="180"/>
      <c r="H210" s="179"/>
      <c r="I210" s="180">
        <f>ROUND(E210*H210,2)</f>
        <v>0</v>
      </c>
      <c r="J210" s="179"/>
      <c r="K210" s="180">
        <f>ROUND(E210*J210,2)</f>
        <v>0</v>
      </c>
      <c r="L210" s="180">
        <v>21</v>
      </c>
      <c r="M210" s="180">
        <f>G210*(1+L210/100)</f>
        <v>0</v>
      </c>
      <c r="N210" s="181"/>
      <c r="O210" s="181"/>
      <c r="P210" s="181">
        <v>0</v>
      </c>
      <c r="Q210" s="181">
        <f>ROUND(E210*P210,5)</f>
        <v>0</v>
      </c>
      <c r="R210" s="177"/>
      <c r="S210" s="177"/>
      <c r="T210" s="182">
        <v>0</v>
      </c>
      <c r="U210" s="177">
        <f>ROUND(E210*T210,2)</f>
        <v>0</v>
      </c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 t="s">
        <v>153</v>
      </c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  <c r="AR210" s="183"/>
      <c r="AS210" s="183"/>
      <c r="AT210" s="183"/>
      <c r="AU210" s="183"/>
      <c r="AV210" s="183"/>
      <c r="AW210" s="183"/>
      <c r="AX210" s="183"/>
      <c r="AY210" s="183"/>
      <c r="AZ210" s="183"/>
      <c r="BA210" s="183"/>
      <c r="BB210" s="183"/>
      <c r="BC210" s="183"/>
      <c r="BD210" s="183"/>
      <c r="BE210" s="183"/>
      <c r="BF210" s="183"/>
      <c r="BG210" s="183"/>
      <c r="BH210" s="183"/>
    </row>
    <row r="211" spans="1:60" ht="13.5" outlineLevel="1">
      <c r="A211" s="174">
        <v>110</v>
      </c>
      <c r="B211" s="175" t="s">
        <v>441</v>
      </c>
      <c r="C211" s="176" t="s">
        <v>442</v>
      </c>
      <c r="D211" s="177" t="s">
        <v>152</v>
      </c>
      <c r="E211" s="178">
        <v>2</v>
      </c>
      <c r="F211" s="179"/>
      <c r="G211" s="180"/>
      <c r="H211" s="179"/>
      <c r="I211" s="180">
        <f>ROUND(E211*H211,2)</f>
        <v>0</v>
      </c>
      <c r="J211" s="179"/>
      <c r="K211" s="180">
        <f>ROUND(E211*J211,2)</f>
        <v>0</v>
      </c>
      <c r="L211" s="180">
        <v>21</v>
      </c>
      <c r="M211" s="180">
        <f>G211*(1+L211/100)</f>
        <v>0</v>
      </c>
      <c r="N211" s="181"/>
      <c r="O211" s="181"/>
      <c r="P211" s="181">
        <v>0</v>
      </c>
      <c r="Q211" s="181">
        <f>ROUND(E211*P211,5)</f>
        <v>0</v>
      </c>
      <c r="R211" s="177"/>
      <c r="S211" s="177"/>
      <c r="T211" s="182">
        <v>0</v>
      </c>
      <c r="U211" s="177">
        <f>ROUND(E211*T211,2)</f>
        <v>0</v>
      </c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 t="s">
        <v>153</v>
      </c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</row>
    <row r="212" spans="1:60" ht="13.5" outlineLevel="1">
      <c r="A212" s="174">
        <v>111</v>
      </c>
      <c r="B212" s="175" t="s">
        <v>443</v>
      </c>
      <c r="C212" s="176" t="s">
        <v>444</v>
      </c>
      <c r="D212" s="177" t="s">
        <v>152</v>
      </c>
      <c r="E212" s="178">
        <v>1</v>
      </c>
      <c r="F212" s="179"/>
      <c r="G212" s="180"/>
      <c r="H212" s="179"/>
      <c r="I212" s="180">
        <f>ROUND(E212*H212,2)</f>
        <v>0</v>
      </c>
      <c r="J212" s="179"/>
      <c r="K212" s="180">
        <f>ROUND(E212*J212,2)</f>
        <v>0</v>
      </c>
      <c r="L212" s="180">
        <v>21</v>
      </c>
      <c r="M212" s="180">
        <f>G212*(1+L212/100)</f>
        <v>0</v>
      </c>
      <c r="N212" s="181"/>
      <c r="O212" s="181"/>
      <c r="P212" s="181">
        <v>0</v>
      </c>
      <c r="Q212" s="181">
        <f>ROUND(E212*P212,5)</f>
        <v>0</v>
      </c>
      <c r="R212" s="177"/>
      <c r="S212" s="177"/>
      <c r="T212" s="182">
        <v>0</v>
      </c>
      <c r="U212" s="177">
        <f>ROUND(E212*T212,2)</f>
        <v>0</v>
      </c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 t="s">
        <v>153</v>
      </c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/>
      <c r="BC212" s="183"/>
      <c r="BD212" s="183"/>
      <c r="BE212" s="183"/>
      <c r="BF212" s="183"/>
      <c r="BG212" s="183"/>
      <c r="BH212" s="183"/>
    </row>
    <row r="213" spans="1:60" ht="22.5" outlineLevel="1">
      <c r="A213" s="174">
        <v>112</v>
      </c>
      <c r="B213" s="175" t="s">
        <v>445</v>
      </c>
      <c r="C213" s="176" t="s">
        <v>446</v>
      </c>
      <c r="D213" s="177" t="s">
        <v>240</v>
      </c>
      <c r="E213" s="178">
        <v>0.16</v>
      </c>
      <c r="F213" s="179"/>
      <c r="G213" s="180"/>
      <c r="H213" s="179"/>
      <c r="I213" s="180">
        <f>ROUND(E213*H213,2)</f>
        <v>0</v>
      </c>
      <c r="J213" s="179"/>
      <c r="K213" s="180">
        <f>ROUND(E213*J213,2)</f>
        <v>0</v>
      </c>
      <c r="L213" s="180">
        <v>21</v>
      </c>
      <c r="M213" s="180">
        <f>G213*(1+L213/100)</f>
        <v>0</v>
      </c>
      <c r="N213" s="181">
        <v>0</v>
      </c>
      <c r="O213" s="181">
        <f>ROUND(E213*N213,5)</f>
        <v>0</v>
      </c>
      <c r="P213" s="181">
        <v>0</v>
      </c>
      <c r="Q213" s="181">
        <f>ROUND(E213*P213,5)</f>
        <v>0</v>
      </c>
      <c r="R213" s="177"/>
      <c r="S213" s="177"/>
      <c r="T213" s="182">
        <v>2.255</v>
      </c>
      <c r="U213" s="177">
        <f>ROUND(E213*T213,2)</f>
        <v>0.36</v>
      </c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 t="s">
        <v>153</v>
      </c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183"/>
      <c r="BC213" s="183"/>
      <c r="BD213" s="183"/>
      <c r="BE213" s="183"/>
      <c r="BF213" s="183"/>
      <c r="BG213" s="183"/>
      <c r="BH213" s="183"/>
    </row>
    <row r="214" spans="1:31" ht="13.5">
      <c r="A214" s="165" t="s">
        <v>141</v>
      </c>
      <c r="B214" s="187" t="s">
        <v>96</v>
      </c>
      <c r="C214" s="188" t="s">
        <v>97</v>
      </c>
      <c r="D214" s="189"/>
      <c r="E214" s="190"/>
      <c r="F214" s="191"/>
      <c r="G214" s="191"/>
      <c r="H214" s="191"/>
      <c r="I214" s="191">
        <f>SUM(I215:I227)</f>
        <v>0</v>
      </c>
      <c r="J214" s="191"/>
      <c r="K214" s="191">
        <f>SUM(K215:K227)</f>
        <v>0</v>
      </c>
      <c r="L214" s="191"/>
      <c r="M214" s="191">
        <f>SUM(M215:M227)</f>
        <v>0</v>
      </c>
      <c r="N214" s="192"/>
      <c r="O214" s="192"/>
      <c r="P214" s="192"/>
      <c r="Q214" s="192">
        <f>SUM(Q215:Q227)</f>
        <v>0</v>
      </c>
      <c r="R214" s="189"/>
      <c r="S214" s="189"/>
      <c r="T214" s="193"/>
      <c r="U214" s="189">
        <f>SUM(U215:U227)</f>
        <v>29.65</v>
      </c>
      <c r="AE214" t="s">
        <v>142</v>
      </c>
    </row>
    <row r="215" spans="1:60" ht="22.5" outlineLevel="1">
      <c r="A215" s="174">
        <v>113</v>
      </c>
      <c r="B215" s="175" t="s">
        <v>447</v>
      </c>
      <c r="C215" s="176" t="s">
        <v>448</v>
      </c>
      <c r="D215" s="177" t="s">
        <v>253</v>
      </c>
      <c r="E215" s="178">
        <v>61</v>
      </c>
      <c r="F215" s="179"/>
      <c r="G215" s="180"/>
      <c r="H215" s="179"/>
      <c r="I215" s="180">
        <f>ROUND(E215*H215,2)</f>
        <v>0</v>
      </c>
      <c r="J215" s="179"/>
      <c r="K215" s="180">
        <f>ROUND(E215*J215,2)</f>
        <v>0</v>
      </c>
      <c r="L215" s="180">
        <v>21</v>
      </c>
      <c r="M215" s="180">
        <f>G215*(1+L215/100)</f>
        <v>0</v>
      </c>
      <c r="N215" s="181">
        <v>0</v>
      </c>
      <c r="O215" s="181">
        <f>ROUND(E215*N215,5)</f>
        <v>0</v>
      </c>
      <c r="P215" s="181">
        <v>0</v>
      </c>
      <c r="Q215" s="181">
        <f>ROUND(E215*P215,5)</f>
        <v>0</v>
      </c>
      <c r="R215" s="177"/>
      <c r="S215" s="177"/>
      <c r="T215" s="182">
        <v>0.3</v>
      </c>
      <c r="U215" s="177">
        <f>ROUND(E215*T215,2)</f>
        <v>18.3</v>
      </c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 t="s">
        <v>153</v>
      </c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</row>
    <row r="216" spans="1:60" ht="13.5" outlineLevel="1">
      <c r="A216" s="174"/>
      <c r="B216" s="175"/>
      <c r="C216" s="184" t="s">
        <v>449</v>
      </c>
      <c r="D216" s="185"/>
      <c r="E216" s="186">
        <v>61</v>
      </c>
      <c r="F216" s="180"/>
      <c r="G216" s="180"/>
      <c r="H216" s="180"/>
      <c r="I216" s="180"/>
      <c r="J216" s="180"/>
      <c r="K216" s="180"/>
      <c r="L216" s="180"/>
      <c r="M216" s="180"/>
      <c r="N216" s="181"/>
      <c r="O216" s="181"/>
      <c r="P216" s="181"/>
      <c r="Q216" s="181"/>
      <c r="R216" s="177"/>
      <c r="S216" s="177"/>
      <c r="T216" s="182"/>
      <c r="U216" s="177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 t="s">
        <v>158</v>
      </c>
      <c r="AF216" s="183">
        <v>0</v>
      </c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</row>
    <row r="217" spans="1:60" ht="12" customHeight="1" outlineLevel="1">
      <c r="A217" s="174">
        <v>114</v>
      </c>
      <c r="B217" s="175" t="s">
        <v>450</v>
      </c>
      <c r="C217" s="176" t="s">
        <v>451</v>
      </c>
      <c r="D217" s="177" t="s">
        <v>253</v>
      </c>
      <c r="E217" s="178">
        <v>67.1</v>
      </c>
      <c r="F217" s="179"/>
      <c r="G217" s="180"/>
      <c r="H217" s="179"/>
      <c r="I217" s="180">
        <f>ROUND(E217*H217,2)</f>
        <v>0</v>
      </c>
      <c r="J217" s="179"/>
      <c r="K217" s="180">
        <f>ROUND(E217*J217,2)</f>
        <v>0</v>
      </c>
      <c r="L217" s="180">
        <v>21</v>
      </c>
      <c r="M217" s="180">
        <f>G217*(1+L217/100)</f>
        <v>0</v>
      </c>
      <c r="N217" s="181"/>
      <c r="O217" s="181"/>
      <c r="P217" s="181">
        <v>0</v>
      </c>
      <c r="Q217" s="181">
        <f>ROUND(E217*P217,5)</f>
        <v>0</v>
      </c>
      <c r="R217" s="177"/>
      <c r="S217" s="177"/>
      <c r="T217" s="182">
        <v>0</v>
      </c>
      <c r="U217" s="177">
        <f>ROUND(E217*T217,2)</f>
        <v>0</v>
      </c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 t="s">
        <v>265</v>
      </c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</row>
    <row r="218" spans="1:60" ht="13.5" outlineLevel="1">
      <c r="A218" s="174"/>
      <c r="B218" s="175"/>
      <c r="C218" s="184" t="s">
        <v>452</v>
      </c>
      <c r="D218" s="185"/>
      <c r="E218" s="186">
        <v>67.1</v>
      </c>
      <c r="F218" s="180"/>
      <c r="G218" s="180"/>
      <c r="H218" s="180"/>
      <c r="I218" s="180"/>
      <c r="J218" s="180"/>
      <c r="K218" s="180"/>
      <c r="L218" s="180"/>
      <c r="M218" s="180"/>
      <c r="N218" s="181"/>
      <c r="O218" s="181"/>
      <c r="P218" s="181"/>
      <c r="Q218" s="181"/>
      <c r="R218" s="177"/>
      <c r="S218" s="177"/>
      <c r="T218" s="182"/>
      <c r="U218" s="177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 t="s">
        <v>158</v>
      </c>
      <c r="AF218" s="183">
        <v>0</v>
      </c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183"/>
      <c r="BF218" s="183"/>
      <c r="BG218" s="183"/>
      <c r="BH218" s="183"/>
    </row>
    <row r="219" spans="1:60" ht="22.5" outlineLevel="1">
      <c r="A219" s="174">
        <v>115</v>
      </c>
      <c r="B219" s="175" t="s">
        <v>453</v>
      </c>
      <c r="C219" s="176" t="s">
        <v>454</v>
      </c>
      <c r="D219" s="177" t="s">
        <v>253</v>
      </c>
      <c r="E219" s="178">
        <v>183</v>
      </c>
      <c r="F219" s="179"/>
      <c r="G219" s="180"/>
      <c r="H219" s="179"/>
      <c r="I219" s="180">
        <f>ROUND(E219*H219,2)</f>
        <v>0</v>
      </c>
      <c r="J219" s="179"/>
      <c r="K219" s="180">
        <f>ROUND(E219*J219,2)</f>
        <v>0</v>
      </c>
      <c r="L219" s="180">
        <v>21</v>
      </c>
      <c r="M219" s="180">
        <f>G219*(1+L219/100)</f>
        <v>0</v>
      </c>
      <c r="N219" s="181">
        <v>0</v>
      </c>
      <c r="O219" s="181">
        <f>ROUND(E219*N219,5)</f>
        <v>0</v>
      </c>
      <c r="P219" s="181">
        <v>0</v>
      </c>
      <c r="Q219" s="181">
        <f>ROUND(E219*P219,5)</f>
        <v>0</v>
      </c>
      <c r="R219" s="177"/>
      <c r="S219" s="177"/>
      <c r="T219" s="182">
        <v>0.03</v>
      </c>
      <c r="U219" s="177">
        <f>ROUND(E219*T219,2)</f>
        <v>5.49</v>
      </c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 t="s">
        <v>153</v>
      </c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</row>
    <row r="220" spans="1:60" ht="13.5" outlineLevel="1">
      <c r="A220" s="174"/>
      <c r="B220" s="175"/>
      <c r="C220" s="184" t="s">
        <v>455</v>
      </c>
      <c r="D220" s="185"/>
      <c r="E220" s="186">
        <v>183</v>
      </c>
      <c r="F220" s="180"/>
      <c r="G220" s="180"/>
      <c r="H220" s="180"/>
      <c r="I220" s="180"/>
      <c r="J220" s="180"/>
      <c r="K220" s="180"/>
      <c r="L220" s="180"/>
      <c r="M220" s="180"/>
      <c r="N220" s="181"/>
      <c r="O220" s="181"/>
      <c r="P220" s="181"/>
      <c r="Q220" s="181"/>
      <c r="R220" s="177"/>
      <c r="S220" s="177"/>
      <c r="T220" s="182"/>
      <c r="U220" s="177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 t="s">
        <v>158</v>
      </c>
      <c r="AF220" s="183">
        <v>0</v>
      </c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83"/>
      <c r="AS220" s="183"/>
      <c r="AT220" s="183"/>
      <c r="AU220" s="183"/>
      <c r="AV220" s="183"/>
      <c r="AW220" s="183"/>
      <c r="AX220" s="183"/>
      <c r="AY220" s="183"/>
      <c r="AZ220" s="183"/>
      <c r="BA220" s="183"/>
      <c r="BB220" s="183"/>
      <c r="BC220" s="183"/>
      <c r="BD220" s="183"/>
      <c r="BE220" s="183"/>
      <c r="BF220" s="183"/>
      <c r="BG220" s="183"/>
      <c r="BH220" s="183"/>
    </row>
    <row r="221" spans="1:60" ht="13.5" outlineLevel="1">
      <c r="A221" s="174">
        <v>116</v>
      </c>
      <c r="B221" s="175" t="s">
        <v>456</v>
      </c>
      <c r="C221" s="176" t="s">
        <v>457</v>
      </c>
      <c r="D221" s="177" t="s">
        <v>253</v>
      </c>
      <c r="E221" s="178">
        <v>201.3</v>
      </c>
      <c r="F221" s="179"/>
      <c r="G221" s="180"/>
      <c r="H221" s="179"/>
      <c r="I221" s="180">
        <f>ROUND(E221*H221,2)</f>
        <v>0</v>
      </c>
      <c r="J221" s="179"/>
      <c r="K221" s="180">
        <f>ROUND(E221*J221,2)</f>
        <v>0</v>
      </c>
      <c r="L221" s="180">
        <v>21</v>
      </c>
      <c r="M221" s="180">
        <f>G221*(1+L221/100)</f>
        <v>0</v>
      </c>
      <c r="N221" s="181">
        <v>0.0002</v>
      </c>
      <c r="O221" s="181"/>
      <c r="P221" s="181">
        <v>0</v>
      </c>
      <c r="Q221" s="181">
        <f>ROUND(E221*P221,5)</f>
        <v>0</v>
      </c>
      <c r="R221" s="177"/>
      <c r="S221" s="177"/>
      <c r="T221" s="182">
        <v>0</v>
      </c>
      <c r="U221" s="177">
        <f>ROUND(E221*T221,2)</f>
        <v>0</v>
      </c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 t="s">
        <v>265</v>
      </c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  <c r="AR221" s="183"/>
      <c r="AS221" s="183"/>
      <c r="AT221" s="183"/>
      <c r="AU221" s="183"/>
      <c r="AV221" s="183"/>
      <c r="AW221" s="183"/>
      <c r="AX221" s="183"/>
      <c r="AY221" s="183"/>
      <c r="AZ221" s="183"/>
      <c r="BA221" s="183"/>
      <c r="BB221" s="183"/>
      <c r="BC221" s="183"/>
      <c r="BD221" s="183"/>
      <c r="BE221" s="183"/>
      <c r="BF221" s="183"/>
      <c r="BG221" s="183"/>
      <c r="BH221" s="183"/>
    </row>
    <row r="222" spans="1:60" ht="13.5" outlineLevel="1">
      <c r="A222" s="174"/>
      <c r="B222" s="175"/>
      <c r="C222" s="184" t="s">
        <v>458</v>
      </c>
      <c r="D222" s="185"/>
      <c r="E222" s="186">
        <v>201.3</v>
      </c>
      <c r="F222" s="180"/>
      <c r="G222" s="180"/>
      <c r="H222" s="180"/>
      <c r="I222" s="180"/>
      <c r="J222" s="180"/>
      <c r="K222" s="180"/>
      <c r="L222" s="180"/>
      <c r="M222" s="180"/>
      <c r="N222" s="181"/>
      <c r="O222" s="181"/>
      <c r="P222" s="181"/>
      <c r="Q222" s="181"/>
      <c r="R222" s="177"/>
      <c r="S222" s="177"/>
      <c r="T222" s="182"/>
      <c r="U222" s="177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 t="s">
        <v>158</v>
      </c>
      <c r="AF222" s="183">
        <v>0</v>
      </c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183"/>
      <c r="BC222" s="183"/>
      <c r="BD222" s="183"/>
      <c r="BE222" s="183"/>
      <c r="BF222" s="183"/>
      <c r="BG222" s="183"/>
      <c r="BH222" s="183"/>
    </row>
    <row r="223" spans="1:60" ht="22.5" outlineLevel="1">
      <c r="A223" s="174">
        <v>117</v>
      </c>
      <c r="B223" s="175" t="s">
        <v>459</v>
      </c>
      <c r="C223" s="176" t="s">
        <v>460</v>
      </c>
      <c r="D223" s="177" t="s">
        <v>152</v>
      </c>
      <c r="E223" s="178">
        <v>25</v>
      </c>
      <c r="F223" s="179"/>
      <c r="G223" s="180"/>
      <c r="H223" s="179"/>
      <c r="I223" s="180">
        <f>ROUND(E223*H223,2)</f>
        <v>0</v>
      </c>
      <c r="J223" s="179"/>
      <c r="K223" s="180">
        <f>ROUND(E223*J223,2)</f>
        <v>0</v>
      </c>
      <c r="L223" s="180">
        <v>21</v>
      </c>
      <c r="M223" s="180">
        <f>G223*(1+L223/100)</f>
        <v>0</v>
      </c>
      <c r="N223" s="181"/>
      <c r="O223" s="181"/>
      <c r="P223" s="181">
        <v>0</v>
      </c>
      <c r="Q223" s="181">
        <f>ROUND(E223*P223,5)</f>
        <v>0</v>
      </c>
      <c r="R223" s="177"/>
      <c r="S223" s="177"/>
      <c r="T223" s="182">
        <v>0</v>
      </c>
      <c r="U223" s="177">
        <f>ROUND(E223*T223,2)</f>
        <v>0</v>
      </c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 t="s">
        <v>265</v>
      </c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  <c r="AR223" s="183"/>
      <c r="AS223" s="183"/>
      <c r="AT223" s="183"/>
      <c r="AU223" s="183"/>
      <c r="AV223" s="183"/>
      <c r="AW223" s="183"/>
      <c r="AX223" s="183"/>
      <c r="AY223" s="183"/>
      <c r="AZ223" s="183"/>
      <c r="BA223" s="183"/>
      <c r="BB223" s="183"/>
      <c r="BC223" s="183"/>
      <c r="BD223" s="183"/>
      <c r="BE223" s="183"/>
      <c r="BF223" s="183"/>
      <c r="BG223" s="183"/>
      <c r="BH223" s="183"/>
    </row>
    <row r="224" spans="1:60" ht="22.5" outlineLevel="1">
      <c r="A224" s="174">
        <v>118</v>
      </c>
      <c r="B224" s="175" t="s">
        <v>461</v>
      </c>
      <c r="C224" s="176" t="s">
        <v>462</v>
      </c>
      <c r="D224" s="177" t="s">
        <v>145</v>
      </c>
      <c r="E224" s="178">
        <v>1</v>
      </c>
      <c r="F224" s="179"/>
      <c r="G224" s="180"/>
      <c r="H224" s="179"/>
      <c r="I224" s="180">
        <f>ROUND(E224*H224,2)</f>
        <v>0</v>
      </c>
      <c r="J224" s="179"/>
      <c r="K224" s="180">
        <f>ROUND(E224*J224,2)</f>
        <v>0</v>
      </c>
      <c r="L224" s="180">
        <v>21</v>
      </c>
      <c r="M224" s="180">
        <f>G224*(1+L224/100)</f>
        <v>0</v>
      </c>
      <c r="N224" s="181">
        <v>0</v>
      </c>
      <c r="O224" s="181">
        <f>ROUND(E224*N224,5)</f>
        <v>0</v>
      </c>
      <c r="P224" s="181">
        <v>0</v>
      </c>
      <c r="Q224" s="181">
        <f>ROUND(E224*P224,5)</f>
        <v>0</v>
      </c>
      <c r="R224" s="177"/>
      <c r="S224" s="177"/>
      <c r="T224" s="182">
        <v>3.36</v>
      </c>
      <c r="U224" s="177">
        <f>ROUND(E224*T224,2)</f>
        <v>3.36</v>
      </c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 t="s">
        <v>153</v>
      </c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183"/>
      <c r="BC224" s="183"/>
      <c r="BD224" s="183"/>
      <c r="BE224" s="183"/>
      <c r="BF224" s="183"/>
      <c r="BG224" s="183"/>
      <c r="BH224" s="183"/>
    </row>
    <row r="225" spans="1:60" ht="22.5" outlineLevel="1">
      <c r="A225" s="174">
        <v>119</v>
      </c>
      <c r="B225" s="175" t="s">
        <v>463</v>
      </c>
      <c r="C225" s="176" t="s">
        <v>464</v>
      </c>
      <c r="D225" s="177" t="s">
        <v>152</v>
      </c>
      <c r="E225" s="178">
        <v>1</v>
      </c>
      <c r="F225" s="179"/>
      <c r="G225" s="180"/>
      <c r="H225" s="179"/>
      <c r="I225" s="180">
        <f>ROUND(E225*H225,2)</f>
        <v>0</v>
      </c>
      <c r="J225" s="179"/>
      <c r="K225" s="180">
        <f>ROUND(E225*J225,2)</f>
        <v>0</v>
      </c>
      <c r="L225" s="180">
        <v>21</v>
      </c>
      <c r="M225" s="180">
        <f>G225*(1+L225/100)</f>
        <v>0</v>
      </c>
      <c r="N225" s="181"/>
      <c r="O225" s="181"/>
      <c r="P225" s="181">
        <v>0</v>
      </c>
      <c r="Q225" s="181">
        <f>ROUND(E225*P225,5)</f>
        <v>0</v>
      </c>
      <c r="R225" s="177"/>
      <c r="S225" s="177"/>
      <c r="T225" s="182">
        <v>0</v>
      </c>
      <c r="U225" s="177">
        <f>ROUND(E225*T225,2)</f>
        <v>0</v>
      </c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 t="s">
        <v>153</v>
      </c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</row>
    <row r="226" spans="1:60" ht="22.5" outlineLevel="1">
      <c r="A226" s="174">
        <v>120</v>
      </c>
      <c r="B226" s="175" t="s">
        <v>465</v>
      </c>
      <c r="C226" s="176" t="s">
        <v>466</v>
      </c>
      <c r="D226" s="177" t="s">
        <v>152</v>
      </c>
      <c r="E226" s="178">
        <v>4</v>
      </c>
      <c r="F226" s="179"/>
      <c r="G226" s="180"/>
      <c r="H226" s="179"/>
      <c r="I226" s="180">
        <f>ROUND(E226*H226,2)</f>
        <v>0</v>
      </c>
      <c r="J226" s="179"/>
      <c r="K226" s="180">
        <f>ROUND(E226*J226,2)</f>
        <v>0</v>
      </c>
      <c r="L226" s="180">
        <v>21</v>
      </c>
      <c r="M226" s="180">
        <f>G226*(1+L226/100)</f>
        <v>0</v>
      </c>
      <c r="N226" s="181"/>
      <c r="O226" s="181"/>
      <c r="P226" s="181">
        <v>0</v>
      </c>
      <c r="Q226" s="181">
        <f>ROUND(E226*P226,5)</f>
        <v>0</v>
      </c>
      <c r="R226" s="177"/>
      <c r="S226" s="177"/>
      <c r="T226" s="182">
        <v>0</v>
      </c>
      <c r="U226" s="177">
        <f>ROUND(E226*T226,2)</f>
        <v>0</v>
      </c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 t="s">
        <v>153</v>
      </c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83"/>
      <c r="BH226" s="183"/>
    </row>
    <row r="227" spans="1:60" ht="22.5" outlineLevel="1">
      <c r="A227" s="174">
        <v>121</v>
      </c>
      <c r="B227" s="175" t="s">
        <v>467</v>
      </c>
      <c r="C227" s="176" t="s">
        <v>468</v>
      </c>
      <c r="D227" s="177" t="s">
        <v>240</v>
      </c>
      <c r="E227" s="178">
        <v>0.75</v>
      </c>
      <c r="F227" s="179"/>
      <c r="G227" s="180"/>
      <c r="H227" s="179"/>
      <c r="I227" s="180">
        <f>ROUND(E227*H227,2)</f>
        <v>0</v>
      </c>
      <c r="J227" s="179"/>
      <c r="K227" s="180">
        <f>ROUND(E227*J227,2)</f>
        <v>0</v>
      </c>
      <c r="L227" s="180">
        <v>21</v>
      </c>
      <c r="M227" s="180">
        <f>G227*(1+L227/100)</f>
        <v>0</v>
      </c>
      <c r="N227" s="181">
        <v>0</v>
      </c>
      <c r="O227" s="181">
        <f>ROUND(E227*N227,5)</f>
        <v>0</v>
      </c>
      <c r="P227" s="181">
        <v>0</v>
      </c>
      <c r="Q227" s="181">
        <f>ROUND(E227*P227,5)</f>
        <v>0</v>
      </c>
      <c r="R227" s="177"/>
      <c r="S227" s="177"/>
      <c r="T227" s="182">
        <v>3.327</v>
      </c>
      <c r="U227" s="177">
        <f>ROUND(E227*T227,2)</f>
        <v>2.5</v>
      </c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 t="s">
        <v>153</v>
      </c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</row>
    <row r="228" spans="1:31" ht="13.5">
      <c r="A228" s="165" t="s">
        <v>141</v>
      </c>
      <c r="B228" s="187" t="s">
        <v>98</v>
      </c>
      <c r="C228" s="188" t="s">
        <v>99</v>
      </c>
      <c r="D228" s="189"/>
      <c r="E228" s="190"/>
      <c r="F228" s="191"/>
      <c r="G228" s="191"/>
      <c r="H228" s="191"/>
      <c r="I228" s="191">
        <f>SUM(I229:I240)</f>
        <v>0</v>
      </c>
      <c r="J228" s="191"/>
      <c r="K228" s="191">
        <f>SUM(K229:K240)</f>
        <v>0</v>
      </c>
      <c r="L228" s="191"/>
      <c r="M228" s="191">
        <f>SUM(M229:M240)</f>
        <v>0</v>
      </c>
      <c r="N228" s="192"/>
      <c r="O228" s="192"/>
      <c r="P228" s="192"/>
      <c r="Q228" s="192">
        <f>SUM(Q229:Q240)</f>
        <v>0</v>
      </c>
      <c r="R228" s="189"/>
      <c r="S228" s="189"/>
      <c r="T228" s="193"/>
      <c r="U228" s="189">
        <f>SUM(U229:U240)</f>
        <v>20.099999999999998</v>
      </c>
      <c r="AE228" t="s">
        <v>142</v>
      </c>
    </row>
    <row r="229" spans="1:60" ht="22.5" outlineLevel="1">
      <c r="A229" s="174">
        <v>122</v>
      </c>
      <c r="B229" s="175" t="s">
        <v>469</v>
      </c>
      <c r="C229" s="210" t="s">
        <v>470</v>
      </c>
      <c r="D229" s="211" t="s">
        <v>181</v>
      </c>
      <c r="E229" s="212">
        <v>11.13</v>
      </c>
      <c r="F229" s="213"/>
      <c r="G229" s="180"/>
      <c r="H229" s="179"/>
      <c r="I229" s="180">
        <f>ROUND(E229*H229,2)</f>
        <v>0</v>
      </c>
      <c r="J229" s="179"/>
      <c r="K229" s="180">
        <f>ROUND(E229*J229,2)</f>
        <v>0</v>
      </c>
      <c r="L229" s="180">
        <v>21</v>
      </c>
      <c r="M229" s="180">
        <f>G229*(1+L229/100)</f>
        <v>0</v>
      </c>
      <c r="N229" s="181">
        <v>0.00021</v>
      </c>
      <c r="O229" s="181"/>
      <c r="P229" s="181">
        <v>0</v>
      </c>
      <c r="Q229" s="181">
        <f>ROUND(E229*P229,5)</f>
        <v>0</v>
      </c>
      <c r="R229" s="177"/>
      <c r="S229" s="177"/>
      <c r="T229" s="182">
        <v>0.05</v>
      </c>
      <c r="U229" s="177">
        <f>ROUND(E229*T229,2)</f>
        <v>0.56</v>
      </c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 t="s">
        <v>153</v>
      </c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</row>
    <row r="230" spans="1:60" ht="13.5" outlineLevel="1">
      <c r="A230" s="174"/>
      <c r="B230" s="175"/>
      <c r="C230" s="302" t="s">
        <v>471</v>
      </c>
      <c r="D230" s="303"/>
      <c r="E230" s="304">
        <v>11.13</v>
      </c>
      <c r="F230" s="214"/>
      <c r="G230" s="180"/>
      <c r="H230" s="180"/>
      <c r="I230" s="180"/>
      <c r="J230" s="180"/>
      <c r="K230" s="180"/>
      <c r="L230" s="180"/>
      <c r="M230" s="180"/>
      <c r="N230" s="181"/>
      <c r="O230" s="181"/>
      <c r="P230" s="181"/>
      <c r="Q230" s="181"/>
      <c r="R230" s="177"/>
      <c r="S230" s="177"/>
      <c r="T230" s="182"/>
      <c r="U230" s="177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 t="s">
        <v>158</v>
      </c>
      <c r="AF230" s="183">
        <v>0</v>
      </c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</row>
    <row r="231" spans="1:60" ht="22.5" outlineLevel="1">
      <c r="A231" s="174">
        <v>123</v>
      </c>
      <c r="B231" s="175" t="s">
        <v>472</v>
      </c>
      <c r="C231" s="210" t="s">
        <v>473</v>
      </c>
      <c r="D231" s="211" t="s">
        <v>253</v>
      </c>
      <c r="E231" s="212">
        <v>4.5</v>
      </c>
      <c r="F231" s="213"/>
      <c r="G231" s="180"/>
      <c r="H231" s="179"/>
      <c r="I231" s="180">
        <f>ROUND(E231*H231,2)</f>
        <v>0</v>
      </c>
      <c r="J231" s="179"/>
      <c r="K231" s="180">
        <f>ROUND(E231*J231,2)</f>
        <v>0</v>
      </c>
      <c r="L231" s="180">
        <v>21</v>
      </c>
      <c r="M231" s="180">
        <f>G231*(1+L231/100)</f>
        <v>0</v>
      </c>
      <c r="N231" s="181"/>
      <c r="O231" s="181"/>
      <c r="P231" s="181">
        <v>0</v>
      </c>
      <c r="Q231" s="181">
        <f>ROUND(E231*P231,5)</f>
        <v>0</v>
      </c>
      <c r="R231" s="177"/>
      <c r="S231" s="177"/>
      <c r="T231" s="182">
        <v>0.456</v>
      </c>
      <c r="U231" s="177">
        <f>ROUND(E231*T231,2)</f>
        <v>2.05</v>
      </c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 t="s">
        <v>153</v>
      </c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</row>
    <row r="232" spans="1:60" ht="22.5" outlineLevel="1">
      <c r="A232" s="174">
        <v>124</v>
      </c>
      <c r="B232" s="175" t="s">
        <v>474</v>
      </c>
      <c r="C232" s="210" t="s">
        <v>475</v>
      </c>
      <c r="D232" s="211" t="s">
        <v>253</v>
      </c>
      <c r="E232" s="212">
        <v>4.5</v>
      </c>
      <c r="F232" s="213"/>
      <c r="G232" s="180"/>
      <c r="H232" s="179"/>
      <c r="I232" s="180">
        <f>ROUND(E232*H232,2)</f>
        <v>0</v>
      </c>
      <c r="J232" s="179"/>
      <c r="K232" s="180">
        <f>ROUND(E232*J232,2)</f>
        <v>0</v>
      </c>
      <c r="L232" s="180">
        <v>21</v>
      </c>
      <c r="M232" s="180">
        <f>G232*(1+L232/100)</f>
        <v>0</v>
      </c>
      <c r="N232" s="181"/>
      <c r="O232" s="181"/>
      <c r="P232" s="181">
        <v>0</v>
      </c>
      <c r="Q232" s="181">
        <f>ROUND(E232*P232,5)</f>
        <v>0</v>
      </c>
      <c r="R232" s="177"/>
      <c r="S232" s="177"/>
      <c r="T232" s="182">
        <v>0.23</v>
      </c>
      <c r="U232" s="177">
        <f>ROUND(E232*T232,2)</f>
        <v>1.04</v>
      </c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 t="s">
        <v>153</v>
      </c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183"/>
    </row>
    <row r="233" spans="1:60" ht="22.5" outlineLevel="1">
      <c r="A233" s="174">
        <v>125</v>
      </c>
      <c r="B233" s="175" t="s">
        <v>476</v>
      </c>
      <c r="C233" s="210" t="s">
        <v>477</v>
      </c>
      <c r="D233" s="211" t="s">
        <v>253</v>
      </c>
      <c r="E233" s="212">
        <v>21.2</v>
      </c>
      <c r="F233" s="213"/>
      <c r="G233" s="180"/>
      <c r="H233" s="179"/>
      <c r="I233" s="180">
        <f>ROUND(E233*H233,2)</f>
        <v>0</v>
      </c>
      <c r="J233" s="179"/>
      <c r="K233" s="180">
        <f>ROUND(E233*J233,2)</f>
        <v>0</v>
      </c>
      <c r="L233" s="180">
        <v>21</v>
      </c>
      <c r="M233" s="180">
        <f>G233*(1+L233/100)</f>
        <v>0</v>
      </c>
      <c r="N233" s="181">
        <v>0.00032</v>
      </c>
      <c r="O233" s="181"/>
      <c r="P233" s="181">
        <v>0</v>
      </c>
      <c r="Q233" s="181">
        <f>ROUND(E233*P233,5)</f>
        <v>0</v>
      </c>
      <c r="R233" s="177"/>
      <c r="S233" s="177"/>
      <c r="T233" s="182">
        <v>0.236</v>
      </c>
      <c r="U233" s="177">
        <f>ROUND(E233*T233,2)</f>
        <v>5</v>
      </c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 t="s">
        <v>153</v>
      </c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</row>
    <row r="234" spans="1:60" ht="13.5" outlineLevel="1">
      <c r="A234" s="174"/>
      <c r="B234" s="175"/>
      <c r="C234" s="302" t="s">
        <v>478</v>
      </c>
      <c r="D234" s="303"/>
      <c r="E234" s="304">
        <v>21.2</v>
      </c>
      <c r="F234" s="214"/>
      <c r="G234" s="180"/>
      <c r="H234" s="180"/>
      <c r="I234" s="180"/>
      <c r="J234" s="180"/>
      <c r="K234" s="180"/>
      <c r="L234" s="180"/>
      <c r="M234" s="180"/>
      <c r="N234" s="181"/>
      <c r="O234" s="181"/>
      <c r="P234" s="181"/>
      <c r="Q234" s="181"/>
      <c r="R234" s="177"/>
      <c r="S234" s="177"/>
      <c r="T234" s="182"/>
      <c r="U234" s="177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 t="s">
        <v>158</v>
      </c>
      <c r="AF234" s="183">
        <v>0</v>
      </c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183"/>
    </row>
    <row r="235" spans="1:60" ht="13.5" outlineLevel="1">
      <c r="A235" s="174">
        <v>126</v>
      </c>
      <c r="B235" s="175" t="s">
        <v>479</v>
      </c>
      <c r="C235" s="210" t="s">
        <v>480</v>
      </c>
      <c r="D235" s="211" t="s">
        <v>253</v>
      </c>
      <c r="E235" s="212">
        <v>22.26</v>
      </c>
      <c r="F235" s="213"/>
      <c r="G235" s="180"/>
      <c r="H235" s="179"/>
      <c r="I235" s="180">
        <f>ROUND(E235*H235,2)</f>
        <v>0</v>
      </c>
      <c r="J235" s="179"/>
      <c r="K235" s="180">
        <f>ROUND(E235*J235,2)</f>
        <v>0</v>
      </c>
      <c r="L235" s="180">
        <v>21</v>
      </c>
      <c r="M235" s="180">
        <f>G235*(1+L235/100)</f>
        <v>0</v>
      </c>
      <c r="N235" s="181"/>
      <c r="O235" s="181"/>
      <c r="P235" s="181">
        <v>0</v>
      </c>
      <c r="Q235" s="181">
        <f>ROUND(E235*P235,5)</f>
        <v>0</v>
      </c>
      <c r="R235" s="177"/>
      <c r="S235" s="177"/>
      <c r="T235" s="182">
        <v>0</v>
      </c>
      <c r="U235" s="177">
        <f>ROUND(E235*T235,2)</f>
        <v>0</v>
      </c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 t="s">
        <v>265</v>
      </c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</row>
    <row r="236" spans="1:60" ht="13.5" outlineLevel="1">
      <c r="A236" s="174"/>
      <c r="B236" s="175"/>
      <c r="C236" s="302" t="s">
        <v>481</v>
      </c>
      <c r="D236" s="303"/>
      <c r="E236" s="304">
        <v>22.26</v>
      </c>
      <c r="F236" s="214"/>
      <c r="G236" s="180"/>
      <c r="H236" s="180"/>
      <c r="I236" s="180"/>
      <c r="J236" s="180"/>
      <c r="K236" s="180"/>
      <c r="L236" s="180"/>
      <c r="M236" s="180"/>
      <c r="N236" s="181"/>
      <c r="O236" s="181"/>
      <c r="P236" s="181"/>
      <c r="Q236" s="181"/>
      <c r="R236" s="177"/>
      <c r="S236" s="177"/>
      <c r="T236" s="182"/>
      <c r="U236" s="177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 t="s">
        <v>158</v>
      </c>
      <c r="AF236" s="183">
        <v>0</v>
      </c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183"/>
      <c r="BC236" s="183"/>
      <c r="BD236" s="183"/>
      <c r="BE236" s="183"/>
      <c r="BF236" s="183"/>
      <c r="BG236" s="183"/>
      <c r="BH236" s="183"/>
    </row>
    <row r="237" spans="1:60" ht="22.5" outlineLevel="1">
      <c r="A237" s="174">
        <v>127</v>
      </c>
      <c r="B237" s="175" t="s">
        <v>482</v>
      </c>
      <c r="C237" s="210" t="s">
        <v>483</v>
      </c>
      <c r="D237" s="211" t="s">
        <v>181</v>
      </c>
      <c r="E237" s="212">
        <v>11.13</v>
      </c>
      <c r="F237" s="213"/>
      <c r="G237" s="180"/>
      <c r="H237" s="179"/>
      <c r="I237" s="180">
        <f>ROUND(E237*H237,2)</f>
        <v>0</v>
      </c>
      <c r="J237" s="179"/>
      <c r="K237" s="180">
        <f>ROUND(E237*J237,2)</f>
        <v>0</v>
      </c>
      <c r="L237" s="180">
        <v>21</v>
      </c>
      <c r="M237" s="180">
        <f>G237*(1+L237/100)</f>
        <v>0</v>
      </c>
      <c r="N237" s="181"/>
      <c r="O237" s="181"/>
      <c r="P237" s="181">
        <v>0</v>
      </c>
      <c r="Q237" s="181">
        <f>ROUND(E237*P237,5)</f>
        <v>0</v>
      </c>
      <c r="R237" s="177"/>
      <c r="S237" s="177"/>
      <c r="T237" s="182">
        <v>0.978</v>
      </c>
      <c r="U237" s="177">
        <f>ROUND(E237*T237,2)</f>
        <v>10.89</v>
      </c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 t="s">
        <v>153</v>
      </c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3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183"/>
      <c r="BC237" s="183"/>
      <c r="BD237" s="183"/>
      <c r="BE237" s="183"/>
      <c r="BF237" s="183"/>
      <c r="BG237" s="183"/>
      <c r="BH237" s="183"/>
    </row>
    <row r="238" spans="1:60" ht="13.5" outlineLevel="1">
      <c r="A238" s="174">
        <v>128</v>
      </c>
      <c r="B238" s="175" t="s">
        <v>484</v>
      </c>
      <c r="C238" s="210" t="s">
        <v>485</v>
      </c>
      <c r="D238" s="211" t="s">
        <v>181</v>
      </c>
      <c r="E238" s="212">
        <v>11.6865</v>
      </c>
      <c r="F238" s="213"/>
      <c r="G238" s="180"/>
      <c r="H238" s="179"/>
      <c r="I238" s="180">
        <f>ROUND(E238*H238,2)</f>
        <v>0</v>
      </c>
      <c r="J238" s="179"/>
      <c r="K238" s="180">
        <f>ROUND(E238*J238,2)</f>
        <v>0</v>
      </c>
      <c r="L238" s="180">
        <v>21</v>
      </c>
      <c r="M238" s="180">
        <f>G238*(1+L238/100)</f>
        <v>0</v>
      </c>
      <c r="N238" s="181"/>
      <c r="O238" s="181"/>
      <c r="P238" s="181">
        <v>0</v>
      </c>
      <c r="Q238" s="181">
        <f>ROUND(E238*P238,5)</f>
        <v>0</v>
      </c>
      <c r="R238" s="177"/>
      <c r="S238" s="177"/>
      <c r="T238" s="182">
        <v>0</v>
      </c>
      <c r="U238" s="177">
        <f>ROUND(E238*T238,2)</f>
        <v>0</v>
      </c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 t="s">
        <v>265</v>
      </c>
      <c r="AF238" s="183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3"/>
      <c r="AR238" s="183"/>
      <c r="AS238" s="183"/>
      <c r="AT238" s="183"/>
      <c r="AU238" s="183"/>
      <c r="AV238" s="183"/>
      <c r="AW238" s="183"/>
      <c r="AX238" s="183"/>
      <c r="AY238" s="183"/>
      <c r="AZ238" s="183"/>
      <c r="BA238" s="183"/>
      <c r="BB238" s="183"/>
      <c r="BC238" s="183"/>
      <c r="BD238" s="183"/>
      <c r="BE238" s="183"/>
      <c r="BF238" s="183"/>
      <c r="BG238" s="183"/>
      <c r="BH238" s="183"/>
    </row>
    <row r="239" spans="1:60" ht="13.5" outlineLevel="1">
      <c r="A239" s="174"/>
      <c r="B239" s="175"/>
      <c r="C239" s="302" t="s">
        <v>486</v>
      </c>
      <c r="D239" s="303"/>
      <c r="E239" s="304">
        <v>11.6865</v>
      </c>
      <c r="F239" s="214"/>
      <c r="G239" s="180"/>
      <c r="H239" s="180"/>
      <c r="I239" s="180"/>
      <c r="J239" s="180"/>
      <c r="K239" s="180"/>
      <c r="L239" s="180"/>
      <c r="M239" s="180"/>
      <c r="N239" s="181"/>
      <c r="O239" s="181"/>
      <c r="P239" s="181"/>
      <c r="Q239" s="181"/>
      <c r="R239" s="177"/>
      <c r="S239" s="177"/>
      <c r="T239" s="182"/>
      <c r="U239" s="177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 t="s">
        <v>158</v>
      </c>
      <c r="AF239" s="183">
        <v>0</v>
      </c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183"/>
      <c r="BC239" s="183"/>
      <c r="BD239" s="183"/>
      <c r="BE239" s="183"/>
      <c r="BF239" s="183"/>
      <c r="BG239" s="183"/>
      <c r="BH239" s="183"/>
    </row>
    <row r="240" spans="1:60" ht="22.5" outlineLevel="1">
      <c r="A240" s="174">
        <v>129</v>
      </c>
      <c r="B240" s="175" t="s">
        <v>487</v>
      </c>
      <c r="C240" s="210" t="s">
        <v>488</v>
      </c>
      <c r="D240" s="211" t="s">
        <v>240</v>
      </c>
      <c r="E240" s="212">
        <v>0.35</v>
      </c>
      <c r="F240" s="213"/>
      <c r="G240" s="180"/>
      <c r="H240" s="179"/>
      <c r="I240" s="180">
        <f>ROUND(E240*H240,2)</f>
        <v>0</v>
      </c>
      <c r="J240" s="179"/>
      <c r="K240" s="180">
        <f>ROUND(E240*J240,2)</f>
        <v>0</v>
      </c>
      <c r="L240" s="180">
        <v>21</v>
      </c>
      <c r="M240" s="180">
        <f>G240*(1+L240/100)</f>
        <v>0</v>
      </c>
      <c r="N240" s="181">
        <v>0</v>
      </c>
      <c r="O240" s="181">
        <f>ROUND(E240*N240,5)</f>
        <v>0</v>
      </c>
      <c r="P240" s="181">
        <v>0</v>
      </c>
      <c r="Q240" s="181">
        <f>ROUND(E240*P240,5)</f>
        <v>0</v>
      </c>
      <c r="R240" s="177"/>
      <c r="S240" s="177"/>
      <c r="T240" s="182">
        <v>1.598</v>
      </c>
      <c r="U240" s="177">
        <f>ROUND(E240*T240,2)</f>
        <v>0.56</v>
      </c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 t="s">
        <v>153</v>
      </c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183"/>
    </row>
    <row r="241" spans="1:31" ht="13.5">
      <c r="A241" s="165" t="s">
        <v>141</v>
      </c>
      <c r="B241" s="187" t="s">
        <v>100</v>
      </c>
      <c r="C241" s="188" t="s">
        <v>101</v>
      </c>
      <c r="D241" s="189"/>
      <c r="E241" s="190"/>
      <c r="F241" s="191"/>
      <c r="G241" s="191"/>
      <c r="H241" s="191"/>
      <c r="I241" s="191">
        <f>SUM(I242:I247)</f>
        <v>0</v>
      </c>
      <c r="J241" s="191"/>
      <c r="K241" s="191">
        <f>SUM(K242:K247)</f>
        <v>0</v>
      </c>
      <c r="L241" s="191"/>
      <c r="M241" s="191">
        <f>SUM(M242:M247)</f>
        <v>0</v>
      </c>
      <c r="N241" s="192"/>
      <c r="O241" s="192"/>
      <c r="P241" s="192"/>
      <c r="Q241" s="192">
        <f>SUM(Q242:Q247)</f>
        <v>0</v>
      </c>
      <c r="R241" s="189"/>
      <c r="S241" s="189"/>
      <c r="T241" s="193"/>
      <c r="U241" s="189">
        <f>SUM(U242:U247)</f>
        <v>15.42</v>
      </c>
      <c r="AE241" t="s">
        <v>142</v>
      </c>
    </row>
    <row r="242" spans="1:60" ht="22.5" outlineLevel="1">
      <c r="A242" s="174">
        <v>130</v>
      </c>
      <c r="B242" s="175" t="s">
        <v>489</v>
      </c>
      <c r="C242" s="210" t="s">
        <v>490</v>
      </c>
      <c r="D242" s="211" t="s">
        <v>181</v>
      </c>
      <c r="E242" s="212">
        <v>12.8</v>
      </c>
      <c r="F242" s="213"/>
      <c r="G242" s="180"/>
      <c r="H242" s="179"/>
      <c r="I242" s="180">
        <f>ROUND(E242*H242,2)</f>
        <v>0</v>
      </c>
      <c r="J242" s="179"/>
      <c r="K242" s="180">
        <f>ROUND(E242*J242,2)</f>
        <v>0</v>
      </c>
      <c r="L242" s="180">
        <v>21</v>
      </c>
      <c r="M242" s="180">
        <f>G242*(1+L242/100)</f>
        <v>0</v>
      </c>
      <c r="N242" s="181">
        <v>0.00016</v>
      </c>
      <c r="O242" s="181"/>
      <c r="P242" s="181">
        <v>0</v>
      </c>
      <c r="Q242" s="181">
        <f>ROUND(E242*P242,5)</f>
        <v>0</v>
      </c>
      <c r="R242" s="177"/>
      <c r="S242" s="177"/>
      <c r="T242" s="182">
        <v>0.05</v>
      </c>
      <c r="U242" s="177">
        <f>ROUND(E242*T242,2)</f>
        <v>0.64</v>
      </c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 t="s">
        <v>153</v>
      </c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3"/>
      <c r="AT242" s="183"/>
      <c r="AU242" s="183"/>
      <c r="AV242" s="183"/>
      <c r="AW242" s="183"/>
      <c r="AX242" s="183"/>
      <c r="AY242" s="183"/>
      <c r="AZ242" s="183"/>
      <c r="BA242" s="183"/>
      <c r="BB242" s="183"/>
      <c r="BC242" s="183"/>
      <c r="BD242" s="183"/>
      <c r="BE242" s="183"/>
      <c r="BF242" s="183"/>
      <c r="BG242" s="183"/>
      <c r="BH242" s="183"/>
    </row>
    <row r="243" spans="1:60" ht="13.5" outlineLevel="1">
      <c r="A243" s="174"/>
      <c r="B243" s="175"/>
      <c r="C243" s="302" t="s">
        <v>305</v>
      </c>
      <c r="D243" s="303"/>
      <c r="E243" s="304">
        <v>12.8</v>
      </c>
      <c r="F243" s="214"/>
      <c r="G243" s="180"/>
      <c r="H243" s="180"/>
      <c r="I243" s="180"/>
      <c r="J243" s="180"/>
      <c r="K243" s="180"/>
      <c r="L243" s="180"/>
      <c r="M243" s="180"/>
      <c r="N243" s="181"/>
      <c r="O243" s="181"/>
      <c r="P243" s="181"/>
      <c r="Q243" s="181"/>
      <c r="R243" s="177"/>
      <c r="S243" s="177"/>
      <c r="T243" s="182"/>
      <c r="U243" s="177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 t="s">
        <v>158</v>
      </c>
      <c r="AF243" s="183">
        <v>0</v>
      </c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3"/>
      <c r="BB243" s="183"/>
      <c r="BC243" s="183"/>
      <c r="BD243" s="183"/>
      <c r="BE243" s="183"/>
      <c r="BF243" s="183"/>
      <c r="BG243" s="183"/>
      <c r="BH243" s="183"/>
    </row>
    <row r="244" spans="1:60" ht="22.5" outlineLevel="1">
      <c r="A244" s="174">
        <v>131</v>
      </c>
      <c r="B244" s="175" t="s">
        <v>491</v>
      </c>
      <c r="C244" s="210" t="s">
        <v>492</v>
      </c>
      <c r="D244" s="211" t="s">
        <v>181</v>
      </c>
      <c r="E244" s="212">
        <v>12.8</v>
      </c>
      <c r="F244" s="213"/>
      <c r="G244" s="180"/>
      <c r="H244" s="179"/>
      <c r="I244" s="180">
        <f>ROUND(E244*H244,2)</f>
        <v>0</v>
      </c>
      <c r="J244" s="179"/>
      <c r="K244" s="180">
        <f>ROUND(E244*J244,2)</f>
        <v>0</v>
      </c>
      <c r="L244" s="180">
        <v>21</v>
      </c>
      <c r="M244" s="180">
        <f>G244*(1+L244/100)</f>
        <v>0</v>
      </c>
      <c r="N244" s="181"/>
      <c r="O244" s="181"/>
      <c r="P244" s="181">
        <v>0</v>
      </c>
      <c r="Q244" s="181">
        <f>ROUND(E244*P244,5)</f>
        <v>0</v>
      </c>
      <c r="R244" s="177"/>
      <c r="S244" s="177"/>
      <c r="T244" s="182">
        <v>1.126</v>
      </c>
      <c r="U244" s="177">
        <f>ROUND(E244*T244,2)</f>
        <v>14.41</v>
      </c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 t="s">
        <v>153</v>
      </c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183"/>
    </row>
    <row r="245" spans="1:60" ht="13.5" outlineLevel="1">
      <c r="A245" s="174">
        <v>132</v>
      </c>
      <c r="B245" s="175" t="s">
        <v>493</v>
      </c>
      <c r="C245" s="210" t="s">
        <v>494</v>
      </c>
      <c r="D245" s="211" t="s">
        <v>181</v>
      </c>
      <c r="E245" s="212">
        <v>13.44</v>
      </c>
      <c r="F245" s="213"/>
      <c r="G245" s="180"/>
      <c r="H245" s="179"/>
      <c r="I245" s="180">
        <f>ROUND(E245*H245,2)</f>
        <v>0</v>
      </c>
      <c r="J245" s="179"/>
      <c r="K245" s="180">
        <f>ROUND(E245*J245,2)</f>
        <v>0</v>
      </c>
      <c r="L245" s="180">
        <v>21</v>
      </c>
      <c r="M245" s="180">
        <f>G245*(1+L245/100)</f>
        <v>0</v>
      </c>
      <c r="N245" s="181"/>
      <c r="O245" s="181"/>
      <c r="P245" s="181">
        <v>0</v>
      </c>
      <c r="Q245" s="181">
        <f>ROUND(E245*P245,5)</f>
        <v>0</v>
      </c>
      <c r="R245" s="177"/>
      <c r="S245" s="177"/>
      <c r="T245" s="182">
        <v>0</v>
      </c>
      <c r="U245" s="177">
        <f>ROUND(E245*T245,2)</f>
        <v>0</v>
      </c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 t="s">
        <v>265</v>
      </c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3"/>
      <c r="BH245" s="183"/>
    </row>
    <row r="246" spans="1:60" ht="13.5" outlineLevel="1">
      <c r="A246" s="174"/>
      <c r="B246" s="175"/>
      <c r="C246" s="302" t="s">
        <v>495</v>
      </c>
      <c r="D246" s="303"/>
      <c r="E246" s="304">
        <v>13.44</v>
      </c>
      <c r="F246" s="214"/>
      <c r="G246" s="180"/>
      <c r="H246" s="180"/>
      <c r="I246" s="180"/>
      <c r="J246" s="180"/>
      <c r="K246" s="180"/>
      <c r="L246" s="180"/>
      <c r="M246" s="180"/>
      <c r="N246" s="181"/>
      <c r="O246" s="181"/>
      <c r="P246" s="181"/>
      <c r="Q246" s="181"/>
      <c r="R246" s="177"/>
      <c r="S246" s="177"/>
      <c r="T246" s="182"/>
      <c r="U246" s="177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 t="s">
        <v>158</v>
      </c>
      <c r="AF246" s="183">
        <v>0</v>
      </c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3"/>
      <c r="AT246" s="183"/>
      <c r="AU246" s="183"/>
      <c r="AV246" s="183"/>
      <c r="AW246" s="183"/>
      <c r="AX246" s="183"/>
      <c r="AY246" s="183"/>
      <c r="AZ246" s="183"/>
      <c r="BA246" s="183"/>
      <c r="BB246" s="183"/>
      <c r="BC246" s="183"/>
      <c r="BD246" s="183"/>
      <c r="BE246" s="183"/>
      <c r="BF246" s="183"/>
      <c r="BG246" s="183"/>
      <c r="BH246" s="183"/>
    </row>
    <row r="247" spans="1:60" ht="22.5" outlineLevel="1">
      <c r="A247" s="174">
        <v>133</v>
      </c>
      <c r="B247" s="175" t="s">
        <v>496</v>
      </c>
      <c r="C247" s="210" t="s">
        <v>497</v>
      </c>
      <c r="D247" s="211" t="s">
        <v>240</v>
      </c>
      <c r="E247" s="212">
        <v>0.23</v>
      </c>
      <c r="F247" s="213"/>
      <c r="G247" s="180"/>
      <c r="H247" s="179"/>
      <c r="I247" s="180">
        <f>ROUND(E247*H247,2)</f>
        <v>0</v>
      </c>
      <c r="J247" s="179"/>
      <c r="K247" s="180">
        <f>ROUND(E247*J247,2)</f>
        <v>0</v>
      </c>
      <c r="L247" s="180">
        <v>21</v>
      </c>
      <c r="M247" s="180">
        <f>G247*(1+L247/100)</f>
        <v>0</v>
      </c>
      <c r="N247" s="181">
        <v>0</v>
      </c>
      <c r="O247" s="181">
        <f>ROUND(E247*N247,5)</f>
        <v>0</v>
      </c>
      <c r="P247" s="181">
        <v>0</v>
      </c>
      <c r="Q247" s="181">
        <f>ROUND(E247*P247,5)</f>
        <v>0</v>
      </c>
      <c r="R247" s="177"/>
      <c r="S247" s="177"/>
      <c r="T247" s="182">
        <v>1.598</v>
      </c>
      <c r="U247" s="177">
        <f>ROUND(E247*T247,2)</f>
        <v>0.37</v>
      </c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 t="s">
        <v>153</v>
      </c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183"/>
      <c r="BG247" s="183"/>
      <c r="BH247" s="183"/>
    </row>
    <row r="248" spans="1:31" ht="13.5">
      <c r="A248" s="165" t="s">
        <v>141</v>
      </c>
      <c r="B248" s="187" t="s">
        <v>102</v>
      </c>
      <c r="C248" s="188" t="s">
        <v>103</v>
      </c>
      <c r="D248" s="189"/>
      <c r="E248" s="190"/>
      <c r="F248" s="191"/>
      <c r="G248" s="191"/>
      <c r="H248" s="191"/>
      <c r="I248" s="191">
        <f>SUM(I249:I251)</f>
        <v>0</v>
      </c>
      <c r="J248" s="191"/>
      <c r="K248" s="191">
        <f>SUM(K249:K251)</f>
        <v>0</v>
      </c>
      <c r="L248" s="191"/>
      <c r="M248" s="191">
        <f>SUM(M249:M251)</f>
        <v>0</v>
      </c>
      <c r="N248" s="192"/>
      <c r="O248" s="192"/>
      <c r="P248" s="192"/>
      <c r="Q248" s="192">
        <f>SUM(Q249:Q251)</f>
        <v>0</v>
      </c>
      <c r="R248" s="189"/>
      <c r="S248" s="189"/>
      <c r="T248" s="193"/>
      <c r="U248" s="189">
        <f>SUM(U249:U251)</f>
        <v>7.61</v>
      </c>
      <c r="AE248" t="s">
        <v>142</v>
      </c>
    </row>
    <row r="249" spans="1:60" ht="22.5" outlineLevel="1">
      <c r="A249" s="174">
        <v>134</v>
      </c>
      <c r="B249" s="175" t="s">
        <v>498</v>
      </c>
      <c r="C249" s="176" t="s">
        <v>499</v>
      </c>
      <c r="D249" s="177" t="s">
        <v>181</v>
      </c>
      <c r="E249" s="178">
        <v>57.64</v>
      </c>
      <c r="F249" s="179"/>
      <c r="G249" s="180"/>
      <c r="H249" s="179"/>
      <c r="I249" s="180">
        <f>ROUND(E249*H249,2)</f>
        <v>0</v>
      </c>
      <c r="J249" s="179"/>
      <c r="K249" s="180">
        <f>ROUND(E249*J249,2)</f>
        <v>0</v>
      </c>
      <c r="L249" s="180">
        <v>21</v>
      </c>
      <c r="M249" s="180">
        <f>G249*(1+L249/100)</f>
        <v>0</v>
      </c>
      <c r="N249" s="181">
        <v>0.00042</v>
      </c>
      <c r="O249" s="181"/>
      <c r="P249" s="181">
        <v>0</v>
      </c>
      <c r="Q249" s="181">
        <f>ROUND(E249*P249,5)</f>
        <v>0</v>
      </c>
      <c r="R249" s="177"/>
      <c r="S249" s="177"/>
      <c r="T249" s="182">
        <v>0.132</v>
      </c>
      <c r="U249" s="177">
        <f>ROUND(E249*T249,2)</f>
        <v>7.61</v>
      </c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 t="s">
        <v>153</v>
      </c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183"/>
      <c r="BC249" s="183"/>
      <c r="BD249" s="183"/>
      <c r="BE249" s="183"/>
      <c r="BF249" s="183"/>
      <c r="BG249" s="183"/>
      <c r="BH249" s="183"/>
    </row>
    <row r="250" spans="1:60" ht="13.5" outlineLevel="1">
      <c r="A250" s="174"/>
      <c r="B250" s="175"/>
      <c r="C250" s="184" t="s">
        <v>500</v>
      </c>
      <c r="D250" s="185"/>
      <c r="E250" s="186">
        <v>22</v>
      </c>
      <c r="F250" s="180"/>
      <c r="G250" s="180"/>
      <c r="H250" s="180"/>
      <c r="I250" s="180"/>
      <c r="J250" s="180"/>
      <c r="K250" s="180"/>
      <c r="L250" s="180"/>
      <c r="M250" s="180"/>
      <c r="N250" s="181"/>
      <c r="O250" s="181"/>
      <c r="P250" s="181"/>
      <c r="Q250" s="181"/>
      <c r="R250" s="177"/>
      <c r="S250" s="177"/>
      <c r="T250" s="182"/>
      <c r="U250" s="177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 t="s">
        <v>158</v>
      </c>
      <c r="AF250" s="183">
        <v>0</v>
      </c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3"/>
      <c r="AW250" s="183"/>
      <c r="AX250" s="183"/>
      <c r="AY250" s="183"/>
      <c r="AZ250" s="183"/>
      <c r="BA250" s="183"/>
      <c r="BB250" s="183"/>
      <c r="BC250" s="183"/>
      <c r="BD250" s="183"/>
      <c r="BE250" s="183"/>
      <c r="BF250" s="183"/>
      <c r="BG250" s="183"/>
      <c r="BH250" s="183"/>
    </row>
    <row r="251" spans="1:60" ht="13.5" outlineLevel="1">
      <c r="A251" s="174"/>
      <c r="B251" s="175"/>
      <c r="C251" s="184" t="s">
        <v>501</v>
      </c>
      <c r="D251" s="185"/>
      <c r="E251" s="186">
        <v>35.64</v>
      </c>
      <c r="F251" s="180"/>
      <c r="G251" s="180"/>
      <c r="H251" s="180"/>
      <c r="I251" s="180"/>
      <c r="J251" s="180"/>
      <c r="K251" s="180"/>
      <c r="L251" s="180"/>
      <c r="M251" s="180"/>
      <c r="N251" s="181"/>
      <c r="O251" s="181"/>
      <c r="P251" s="181"/>
      <c r="Q251" s="181"/>
      <c r="R251" s="177"/>
      <c r="S251" s="177"/>
      <c r="T251" s="182"/>
      <c r="U251" s="177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 t="s">
        <v>158</v>
      </c>
      <c r="AF251" s="183">
        <v>0</v>
      </c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  <c r="BC251" s="183"/>
      <c r="BD251" s="183"/>
      <c r="BE251" s="183"/>
      <c r="BF251" s="183"/>
      <c r="BG251" s="183"/>
      <c r="BH251" s="183"/>
    </row>
    <row r="252" spans="1:31" ht="13.5">
      <c r="A252" s="165" t="s">
        <v>141</v>
      </c>
      <c r="B252" s="187" t="s">
        <v>104</v>
      </c>
      <c r="C252" s="188" t="s">
        <v>105</v>
      </c>
      <c r="D252" s="189"/>
      <c r="E252" s="190"/>
      <c r="F252" s="191"/>
      <c r="G252" s="191"/>
      <c r="H252" s="191"/>
      <c r="I252" s="191">
        <f>SUM(I253:I256)</f>
        <v>0</v>
      </c>
      <c r="J252" s="191"/>
      <c r="K252" s="191">
        <f>SUM(K253:K256)</f>
        <v>0</v>
      </c>
      <c r="L252" s="191"/>
      <c r="M252" s="191">
        <f>SUM(M253:M256)</f>
        <v>0</v>
      </c>
      <c r="N252" s="192"/>
      <c r="O252" s="192"/>
      <c r="P252" s="192"/>
      <c r="Q252" s="192">
        <f>SUM(Q253:Q256)</f>
        <v>0</v>
      </c>
      <c r="R252" s="189"/>
      <c r="S252" s="189"/>
      <c r="T252" s="193"/>
      <c r="U252" s="189">
        <f>SUM(U253:U256)</f>
        <v>24.19</v>
      </c>
      <c r="AE252" t="s">
        <v>142</v>
      </c>
    </row>
    <row r="253" spans="1:60" ht="13.5" outlineLevel="1">
      <c r="A253" s="174">
        <v>135</v>
      </c>
      <c r="B253" s="175" t="s">
        <v>502</v>
      </c>
      <c r="C253" s="176" t="s">
        <v>503</v>
      </c>
      <c r="D253" s="177" t="s">
        <v>181</v>
      </c>
      <c r="E253" s="178">
        <v>170.98</v>
      </c>
      <c r="F253" s="179"/>
      <c r="G253" s="180"/>
      <c r="H253" s="179"/>
      <c r="I253" s="180">
        <f>ROUND(E253*H253,2)</f>
        <v>0</v>
      </c>
      <c r="J253" s="179"/>
      <c r="K253" s="180">
        <f>ROUND(E253*J253,2)</f>
        <v>0</v>
      </c>
      <c r="L253" s="180">
        <v>21</v>
      </c>
      <c r="M253" s="180">
        <f>G253*(1+L253/100)</f>
        <v>0</v>
      </c>
      <c r="N253" s="181">
        <v>7E-05</v>
      </c>
      <c r="O253" s="181"/>
      <c r="P253" s="181">
        <v>0</v>
      </c>
      <c r="Q253" s="181">
        <f>ROUND(E253*P253,5)</f>
        <v>0</v>
      </c>
      <c r="R253" s="177"/>
      <c r="S253" s="177"/>
      <c r="T253" s="182">
        <v>0.03248</v>
      </c>
      <c r="U253" s="177">
        <f>ROUND(E253*T253,2)</f>
        <v>5.55</v>
      </c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 t="s">
        <v>153</v>
      </c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  <c r="BC253" s="183"/>
      <c r="BD253" s="183"/>
      <c r="BE253" s="183"/>
      <c r="BF253" s="183"/>
      <c r="BG253" s="183"/>
      <c r="BH253" s="183"/>
    </row>
    <row r="254" spans="1:60" ht="13.5" outlineLevel="1">
      <c r="A254" s="174"/>
      <c r="B254" s="175"/>
      <c r="C254" s="184" t="s">
        <v>504</v>
      </c>
      <c r="D254" s="185"/>
      <c r="E254" s="186">
        <v>69.93</v>
      </c>
      <c r="F254" s="180"/>
      <c r="G254" s="180"/>
      <c r="H254" s="180"/>
      <c r="I254" s="180"/>
      <c r="J254" s="180"/>
      <c r="K254" s="180"/>
      <c r="L254" s="180"/>
      <c r="M254" s="180"/>
      <c r="N254" s="181"/>
      <c r="O254" s="181"/>
      <c r="P254" s="181"/>
      <c r="Q254" s="181"/>
      <c r="R254" s="177"/>
      <c r="S254" s="177"/>
      <c r="T254" s="182"/>
      <c r="U254" s="177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 t="s">
        <v>158</v>
      </c>
      <c r="AF254" s="183">
        <v>0</v>
      </c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  <c r="BC254" s="183"/>
      <c r="BD254" s="183"/>
      <c r="BE254" s="183"/>
      <c r="BF254" s="183"/>
      <c r="BG254" s="183"/>
      <c r="BH254" s="183"/>
    </row>
    <row r="255" spans="1:60" ht="13.5" outlineLevel="1">
      <c r="A255" s="174"/>
      <c r="B255" s="175"/>
      <c r="C255" s="184" t="s">
        <v>505</v>
      </c>
      <c r="D255" s="185"/>
      <c r="E255" s="186">
        <v>101.05</v>
      </c>
      <c r="F255" s="180"/>
      <c r="G255" s="180"/>
      <c r="H255" s="180"/>
      <c r="I255" s="180"/>
      <c r="J255" s="180"/>
      <c r="K255" s="180"/>
      <c r="L255" s="180"/>
      <c r="M255" s="180"/>
      <c r="N255" s="181"/>
      <c r="O255" s="181"/>
      <c r="P255" s="181"/>
      <c r="Q255" s="181"/>
      <c r="R255" s="177"/>
      <c r="S255" s="177"/>
      <c r="T255" s="182"/>
      <c r="U255" s="177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 t="s">
        <v>158</v>
      </c>
      <c r="AF255" s="183">
        <v>0</v>
      </c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</row>
    <row r="256" spans="1:60" ht="13.5" outlineLevel="1">
      <c r="A256" s="174">
        <v>136</v>
      </c>
      <c r="B256" s="175" t="s">
        <v>506</v>
      </c>
      <c r="C256" s="176" t="s">
        <v>507</v>
      </c>
      <c r="D256" s="177" t="s">
        <v>181</v>
      </c>
      <c r="E256" s="178">
        <v>170.98</v>
      </c>
      <c r="F256" s="179"/>
      <c r="G256" s="180"/>
      <c r="H256" s="179"/>
      <c r="I256" s="180">
        <f>ROUND(E256*H256,2)</f>
        <v>0</v>
      </c>
      <c r="J256" s="179"/>
      <c r="K256" s="180">
        <f>ROUND(E256*J256,2)</f>
        <v>0</v>
      </c>
      <c r="L256" s="180">
        <v>21</v>
      </c>
      <c r="M256" s="180">
        <f>G256*(1+L256/100)</f>
        <v>0</v>
      </c>
      <c r="N256" s="181">
        <v>0.00024</v>
      </c>
      <c r="O256" s="181"/>
      <c r="P256" s="181">
        <v>0</v>
      </c>
      <c r="Q256" s="181">
        <f>ROUND(E256*P256,5)</f>
        <v>0</v>
      </c>
      <c r="R256" s="177"/>
      <c r="S256" s="177"/>
      <c r="T256" s="182">
        <v>0.10902</v>
      </c>
      <c r="U256" s="177">
        <f>ROUND(E256*T256,2)</f>
        <v>18.64</v>
      </c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 t="s">
        <v>153</v>
      </c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3"/>
      <c r="BG256" s="183"/>
      <c r="BH256" s="183"/>
    </row>
    <row r="257" spans="1:31" ht="13.5">
      <c r="A257" s="165" t="s">
        <v>141</v>
      </c>
      <c r="B257" s="187" t="s">
        <v>106</v>
      </c>
      <c r="C257" s="188" t="s">
        <v>107</v>
      </c>
      <c r="D257" s="189"/>
      <c r="E257" s="190"/>
      <c r="F257" s="191"/>
      <c r="G257" s="191"/>
      <c r="H257" s="191"/>
      <c r="I257" s="191">
        <f>SUM(I258:I263)</f>
        <v>0</v>
      </c>
      <c r="J257" s="191"/>
      <c r="K257" s="191">
        <f>SUM(K258:K263)</f>
        <v>0</v>
      </c>
      <c r="L257" s="191"/>
      <c r="M257" s="191">
        <f>SUM(M258:M263)</f>
        <v>0</v>
      </c>
      <c r="N257" s="192"/>
      <c r="O257" s="192"/>
      <c r="P257" s="192"/>
      <c r="Q257" s="192">
        <f>SUM(Q258:Q263)</f>
        <v>0</v>
      </c>
      <c r="R257" s="189"/>
      <c r="S257" s="189"/>
      <c r="T257" s="193"/>
      <c r="U257" s="189">
        <f>SUM(U258:U263)</f>
        <v>14.79</v>
      </c>
      <c r="AE257" t="s">
        <v>142</v>
      </c>
    </row>
    <row r="258" spans="1:60" ht="13.5" outlineLevel="1">
      <c r="A258" s="174">
        <v>137</v>
      </c>
      <c r="B258" s="175" t="s">
        <v>508</v>
      </c>
      <c r="C258" s="176" t="s">
        <v>509</v>
      </c>
      <c r="D258" s="177" t="s">
        <v>363</v>
      </c>
      <c r="E258" s="178">
        <v>1</v>
      </c>
      <c r="F258" s="179"/>
      <c r="G258" s="180"/>
      <c r="H258" s="179"/>
      <c r="I258" s="180">
        <f>ROUND(E258*H258,2)</f>
        <v>0</v>
      </c>
      <c r="J258" s="179"/>
      <c r="K258" s="180">
        <f>ROUND(E258*J258,2)</f>
        <v>0</v>
      </c>
      <c r="L258" s="180">
        <v>21</v>
      </c>
      <c r="M258" s="180">
        <f>G258*(1+L258/100)</f>
        <v>0</v>
      </c>
      <c r="N258" s="181">
        <v>0</v>
      </c>
      <c r="O258" s="181">
        <f>ROUND(E258*N258,5)</f>
        <v>0</v>
      </c>
      <c r="P258" s="181">
        <v>0</v>
      </c>
      <c r="Q258" s="181">
        <f>ROUND(E258*P258,5)</f>
        <v>0</v>
      </c>
      <c r="R258" s="177"/>
      <c r="S258" s="177"/>
      <c r="T258" s="182">
        <v>0</v>
      </c>
      <c r="U258" s="177">
        <f>ROUND(E258*T258,2)</f>
        <v>0</v>
      </c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 t="s">
        <v>153</v>
      </c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183"/>
    </row>
    <row r="259" spans="1:60" ht="13.5" outlineLevel="1">
      <c r="A259" s="174">
        <v>138</v>
      </c>
      <c r="B259" s="175" t="s">
        <v>510</v>
      </c>
      <c r="C259" s="176" t="s">
        <v>511</v>
      </c>
      <c r="D259" s="177" t="s">
        <v>363</v>
      </c>
      <c r="E259" s="178">
        <v>1</v>
      </c>
      <c r="F259" s="179"/>
      <c r="G259" s="180"/>
      <c r="H259" s="179"/>
      <c r="I259" s="180">
        <f>ROUND(E259*H259,2)</f>
        <v>0</v>
      </c>
      <c r="J259" s="179"/>
      <c r="K259" s="180">
        <f>ROUND(E259*J259,2)</f>
        <v>0</v>
      </c>
      <c r="L259" s="180">
        <v>21</v>
      </c>
      <c r="M259" s="180">
        <f>G259*(1+L259/100)</f>
        <v>0</v>
      </c>
      <c r="N259" s="181">
        <v>0</v>
      </c>
      <c r="O259" s="181">
        <f>ROUND(E259*N259,5)</f>
        <v>0</v>
      </c>
      <c r="P259" s="181">
        <v>0</v>
      </c>
      <c r="Q259" s="181">
        <f>ROUND(E259*P259,5)</f>
        <v>0</v>
      </c>
      <c r="R259" s="177"/>
      <c r="S259" s="177"/>
      <c r="T259" s="182">
        <v>0</v>
      </c>
      <c r="U259" s="177">
        <f>ROUND(E259*T259,2)</f>
        <v>0</v>
      </c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 t="s">
        <v>153</v>
      </c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183"/>
    </row>
    <row r="260" spans="1:60" ht="33.75" outlineLevel="1">
      <c r="A260" s="174">
        <v>139</v>
      </c>
      <c r="B260" s="175" t="s">
        <v>512</v>
      </c>
      <c r="C260" s="176" t="s">
        <v>513</v>
      </c>
      <c r="D260" s="177" t="s">
        <v>253</v>
      </c>
      <c r="E260" s="178">
        <v>170</v>
      </c>
      <c r="F260" s="179"/>
      <c r="G260" s="180"/>
      <c r="H260" s="179"/>
      <c r="I260" s="180">
        <f>ROUND(E260*H260,2)</f>
        <v>0</v>
      </c>
      <c r="J260" s="179"/>
      <c r="K260" s="180">
        <f>ROUND(E260*J260,2)</f>
        <v>0</v>
      </c>
      <c r="L260" s="180">
        <v>21</v>
      </c>
      <c r="M260" s="180">
        <f>G260*(1+L260/100)</f>
        <v>0</v>
      </c>
      <c r="N260" s="181">
        <v>0.00056</v>
      </c>
      <c r="O260" s="181">
        <f>ROUND(E260*N260,5)</f>
        <v>0.0952</v>
      </c>
      <c r="P260" s="181">
        <v>0</v>
      </c>
      <c r="Q260" s="181">
        <f>ROUND(E260*P260,5)</f>
        <v>0</v>
      </c>
      <c r="R260" s="177"/>
      <c r="S260" s="177"/>
      <c r="T260" s="182">
        <v>0.061</v>
      </c>
      <c r="U260" s="177">
        <f>ROUND(E260*T260,2)</f>
        <v>10.37</v>
      </c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 t="s">
        <v>153</v>
      </c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3"/>
      <c r="BG260" s="183"/>
      <c r="BH260" s="183"/>
    </row>
    <row r="261" spans="1:60" ht="13.5" outlineLevel="1">
      <c r="A261" s="174"/>
      <c r="B261" s="175"/>
      <c r="C261" s="269" t="s">
        <v>514</v>
      </c>
      <c r="D261" s="270"/>
      <c r="E261" s="271"/>
      <c r="F261" s="272"/>
      <c r="G261" s="273"/>
      <c r="H261" s="180"/>
      <c r="I261" s="180"/>
      <c r="J261" s="180"/>
      <c r="K261" s="180"/>
      <c r="L261" s="180"/>
      <c r="M261" s="180"/>
      <c r="N261" s="181"/>
      <c r="O261" s="181"/>
      <c r="P261" s="181"/>
      <c r="Q261" s="181"/>
      <c r="R261" s="177"/>
      <c r="S261" s="177"/>
      <c r="T261" s="182"/>
      <c r="U261" s="177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 t="s">
        <v>515</v>
      </c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94" t="str">
        <f>C261</f>
        <v>- kabelové vedení bude přiloženo do rýhy pro potrubí</v>
      </c>
      <c r="BB261" s="183"/>
      <c r="BC261" s="183"/>
      <c r="BD261" s="183"/>
      <c r="BE261" s="183"/>
      <c r="BF261" s="183"/>
      <c r="BG261" s="183"/>
      <c r="BH261" s="183"/>
    </row>
    <row r="262" spans="1:60" ht="13.5" outlineLevel="1">
      <c r="A262" s="174">
        <v>140</v>
      </c>
      <c r="B262" s="175" t="s">
        <v>516</v>
      </c>
      <c r="C262" s="176" t="s">
        <v>517</v>
      </c>
      <c r="D262" s="177" t="s">
        <v>363</v>
      </c>
      <c r="E262" s="178">
        <v>1</v>
      </c>
      <c r="F262" s="179"/>
      <c r="G262" s="180"/>
      <c r="H262" s="179"/>
      <c r="I262" s="180">
        <f>ROUND(E262*H262,2)</f>
        <v>0</v>
      </c>
      <c r="J262" s="179"/>
      <c r="K262" s="180">
        <f>ROUND(E262*J262,2)</f>
        <v>0</v>
      </c>
      <c r="L262" s="180">
        <v>21</v>
      </c>
      <c r="M262" s="180">
        <f>G262*(1+L262/100)</f>
        <v>0</v>
      </c>
      <c r="N262" s="181">
        <v>0</v>
      </c>
      <c r="O262" s="181">
        <f>ROUND(E262*N262,5)</f>
        <v>0</v>
      </c>
      <c r="P262" s="181">
        <v>0</v>
      </c>
      <c r="Q262" s="181">
        <f>ROUND(E262*P262,5)</f>
        <v>0</v>
      </c>
      <c r="R262" s="177"/>
      <c r="S262" s="177"/>
      <c r="T262" s="182">
        <v>0</v>
      </c>
      <c r="U262" s="177">
        <f>ROUND(E262*T262,2)</f>
        <v>0</v>
      </c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 t="s">
        <v>153</v>
      </c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  <c r="BC262" s="183"/>
      <c r="BD262" s="183"/>
      <c r="BE262" s="183"/>
      <c r="BF262" s="183"/>
      <c r="BG262" s="183"/>
      <c r="BH262" s="183"/>
    </row>
    <row r="263" spans="1:60" ht="22.5" outlineLevel="1">
      <c r="A263" s="174">
        <v>141</v>
      </c>
      <c r="B263" s="175" t="s">
        <v>518</v>
      </c>
      <c r="C263" s="176" t="s">
        <v>519</v>
      </c>
      <c r="D263" s="177" t="s">
        <v>253</v>
      </c>
      <c r="E263" s="178">
        <v>170</v>
      </c>
      <c r="F263" s="179"/>
      <c r="G263" s="180"/>
      <c r="H263" s="179"/>
      <c r="I263" s="180">
        <f>ROUND(E263*H263,2)</f>
        <v>0</v>
      </c>
      <c r="J263" s="179"/>
      <c r="K263" s="180">
        <f>ROUND(E263*J263,2)</f>
        <v>0</v>
      </c>
      <c r="L263" s="180">
        <v>21</v>
      </c>
      <c r="M263" s="180">
        <f>G263*(1+L263/100)</f>
        <v>0</v>
      </c>
      <c r="N263" s="181">
        <v>6E-05</v>
      </c>
      <c r="O263" s="181">
        <f>ROUND(E263*N263,5)</f>
        <v>0.0102</v>
      </c>
      <c r="P263" s="181">
        <v>0</v>
      </c>
      <c r="Q263" s="181">
        <f>ROUND(E263*P263,5)</f>
        <v>0</v>
      </c>
      <c r="R263" s="177"/>
      <c r="S263" s="177"/>
      <c r="T263" s="182">
        <v>0.026</v>
      </c>
      <c r="U263" s="177">
        <f>ROUND(E263*T263,2)</f>
        <v>4.42</v>
      </c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 t="s">
        <v>153</v>
      </c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183"/>
    </row>
    <row r="264" spans="1:31" ht="13.5">
      <c r="A264" s="165" t="s">
        <v>141</v>
      </c>
      <c r="B264" s="187" t="s">
        <v>108</v>
      </c>
      <c r="C264" s="188" t="s">
        <v>109</v>
      </c>
      <c r="D264" s="189"/>
      <c r="E264" s="190"/>
      <c r="F264" s="191"/>
      <c r="G264" s="191"/>
      <c r="H264" s="191"/>
      <c r="I264" s="191">
        <f>SUM(I265:I513)</f>
        <v>0</v>
      </c>
      <c r="J264" s="191"/>
      <c r="K264" s="191">
        <f>SUM(K265:K513)</f>
        <v>0</v>
      </c>
      <c r="L264" s="191"/>
      <c r="M264" s="191">
        <f>SUM(M265:M513)</f>
        <v>0</v>
      </c>
      <c r="N264" s="192"/>
      <c r="O264" s="192">
        <f>SUM(O265:O513)</f>
        <v>0</v>
      </c>
      <c r="P264" s="192"/>
      <c r="Q264" s="192">
        <f>SUM(Q265:Q513)</f>
        <v>0</v>
      </c>
      <c r="R264" s="189"/>
      <c r="S264" s="189"/>
      <c r="T264" s="193"/>
      <c r="U264" s="189">
        <f>SUM(U265:U513)</f>
        <v>0</v>
      </c>
      <c r="AE264" t="s">
        <v>142</v>
      </c>
    </row>
    <row r="265" spans="1:60" ht="13.5" outlineLevel="1">
      <c r="A265" s="174">
        <v>142</v>
      </c>
      <c r="B265" s="175" t="s">
        <v>520</v>
      </c>
      <c r="C265" s="176" t="s">
        <v>521</v>
      </c>
      <c r="D265" s="177" t="s">
        <v>152</v>
      </c>
      <c r="E265" s="178">
        <v>1</v>
      </c>
      <c r="F265" s="179"/>
      <c r="G265" s="180"/>
      <c r="H265" s="179"/>
      <c r="I265" s="180">
        <f>ROUND(E265*H265,2)</f>
        <v>0</v>
      </c>
      <c r="J265" s="179"/>
      <c r="K265" s="180">
        <f>ROUND(E265*J265,2)</f>
        <v>0</v>
      </c>
      <c r="L265" s="180">
        <v>21</v>
      </c>
      <c r="M265" s="180">
        <f>G265*(1+L265/100)</f>
        <v>0</v>
      </c>
      <c r="N265" s="181">
        <v>0</v>
      </c>
      <c r="O265" s="181">
        <f>ROUND(E265*N265,5)</f>
        <v>0</v>
      </c>
      <c r="P265" s="181">
        <v>0</v>
      </c>
      <c r="Q265" s="181">
        <f>ROUND(E265*P265,5)</f>
        <v>0</v>
      </c>
      <c r="R265" s="177"/>
      <c r="S265" s="177"/>
      <c r="T265" s="182">
        <v>0</v>
      </c>
      <c r="U265" s="177">
        <f>ROUND(E265*T265,2)</f>
        <v>0</v>
      </c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 t="s">
        <v>153</v>
      </c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</row>
    <row r="266" spans="1:60" ht="11.25" customHeight="1" outlineLevel="1">
      <c r="A266" s="174"/>
      <c r="B266" s="175"/>
      <c r="C266" s="269" t="s">
        <v>522</v>
      </c>
      <c r="D266" s="270"/>
      <c r="E266" s="271"/>
      <c r="F266" s="272"/>
      <c r="G266" s="273"/>
      <c r="H266" s="180"/>
      <c r="I266" s="180"/>
      <c r="J266" s="180"/>
      <c r="K266" s="180"/>
      <c r="L266" s="180"/>
      <c r="M266" s="180"/>
      <c r="N266" s="181"/>
      <c r="O266" s="181"/>
      <c r="P266" s="181"/>
      <c r="Q266" s="181"/>
      <c r="R266" s="177"/>
      <c r="S266" s="177"/>
      <c r="T266" s="182"/>
      <c r="U266" s="177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 t="s">
        <v>515</v>
      </c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94" t="str">
        <f>C266</f>
        <v>-  osazené do  denitrifikační části ČOV v plastovém kontejneru, velikost průliny e=10mm včetně příslušenství</v>
      </c>
      <c r="BB266" s="183"/>
      <c r="BC266" s="183"/>
      <c r="BD266" s="183"/>
      <c r="BE266" s="183"/>
      <c r="BF266" s="183"/>
      <c r="BG266" s="183"/>
      <c r="BH266" s="183"/>
    </row>
    <row r="267" spans="1:60" ht="24" outlineLevel="1">
      <c r="A267" s="174"/>
      <c r="B267" s="175"/>
      <c r="C267" s="269" t="s">
        <v>523</v>
      </c>
      <c r="D267" s="270"/>
      <c r="E267" s="271"/>
      <c r="F267" s="272"/>
      <c r="G267" s="273"/>
      <c r="H267" s="180"/>
      <c r="I267" s="180"/>
      <c r="J267" s="180"/>
      <c r="K267" s="180"/>
      <c r="L267" s="180"/>
      <c r="M267" s="180"/>
      <c r="N267" s="181"/>
      <c r="O267" s="181"/>
      <c r="P267" s="181"/>
      <c r="Q267" s="181"/>
      <c r="R267" s="177"/>
      <c r="S267" s="177"/>
      <c r="T267" s="182"/>
      <c r="U267" s="177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 t="s">
        <v>515</v>
      </c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94" t="str">
        <f>C267</f>
        <v>   (děrovaný žlab, hrablo, atd) a pomocného montážního a kotevního materiálu.                                                                                -  Materiálové provedení: nerezová ocel 1.4301, platový kontejner - polypropylen.</v>
      </c>
      <c r="BB267" s="183"/>
      <c r="BC267" s="183"/>
      <c r="BD267" s="183"/>
      <c r="BE267" s="183"/>
      <c r="BF267" s="183"/>
      <c r="BG267" s="183"/>
      <c r="BH267" s="183"/>
    </row>
    <row r="268" spans="1:60" ht="22.5" outlineLevel="1">
      <c r="A268" s="174">
        <v>143</v>
      </c>
      <c r="B268" s="175" t="s">
        <v>524</v>
      </c>
      <c r="C268" s="176" t="s">
        <v>525</v>
      </c>
      <c r="D268" s="177" t="s">
        <v>152</v>
      </c>
      <c r="E268" s="178">
        <v>2</v>
      </c>
      <c r="F268" s="179"/>
      <c r="G268" s="180"/>
      <c r="H268" s="179"/>
      <c r="I268" s="180">
        <f>ROUND(E268*H268,2)</f>
        <v>0</v>
      </c>
      <c r="J268" s="179"/>
      <c r="K268" s="180">
        <f>ROUND(E268*J268,2)</f>
        <v>0</v>
      </c>
      <c r="L268" s="180">
        <v>21</v>
      </c>
      <c r="M268" s="180">
        <f>G268*(1+L268/100)</f>
        <v>0</v>
      </c>
      <c r="N268" s="181">
        <v>0</v>
      </c>
      <c r="O268" s="181">
        <f>ROUND(E268*N268,5)</f>
        <v>0</v>
      </c>
      <c r="P268" s="181">
        <v>0</v>
      </c>
      <c r="Q268" s="181">
        <f>ROUND(E268*P268,5)</f>
        <v>0</v>
      </c>
      <c r="R268" s="177"/>
      <c r="S268" s="177"/>
      <c r="T268" s="182">
        <v>0</v>
      </c>
      <c r="U268" s="177">
        <f>ROUND(E268*T268,2)</f>
        <v>0</v>
      </c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 t="s">
        <v>153</v>
      </c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  <c r="BC268" s="183"/>
      <c r="BD268" s="183"/>
      <c r="BE268" s="183"/>
      <c r="BF268" s="183"/>
      <c r="BG268" s="183"/>
      <c r="BH268" s="183"/>
    </row>
    <row r="269" spans="1:60" ht="22.5" outlineLevel="1">
      <c r="A269" s="174">
        <v>144</v>
      </c>
      <c r="B269" s="175" t="s">
        <v>526</v>
      </c>
      <c r="C269" s="176" t="s">
        <v>527</v>
      </c>
      <c r="D269" s="177" t="s">
        <v>152</v>
      </c>
      <c r="E269" s="178">
        <v>1</v>
      </c>
      <c r="F269" s="179"/>
      <c r="G269" s="180"/>
      <c r="H269" s="179"/>
      <c r="I269" s="180">
        <f>ROUND(E269*H269,2)</f>
        <v>0</v>
      </c>
      <c r="J269" s="179"/>
      <c r="K269" s="180">
        <f>ROUND(E269*J269,2)</f>
        <v>0</v>
      </c>
      <c r="L269" s="180">
        <v>21</v>
      </c>
      <c r="M269" s="180">
        <f>G269*(1+L269/100)</f>
        <v>0</v>
      </c>
      <c r="N269" s="181">
        <v>0</v>
      </c>
      <c r="O269" s="181">
        <f>ROUND(E269*N269,5)</f>
        <v>0</v>
      </c>
      <c r="P269" s="181">
        <v>0</v>
      </c>
      <c r="Q269" s="181">
        <f>ROUND(E269*P269,5)</f>
        <v>0</v>
      </c>
      <c r="R269" s="177"/>
      <c r="S269" s="177"/>
      <c r="T269" s="182">
        <v>0</v>
      </c>
      <c r="U269" s="177">
        <f>ROUND(E269*T269,2)</f>
        <v>0</v>
      </c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 t="s">
        <v>153</v>
      </c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  <c r="BE269" s="183"/>
      <c r="BF269" s="183"/>
      <c r="BG269" s="183"/>
      <c r="BH269" s="183"/>
    </row>
    <row r="270" spans="1:60" ht="33.75" outlineLevel="1">
      <c r="A270" s="174">
        <v>145</v>
      </c>
      <c r="B270" s="175" t="s">
        <v>528</v>
      </c>
      <c r="C270" s="176" t="s">
        <v>529</v>
      </c>
      <c r="D270" s="177" t="s">
        <v>253</v>
      </c>
      <c r="E270" s="178">
        <v>25</v>
      </c>
      <c r="F270" s="179"/>
      <c r="G270" s="180"/>
      <c r="H270" s="179"/>
      <c r="I270" s="180">
        <f>ROUND(E270*H270,2)</f>
        <v>0</v>
      </c>
      <c r="J270" s="179"/>
      <c r="K270" s="180">
        <f>ROUND(E270*J270,2)</f>
        <v>0</v>
      </c>
      <c r="L270" s="180">
        <v>21</v>
      </c>
      <c r="M270" s="180">
        <f>G270*(1+L270/100)</f>
        <v>0</v>
      </c>
      <c r="N270" s="181">
        <v>0</v>
      </c>
      <c r="O270" s="181">
        <f>ROUND(E270*N270,5)</f>
        <v>0</v>
      </c>
      <c r="P270" s="181">
        <v>0</v>
      </c>
      <c r="Q270" s="181">
        <f>ROUND(E270*P270,5)</f>
        <v>0</v>
      </c>
      <c r="R270" s="177"/>
      <c r="S270" s="177"/>
      <c r="T270" s="182">
        <v>0</v>
      </c>
      <c r="U270" s="177">
        <f>ROUND(E270*T270,2)</f>
        <v>0</v>
      </c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 t="s">
        <v>153</v>
      </c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  <c r="BC270" s="183"/>
      <c r="BD270" s="183"/>
      <c r="BE270" s="183"/>
      <c r="BF270" s="183"/>
      <c r="BG270" s="183"/>
      <c r="BH270" s="183"/>
    </row>
    <row r="271" spans="1:60" ht="22.5" outlineLevel="1">
      <c r="A271" s="174">
        <v>146</v>
      </c>
      <c r="B271" s="175" t="s">
        <v>530</v>
      </c>
      <c r="C271" s="176" t="s">
        <v>531</v>
      </c>
      <c r="D271" s="177" t="s">
        <v>152</v>
      </c>
      <c r="E271" s="178">
        <v>1</v>
      </c>
      <c r="F271" s="179"/>
      <c r="G271" s="180"/>
      <c r="H271" s="179"/>
      <c r="I271" s="180">
        <f>ROUND(E271*H271,2)</f>
        <v>0</v>
      </c>
      <c r="J271" s="179"/>
      <c r="K271" s="180">
        <f>ROUND(E271*J271,2)</f>
        <v>0</v>
      </c>
      <c r="L271" s="180">
        <v>21</v>
      </c>
      <c r="M271" s="180">
        <f>G271*(1+L271/100)</f>
        <v>0</v>
      </c>
      <c r="N271" s="181">
        <v>0</v>
      </c>
      <c r="O271" s="181">
        <f>ROUND(E271*N271,5)</f>
        <v>0</v>
      </c>
      <c r="P271" s="181">
        <v>0</v>
      </c>
      <c r="Q271" s="181">
        <f>ROUND(E271*P271,5)</f>
        <v>0</v>
      </c>
      <c r="R271" s="177"/>
      <c r="S271" s="177"/>
      <c r="T271" s="182">
        <v>0</v>
      </c>
      <c r="U271" s="177">
        <f>ROUND(E271*T271,2)</f>
        <v>0</v>
      </c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 t="s">
        <v>153</v>
      </c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</row>
    <row r="272" spans="1:60" ht="13.5" outlineLevel="1">
      <c r="A272" s="174"/>
      <c r="B272" s="175"/>
      <c r="C272" s="269" t="s">
        <v>532</v>
      </c>
      <c r="D272" s="270"/>
      <c r="E272" s="271"/>
      <c r="F272" s="272"/>
      <c r="G272" s="273"/>
      <c r="H272" s="180"/>
      <c r="I272" s="180"/>
      <c r="J272" s="180"/>
      <c r="K272" s="180"/>
      <c r="L272" s="180"/>
      <c r="M272" s="180"/>
      <c r="N272" s="181"/>
      <c r="O272" s="181"/>
      <c r="P272" s="181"/>
      <c r="Q272" s="181"/>
      <c r="R272" s="177"/>
      <c r="S272" s="177"/>
      <c r="T272" s="182"/>
      <c r="U272" s="177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 t="s">
        <v>515</v>
      </c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94" t="str">
        <f>C272</f>
        <v>- s otvory na odvodnění.</v>
      </c>
      <c r="BB272" s="183"/>
      <c r="BC272" s="183"/>
      <c r="BD272" s="183"/>
      <c r="BE272" s="183"/>
      <c r="BF272" s="183"/>
      <c r="BG272" s="183"/>
      <c r="BH272" s="183"/>
    </row>
    <row r="273" spans="1:60" ht="13.5" outlineLevel="1">
      <c r="A273" s="174"/>
      <c r="B273" s="175"/>
      <c r="C273" s="269" t="s">
        <v>533</v>
      </c>
      <c r="D273" s="270"/>
      <c r="E273" s="271"/>
      <c r="F273" s="272"/>
      <c r="G273" s="273"/>
      <c r="H273" s="180"/>
      <c r="I273" s="180"/>
      <c r="J273" s="180"/>
      <c r="K273" s="180"/>
      <c r="L273" s="180"/>
      <c r="M273" s="180"/>
      <c r="N273" s="181"/>
      <c r="O273" s="181"/>
      <c r="P273" s="181"/>
      <c r="Q273" s="181"/>
      <c r="R273" s="177"/>
      <c r="S273" s="177"/>
      <c r="T273" s="182"/>
      <c r="U273" s="177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 t="s">
        <v>515</v>
      </c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94" t="str">
        <f>C273</f>
        <v>- Materiálové provedení - ocel tř. 11, pozinkováno.</v>
      </c>
      <c r="BB273" s="183"/>
      <c r="BC273" s="183"/>
      <c r="BD273" s="183"/>
      <c r="BE273" s="183"/>
      <c r="BF273" s="183"/>
      <c r="BG273" s="183"/>
      <c r="BH273" s="183"/>
    </row>
    <row r="274" spans="1:60" ht="22.5" outlineLevel="1">
      <c r="A274" s="174">
        <v>147</v>
      </c>
      <c r="B274" s="175" t="s">
        <v>534</v>
      </c>
      <c r="C274" s="176" t="s">
        <v>535</v>
      </c>
      <c r="D274" s="177" t="s">
        <v>363</v>
      </c>
      <c r="E274" s="178">
        <v>1</v>
      </c>
      <c r="F274" s="179"/>
      <c r="G274" s="180"/>
      <c r="H274" s="179"/>
      <c r="I274" s="180">
        <f>ROUND(E274*H274,2)</f>
        <v>0</v>
      </c>
      <c r="J274" s="179"/>
      <c r="K274" s="180">
        <f>ROUND(E274*J274,2)</f>
        <v>0</v>
      </c>
      <c r="L274" s="180">
        <v>21</v>
      </c>
      <c r="M274" s="180">
        <f>G274*(1+L274/100)</f>
        <v>0</v>
      </c>
      <c r="N274" s="181">
        <v>0</v>
      </c>
      <c r="O274" s="181">
        <f>ROUND(E274*N274,5)</f>
        <v>0</v>
      </c>
      <c r="P274" s="181">
        <v>0</v>
      </c>
      <c r="Q274" s="181">
        <f>ROUND(E274*P274,5)</f>
        <v>0</v>
      </c>
      <c r="R274" s="177"/>
      <c r="S274" s="177"/>
      <c r="T274" s="182">
        <v>0</v>
      </c>
      <c r="U274" s="177">
        <f>ROUND(E274*T274,2)</f>
        <v>0</v>
      </c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 t="s">
        <v>153</v>
      </c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3"/>
      <c r="BG274" s="183"/>
      <c r="BH274" s="183"/>
    </row>
    <row r="275" spans="1:60" ht="24" outlineLevel="1">
      <c r="A275" s="174"/>
      <c r="B275" s="175"/>
      <c r="C275" s="269" t="s">
        <v>536</v>
      </c>
      <c r="D275" s="270"/>
      <c r="E275" s="271"/>
      <c r="F275" s="272"/>
      <c r="G275" s="273"/>
      <c r="H275" s="180"/>
      <c r="I275" s="180"/>
      <c r="J275" s="180"/>
      <c r="K275" s="180"/>
      <c r="L275" s="180"/>
      <c r="M275" s="180"/>
      <c r="N275" s="181"/>
      <c r="O275" s="181"/>
      <c r="P275" s="181"/>
      <c r="Q275" s="181"/>
      <c r="R275" s="177"/>
      <c r="S275" s="177"/>
      <c r="T275" s="182"/>
      <c r="U275" s="177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 t="s">
        <v>515</v>
      </c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94" t="str">
        <f>C275</f>
        <v>- Výtlačné potrubí čerpadel z ČS:  PE potrubí DN 65 - 10m, nerezová příruba točivá DN 65 - 2 ks,</v>
      </c>
      <c r="BB275" s="183"/>
      <c r="BC275" s="183"/>
      <c r="BD275" s="183"/>
      <c r="BE275" s="183"/>
      <c r="BF275" s="183"/>
      <c r="BG275" s="183"/>
      <c r="BH275" s="183"/>
    </row>
    <row r="276" spans="1:60" ht="24" outlineLevel="1">
      <c r="A276" s="174"/>
      <c r="B276" s="175"/>
      <c r="C276" s="269" t="s">
        <v>537</v>
      </c>
      <c r="D276" s="270"/>
      <c r="E276" s="271"/>
      <c r="F276" s="272"/>
      <c r="G276" s="273"/>
      <c r="H276" s="180"/>
      <c r="I276" s="180"/>
      <c r="J276" s="180"/>
      <c r="K276" s="180"/>
      <c r="L276" s="180"/>
      <c r="M276" s="180"/>
      <c r="N276" s="181"/>
      <c r="O276" s="181"/>
      <c r="P276" s="181"/>
      <c r="Q276" s="181"/>
      <c r="R276" s="177"/>
      <c r="S276" s="177"/>
      <c r="T276" s="182"/>
      <c r="U276" s="177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 t="s">
        <v>515</v>
      </c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94" t="str">
        <f>C276</f>
        <v>   lemový nákružek na PE - 2 ks, přírubový spoj DN 65 - 2 kpl, PE koleno 90° DN 65 - 2 ks,</v>
      </c>
      <c r="BB276" s="183"/>
      <c r="BC276" s="183"/>
      <c r="BD276" s="183"/>
      <c r="BE276" s="183"/>
      <c r="BF276" s="183"/>
      <c r="BG276" s="183"/>
      <c r="BH276" s="183"/>
    </row>
    <row r="277" spans="1:60" ht="13.5" outlineLevel="1">
      <c r="A277" s="174"/>
      <c r="B277" s="175"/>
      <c r="C277" s="269" t="s">
        <v>538</v>
      </c>
      <c r="D277" s="270"/>
      <c r="E277" s="271"/>
      <c r="F277" s="272"/>
      <c r="G277" s="273"/>
      <c r="H277" s="180"/>
      <c r="I277" s="180"/>
      <c r="J277" s="180"/>
      <c r="K277" s="180"/>
      <c r="L277" s="180"/>
      <c r="M277" s="180"/>
      <c r="N277" s="181"/>
      <c r="O277" s="181"/>
      <c r="P277" s="181"/>
      <c r="Q277" s="181"/>
      <c r="R277" s="177"/>
      <c r="S277" s="177"/>
      <c r="T277" s="182"/>
      <c r="U277" s="177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 t="s">
        <v>515</v>
      </c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94" t="str">
        <f>C277</f>
        <v>   PE spojka DN 65 - 2 ks.</v>
      </c>
      <c r="BB277" s="183"/>
      <c r="BC277" s="183"/>
      <c r="BD277" s="183"/>
      <c r="BE277" s="183"/>
      <c r="BF277" s="183"/>
      <c r="BG277" s="183"/>
      <c r="BH277" s="183"/>
    </row>
    <row r="278" spans="1:60" ht="24" outlineLevel="1">
      <c r="A278" s="174"/>
      <c r="B278" s="175"/>
      <c r="C278" s="269" t="s">
        <v>539</v>
      </c>
      <c r="D278" s="270"/>
      <c r="E278" s="271"/>
      <c r="F278" s="272"/>
      <c r="G278" s="273"/>
      <c r="H278" s="180"/>
      <c r="I278" s="180"/>
      <c r="J278" s="180"/>
      <c r="K278" s="180"/>
      <c r="L278" s="180"/>
      <c r="M278" s="180"/>
      <c r="N278" s="181"/>
      <c r="O278" s="181"/>
      <c r="P278" s="181"/>
      <c r="Q278" s="181"/>
      <c r="R278" s="177"/>
      <c r="S278" s="177"/>
      <c r="T278" s="182"/>
      <c r="U278" s="177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 t="s">
        <v>515</v>
      </c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94" t="str">
        <f>C278</f>
        <v>- Nátok na česle:  PE potrubí DN 65 - 3 m, PE koleno 90°DN 65 - 4 ks, PE spojka DN 65 - 2 ks.</v>
      </c>
      <c r="BB278" s="183"/>
      <c r="BC278" s="183"/>
      <c r="BD278" s="183"/>
      <c r="BE278" s="183"/>
      <c r="BF278" s="183"/>
      <c r="BG278" s="183"/>
      <c r="BH278" s="183"/>
    </row>
    <row r="279" spans="1:60" ht="13.5" outlineLevel="1">
      <c r="A279" s="174"/>
      <c r="B279" s="175"/>
      <c r="C279" s="269" t="s">
        <v>540</v>
      </c>
      <c r="D279" s="270"/>
      <c r="E279" s="271"/>
      <c r="F279" s="272"/>
      <c r="G279" s="273"/>
      <c r="H279" s="180"/>
      <c r="I279" s="180"/>
      <c r="J279" s="180"/>
      <c r="K279" s="180"/>
      <c r="L279" s="180"/>
      <c r="M279" s="180"/>
      <c r="N279" s="181"/>
      <c r="O279" s="181"/>
      <c r="P279" s="181"/>
      <c r="Q279" s="181"/>
      <c r="R279" s="177"/>
      <c r="S279" s="177"/>
      <c r="T279" s="182"/>
      <c r="U279" s="177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 t="s">
        <v>515</v>
      </c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94" t="str">
        <f>C279</f>
        <v>- Nerezové potrubí bude ošetřeno mořením a následnou pasivací.</v>
      </c>
      <c r="BB279" s="183"/>
      <c r="BC279" s="183"/>
      <c r="BD279" s="183"/>
      <c r="BE279" s="183"/>
      <c r="BF279" s="183"/>
      <c r="BG279" s="183"/>
      <c r="BH279" s="183"/>
    </row>
    <row r="280" spans="1:60" ht="22.5" outlineLevel="1">
      <c r="A280" s="174">
        <v>148</v>
      </c>
      <c r="B280" s="175" t="s">
        <v>541</v>
      </c>
      <c r="C280" s="176" t="s">
        <v>542</v>
      </c>
      <c r="D280" s="177" t="s">
        <v>363</v>
      </c>
      <c r="E280" s="178">
        <v>1</v>
      </c>
      <c r="F280" s="179"/>
      <c r="G280" s="180"/>
      <c r="H280" s="179"/>
      <c r="I280" s="180">
        <f>ROUND(E280*H280,2)</f>
        <v>0</v>
      </c>
      <c r="J280" s="179"/>
      <c r="K280" s="180">
        <f>ROUND(E280*J280,2)</f>
        <v>0</v>
      </c>
      <c r="L280" s="180">
        <v>21</v>
      </c>
      <c r="M280" s="180">
        <f>G280*(1+L280/100)</f>
        <v>0</v>
      </c>
      <c r="N280" s="181">
        <v>0</v>
      </c>
      <c r="O280" s="181">
        <f>ROUND(E280*N280,5)</f>
        <v>0</v>
      </c>
      <c r="P280" s="181">
        <v>0</v>
      </c>
      <c r="Q280" s="181">
        <f>ROUND(E280*P280,5)</f>
        <v>0</v>
      </c>
      <c r="R280" s="177"/>
      <c r="S280" s="177"/>
      <c r="T280" s="182">
        <v>0</v>
      </c>
      <c r="U280" s="177">
        <f>ROUND(E280*T280,2)</f>
        <v>0</v>
      </c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 t="s">
        <v>153</v>
      </c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</row>
    <row r="281" spans="1:60" ht="22.5" outlineLevel="1">
      <c r="A281" s="174">
        <v>149</v>
      </c>
      <c r="B281" s="175" t="s">
        <v>543</v>
      </c>
      <c r="C281" s="176" t="s">
        <v>544</v>
      </c>
      <c r="D281" s="177" t="s">
        <v>152</v>
      </c>
      <c r="E281" s="178">
        <v>1</v>
      </c>
      <c r="F281" s="179"/>
      <c r="G281" s="180"/>
      <c r="H281" s="179"/>
      <c r="I281" s="180">
        <f>ROUND(E281*H281,2)</f>
        <v>0</v>
      </c>
      <c r="J281" s="179"/>
      <c r="K281" s="180">
        <f>ROUND(E281*J281,2)</f>
        <v>0</v>
      </c>
      <c r="L281" s="180">
        <v>21</v>
      </c>
      <c r="M281" s="180">
        <f>G281*(1+L281/100)</f>
        <v>0</v>
      </c>
      <c r="N281" s="181">
        <v>0</v>
      </c>
      <c r="O281" s="181">
        <f>ROUND(E281*N281,5)</f>
        <v>0</v>
      </c>
      <c r="P281" s="181">
        <v>0</v>
      </c>
      <c r="Q281" s="181">
        <f>ROUND(E281*P281,5)</f>
        <v>0</v>
      </c>
      <c r="R281" s="177"/>
      <c r="S281" s="177"/>
      <c r="T281" s="182">
        <v>0</v>
      </c>
      <c r="U281" s="177">
        <f>ROUND(E281*T281,2)</f>
        <v>0</v>
      </c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 t="s">
        <v>153</v>
      </c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</row>
    <row r="282" spans="1:60" ht="13.5" outlineLevel="1">
      <c r="A282" s="174"/>
      <c r="B282" s="175"/>
      <c r="C282" s="269" t="s">
        <v>545</v>
      </c>
      <c r="D282" s="270"/>
      <c r="E282" s="271"/>
      <c r="F282" s="272"/>
      <c r="G282" s="273"/>
      <c r="H282" s="180"/>
      <c r="I282" s="180"/>
      <c r="J282" s="180"/>
      <c r="K282" s="180"/>
      <c r="L282" s="180"/>
      <c r="M282" s="180"/>
      <c r="N282" s="181"/>
      <c r="O282" s="181"/>
      <c r="P282" s="181"/>
      <c r="Q282" s="181"/>
      <c r="R282" s="177"/>
      <c r="S282" s="177"/>
      <c r="T282" s="182"/>
      <c r="U282" s="177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 t="s">
        <v>515</v>
      </c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94" t="str">
        <f>C282</f>
        <v>- včetně kotvení ,2 x PVC zátka DN 200</v>
      </c>
      <c r="BB282" s="183"/>
      <c r="BC282" s="183"/>
      <c r="BD282" s="183"/>
      <c r="BE282" s="183"/>
      <c r="BF282" s="183"/>
      <c r="BG282" s="183"/>
      <c r="BH282" s="183"/>
    </row>
    <row r="283" spans="1:60" ht="13.5" outlineLevel="1">
      <c r="A283" s="174"/>
      <c r="B283" s="175"/>
      <c r="C283" s="269" t="s">
        <v>546</v>
      </c>
      <c r="D283" s="270"/>
      <c r="E283" s="271"/>
      <c r="F283" s="272"/>
      <c r="G283" s="273"/>
      <c r="H283" s="180"/>
      <c r="I283" s="180"/>
      <c r="J283" s="180"/>
      <c r="K283" s="180"/>
      <c r="L283" s="180"/>
      <c r="M283" s="180"/>
      <c r="N283" s="181"/>
      <c r="O283" s="181"/>
      <c r="P283" s="181"/>
      <c r="Q283" s="181"/>
      <c r="R283" s="177"/>
      <c r="S283" s="177"/>
      <c r="T283" s="182"/>
      <c r="U283" s="177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 t="s">
        <v>515</v>
      </c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94" t="str">
        <f>C283</f>
        <v>- Materiálové provedení: PVC, držáky - ocel tř.17</v>
      </c>
      <c r="BB283" s="183"/>
      <c r="BC283" s="183"/>
      <c r="BD283" s="183"/>
      <c r="BE283" s="183"/>
      <c r="BF283" s="183"/>
      <c r="BG283" s="183"/>
      <c r="BH283" s="183"/>
    </row>
    <row r="284" spans="1:60" ht="13.5" outlineLevel="1">
      <c r="A284" s="174"/>
      <c r="B284" s="175"/>
      <c r="C284" s="269" t="s">
        <v>547</v>
      </c>
      <c r="D284" s="270"/>
      <c r="E284" s="271"/>
      <c r="F284" s="272"/>
      <c r="G284" s="273"/>
      <c r="H284" s="180"/>
      <c r="I284" s="180"/>
      <c r="J284" s="180"/>
      <c r="K284" s="180"/>
      <c r="L284" s="180"/>
      <c r="M284" s="180"/>
      <c r="N284" s="181"/>
      <c r="O284" s="181"/>
      <c r="P284" s="181"/>
      <c r="Q284" s="181"/>
      <c r="R284" s="177"/>
      <c r="S284" s="177"/>
      <c r="T284" s="182"/>
      <c r="U284" s="177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 t="s">
        <v>515</v>
      </c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94" t="str">
        <f>C284</f>
        <v>- rozdělení průtoku na dvě linky</v>
      </c>
      <c r="BB284" s="183"/>
      <c r="BC284" s="183"/>
      <c r="BD284" s="183"/>
      <c r="BE284" s="183"/>
      <c r="BF284" s="183"/>
      <c r="BG284" s="183"/>
      <c r="BH284" s="183"/>
    </row>
    <row r="285" spans="1:60" ht="22.5" outlineLevel="1">
      <c r="A285" s="174">
        <v>150</v>
      </c>
      <c r="B285" s="175" t="s">
        <v>548</v>
      </c>
      <c r="C285" s="176" t="s">
        <v>549</v>
      </c>
      <c r="D285" s="177" t="s">
        <v>152</v>
      </c>
      <c r="E285" s="178">
        <v>2</v>
      </c>
      <c r="F285" s="179"/>
      <c r="G285" s="180"/>
      <c r="H285" s="179"/>
      <c r="I285" s="180">
        <f>ROUND(E285*H285,2)</f>
        <v>0</v>
      </c>
      <c r="J285" s="179"/>
      <c r="K285" s="180">
        <f>ROUND(E285*J285,2)</f>
        <v>0</v>
      </c>
      <c r="L285" s="180">
        <v>21</v>
      </c>
      <c r="M285" s="180">
        <f>G285*(1+L285/100)</f>
        <v>0</v>
      </c>
      <c r="N285" s="181">
        <v>0</v>
      </c>
      <c r="O285" s="181">
        <f>ROUND(E285*N285,5)</f>
        <v>0</v>
      </c>
      <c r="P285" s="181">
        <v>0</v>
      </c>
      <c r="Q285" s="181">
        <f>ROUND(E285*P285,5)</f>
        <v>0</v>
      </c>
      <c r="R285" s="177"/>
      <c r="S285" s="177"/>
      <c r="T285" s="182">
        <v>0</v>
      </c>
      <c r="U285" s="177">
        <f>ROUND(E285*T285,2)</f>
        <v>0</v>
      </c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 t="s">
        <v>153</v>
      </c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183"/>
      <c r="BF285" s="183"/>
      <c r="BG285" s="183"/>
      <c r="BH285" s="183"/>
    </row>
    <row r="286" spans="1:60" ht="12" customHeight="1" outlineLevel="1">
      <c r="A286" s="174"/>
      <c r="B286" s="175"/>
      <c r="C286" s="269" t="s">
        <v>550</v>
      </c>
      <c r="D286" s="270"/>
      <c r="E286" s="271"/>
      <c r="F286" s="272"/>
      <c r="G286" s="273"/>
      <c r="H286" s="180"/>
      <c r="I286" s="180"/>
      <c r="J286" s="180"/>
      <c r="K286" s="180"/>
      <c r="L286" s="180"/>
      <c r="M286" s="180"/>
      <c r="N286" s="181"/>
      <c r="O286" s="181"/>
      <c r="P286" s="181"/>
      <c r="Q286" s="181"/>
      <c r="R286" s="177"/>
      <c r="S286" s="177"/>
      <c r="T286" s="182"/>
      <c r="U286" s="177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 t="s">
        <v>515</v>
      </c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94" t="str">
        <f aca="true" t="shared" si="0" ref="BA286:BA295">C286</f>
        <v>- pevně kotvený (zesílené kotvený, míchadla v nádrži) – Parametry  jedné nádrže:délka nádrže 5 100mm,</v>
      </c>
      <c r="BB286" s="183"/>
      <c r="BC286" s="183"/>
      <c r="BD286" s="183"/>
      <c r="BE286" s="183"/>
      <c r="BF286" s="183"/>
      <c r="BG286" s="183"/>
      <c r="BH286" s="183"/>
    </row>
    <row r="287" spans="1:60" ht="24" outlineLevel="1">
      <c r="A287" s="174"/>
      <c r="B287" s="175"/>
      <c r="C287" s="269" t="s">
        <v>551</v>
      </c>
      <c r="D287" s="270"/>
      <c r="E287" s="271"/>
      <c r="F287" s="272"/>
      <c r="G287" s="273"/>
      <c r="H287" s="180"/>
      <c r="I287" s="180"/>
      <c r="J287" s="180"/>
      <c r="K287" s="180"/>
      <c r="L287" s="180"/>
      <c r="M287" s="180"/>
      <c r="N287" s="181"/>
      <c r="O287" s="181"/>
      <c r="P287" s="181"/>
      <c r="Q287" s="181"/>
      <c r="R287" s="177"/>
      <c r="S287" s="177"/>
      <c r="T287" s="182"/>
      <c r="U287" s="177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 t="s">
        <v>515</v>
      </c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94" t="str">
        <f t="shared" si="0"/>
        <v>  šířka nádrže 2 500mm, hloubka nádrže 3 700mm, hloubka vody v nádrži 3 200mm, počet elementů v jedné nádrži 14ks;</v>
      </c>
      <c r="BB287" s="183"/>
      <c r="BC287" s="183"/>
      <c r="BD287" s="183"/>
      <c r="BE287" s="183"/>
      <c r="BF287" s="183"/>
      <c r="BG287" s="183"/>
      <c r="BH287" s="183"/>
    </row>
    <row r="288" spans="1:60" ht="13.5" outlineLevel="1">
      <c r="A288" s="174"/>
      <c r="B288" s="175"/>
      <c r="C288" s="269" t="s">
        <v>552</v>
      </c>
      <c r="D288" s="270"/>
      <c r="E288" s="271"/>
      <c r="F288" s="272"/>
      <c r="G288" s="273"/>
      <c r="H288" s="180"/>
      <c r="I288" s="180"/>
      <c r="J288" s="180"/>
      <c r="K288" s="180"/>
      <c r="L288" s="180"/>
      <c r="M288" s="180"/>
      <c r="N288" s="181"/>
      <c r="O288" s="181"/>
      <c r="P288" s="181"/>
      <c r="Q288" s="181"/>
      <c r="R288" s="177"/>
      <c r="S288" s="177"/>
      <c r="T288" s="182"/>
      <c r="U288" s="177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 t="s">
        <v>515</v>
      </c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94" t="str">
        <f t="shared" si="0"/>
        <v>  celkem 28ks.</v>
      </c>
      <c r="BB288" s="183"/>
      <c r="BC288" s="183"/>
      <c r="BD288" s="183"/>
      <c r="BE288" s="183"/>
      <c r="BF288" s="183"/>
      <c r="BG288" s="183"/>
      <c r="BH288" s="183"/>
    </row>
    <row r="289" spans="1:60" ht="12" customHeight="1" outlineLevel="1">
      <c r="A289" s="174"/>
      <c r="B289" s="175"/>
      <c r="C289" s="269" t="s">
        <v>553</v>
      </c>
      <c r="D289" s="270"/>
      <c r="E289" s="271"/>
      <c r="F289" s="272"/>
      <c r="G289" s="273"/>
      <c r="H289" s="180"/>
      <c r="I289" s="180"/>
      <c r="J289" s="180"/>
      <c r="K289" s="180"/>
      <c r="L289" s="180"/>
      <c r="M289" s="180"/>
      <c r="N289" s="181"/>
      <c r="O289" s="181"/>
      <c r="P289" s="181"/>
      <c r="Q289" s="181"/>
      <c r="R289" s="177"/>
      <c r="S289" s="177"/>
      <c r="T289" s="182"/>
      <c r="U289" s="177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 t="s">
        <v>515</v>
      </c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94" t="str">
        <f t="shared" si="0"/>
        <v>- Oxygenační kapacita nádrže: Ocd = 114 kgO2/d, Och =   4,76kgO2/h, Množství vzduchu: 97,0 m3/hod,</v>
      </c>
      <c r="BB289" s="183"/>
      <c r="BC289" s="183"/>
      <c r="BD289" s="183"/>
      <c r="BE289" s="183"/>
      <c r="BF289" s="183"/>
      <c r="BG289" s="183"/>
      <c r="BH289" s="183"/>
    </row>
    <row r="290" spans="1:60" ht="35.25" outlineLevel="1">
      <c r="A290" s="174"/>
      <c r="B290" s="175"/>
      <c r="C290" s="269" t="s">
        <v>554</v>
      </c>
      <c r="D290" s="270"/>
      <c r="E290" s="271"/>
      <c r="F290" s="272"/>
      <c r="G290" s="273"/>
      <c r="H290" s="180"/>
      <c r="I290" s="180"/>
      <c r="J290" s="180"/>
      <c r="K290" s="180"/>
      <c r="L290" s="180"/>
      <c r="M290" s="180"/>
      <c r="N290" s="181"/>
      <c r="O290" s="181"/>
      <c r="P290" s="181"/>
      <c r="Q290" s="181"/>
      <c r="R290" s="177"/>
      <c r="S290" s="177"/>
      <c r="T290" s="182"/>
      <c r="U290" s="177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 t="s">
        <v>515</v>
      </c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94" t="str">
        <f t="shared" si="0"/>
        <v>- Doba provzdušňování 24h. Rozsah dodávky provzdušňovacího systému nitrifikace: Provzdušňování je zajištěno   jemnobublinným provzdušňovacím systémem s trubkovými aeračními elementy délky 1000mm, které jsou osazeny</v>
      </c>
      <c r="BB290" s="183"/>
      <c r="BC290" s="183"/>
      <c r="BD290" s="183"/>
      <c r="BE290" s="183"/>
      <c r="BF290" s="183"/>
      <c r="BG290" s="183"/>
      <c r="BH290" s="183"/>
    </row>
    <row r="291" spans="1:60" ht="24" outlineLevel="1">
      <c r="A291" s="174"/>
      <c r="B291" s="175"/>
      <c r="C291" s="269" t="s">
        <v>555</v>
      </c>
      <c r="D291" s="270"/>
      <c r="E291" s="271"/>
      <c r="F291" s="272"/>
      <c r="G291" s="273"/>
      <c r="H291" s="180"/>
      <c r="I291" s="180"/>
      <c r="J291" s="180"/>
      <c r="K291" s="180"/>
      <c r="L291" s="180"/>
      <c r="M291" s="180"/>
      <c r="N291" s="181"/>
      <c r="O291" s="181"/>
      <c r="P291" s="181"/>
      <c r="Q291" s="181"/>
      <c r="R291" s="177"/>
      <c r="S291" s="177"/>
      <c r="T291" s="182"/>
      <c r="U291" s="177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 t="s">
        <v>515</v>
      </c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94" t="str">
        <f t="shared" si="0"/>
        <v>  na výškově stavitelném rozvodovém nerezovém jeklu, kotveným do dna nádrží.. Vzduch je přiveden přes uzávěry</v>
      </c>
      <c r="BB291" s="183"/>
      <c r="BC291" s="183"/>
      <c r="BD291" s="183"/>
      <c r="BE291" s="183"/>
      <c r="BF291" s="183"/>
      <c r="BG291" s="183"/>
      <c r="BH291" s="183"/>
    </row>
    <row r="292" spans="1:60" ht="24" outlineLevel="1">
      <c r="A292" s="174"/>
      <c r="B292" s="175"/>
      <c r="C292" s="269" t="s">
        <v>556</v>
      </c>
      <c r="D292" s="270"/>
      <c r="E292" s="271"/>
      <c r="F292" s="272"/>
      <c r="G292" s="273"/>
      <c r="H292" s="180"/>
      <c r="I292" s="180"/>
      <c r="J292" s="180"/>
      <c r="K292" s="180"/>
      <c r="L292" s="180"/>
      <c r="M292" s="180"/>
      <c r="N292" s="181"/>
      <c r="O292" s="181"/>
      <c r="P292" s="181"/>
      <c r="Q292" s="181"/>
      <c r="R292" s="177"/>
      <c r="S292" s="177"/>
      <c r="T292" s="182"/>
      <c r="U292" s="177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 t="s">
        <v>515</v>
      </c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94" t="str">
        <f t="shared" si="0"/>
        <v>  z přívodního potrubí. Požadavek na rovinnost dna nádrže ±20mm.Odvodnění manuální - tkzv. píšťalkou napojenou</v>
      </c>
      <c r="BB292" s="183"/>
      <c r="BC292" s="183"/>
      <c r="BD292" s="183"/>
      <c r="BE292" s="183"/>
      <c r="BF292" s="183"/>
      <c r="BG292" s="183"/>
      <c r="BH292" s="183"/>
    </row>
    <row r="293" spans="1:60" ht="13.5" outlineLevel="1">
      <c r="A293" s="174"/>
      <c r="B293" s="175"/>
      <c r="C293" s="269" t="s">
        <v>557</v>
      </c>
      <c r="D293" s="270"/>
      <c r="E293" s="271"/>
      <c r="F293" s="272"/>
      <c r="G293" s="273"/>
      <c r="H293" s="180"/>
      <c r="I293" s="180"/>
      <c r="J293" s="180"/>
      <c r="K293" s="180"/>
      <c r="L293" s="180"/>
      <c r="M293" s="180"/>
      <c r="N293" s="181"/>
      <c r="O293" s="181"/>
      <c r="P293" s="181"/>
      <c r="Q293" s="181"/>
      <c r="R293" s="177"/>
      <c r="S293" s="177"/>
      <c r="T293" s="182"/>
      <c r="U293" s="177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 t="s">
        <v>515</v>
      </c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94" t="str">
        <f t="shared" si="0"/>
        <v>  na trubní systém - kondenzát z roštu je odveden při otevření kulového kohoutu.</v>
      </c>
      <c r="BB293" s="183"/>
      <c r="BC293" s="183"/>
      <c r="BD293" s="183"/>
      <c r="BE293" s="183"/>
      <c r="BF293" s="183"/>
      <c r="BG293" s="183"/>
      <c r="BH293" s="183"/>
    </row>
    <row r="294" spans="1:60" ht="24" outlineLevel="1">
      <c r="A294" s="174"/>
      <c r="B294" s="175"/>
      <c r="C294" s="269" t="s">
        <v>558</v>
      </c>
      <c r="D294" s="270"/>
      <c r="E294" s="271"/>
      <c r="F294" s="272"/>
      <c r="G294" s="273"/>
      <c r="H294" s="180"/>
      <c r="I294" s="180"/>
      <c r="J294" s="180"/>
      <c r="K294" s="180"/>
      <c r="L294" s="180"/>
      <c r="M294" s="180"/>
      <c r="N294" s="181"/>
      <c r="O294" s="181"/>
      <c r="P294" s="181"/>
      <c r="Q294" s="181"/>
      <c r="R294" s="177"/>
      <c r="S294" s="177"/>
      <c r="T294" s="182"/>
      <c r="U294" s="177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 t="s">
        <v>515</v>
      </c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94" t="str">
        <f t="shared" si="0"/>
        <v>- Materiálové provedení: distributory; stavitelné podpěry – nerez. ocel tř.17 (DIN 1.4301); nosné těleso aeračního</v>
      </c>
      <c r="BB294" s="183"/>
      <c r="BC294" s="183"/>
      <c r="BD294" s="183"/>
      <c r="BE294" s="183"/>
      <c r="BF294" s="183"/>
      <c r="BG294" s="183"/>
      <c r="BH294" s="183"/>
    </row>
    <row r="295" spans="1:60" ht="13.5" outlineLevel="1">
      <c r="A295" s="174"/>
      <c r="B295" s="175"/>
      <c r="C295" s="269" t="s">
        <v>559</v>
      </c>
      <c r="D295" s="270"/>
      <c r="E295" s="271"/>
      <c r="F295" s="272"/>
      <c r="G295" s="273"/>
      <c r="H295" s="180"/>
      <c r="I295" s="180"/>
      <c r="J295" s="180"/>
      <c r="K295" s="180"/>
      <c r="L295" s="180"/>
      <c r="M295" s="180"/>
      <c r="N295" s="181"/>
      <c r="O295" s="181"/>
      <c r="P295" s="181"/>
      <c r="Q295" s="181"/>
      <c r="R295" s="177"/>
      <c r="S295" s="177"/>
      <c r="T295" s="182"/>
      <c r="U295" s="177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 t="s">
        <v>515</v>
      </c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94" t="str">
        <f t="shared" si="0"/>
        <v>  elementu – polypropylen; hadicová membrána – silikonový kaučuk.</v>
      </c>
      <c r="BB295" s="183"/>
      <c r="BC295" s="183"/>
      <c r="BD295" s="183"/>
      <c r="BE295" s="183"/>
      <c r="BF295" s="183"/>
      <c r="BG295" s="183"/>
      <c r="BH295" s="183"/>
    </row>
    <row r="296" spans="1:60" ht="22.5" outlineLevel="1">
      <c r="A296" s="174">
        <v>151</v>
      </c>
      <c r="B296" s="175" t="s">
        <v>560</v>
      </c>
      <c r="C296" s="176" t="s">
        <v>561</v>
      </c>
      <c r="D296" s="177" t="s">
        <v>152</v>
      </c>
      <c r="E296" s="178">
        <v>2</v>
      </c>
      <c r="F296" s="179"/>
      <c r="G296" s="180"/>
      <c r="H296" s="179"/>
      <c r="I296" s="180">
        <f>ROUND(E296*H296,2)</f>
        <v>0</v>
      </c>
      <c r="J296" s="179"/>
      <c r="K296" s="180">
        <f>ROUND(E296*J296,2)</f>
        <v>0</v>
      </c>
      <c r="L296" s="180">
        <v>21</v>
      </c>
      <c r="M296" s="180">
        <f>G296*(1+L296/100)</f>
        <v>0</v>
      </c>
      <c r="N296" s="181">
        <v>0</v>
      </c>
      <c r="O296" s="181">
        <f>ROUND(E296*N296,5)</f>
        <v>0</v>
      </c>
      <c r="P296" s="181">
        <v>0</v>
      </c>
      <c r="Q296" s="181">
        <f>ROUND(E296*P296,5)</f>
        <v>0</v>
      </c>
      <c r="R296" s="177"/>
      <c r="S296" s="177"/>
      <c r="T296" s="182">
        <v>0</v>
      </c>
      <c r="U296" s="177">
        <f>ROUND(E296*T296,2)</f>
        <v>0</v>
      </c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 t="s">
        <v>153</v>
      </c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3"/>
      <c r="BG296" s="183"/>
      <c r="BH296" s="183"/>
    </row>
    <row r="297" spans="1:60" ht="24" outlineLevel="1">
      <c r="A297" s="174"/>
      <c r="B297" s="175"/>
      <c r="C297" s="269" t="s">
        <v>562</v>
      </c>
      <c r="D297" s="270"/>
      <c r="E297" s="271"/>
      <c r="F297" s="272"/>
      <c r="G297" s="273"/>
      <c r="H297" s="180"/>
      <c r="I297" s="180"/>
      <c r="J297" s="180"/>
      <c r="K297" s="180"/>
      <c r="L297" s="180"/>
      <c r="M297" s="180"/>
      <c r="N297" s="181"/>
      <c r="O297" s="181"/>
      <c r="P297" s="181"/>
      <c r="Q297" s="181"/>
      <c r="R297" s="177"/>
      <c r="S297" s="177"/>
      <c r="T297" s="182"/>
      <c r="U297" s="177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 t="s">
        <v>515</v>
      </c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94" t="str">
        <f>C297</f>
        <v>- průměr vrchní části 2,40m; celková výška nádrže 3,10m; výška konické části 1,55m; výška válcové části 1,55m.</v>
      </c>
      <c r="BB297" s="183"/>
      <c r="BC297" s="183"/>
      <c r="BD297" s="183"/>
      <c r="BE297" s="183"/>
      <c r="BF297" s="183"/>
      <c r="BG297" s="183"/>
      <c r="BH297" s="183"/>
    </row>
    <row r="298" spans="1:60" ht="24" outlineLevel="1">
      <c r="A298" s="174"/>
      <c r="B298" s="175"/>
      <c r="C298" s="269" t="s">
        <v>563</v>
      </c>
      <c r="D298" s="270"/>
      <c r="E298" s="271"/>
      <c r="F298" s="272"/>
      <c r="G298" s="273"/>
      <c r="H298" s="180"/>
      <c r="I298" s="180"/>
      <c r="J298" s="180"/>
      <c r="K298" s="180"/>
      <c r="L298" s="180"/>
      <c r="M298" s="180"/>
      <c r="N298" s="181"/>
      <c r="O298" s="181"/>
      <c r="P298" s="181"/>
      <c r="Q298" s="181"/>
      <c r="R298" s="177"/>
      <c r="S298" s="177"/>
      <c r="T298" s="182"/>
      <c r="U298" s="177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 t="s">
        <v>515</v>
      </c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94" t="str">
        <f>C298</f>
        <v>  kruhová nerez nádrž, vtokový válec s tangenciálním nátokem, sběrné žlábky s pilovou hranou a nornou stěnou,</v>
      </c>
      <c r="BB298" s="183"/>
      <c r="BC298" s="183"/>
      <c r="BD298" s="183"/>
      <c r="BE298" s="183"/>
      <c r="BF298" s="183"/>
      <c r="BG298" s="183"/>
      <c r="BH298" s="183"/>
    </row>
    <row r="299" spans="1:60" ht="24" outlineLevel="1">
      <c r="A299" s="174"/>
      <c r="B299" s="175"/>
      <c r="C299" s="269" t="s">
        <v>564</v>
      </c>
      <c r="D299" s="270"/>
      <c r="E299" s="271"/>
      <c r="F299" s="272"/>
      <c r="G299" s="273"/>
      <c r="H299" s="180"/>
      <c r="I299" s="180"/>
      <c r="J299" s="180"/>
      <c r="K299" s="180"/>
      <c r="L299" s="180"/>
      <c r="M299" s="180"/>
      <c r="N299" s="181"/>
      <c r="O299" s="181"/>
      <c r="P299" s="181"/>
      <c r="Q299" s="181"/>
      <c r="R299" s="177"/>
      <c r="S299" s="177"/>
      <c r="T299" s="182"/>
      <c r="U299" s="177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 t="s">
        <v>515</v>
      </c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94" t="str">
        <f>C299</f>
        <v>  odtokovým potrubím, aerace hladiny, odtah plovoucích nečistot, recirkulace a odtah kalu, vypouštěcí a napouštěcí</v>
      </c>
      <c r="BB299" s="183"/>
      <c r="BC299" s="183"/>
      <c r="BD299" s="183"/>
      <c r="BE299" s="183"/>
      <c r="BF299" s="183"/>
      <c r="BG299" s="183"/>
      <c r="BH299" s="183"/>
    </row>
    <row r="300" spans="1:60" ht="13.5" outlineLevel="1">
      <c r="A300" s="174"/>
      <c r="B300" s="175"/>
      <c r="C300" s="269" t="s">
        <v>565</v>
      </c>
      <c r="D300" s="270"/>
      <c r="E300" s="271"/>
      <c r="F300" s="272"/>
      <c r="G300" s="273"/>
      <c r="H300" s="180"/>
      <c r="I300" s="180"/>
      <c r="J300" s="180"/>
      <c r="K300" s="180"/>
      <c r="L300" s="180"/>
      <c r="M300" s="180"/>
      <c r="N300" s="181"/>
      <c r="O300" s="181"/>
      <c r="P300" s="181"/>
      <c r="Q300" s="181"/>
      <c r="R300" s="177"/>
      <c r="S300" s="177"/>
      <c r="T300" s="182"/>
      <c r="U300" s="177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 t="s">
        <v>515</v>
      </c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94" t="str">
        <f>C300</f>
        <v>  klapky.</v>
      </c>
      <c r="BB300" s="183"/>
      <c r="BC300" s="183"/>
      <c r="BD300" s="183"/>
      <c r="BE300" s="183"/>
      <c r="BF300" s="183"/>
      <c r="BG300" s="183"/>
      <c r="BH300" s="183"/>
    </row>
    <row r="301" spans="1:60" ht="13.5" outlineLevel="1">
      <c r="A301" s="174"/>
      <c r="B301" s="175"/>
      <c r="C301" s="269" t="s">
        <v>566</v>
      </c>
      <c r="D301" s="270"/>
      <c r="E301" s="271"/>
      <c r="F301" s="272"/>
      <c r="G301" s="273"/>
      <c r="H301" s="180"/>
      <c r="I301" s="180"/>
      <c r="J301" s="180"/>
      <c r="K301" s="180"/>
      <c r="L301" s="180"/>
      <c r="M301" s="180"/>
      <c r="N301" s="181"/>
      <c r="O301" s="181"/>
      <c r="P301" s="181"/>
      <c r="Q301" s="181"/>
      <c r="R301" s="177"/>
      <c r="S301" s="177"/>
      <c r="T301" s="182"/>
      <c r="U301" s="177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 t="s">
        <v>515</v>
      </c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94" t="str">
        <f>C301</f>
        <v>- Materiálové provedení: ocel tř.17, tloušťka plechu 1,5 -2mm).</v>
      </c>
      <c r="BB301" s="183"/>
      <c r="BC301" s="183"/>
      <c r="BD301" s="183"/>
      <c r="BE301" s="183"/>
      <c r="BF301" s="183"/>
      <c r="BG301" s="183"/>
      <c r="BH301" s="183"/>
    </row>
    <row r="302" spans="1:60" ht="22.5" outlineLevel="1">
      <c r="A302" s="174">
        <v>152</v>
      </c>
      <c r="B302" s="175" t="s">
        <v>567</v>
      </c>
      <c r="C302" s="176" t="s">
        <v>568</v>
      </c>
      <c r="D302" s="177" t="s">
        <v>152</v>
      </c>
      <c r="E302" s="178">
        <v>1</v>
      </c>
      <c r="F302" s="179"/>
      <c r="G302" s="180"/>
      <c r="H302" s="179"/>
      <c r="I302" s="180">
        <f>ROUND(E302*H302,2)</f>
        <v>0</v>
      </c>
      <c r="J302" s="179"/>
      <c r="K302" s="180">
        <f>ROUND(E302*J302,2)</f>
        <v>0</v>
      </c>
      <c r="L302" s="180">
        <v>21</v>
      </c>
      <c r="M302" s="180">
        <f>G302*(1+L302/100)</f>
        <v>0</v>
      </c>
      <c r="N302" s="181">
        <v>0</v>
      </c>
      <c r="O302" s="181">
        <f>ROUND(E302*N302,5)</f>
        <v>0</v>
      </c>
      <c r="P302" s="181">
        <v>0</v>
      </c>
      <c r="Q302" s="181">
        <f>ROUND(E302*P302,5)</f>
        <v>0</v>
      </c>
      <c r="R302" s="177"/>
      <c r="S302" s="177"/>
      <c r="T302" s="182">
        <v>0</v>
      </c>
      <c r="U302" s="177">
        <f>ROUND(E302*T302,2)</f>
        <v>0</v>
      </c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 t="s">
        <v>153</v>
      </c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</row>
    <row r="303" spans="1:60" ht="24" outlineLevel="1">
      <c r="A303" s="174"/>
      <c r="B303" s="175"/>
      <c r="C303" s="269" t="s">
        <v>569</v>
      </c>
      <c r="D303" s="270"/>
      <c r="E303" s="271"/>
      <c r="F303" s="272"/>
      <c r="G303" s="273"/>
      <c r="H303" s="180"/>
      <c r="I303" s="180"/>
      <c r="J303" s="180"/>
      <c r="K303" s="180"/>
      <c r="L303" s="180"/>
      <c r="M303" s="180"/>
      <c r="N303" s="181"/>
      <c r="O303" s="181"/>
      <c r="P303" s="181"/>
      <c r="Q303" s="181"/>
      <c r="R303" s="177"/>
      <c r="S303" s="177"/>
      <c r="T303" s="182"/>
      <c r="U303" s="177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 t="s">
        <v>515</v>
      </c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94" t="str">
        <f aca="true" t="shared" si="1" ref="BA303:BA308">C303</f>
        <v>- bez usměrňovacího kruhu v provedení na tyč 60 x 60 mm , max. délka vodící tyče 3,5 m – Míchaný objem 25,44 m3 –   denitrifikace.</v>
      </c>
      <c r="BB303" s="183"/>
      <c r="BC303" s="183"/>
      <c r="BD303" s="183"/>
      <c r="BE303" s="183"/>
      <c r="BF303" s="183"/>
      <c r="BG303" s="183"/>
      <c r="BH303" s="183"/>
    </row>
    <row r="304" spans="1:60" ht="12" customHeight="1" outlineLevel="1">
      <c r="A304" s="174"/>
      <c r="B304" s="175"/>
      <c r="C304" s="269" t="s">
        <v>570</v>
      </c>
      <c r="D304" s="270"/>
      <c r="E304" s="271"/>
      <c r="F304" s="272"/>
      <c r="G304" s="273"/>
      <c r="H304" s="180"/>
      <c r="I304" s="180"/>
      <c r="J304" s="180"/>
      <c r="K304" s="180"/>
      <c r="L304" s="180"/>
      <c r="M304" s="180"/>
      <c r="N304" s="181"/>
      <c r="O304" s="181"/>
      <c r="P304" s="181"/>
      <c r="Q304" s="181"/>
      <c r="R304" s="177"/>
      <c r="S304" s="177"/>
      <c r="T304" s="182"/>
      <c r="U304" s="177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 t="s">
        <v>515</v>
      </c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94" t="str">
        <f t="shared" si="1"/>
        <v>- Sušina: do 1%,motor: 3x400 V , 50 Hz , 1,25 kW , IN=3,20 A  , 1400 ot/min , kabel 10 m , termistory, vlhkostní</v>
      </c>
      <c r="BB304" s="183"/>
      <c r="BC304" s="183"/>
      <c r="BD304" s="183"/>
      <c r="BE304" s="183"/>
      <c r="BF304" s="183"/>
      <c r="BG304" s="183"/>
      <c r="BH304" s="183"/>
    </row>
    <row r="305" spans="1:60" ht="12" customHeight="1" outlineLevel="1">
      <c r="A305" s="174"/>
      <c r="B305" s="175"/>
      <c r="C305" s="269" t="s">
        <v>571</v>
      </c>
      <c r="D305" s="270"/>
      <c r="E305" s="271"/>
      <c r="F305" s="272"/>
      <c r="G305" s="273"/>
      <c r="H305" s="180"/>
      <c r="I305" s="180"/>
      <c r="J305" s="180"/>
      <c r="K305" s="180"/>
      <c r="L305" s="180"/>
      <c r="M305" s="180"/>
      <c r="N305" s="181"/>
      <c r="O305" s="181"/>
      <c r="P305" s="181"/>
      <c r="Q305" s="181"/>
      <c r="R305" s="177"/>
      <c r="S305" s="177"/>
      <c r="T305" s="182"/>
      <c r="U305" s="177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 t="s">
        <v>515</v>
      </c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94" t="str">
        <f t="shared" si="1"/>
        <v>  sonda průsaku ucpávkou , IP 68, garantovaná dnová rychlost 27-28 cm/s, průměr vrtule 225 mm , 2 lopatky,</v>
      </c>
      <c r="BB305" s="183"/>
      <c r="BC305" s="183"/>
      <c r="BD305" s="183"/>
      <c r="BE305" s="183"/>
      <c r="BF305" s="183"/>
      <c r="BG305" s="183"/>
      <c r="BH305" s="183"/>
    </row>
    <row r="306" spans="1:60" ht="12.75" customHeight="1" outlineLevel="1">
      <c r="A306" s="174"/>
      <c r="B306" s="175"/>
      <c r="C306" s="269" t="s">
        <v>572</v>
      </c>
      <c r="D306" s="270"/>
      <c r="E306" s="271"/>
      <c r="F306" s="272"/>
      <c r="G306" s="273"/>
      <c r="H306" s="180"/>
      <c r="I306" s="180"/>
      <c r="J306" s="180"/>
      <c r="K306" s="180"/>
      <c r="L306" s="180"/>
      <c r="M306" s="180"/>
      <c r="N306" s="181"/>
      <c r="O306" s="181"/>
      <c r="P306" s="181"/>
      <c r="Q306" s="181"/>
      <c r="R306" s="177"/>
      <c r="S306" s="177"/>
      <c r="T306" s="182"/>
      <c r="U306" s="177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 t="s">
        <v>515</v>
      </c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94" t="str">
        <f t="shared" si="1"/>
        <v>  hmotnost míchadla 35kg, držák pro tyč 60 x 60 mm, garantovaná dnová rychlost 30 cm/s, termistorové relé,</v>
      </c>
      <c r="BB306" s="183"/>
      <c r="BC306" s="183"/>
      <c r="BD306" s="183"/>
      <c r="BE306" s="183"/>
      <c r="BF306" s="183"/>
      <c r="BG306" s="183"/>
      <c r="BH306" s="183"/>
    </row>
    <row r="307" spans="1:60" ht="35.25" outlineLevel="1">
      <c r="A307" s="174"/>
      <c r="B307" s="175"/>
      <c r="C307" s="269" t="s">
        <v>573</v>
      </c>
      <c r="D307" s="270"/>
      <c r="E307" s="271"/>
      <c r="F307" s="272"/>
      <c r="G307" s="273"/>
      <c r="H307" s="180"/>
      <c r="I307" s="180"/>
      <c r="J307" s="180"/>
      <c r="K307" s="180"/>
      <c r="L307" s="180"/>
      <c r="M307" s="180"/>
      <c r="N307" s="181"/>
      <c r="O307" s="181"/>
      <c r="P307" s="181"/>
      <c r="Q307" s="181"/>
      <c r="R307" s="177"/>
      <c r="S307" s="177"/>
      <c r="T307" s="182"/>
      <c r="U307" s="177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 t="s">
        <v>515</v>
      </c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3"/>
      <c r="AS307" s="183"/>
      <c r="AT307" s="183"/>
      <c r="AU307" s="183"/>
      <c r="AV307" s="183"/>
      <c r="AW307" s="183"/>
      <c r="AX307" s="183"/>
      <c r="AY307" s="183"/>
      <c r="AZ307" s="183"/>
      <c r="BA307" s="194" t="str">
        <f t="shared" si="1"/>
        <v>  vyhodnocovací relé vlhkosti ucpávky.                                                                                                                                   - Materiálové provedení: těleso motoru – šedá litina JL1040, vrtule – nerez 1.4571, hřídel – nerez 1.4571, těsnění FPM</v>
      </c>
      <c r="BB307" s="183"/>
      <c r="BC307" s="183"/>
      <c r="BD307" s="183"/>
      <c r="BE307" s="183"/>
      <c r="BF307" s="183"/>
      <c r="BG307" s="183"/>
      <c r="BH307" s="183"/>
    </row>
    <row r="308" spans="1:60" ht="13.5" outlineLevel="1">
      <c r="A308" s="174"/>
      <c r="B308" s="175"/>
      <c r="C308" s="269" t="s">
        <v>574</v>
      </c>
      <c r="D308" s="270"/>
      <c r="E308" s="271"/>
      <c r="F308" s="272"/>
      <c r="G308" s="273"/>
      <c r="H308" s="180"/>
      <c r="I308" s="180"/>
      <c r="J308" s="180"/>
      <c r="K308" s="180"/>
      <c r="L308" s="180"/>
      <c r="M308" s="180"/>
      <c r="N308" s="181"/>
      <c r="O308" s="181"/>
      <c r="P308" s="181"/>
      <c r="Q308" s="181"/>
      <c r="R308" s="177"/>
      <c r="S308" s="177"/>
      <c r="T308" s="182"/>
      <c r="U308" s="177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 t="s">
        <v>515</v>
      </c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  <c r="AP308" s="183"/>
      <c r="AQ308" s="183"/>
      <c r="AR308" s="183"/>
      <c r="AS308" s="183"/>
      <c r="AT308" s="183"/>
      <c r="AU308" s="183"/>
      <c r="AV308" s="183"/>
      <c r="AW308" s="183"/>
      <c r="AX308" s="183"/>
      <c r="AY308" s="183"/>
      <c r="AZ308" s="183"/>
      <c r="BA308" s="194" t="str">
        <f t="shared" si="1"/>
        <v>  VITON, dvojitá mechanická ucpávka.</v>
      </c>
      <c r="BB308" s="183"/>
      <c r="BC308" s="183"/>
      <c r="BD308" s="183"/>
      <c r="BE308" s="183"/>
      <c r="BF308" s="183"/>
      <c r="BG308" s="183"/>
      <c r="BH308" s="183"/>
    </row>
    <row r="309" spans="1:60" ht="22.5" outlineLevel="1">
      <c r="A309" s="174">
        <v>153</v>
      </c>
      <c r="B309" s="175" t="s">
        <v>575</v>
      </c>
      <c r="C309" s="176" t="s">
        <v>576</v>
      </c>
      <c r="D309" s="177" t="s">
        <v>152</v>
      </c>
      <c r="E309" s="178">
        <v>1</v>
      </c>
      <c r="F309" s="179"/>
      <c r="G309" s="180"/>
      <c r="H309" s="179"/>
      <c r="I309" s="180">
        <f>ROUND(E309*H309,2)</f>
        <v>0</v>
      </c>
      <c r="J309" s="179"/>
      <c r="K309" s="180">
        <f>ROUND(E309*J309,2)</f>
        <v>0</v>
      </c>
      <c r="L309" s="180">
        <v>21</v>
      </c>
      <c r="M309" s="180">
        <f>G309*(1+L309/100)</f>
        <v>0</v>
      </c>
      <c r="N309" s="181">
        <v>0</v>
      </c>
      <c r="O309" s="181">
        <f>ROUND(E309*N309,5)</f>
        <v>0</v>
      </c>
      <c r="P309" s="181">
        <v>0</v>
      </c>
      <c r="Q309" s="181">
        <f>ROUND(E309*P309,5)</f>
        <v>0</v>
      </c>
      <c r="R309" s="177"/>
      <c r="S309" s="177"/>
      <c r="T309" s="182">
        <v>0</v>
      </c>
      <c r="U309" s="177">
        <f>ROUND(E309*T309,2)</f>
        <v>0</v>
      </c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 t="s">
        <v>153</v>
      </c>
      <c r="AF309" s="183"/>
      <c r="AG309" s="183"/>
      <c r="AH309" s="183"/>
      <c r="AI309" s="183"/>
      <c r="AJ309" s="183"/>
      <c r="AK309" s="183"/>
      <c r="AL309" s="183"/>
      <c r="AM309" s="183"/>
      <c r="AN309" s="183"/>
      <c r="AO309" s="183"/>
      <c r="AP309" s="183"/>
      <c r="AQ309" s="183"/>
      <c r="AR309" s="183"/>
      <c r="AS309" s="183"/>
      <c r="AT309" s="183"/>
      <c r="AU309" s="183"/>
      <c r="AV309" s="183"/>
      <c r="AW309" s="183"/>
      <c r="AX309" s="183"/>
      <c r="AY309" s="183"/>
      <c r="AZ309" s="183"/>
      <c r="BA309" s="183"/>
      <c r="BB309" s="183"/>
      <c r="BC309" s="183"/>
      <c r="BD309" s="183"/>
      <c r="BE309" s="183"/>
      <c r="BF309" s="183"/>
      <c r="BG309" s="183"/>
      <c r="BH309" s="183"/>
    </row>
    <row r="310" spans="1:60" ht="24" outlineLevel="1">
      <c r="A310" s="174"/>
      <c r="B310" s="175"/>
      <c r="C310" s="269" t="s">
        <v>577</v>
      </c>
      <c r="D310" s="270"/>
      <c r="E310" s="271"/>
      <c r="F310" s="272"/>
      <c r="G310" s="273"/>
      <c r="H310" s="180"/>
      <c r="I310" s="180"/>
      <c r="J310" s="180"/>
      <c r="K310" s="180"/>
      <c r="L310" s="180"/>
      <c r="M310" s="180"/>
      <c r="N310" s="181"/>
      <c r="O310" s="181"/>
      <c r="P310" s="181"/>
      <c r="Q310" s="181"/>
      <c r="R310" s="177"/>
      <c r="S310" s="177"/>
      <c r="T310" s="182"/>
      <c r="U310" s="177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 t="s">
        <v>515</v>
      </c>
      <c r="AF310" s="183"/>
      <c r="AG310" s="183"/>
      <c r="AH310" s="183"/>
      <c r="AI310" s="183"/>
      <c r="AJ310" s="183"/>
      <c r="AK310" s="183"/>
      <c r="AL310" s="183"/>
      <c r="AM310" s="183"/>
      <c r="AN310" s="183"/>
      <c r="AO310" s="183"/>
      <c r="AP310" s="183"/>
      <c r="AQ310" s="183"/>
      <c r="AR310" s="183"/>
      <c r="AS310" s="183"/>
      <c r="AT310" s="183"/>
      <c r="AU310" s="183"/>
      <c r="AV310" s="183"/>
      <c r="AW310" s="183"/>
      <c r="AX310" s="183"/>
      <c r="AY310" s="183"/>
      <c r="AZ310" s="183"/>
      <c r="BA310" s="194" t="str">
        <f>C310</f>
        <v>- manipulaci s míchadlem -mosnost 150 kg, lanový naviják a nosná konstrukce s polohovatelným ramenem, včetně   patky.</v>
      </c>
      <c r="BB310" s="183"/>
      <c r="BC310" s="183"/>
      <c r="BD310" s="183"/>
      <c r="BE310" s="183"/>
      <c r="BF310" s="183"/>
      <c r="BG310" s="183"/>
      <c r="BH310" s="183"/>
    </row>
    <row r="311" spans="1:60" ht="13.5" outlineLevel="1">
      <c r="A311" s="174"/>
      <c r="B311" s="175"/>
      <c r="C311" s="269" t="s">
        <v>578</v>
      </c>
      <c r="D311" s="270"/>
      <c r="E311" s="271"/>
      <c r="F311" s="272"/>
      <c r="G311" s="273"/>
      <c r="H311" s="180"/>
      <c r="I311" s="180"/>
      <c r="J311" s="180"/>
      <c r="K311" s="180"/>
      <c r="L311" s="180"/>
      <c r="M311" s="180"/>
      <c r="N311" s="181"/>
      <c r="O311" s="181"/>
      <c r="P311" s="181"/>
      <c r="Q311" s="181"/>
      <c r="R311" s="177"/>
      <c r="S311" s="177"/>
      <c r="T311" s="182"/>
      <c r="U311" s="177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 t="s">
        <v>515</v>
      </c>
      <c r="AF311" s="183"/>
      <c r="AG311" s="183"/>
      <c r="AH311" s="183"/>
      <c r="AI311" s="183"/>
      <c r="AJ311" s="183"/>
      <c r="AK311" s="183"/>
      <c r="AL311" s="183"/>
      <c r="AM311" s="183"/>
      <c r="AN311" s="183"/>
      <c r="AO311" s="183"/>
      <c r="AP311" s="183"/>
      <c r="AQ311" s="183"/>
      <c r="AR311" s="183"/>
      <c r="AS311" s="183"/>
      <c r="AT311" s="183"/>
      <c r="AU311" s="183"/>
      <c r="AV311" s="183"/>
      <c r="AW311" s="183"/>
      <c r="AX311" s="183"/>
      <c r="AY311" s="183"/>
      <c r="AZ311" s="183"/>
      <c r="BA311" s="194" t="str">
        <f>C311</f>
        <v>- Nerezové lano O 5mm, vymezovací ocelový řetěz 8x28.</v>
      </c>
      <c r="BB311" s="183"/>
      <c r="BC311" s="183"/>
      <c r="BD311" s="183"/>
      <c r="BE311" s="183"/>
      <c r="BF311" s="183"/>
      <c r="BG311" s="183"/>
      <c r="BH311" s="183"/>
    </row>
    <row r="312" spans="1:60" ht="13.5" outlineLevel="1">
      <c r="A312" s="174"/>
      <c r="B312" s="175"/>
      <c r="C312" s="269" t="s">
        <v>579</v>
      </c>
      <c r="D312" s="270"/>
      <c r="E312" s="271"/>
      <c r="F312" s="272"/>
      <c r="G312" s="273"/>
      <c r="H312" s="180"/>
      <c r="I312" s="180"/>
      <c r="J312" s="180"/>
      <c r="K312" s="180"/>
      <c r="L312" s="180"/>
      <c r="M312" s="180"/>
      <c r="N312" s="181"/>
      <c r="O312" s="181"/>
      <c r="P312" s="181"/>
      <c r="Q312" s="181"/>
      <c r="R312" s="177"/>
      <c r="S312" s="177"/>
      <c r="T312" s="182"/>
      <c r="U312" s="177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 t="s">
        <v>515</v>
      </c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94" t="str">
        <f>C312</f>
        <v>- Materiálové provedení: ocel tř.11, pozinkováno .</v>
      </c>
      <c r="BB312" s="183"/>
      <c r="BC312" s="183"/>
      <c r="BD312" s="183"/>
      <c r="BE312" s="183"/>
      <c r="BF312" s="183"/>
      <c r="BG312" s="183"/>
      <c r="BH312" s="183"/>
    </row>
    <row r="313" spans="1:60" ht="12" customHeight="1" outlineLevel="1">
      <c r="A313" s="174">
        <v>154</v>
      </c>
      <c r="B313" s="175" t="s">
        <v>580</v>
      </c>
      <c r="C313" s="176" t="s">
        <v>581</v>
      </c>
      <c r="D313" s="177" t="s">
        <v>181</v>
      </c>
      <c r="E313" s="178">
        <v>4.2</v>
      </c>
      <c r="F313" s="179"/>
      <c r="G313" s="180"/>
      <c r="H313" s="179"/>
      <c r="I313" s="180">
        <f>ROUND(E313*H313,2)</f>
        <v>0</v>
      </c>
      <c r="J313" s="179"/>
      <c r="K313" s="180">
        <f>ROUND(E313*J313,2)</f>
        <v>0</v>
      </c>
      <c r="L313" s="180">
        <v>21</v>
      </c>
      <c r="M313" s="180">
        <f>G313*(1+L313/100)</f>
        <v>0</v>
      </c>
      <c r="N313" s="181">
        <v>0</v>
      </c>
      <c r="O313" s="181">
        <f>ROUND(E313*N313,5)</f>
        <v>0</v>
      </c>
      <c r="P313" s="181">
        <v>0</v>
      </c>
      <c r="Q313" s="181">
        <f>ROUND(E313*P313,5)</f>
        <v>0</v>
      </c>
      <c r="R313" s="177"/>
      <c r="S313" s="177"/>
      <c r="T313" s="182">
        <v>0</v>
      </c>
      <c r="U313" s="177">
        <f>ROUND(E313*T313,2)</f>
        <v>0</v>
      </c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 t="s">
        <v>153</v>
      </c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  <c r="AP313" s="183"/>
      <c r="AQ313" s="183"/>
      <c r="AR313" s="183"/>
      <c r="AS313" s="183"/>
      <c r="AT313" s="183"/>
      <c r="AU313" s="183"/>
      <c r="AV313" s="183"/>
      <c r="AW313" s="183"/>
      <c r="AX313" s="183"/>
      <c r="AY313" s="183"/>
      <c r="AZ313" s="183"/>
      <c r="BA313" s="183"/>
      <c r="BB313" s="183"/>
      <c r="BC313" s="183"/>
      <c r="BD313" s="183"/>
      <c r="BE313" s="183"/>
      <c r="BF313" s="183"/>
      <c r="BG313" s="183"/>
      <c r="BH313" s="183"/>
    </row>
    <row r="314" spans="1:60" ht="24" outlineLevel="1">
      <c r="A314" s="174"/>
      <c r="B314" s="175"/>
      <c r="C314" s="269" t="s">
        <v>582</v>
      </c>
      <c r="D314" s="270"/>
      <c r="E314" s="271"/>
      <c r="F314" s="272"/>
      <c r="G314" s="273"/>
      <c r="H314" s="180"/>
      <c r="I314" s="180"/>
      <c r="J314" s="180"/>
      <c r="K314" s="180"/>
      <c r="L314" s="180"/>
      <c r="M314" s="180"/>
      <c r="N314" s="181"/>
      <c r="O314" s="181"/>
      <c r="P314" s="181"/>
      <c r="Q314" s="181"/>
      <c r="R314" s="177"/>
      <c r="S314" s="177"/>
      <c r="T314" s="182"/>
      <c r="U314" s="177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 t="s">
        <v>515</v>
      </c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3"/>
      <c r="AT314" s="183"/>
      <c r="AU314" s="183"/>
      <c r="AV314" s="183"/>
      <c r="AW314" s="183"/>
      <c r="AX314" s="183"/>
      <c r="AY314" s="183"/>
      <c r="AZ314" s="183"/>
      <c r="BA314" s="194" t="str">
        <f>C314</f>
        <v>- nad dosazovací nádrží  - Svařené ze žárově pozinkované oceli, š=0,8m, včetně ochranného zábradlí ze žárově</v>
      </c>
      <c r="BB314" s="183"/>
      <c r="BC314" s="183"/>
      <c r="BD314" s="183"/>
      <c r="BE314" s="183"/>
      <c r="BF314" s="183"/>
      <c r="BG314" s="183"/>
      <c r="BH314" s="183"/>
    </row>
    <row r="315" spans="1:60" ht="35.25" outlineLevel="1">
      <c r="A315" s="174"/>
      <c r="B315" s="175"/>
      <c r="C315" s="269" t="s">
        <v>583</v>
      </c>
      <c r="D315" s="270"/>
      <c r="E315" s="271"/>
      <c r="F315" s="272"/>
      <c r="G315" s="273"/>
      <c r="H315" s="180"/>
      <c r="I315" s="180"/>
      <c r="J315" s="180"/>
      <c r="K315" s="180"/>
      <c r="L315" s="180"/>
      <c r="M315" s="180"/>
      <c r="N315" s="181"/>
      <c r="O315" s="181"/>
      <c r="P315" s="181"/>
      <c r="Q315" s="181"/>
      <c r="R315" s="177"/>
      <c r="S315" s="177"/>
      <c r="T315" s="182"/>
      <c r="U315" s="177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 t="s">
        <v>515</v>
      </c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94" t="str">
        <f>C315</f>
        <v>  pozinkované oceli s okopovým plechem v=1,1m, vč. zábradlí nad denitrifikační a kalovou částí - délka zábradlí 14,5m                - Materiálové provedení: ocel tř.11, pozinkováno, pororošty - pozink.</v>
      </c>
      <c r="BB315" s="183"/>
      <c r="BC315" s="183"/>
      <c r="BD315" s="183"/>
      <c r="BE315" s="183"/>
      <c r="BF315" s="183"/>
      <c r="BG315" s="183"/>
      <c r="BH315" s="183"/>
    </row>
    <row r="316" spans="1:60" ht="22.5" outlineLevel="1">
      <c r="A316" s="174">
        <v>155</v>
      </c>
      <c r="B316" s="175" t="s">
        <v>584</v>
      </c>
      <c r="C316" s="176" t="s">
        <v>585</v>
      </c>
      <c r="D316" s="177" t="s">
        <v>363</v>
      </c>
      <c r="E316" s="178">
        <v>1</v>
      </c>
      <c r="F316" s="179"/>
      <c r="G316" s="180"/>
      <c r="H316" s="179"/>
      <c r="I316" s="180">
        <f>ROUND(E316*H316,2)</f>
        <v>0</v>
      </c>
      <c r="J316" s="179"/>
      <c r="K316" s="180">
        <f>ROUND(E316*J316,2)</f>
        <v>0</v>
      </c>
      <c r="L316" s="180">
        <v>21</v>
      </c>
      <c r="M316" s="180">
        <f>G316*(1+L316/100)</f>
        <v>0</v>
      </c>
      <c r="N316" s="181">
        <v>0</v>
      </c>
      <c r="O316" s="181">
        <f>ROUND(E316*N316,5)</f>
        <v>0</v>
      </c>
      <c r="P316" s="181">
        <v>0</v>
      </c>
      <c r="Q316" s="181">
        <f>ROUND(E316*P316,5)</f>
        <v>0</v>
      </c>
      <c r="R316" s="177"/>
      <c r="S316" s="177"/>
      <c r="T316" s="182">
        <v>0</v>
      </c>
      <c r="U316" s="177">
        <f>ROUND(E316*T316,2)</f>
        <v>0</v>
      </c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 t="s">
        <v>153</v>
      </c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</row>
    <row r="317" spans="1:60" ht="22.5" customHeight="1" outlineLevel="1">
      <c r="A317" s="174"/>
      <c r="B317" s="175"/>
      <c r="C317" s="269" t="s">
        <v>586</v>
      </c>
      <c r="D317" s="270"/>
      <c r="E317" s="271"/>
      <c r="F317" s="272"/>
      <c r="G317" s="273"/>
      <c r="H317" s="180"/>
      <c r="I317" s="180"/>
      <c r="J317" s="180"/>
      <c r="K317" s="180"/>
      <c r="L317" s="180"/>
      <c r="M317" s="180"/>
      <c r="N317" s="181"/>
      <c r="O317" s="181"/>
      <c r="P317" s="181"/>
      <c r="Q317" s="181"/>
      <c r="R317" s="177"/>
      <c r="S317" s="177"/>
      <c r="T317" s="182"/>
      <c r="U317" s="177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 t="s">
        <v>515</v>
      </c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94" t="str">
        <f aca="true" t="shared" si="2" ref="BA317:BA323">C317</f>
        <v>- Nátokové potrubí do dosazovací nádrže: trubka PVC DN 200 - 1,5 m, PVC spojka - hrdlo DN200 - 1 ks.                                          - Potrubí vratného kalu: KG 150 potubí - 3x 500 mm, 1x 2000 mm, 1x 3000 mm, KG 150 koleno 90° - 1 ks,</v>
      </c>
      <c r="BB317" s="183"/>
      <c r="BC317" s="183"/>
      <c r="BD317" s="183"/>
      <c r="BE317" s="183"/>
      <c r="BF317" s="183"/>
      <c r="BG317" s="183"/>
      <c r="BH317" s="183"/>
    </row>
    <row r="318" spans="1:60" ht="13.5" outlineLevel="1">
      <c r="A318" s="174"/>
      <c r="B318" s="175"/>
      <c r="C318" s="269" t="s">
        <v>587</v>
      </c>
      <c r="D318" s="270"/>
      <c r="E318" s="271"/>
      <c r="F318" s="272"/>
      <c r="G318" s="273"/>
      <c r="H318" s="180"/>
      <c r="I318" s="180"/>
      <c r="J318" s="180"/>
      <c r="K318" s="180"/>
      <c r="L318" s="180"/>
      <c r="M318" s="180"/>
      <c r="N318" s="181"/>
      <c r="O318" s="181"/>
      <c r="P318" s="181"/>
      <c r="Q318" s="181"/>
      <c r="R318" s="177"/>
      <c r="S318" s="177"/>
      <c r="T318" s="182"/>
      <c r="U318" s="177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 t="s">
        <v>515</v>
      </c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94" t="str">
        <f t="shared" si="2"/>
        <v>  KG 150 T-kus - 1 ks.</v>
      </c>
      <c r="BB318" s="183"/>
      <c r="BC318" s="183"/>
      <c r="BD318" s="183"/>
      <c r="BE318" s="183"/>
      <c r="BF318" s="183"/>
      <c r="BG318" s="183"/>
      <c r="BH318" s="183"/>
    </row>
    <row r="319" spans="1:60" ht="24" outlineLevel="1">
      <c r="A319" s="174"/>
      <c r="B319" s="175"/>
      <c r="C319" s="269" t="s">
        <v>588</v>
      </c>
      <c r="D319" s="270"/>
      <c r="E319" s="271"/>
      <c r="F319" s="272"/>
      <c r="G319" s="273"/>
      <c r="H319" s="180"/>
      <c r="I319" s="180"/>
      <c r="J319" s="180"/>
      <c r="K319" s="180"/>
      <c r="L319" s="180"/>
      <c r="M319" s="180"/>
      <c r="N319" s="181"/>
      <c r="O319" s="181"/>
      <c r="P319" s="181"/>
      <c r="Q319" s="181"/>
      <c r="R319" s="177"/>
      <c r="S319" s="177"/>
      <c r="T319" s="182"/>
      <c r="U319" s="177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 t="s">
        <v>515</v>
      </c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94" t="str">
        <f t="shared" si="2"/>
        <v>- Potrubí přebytečného kalu: KG 150 potrubí - 3x 500 mm, 1x 2000 mm, 1x 1000 mm, KG 150 koleno 90 ° - 1 ks,</v>
      </c>
      <c r="BB319" s="183"/>
      <c r="BC319" s="183"/>
      <c r="BD319" s="183"/>
      <c r="BE319" s="183"/>
      <c r="BF319" s="183"/>
      <c r="BG319" s="183"/>
      <c r="BH319" s="183"/>
    </row>
    <row r="320" spans="1:60" ht="13.5" outlineLevel="1">
      <c r="A320" s="174"/>
      <c r="B320" s="175"/>
      <c r="C320" s="269" t="s">
        <v>589</v>
      </c>
      <c r="D320" s="270"/>
      <c r="E320" s="271"/>
      <c r="F320" s="272"/>
      <c r="G320" s="273"/>
      <c r="H320" s="180"/>
      <c r="I320" s="180"/>
      <c r="J320" s="180"/>
      <c r="K320" s="180"/>
      <c r="L320" s="180"/>
      <c r="M320" s="180"/>
      <c r="N320" s="181"/>
      <c r="O320" s="181"/>
      <c r="P320" s="181"/>
      <c r="Q320" s="181"/>
      <c r="R320" s="177"/>
      <c r="S320" s="177"/>
      <c r="T320" s="182"/>
      <c r="U320" s="177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 t="s">
        <v>515</v>
      </c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94" t="str">
        <f t="shared" si="2"/>
        <v>  KG 150 T-kus - 2 ks.</v>
      </c>
      <c r="BB320" s="183"/>
      <c r="BC320" s="183"/>
      <c r="BD320" s="183"/>
      <c r="BE320" s="183"/>
      <c r="BF320" s="183"/>
      <c r="BG320" s="183"/>
      <c r="BH320" s="183"/>
    </row>
    <row r="321" spans="1:60" ht="35.25" outlineLevel="1">
      <c r="A321" s="174"/>
      <c r="B321" s="175"/>
      <c r="C321" s="269" t="s">
        <v>590</v>
      </c>
      <c r="D321" s="270"/>
      <c r="E321" s="271"/>
      <c r="F321" s="272"/>
      <c r="G321" s="273"/>
      <c r="H321" s="180"/>
      <c r="I321" s="180"/>
      <c r="J321" s="180"/>
      <c r="K321" s="180"/>
      <c r="L321" s="180"/>
      <c r="M321" s="180"/>
      <c r="N321" s="181"/>
      <c r="O321" s="181"/>
      <c r="P321" s="181"/>
      <c r="Q321" s="181"/>
      <c r="R321" s="177"/>
      <c r="S321" s="177"/>
      <c r="T321" s="182"/>
      <c r="U321" s="177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 t="s">
        <v>515</v>
      </c>
      <c r="AF321" s="183"/>
      <c r="AG321" s="183"/>
      <c r="AH321" s="183"/>
      <c r="AI321" s="183"/>
      <c r="AJ321" s="183"/>
      <c r="AK321" s="183"/>
      <c r="AL321" s="183"/>
      <c r="AM321" s="183"/>
      <c r="AN321" s="183"/>
      <c r="AO321" s="183"/>
      <c r="AP321" s="183"/>
      <c r="AQ321" s="183"/>
      <c r="AR321" s="183"/>
      <c r="AS321" s="183"/>
      <c r="AT321" s="183"/>
      <c r="AU321" s="183"/>
      <c r="AV321" s="183"/>
      <c r="AW321" s="183"/>
      <c r="AX321" s="183"/>
      <c r="AY321" s="183"/>
      <c r="AZ321" s="183"/>
      <c r="BA321" s="194" t="str">
        <f t="shared" si="2"/>
        <v>- Potrubí plovoucích nečistot: trubka DN 70 - 7 m, koleno 90° DN 70 -2 ks, T-kus DN 70 - 1 ks.                                                          - Odtok vyčištěné vody z dosazovacích nádrží: KG 150 potrubí - 2x500 mmm, 1x 1000 mm, KG 150 spojka - 2 ks,</v>
      </c>
      <c r="BB321" s="183"/>
      <c r="BC321" s="183"/>
      <c r="BD321" s="183"/>
      <c r="BE321" s="183"/>
      <c r="BF321" s="183"/>
      <c r="BG321" s="183"/>
      <c r="BH321" s="183"/>
    </row>
    <row r="322" spans="1:60" ht="24" outlineLevel="1">
      <c r="A322" s="174"/>
      <c r="B322" s="175"/>
      <c r="C322" s="269" t="s">
        <v>591</v>
      </c>
      <c r="D322" s="270"/>
      <c r="E322" s="271"/>
      <c r="F322" s="272"/>
      <c r="G322" s="273"/>
      <c r="H322" s="180"/>
      <c r="I322" s="180"/>
      <c r="J322" s="180"/>
      <c r="K322" s="180"/>
      <c r="L322" s="180"/>
      <c r="M322" s="180"/>
      <c r="N322" s="181"/>
      <c r="O322" s="181"/>
      <c r="P322" s="181"/>
      <c r="Q322" s="181"/>
      <c r="R322" s="177"/>
      <c r="S322" s="177"/>
      <c r="T322" s="182"/>
      <c r="U322" s="177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 t="s">
        <v>515</v>
      </c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  <c r="AP322" s="183"/>
      <c r="AQ322" s="183"/>
      <c r="AR322" s="183"/>
      <c r="AS322" s="183"/>
      <c r="AT322" s="183"/>
      <c r="AU322" s="183"/>
      <c r="AV322" s="183"/>
      <c r="AW322" s="183"/>
      <c r="AX322" s="183"/>
      <c r="AY322" s="183"/>
      <c r="AZ322" s="183"/>
      <c r="BA322" s="194" t="str">
        <f t="shared" si="2"/>
        <v>   KG 150  koleno 90° - 1 ks, KG redukce 200/150 - 2 ks, KG 200 potrubí - 1x 500 mm, 1x 750 mm, KG 200 T-kus - 1x,</v>
      </c>
      <c r="BB322" s="183"/>
      <c r="BC322" s="183"/>
      <c r="BD322" s="183"/>
      <c r="BE322" s="183"/>
      <c r="BF322" s="183"/>
      <c r="BG322" s="183"/>
      <c r="BH322" s="183"/>
    </row>
    <row r="323" spans="1:60" ht="24" outlineLevel="1">
      <c r="A323" s="174"/>
      <c r="B323" s="175"/>
      <c r="C323" s="269" t="s">
        <v>592</v>
      </c>
      <c r="D323" s="270"/>
      <c r="E323" s="271"/>
      <c r="F323" s="272"/>
      <c r="G323" s="273"/>
      <c r="H323" s="180"/>
      <c r="I323" s="180"/>
      <c r="J323" s="180"/>
      <c r="K323" s="180"/>
      <c r="L323" s="180"/>
      <c r="M323" s="180"/>
      <c r="N323" s="181"/>
      <c r="O323" s="181"/>
      <c r="P323" s="181"/>
      <c r="Q323" s="181"/>
      <c r="R323" s="177"/>
      <c r="S323" s="177"/>
      <c r="T323" s="182"/>
      <c r="U323" s="177"/>
      <c r="V323" s="183"/>
      <c r="W323" s="183"/>
      <c r="X323" s="183"/>
      <c r="Y323" s="183"/>
      <c r="Z323" s="183"/>
      <c r="AA323" s="183"/>
      <c r="AB323" s="183"/>
      <c r="AC323" s="183"/>
      <c r="AD323" s="183"/>
      <c r="AE323" s="183" t="s">
        <v>515</v>
      </c>
      <c r="AF323" s="183"/>
      <c r="AG323" s="183"/>
      <c r="AH323" s="183"/>
      <c r="AI323" s="183"/>
      <c r="AJ323" s="183"/>
      <c r="AK323" s="183"/>
      <c r="AL323" s="183"/>
      <c r="AM323" s="183"/>
      <c r="AN323" s="183"/>
      <c r="AO323" s="183"/>
      <c r="AP323" s="183"/>
      <c r="AQ323" s="183"/>
      <c r="AR323" s="183"/>
      <c r="AS323" s="183"/>
      <c r="AT323" s="183"/>
      <c r="AU323" s="183"/>
      <c r="AV323" s="183"/>
      <c r="AW323" s="183"/>
      <c r="AX323" s="183"/>
      <c r="AY323" s="183"/>
      <c r="AZ323" s="183"/>
      <c r="BA323" s="194" t="str">
        <f t="shared" si="2"/>
        <v>   KG 200 koleno 45° - 2 ks.                                                                                                                                                                   -  Potrubí z nerezové oceli bude ošetřeno mořením a následnou pasivací.</v>
      </c>
      <c r="BB323" s="183"/>
      <c r="BC323" s="183"/>
      <c r="BD323" s="183"/>
      <c r="BE323" s="183"/>
      <c r="BF323" s="183"/>
      <c r="BG323" s="183"/>
      <c r="BH323" s="183"/>
    </row>
    <row r="324" spans="1:60" ht="22.5" outlineLevel="1">
      <c r="A324" s="174">
        <v>156</v>
      </c>
      <c r="B324" s="175" t="s">
        <v>593</v>
      </c>
      <c r="C324" s="176" t="s">
        <v>594</v>
      </c>
      <c r="D324" s="177" t="s">
        <v>363</v>
      </c>
      <c r="E324" s="178">
        <v>1</v>
      </c>
      <c r="F324" s="179"/>
      <c r="G324" s="180"/>
      <c r="H324" s="179"/>
      <c r="I324" s="180">
        <f>ROUND(E324*H324,2)</f>
        <v>0</v>
      </c>
      <c r="J324" s="179"/>
      <c r="K324" s="180">
        <f>ROUND(E324*J324,2)</f>
        <v>0</v>
      </c>
      <c r="L324" s="180">
        <v>21</v>
      </c>
      <c r="M324" s="180">
        <f>G324*(1+L324/100)</f>
        <v>0</v>
      </c>
      <c r="N324" s="181">
        <v>0</v>
      </c>
      <c r="O324" s="181">
        <f>ROUND(E324*N324,5)</f>
        <v>0</v>
      </c>
      <c r="P324" s="181">
        <v>0</v>
      </c>
      <c r="Q324" s="181">
        <f>ROUND(E324*P324,5)</f>
        <v>0</v>
      </c>
      <c r="R324" s="177"/>
      <c r="S324" s="177"/>
      <c r="T324" s="182">
        <v>0</v>
      </c>
      <c r="U324" s="177">
        <f>ROUND(E324*T324,2)</f>
        <v>0</v>
      </c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 t="s">
        <v>153</v>
      </c>
      <c r="AF324" s="183"/>
      <c r="AG324" s="183"/>
      <c r="AH324" s="183"/>
      <c r="AI324" s="183"/>
      <c r="AJ324" s="183"/>
      <c r="AK324" s="183"/>
      <c r="AL324" s="183"/>
      <c r="AM324" s="183"/>
      <c r="AN324" s="183"/>
      <c r="AO324" s="183"/>
      <c r="AP324" s="183"/>
      <c r="AQ324" s="183"/>
      <c r="AR324" s="183"/>
      <c r="AS324" s="183"/>
      <c r="AT324" s="183"/>
      <c r="AU324" s="183"/>
      <c r="AV324" s="183"/>
      <c r="AW324" s="183"/>
      <c r="AX324" s="183"/>
      <c r="AY324" s="183"/>
      <c r="AZ324" s="183"/>
      <c r="BA324" s="183"/>
      <c r="BB324" s="183"/>
      <c r="BC324" s="183"/>
      <c r="BD324" s="183"/>
      <c r="BE324" s="183"/>
      <c r="BF324" s="183"/>
      <c r="BG324" s="183"/>
      <c r="BH324" s="183"/>
    </row>
    <row r="325" spans="1:60" ht="22.5" outlineLevel="1">
      <c r="A325" s="174">
        <v>157</v>
      </c>
      <c r="B325" s="175" t="s">
        <v>595</v>
      </c>
      <c r="C325" s="176" t="s">
        <v>596</v>
      </c>
      <c r="D325" s="177" t="s">
        <v>152</v>
      </c>
      <c r="E325" s="178">
        <v>2</v>
      </c>
      <c r="F325" s="179"/>
      <c r="G325" s="180"/>
      <c r="H325" s="179"/>
      <c r="I325" s="180">
        <f>ROUND(E325*H325,2)</f>
        <v>0</v>
      </c>
      <c r="J325" s="179"/>
      <c r="K325" s="180">
        <f>ROUND(E325*J325,2)</f>
        <v>0</v>
      </c>
      <c r="L325" s="180">
        <v>21</v>
      </c>
      <c r="M325" s="180">
        <f>G325*(1+L325/100)</f>
        <v>0</v>
      </c>
      <c r="N325" s="181">
        <v>0</v>
      </c>
      <c r="O325" s="181">
        <f>ROUND(E325*N325,5)</f>
        <v>0</v>
      </c>
      <c r="P325" s="181">
        <v>0</v>
      </c>
      <c r="Q325" s="181">
        <f>ROUND(E325*P325,5)</f>
        <v>0</v>
      </c>
      <c r="R325" s="177"/>
      <c r="S325" s="177"/>
      <c r="T325" s="182">
        <v>0</v>
      </c>
      <c r="U325" s="177">
        <f>ROUND(E325*T325,2)</f>
        <v>0</v>
      </c>
      <c r="V325" s="183"/>
      <c r="W325" s="183"/>
      <c r="X325" s="183"/>
      <c r="Y325" s="183"/>
      <c r="Z325" s="183"/>
      <c r="AA325" s="183"/>
      <c r="AB325" s="183"/>
      <c r="AC325" s="183"/>
      <c r="AD325" s="183"/>
      <c r="AE325" s="183" t="s">
        <v>153</v>
      </c>
      <c r="AF325" s="183"/>
      <c r="AG325" s="183"/>
      <c r="AH325" s="183"/>
      <c r="AI325" s="183"/>
      <c r="AJ325" s="183"/>
      <c r="AK325" s="183"/>
      <c r="AL325" s="183"/>
      <c r="AM325" s="183"/>
      <c r="AN325" s="183"/>
      <c r="AO325" s="183"/>
      <c r="AP325" s="183"/>
      <c r="AQ325" s="183"/>
      <c r="AR325" s="183"/>
      <c r="AS325" s="183"/>
      <c r="AT325" s="183"/>
      <c r="AU325" s="183"/>
      <c r="AV325" s="183"/>
      <c r="AW325" s="183"/>
      <c r="AX325" s="183"/>
      <c r="AY325" s="183"/>
      <c r="AZ325" s="183"/>
      <c r="BA325" s="183"/>
      <c r="BB325" s="183"/>
      <c r="BC325" s="183"/>
      <c r="BD325" s="183"/>
      <c r="BE325" s="183"/>
      <c r="BF325" s="183"/>
      <c r="BG325" s="183"/>
      <c r="BH325" s="183"/>
    </row>
    <row r="326" spans="1:60" ht="12" customHeight="1" outlineLevel="1">
      <c r="A326" s="174"/>
      <c r="B326" s="175"/>
      <c r="C326" s="269" t="s">
        <v>597</v>
      </c>
      <c r="D326" s="270"/>
      <c r="E326" s="271"/>
      <c r="F326" s="272"/>
      <c r="G326" s="273"/>
      <c r="H326" s="180"/>
      <c r="I326" s="180"/>
      <c r="J326" s="180"/>
      <c r="K326" s="180"/>
      <c r="L326" s="180"/>
      <c r="M326" s="180"/>
      <c r="N326" s="181"/>
      <c r="O326" s="181"/>
      <c r="P326" s="181"/>
      <c r="Q326" s="181"/>
      <c r="R326" s="177"/>
      <c r="S326" s="177"/>
      <c r="T326" s="182"/>
      <c r="U326" s="177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 t="s">
        <v>515</v>
      </c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94" t="str">
        <f>C326</f>
        <v>- s úpravou motoru pro FM - Rozsah parametrů pro regulační rozsah FM 26-50Hz, Regulace Q 36-100%.</v>
      </c>
      <c r="BB326" s="183"/>
      <c r="BC326" s="183"/>
      <c r="BD326" s="183"/>
      <c r="BE326" s="183"/>
      <c r="BF326" s="183"/>
      <c r="BG326" s="183"/>
      <c r="BH326" s="183"/>
    </row>
    <row r="327" spans="1:60" ht="24" outlineLevel="1">
      <c r="A327" s="174"/>
      <c r="B327" s="175"/>
      <c r="C327" s="269" t="s">
        <v>598</v>
      </c>
      <c r="D327" s="270"/>
      <c r="E327" s="271"/>
      <c r="F327" s="272"/>
      <c r="G327" s="273"/>
      <c r="H327" s="180"/>
      <c r="I327" s="180"/>
      <c r="J327" s="180"/>
      <c r="K327" s="180"/>
      <c r="L327" s="180"/>
      <c r="M327" s="180"/>
      <c r="N327" s="181"/>
      <c r="O327" s="181"/>
      <c r="P327" s="181"/>
      <c r="Q327" s="181"/>
      <c r="R327" s="177"/>
      <c r="S327" s="177"/>
      <c r="T327" s="182"/>
      <c r="U327" s="177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 t="s">
        <v>515</v>
      </c>
      <c r="AF327" s="183"/>
      <c r="AG327" s="183"/>
      <c r="AH327" s="183"/>
      <c r="AI327" s="183"/>
      <c r="AJ327" s="183"/>
      <c r="AK327" s="183"/>
      <c r="AL327" s="183"/>
      <c r="AM327" s="183"/>
      <c r="AN327" s="183"/>
      <c r="AO327" s="183"/>
      <c r="AP327" s="183"/>
      <c r="AQ327" s="183"/>
      <c r="AR327" s="183"/>
      <c r="AS327" s="183"/>
      <c r="AT327" s="183"/>
      <c r="AU327" s="183"/>
      <c r="AV327" s="183"/>
      <c r="AW327" s="183"/>
      <c r="AX327" s="183"/>
      <c r="AY327" s="183"/>
      <c r="AZ327" s="183"/>
      <c r="BA327" s="194" t="str">
        <f>C327</f>
        <v>- Rozsah dodávky: vlastní dmychadlo, tlumič sání s filtrem, tlumič výtlaku, sdružený rozběhový a pojistný ventil,</v>
      </c>
      <c r="BB327" s="183"/>
      <c r="BC327" s="183"/>
      <c r="BD327" s="183"/>
      <c r="BE327" s="183"/>
      <c r="BF327" s="183"/>
      <c r="BG327" s="183"/>
      <c r="BH327" s="183"/>
    </row>
    <row r="328" spans="1:60" ht="24" outlineLevel="1">
      <c r="A328" s="174"/>
      <c r="B328" s="175"/>
      <c r="C328" s="269" t="s">
        <v>599</v>
      </c>
      <c r="D328" s="270"/>
      <c r="E328" s="271"/>
      <c r="F328" s="272"/>
      <c r="G328" s="273"/>
      <c r="H328" s="180"/>
      <c r="I328" s="180"/>
      <c r="J328" s="180"/>
      <c r="K328" s="180"/>
      <c r="L328" s="180"/>
      <c r="M328" s="180"/>
      <c r="N328" s="181"/>
      <c r="O328" s="181"/>
      <c r="P328" s="181"/>
      <c r="Q328" s="181"/>
      <c r="R328" s="177"/>
      <c r="S328" s="177"/>
      <c r="T328" s="182"/>
      <c r="U328" s="177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 t="s">
        <v>515</v>
      </c>
      <c r="AF328" s="183"/>
      <c r="AG328" s="183"/>
      <c r="AH328" s="183"/>
      <c r="AI328" s="183"/>
      <c r="AJ328" s="183"/>
      <c r="AK328" s="183"/>
      <c r="AL328" s="183"/>
      <c r="AM328" s="183"/>
      <c r="AN328" s="183"/>
      <c r="AO328" s="183"/>
      <c r="AP328" s="183"/>
      <c r="AQ328" s="183"/>
      <c r="AR328" s="183"/>
      <c r="AS328" s="183"/>
      <c r="AT328" s="183"/>
      <c r="AU328" s="183"/>
      <c r="AV328" s="183"/>
      <c r="AW328" s="183"/>
      <c r="AX328" s="183"/>
      <c r="AY328" s="183"/>
      <c r="AZ328" s="183"/>
      <c r="BA328" s="194" t="str">
        <f>C328</f>
        <v>  zpětná klapka, pružné připojení výtlaku, elektromotor s úpravou pro řízení FM a řemenový převod, uložení</v>
      </c>
      <c r="BB328" s="183"/>
      <c r="BC328" s="183"/>
      <c r="BD328" s="183"/>
      <c r="BE328" s="183"/>
      <c r="BF328" s="183"/>
      <c r="BG328" s="183"/>
      <c r="BH328" s="183"/>
    </row>
    <row r="329" spans="1:60" ht="24" outlineLevel="1">
      <c r="A329" s="174"/>
      <c r="B329" s="175"/>
      <c r="C329" s="269" t="s">
        <v>600</v>
      </c>
      <c r="D329" s="270"/>
      <c r="E329" s="271"/>
      <c r="F329" s="272"/>
      <c r="G329" s="273"/>
      <c r="H329" s="180"/>
      <c r="I329" s="180"/>
      <c r="J329" s="180"/>
      <c r="K329" s="180"/>
      <c r="L329" s="180"/>
      <c r="M329" s="180"/>
      <c r="N329" s="181"/>
      <c r="O329" s="181"/>
      <c r="P329" s="181"/>
      <c r="Q329" s="181"/>
      <c r="R329" s="177"/>
      <c r="S329" s="177"/>
      <c r="T329" s="182"/>
      <c r="U329" s="177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 t="s">
        <v>515</v>
      </c>
      <c r="AF329" s="183"/>
      <c r="AG329" s="183"/>
      <c r="AH329" s="183"/>
      <c r="AI329" s="183"/>
      <c r="AJ329" s="183"/>
      <c r="AK329" s="183"/>
      <c r="AL329" s="183"/>
      <c r="AM329" s="183"/>
      <c r="AN329" s="183"/>
      <c r="AO329" s="183"/>
      <c r="AP329" s="183"/>
      <c r="AQ329" s="183"/>
      <c r="AR329" s="183"/>
      <c r="AS329" s="183"/>
      <c r="AT329" s="183"/>
      <c r="AU329" s="183"/>
      <c r="AV329" s="183"/>
      <c r="AW329" s="183"/>
      <c r="AX329" s="183"/>
      <c r="AY329" s="183"/>
      <c r="AZ329" s="183"/>
      <c r="BA329" s="194" t="str">
        <f>C329</f>
        <v>  elektromotoru, rám soustrojí, pružné uložení, manometr výtlaku a sání, protihlukový kryt.(1+1)</v>
      </c>
      <c r="BB329" s="183"/>
      <c r="BC329" s="183"/>
      <c r="BD329" s="183"/>
      <c r="BE329" s="183"/>
      <c r="BF329" s="183"/>
      <c r="BG329" s="183"/>
      <c r="BH329" s="183"/>
    </row>
    <row r="330" spans="1:60" ht="13.5" outlineLevel="1">
      <c r="A330" s="174">
        <v>158</v>
      </c>
      <c r="B330" s="175" t="s">
        <v>601</v>
      </c>
      <c r="C330" s="176" t="s">
        <v>602</v>
      </c>
      <c r="D330" s="177" t="s">
        <v>363</v>
      </c>
      <c r="E330" s="178">
        <v>1</v>
      </c>
      <c r="F330" s="179"/>
      <c r="G330" s="180"/>
      <c r="H330" s="179"/>
      <c r="I330" s="180">
        <f>ROUND(E330*H330,2)</f>
        <v>0</v>
      </c>
      <c r="J330" s="179"/>
      <c r="K330" s="180">
        <f>ROUND(E330*J330,2)</f>
        <v>0</v>
      </c>
      <c r="L330" s="180">
        <v>21</v>
      </c>
      <c r="M330" s="180">
        <f>G330*(1+L330/100)</f>
        <v>0</v>
      </c>
      <c r="N330" s="181">
        <v>0</v>
      </c>
      <c r="O330" s="181">
        <f>ROUND(E330*N330,5)</f>
        <v>0</v>
      </c>
      <c r="P330" s="181">
        <v>0</v>
      </c>
      <c r="Q330" s="181">
        <f>ROUND(E330*P330,5)</f>
        <v>0</v>
      </c>
      <c r="R330" s="177"/>
      <c r="S330" s="177"/>
      <c r="T330" s="182">
        <v>0</v>
      </c>
      <c r="U330" s="177">
        <f>ROUND(E330*T330,2)</f>
        <v>0</v>
      </c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 t="s">
        <v>153</v>
      </c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  <c r="AP330" s="183"/>
      <c r="AQ330" s="183"/>
      <c r="AR330" s="183"/>
      <c r="AS330" s="183"/>
      <c r="AT330" s="183"/>
      <c r="AU330" s="183"/>
      <c r="AV330" s="183"/>
      <c r="AW330" s="183"/>
      <c r="AX330" s="183"/>
      <c r="AY330" s="183"/>
      <c r="AZ330" s="183"/>
      <c r="BA330" s="183"/>
      <c r="BB330" s="183"/>
      <c r="BC330" s="183"/>
      <c r="BD330" s="183"/>
      <c r="BE330" s="183"/>
      <c r="BF330" s="183"/>
      <c r="BG330" s="183"/>
      <c r="BH330" s="183"/>
    </row>
    <row r="331" spans="1:60" ht="12" customHeight="1" outlineLevel="1">
      <c r="A331" s="174"/>
      <c r="B331" s="175"/>
      <c r="C331" s="269" t="s">
        <v>603</v>
      </c>
      <c r="D331" s="270"/>
      <c r="E331" s="271"/>
      <c r="F331" s="272"/>
      <c r="G331" s="273"/>
      <c r="H331" s="180"/>
      <c r="I331" s="180"/>
      <c r="J331" s="180"/>
      <c r="K331" s="180"/>
      <c r="L331" s="180"/>
      <c r="M331" s="180"/>
      <c r="N331" s="181"/>
      <c r="O331" s="181"/>
      <c r="P331" s="181"/>
      <c r="Q331" s="181"/>
      <c r="R331" s="177"/>
      <c r="S331" s="177"/>
      <c r="T331" s="182"/>
      <c r="U331" s="177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 t="s">
        <v>515</v>
      </c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3"/>
      <c r="AS331" s="183"/>
      <c r="AT331" s="183"/>
      <c r="AU331" s="183"/>
      <c r="AV331" s="183"/>
      <c r="AW331" s="183"/>
      <c r="AX331" s="183"/>
      <c r="AY331" s="183"/>
      <c r="AZ331" s="183"/>
      <c r="BA331" s="194" t="str">
        <f aca="true" t="shared" si="3" ref="BA331:BA346">C331</f>
        <v>- Potrubí rozvodu vzduchu: nerezové potrubí DN 65 (70x2 mm) - 3   m, příruba točivá DN 65 - 4 ks, lemový</v>
      </c>
      <c r="BB331" s="183"/>
      <c r="BC331" s="183"/>
      <c r="BD331" s="183"/>
      <c r="BE331" s="183"/>
      <c r="BF331" s="183"/>
      <c r="BG331" s="183"/>
      <c r="BH331" s="183"/>
    </row>
    <row r="332" spans="1:60" ht="24" outlineLevel="1">
      <c r="A332" s="174"/>
      <c r="B332" s="175"/>
      <c r="C332" s="269" t="s">
        <v>604</v>
      </c>
      <c r="D332" s="270"/>
      <c r="E332" s="271"/>
      <c r="F332" s="272"/>
      <c r="G332" s="273"/>
      <c r="H332" s="180"/>
      <c r="I332" s="180"/>
      <c r="J332" s="180"/>
      <c r="K332" s="180"/>
      <c r="L332" s="180"/>
      <c r="M332" s="180"/>
      <c r="N332" s="181"/>
      <c r="O332" s="181"/>
      <c r="P332" s="181"/>
      <c r="Q332" s="181"/>
      <c r="R332" s="177"/>
      <c r="S332" s="177"/>
      <c r="T332" s="182"/>
      <c r="U332" s="177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 t="s">
        <v>515</v>
      </c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3"/>
      <c r="AS332" s="183"/>
      <c r="AT332" s="183"/>
      <c r="AU332" s="183"/>
      <c r="AV332" s="183"/>
      <c r="AW332" s="183"/>
      <c r="AX332" s="183"/>
      <c r="AY332" s="183"/>
      <c r="AZ332" s="183"/>
      <c r="BA332" s="194" t="str">
        <f t="shared" si="3"/>
        <v>  nákružek DN 65 -4 ks, přírubový spoj DN 65 - 2 ks, mezipřírubová klapka DN 65 - 2 ks, koleno 90° DN 65 - 2 ks,</v>
      </c>
      <c r="BB332" s="183"/>
      <c r="BC332" s="183"/>
      <c r="BD332" s="183"/>
      <c r="BE332" s="183"/>
      <c r="BF332" s="183"/>
      <c r="BG332" s="183"/>
      <c r="BH332" s="183"/>
    </row>
    <row r="333" spans="1:60" ht="11.25" customHeight="1" outlineLevel="1">
      <c r="A333" s="174"/>
      <c r="B333" s="175"/>
      <c r="C333" s="269" t="s">
        <v>605</v>
      </c>
      <c r="D333" s="270"/>
      <c r="E333" s="271"/>
      <c r="F333" s="272"/>
      <c r="G333" s="273"/>
      <c r="H333" s="180"/>
      <c r="I333" s="180"/>
      <c r="J333" s="180"/>
      <c r="K333" s="180"/>
      <c r="L333" s="180"/>
      <c r="M333" s="180"/>
      <c r="N333" s="181"/>
      <c r="O333" s="181"/>
      <c r="P333" s="181"/>
      <c r="Q333" s="181"/>
      <c r="R333" s="177"/>
      <c r="S333" s="177"/>
      <c r="T333" s="182"/>
      <c r="U333" s="177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 t="s">
        <v>515</v>
      </c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3"/>
      <c r="AS333" s="183"/>
      <c r="AT333" s="183"/>
      <c r="AU333" s="183"/>
      <c r="AV333" s="183"/>
      <c r="AW333" s="183"/>
      <c r="AX333" s="183"/>
      <c r="AY333" s="183"/>
      <c r="AZ333" s="183"/>
      <c r="BA333" s="194" t="str">
        <f t="shared" si="3"/>
        <v>  koleno 45° DN 65 - 1 ks, T-kus DN 65 - 1 ks, centrická redukce DN 65/ DN 50 - 2 ks, nerezové potrubí DN 50</v>
      </c>
      <c r="BB333" s="183"/>
      <c r="BC333" s="183"/>
      <c r="BD333" s="183"/>
      <c r="BE333" s="183"/>
      <c r="BF333" s="183"/>
      <c r="BG333" s="183"/>
      <c r="BH333" s="183"/>
    </row>
    <row r="334" spans="1:60" ht="24" outlineLevel="1">
      <c r="A334" s="174"/>
      <c r="B334" s="175"/>
      <c r="C334" s="269" t="s">
        <v>606</v>
      </c>
      <c r="D334" s="270"/>
      <c r="E334" s="271"/>
      <c r="F334" s="272"/>
      <c r="G334" s="273"/>
      <c r="H334" s="180"/>
      <c r="I334" s="180"/>
      <c r="J334" s="180"/>
      <c r="K334" s="180"/>
      <c r="L334" s="180"/>
      <c r="M334" s="180"/>
      <c r="N334" s="181"/>
      <c r="O334" s="181"/>
      <c r="P334" s="181"/>
      <c r="Q334" s="181"/>
      <c r="R334" s="177"/>
      <c r="S334" s="177"/>
      <c r="T334" s="182"/>
      <c r="U334" s="177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 t="s">
        <v>515</v>
      </c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94" t="str">
        <f t="shared" si="3"/>
        <v>  (54x2 mm) - 8 m, koleno 90° DN 50 - 5 ks, T-kus DN 50 - 1 ks, centrická redukce DN 50 / DN 40 - 1 ks, nerezová</v>
      </c>
      <c r="BB334" s="183"/>
      <c r="BC334" s="183"/>
      <c r="BD334" s="183"/>
      <c r="BE334" s="183"/>
      <c r="BF334" s="183"/>
      <c r="BG334" s="183"/>
      <c r="BH334" s="183"/>
    </row>
    <row r="335" spans="1:60" ht="24" outlineLevel="1">
      <c r="A335" s="174"/>
      <c r="B335" s="175"/>
      <c r="C335" s="269" t="s">
        <v>607</v>
      </c>
      <c r="D335" s="270"/>
      <c r="E335" s="271"/>
      <c r="F335" s="272"/>
      <c r="G335" s="273"/>
      <c r="H335" s="180"/>
      <c r="I335" s="180"/>
      <c r="J335" s="180"/>
      <c r="K335" s="180"/>
      <c r="L335" s="180"/>
      <c r="M335" s="180"/>
      <c r="N335" s="181"/>
      <c r="O335" s="181"/>
      <c r="P335" s="181"/>
      <c r="Q335" s="181"/>
      <c r="R335" s="177"/>
      <c r="S335" s="177"/>
      <c r="T335" s="182"/>
      <c r="U335" s="177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 t="s">
        <v>515</v>
      </c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  <c r="AP335" s="183"/>
      <c r="AQ335" s="183"/>
      <c r="AR335" s="183"/>
      <c r="AS335" s="183"/>
      <c r="AT335" s="183"/>
      <c r="AU335" s="183"/>
      <c r="AV335" s="183"/>
      <c r="AW335" s="183"/>
      <c r="AX335" s="183"/>
      <c r="AY335" s="183"/>
      <c r="AZ335" s="183"/>
      <c r="BA335" s="194" t="str">
        <f t="shared" si="3"/>
        <v>  přivařovací vsuvka 5/4" - 1 ks, nerez.přivařovací vsuvka 1/2" - 5 ks, ventil kulový 1/2" - 5 ks, hadicový nástavec</v>
      </c>
      <c r="BB335" s="183"/>
      <c r="BC335" s="183"/>
      <c r="BD335" s="183"/>
      <c r="BE335" s="183"/>
      <c r="BF335" s="183"/>
      <c r="BG335" s="183"/>
      <c r="BH335" s="183"/>
    </row>
    <row r="336" spans="1:60" ht="24" outlineLevel="1">
      <c r="A336" s="174"/>
      <c r="B336" s="175"/>
      <c r="C336" s="269" t="s">
        <v>608</v>
      </c>
      <c r="D336" s="270"/>
      <c r="E336" s="271"/>
      <c r="F336" s="272"/>
      <c r="G336" s="273"/>
      <c r="H336" s="180"/>
      <c r="I336" s="180"/>
      <c r="J336" s="180"/>
      <c r="K336" s="180"/>
      <c r="L336" s="180"/>
      <c r="M336" s="180"/>
      <c r="N336" s="181"/>
      <c r="O336" s="181"/>
      <c r="P336" s="181"/>
      <c r="Q336" s="181"/>
      <c r="R336" s="177"/>
      <c r="S336" s="177"/>
      <c r="T336" s="182"/>
      <c r="U336" s="177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 t="s">
        <v>515</v>
      </c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  <c r="AP336" s="183"/>
      <c r="AQ336" s="183"/>
      <c r="AR336" s="183"/>
      <c r="AS336" s="183"/>
      <c r="AT336" s="183"/>
      <c r="AU336" s="183"/>
      <c r="AV336" s="183"/>
      <c r="AW336" s="183"/>
      <c r="AX336" s="183"/>
      <c r="AY336" s="183"/>
      <c r="AZ336" s="183"/>
      <c r="BA336" s="194" t="str">
        <f t="shared" si="3"/>
        <v>  se závitem 1/2 " - 5 ks, mosazný nipl 1/2" - 4 ks, solenoidový ventil 1/2" - 2 ks (nepřímo ovládaný solenoidový ventil,</v>
      </c>
      <c r="BB336" s="183"/>
      <c r="BC336" s="183"/>
      <c r="BD336" s="183"/>
      <c r="BE336" s="183"/>
      <c r="BF336" s="183"/>
      <c r="BG336" s="183"/>
      <c r="BH336" s="183"/>
    </row>
    <row r="337" spans="1:60" ht="24" outlineLevel="1">
      <c r="A337" s="174"/>
      <c r="B337" s="175"/>
      <c r="C337" s="269" t="s">
        <v>609</v>
      </c>
      <c r="D337" s="270"/>
      <c r="E337" s="271"/>
      <c r="F337" s="272"/>
      <c r="G337" s="273"/>
      <c r="H337" s="180"/>
      <c r="I337" s="180"/>
      <c r="J337" s="180"/>
      <c r="K337" s="180"/>
      <c r="L337" s="180"/>
      <c r="M337" s="180"/>
      <c r="N337" s="181"/>
      <c r="O337" s="181"/>
      <c r="P337" s="181"/>
      <c r="Q337" s="181"/>
      <c r="R337" s="177"/>
      <c r="S337" s="177"/>
      <c r="T337" s="182"/>
      <c r="U337" s="177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3" t="s">
        <v>515</v>
      </c>
      <c r="AF337" s="183"/>
      <c r="AG337" s="183"/>
      <c r="AH337" s="183"/>
      <c r="AI337" s="183"/>
      <c r="AJ337" s="183"/>
      <c r="AK337" s="183"/>
      <c r="AL337" s="183"/>
      <c r="AM337" s="183"/>
      <c r="AN337" s="183"/>
      <c r="AO337" s="183"/>
      <c r="AP337" s="183"/>
      <c r="AQ337" s="183"/>
      <c r="AR337" s="183"/>
      <c r="AS337" s="183"/>
      <c r="AT337" s="183"/>
      <c r="AU337" s="183"/>
      <c r="AV337" s="183"/>
      <c r="AW337" s="183"/>
      <c r="AX337" s="183"/>
      <c r="AY337" s="183"/>
      <c r="AZ337" s="183"/>
      <c r="BA337" s="194" t="str">
        <f t="shared" si="3"/>
        <v>  při výpadku proudu uzavřen), nerez.přivařovací vsuvka 2"-4 ks, ventil kulový 2"-2 ks, PPR potrubí 40x3,7 mm-10 m,</v>
      </c>
      <c r="BB337" s="183"/>
      <c r="BC337" s="183"/>
      <c r="BD337" s="183"/>
      <c r="BE337" s="183"/>
      <c r="BF337" s="183"/>
      <c r="BG337" s="183"/>
      <c r="BH337" s="183"/>
    </row>
    <row r="338" spans="1:60" ht="24" outlineLevel="1">
      <c r="A338" s="174"/>
      <c r="B338" s="175"/>
      <c r="C338" s="269" t="s">
        <v>610</v>
      </c>
      <c r="D338" s="270"/>
      <c r="E338" s="271"/>
      <c r="F338" s="272"/>
      <c r="G338" s="273"/>
      <c r="H338" s="180"/>
      <c r="I338" s="180"/>
      <c r="J338" s="180"/>
      <c r="K338" s="180"/>
      <c r="L338" s="180"/>
      <c r="M338" s="180"/>
      <c r="N338" s="181"/>
      <c r="O338" s="181"/>
      <c r="P338" s="181"/>
      <c r="Q338" s="181"/>
      <c r="R338" s="177"/>
      <c r="S338" s="177"/>
      <c r="T338" s="182"/>
      <c r="U338" s="177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 t="s">
        <v>515</v>
      </c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3"/>
      <c r="BA338" s="194" t="str">
        <f t="shared" si="3"/>
        <v>  PPR přechod s kovovým závitem vnitřním 40 x 5/4" - 1 ks, T-kus  red. 40x20x40 - 2 ks, T-kus red. 40x25x40 - 2 ks,</v>
      </c>
      <c r="BB338" s="183"/>
      <c r="BC338" s="183"/>
      <c r="BD338" s="183"/>
      <c r="BE338" s="183"/>
      <c r="BF338" s="183"/>
      <c r="BG338" s="183"/>
      <c r="BH338" s="183"/>
    </row>
    <row r="339" spans="1:60" ht="24" outlineLevel="1">
      <c r="A339" s="174"/>
      <c r="B339" s="175"/>
      <c r="C339" s="269" t="s">
        <v>611</v>
      </c>
      <c r="D339" s="270"/>
      <c r="E339" s="271"/>
      <c r="F339" s="272"/>
      <c r="G339" s="273"/>
      <c r="H339" s="180"/>
      <c r="I339" s="180"/>
      <c r="J339" s="180"/>
      <c r="K339" s="180"/>
      <c r="L339" s="180"/>
      <c r="M339" s="180"/>
      <c r="N339" s="181"/>
      <c r="O339" s="181"/>
      <c r="P339" s="181"/>
      <c r="Q339" s="181"/>
      <c r="R339" s="177"/>
      <c r="S339" s="177"/>
      <c r="T339" s="182"/>
      <c r="U339" s="177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 t="s">
        <v>515</v>
      </c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183"/>
      <c r="AT339" s="183"/>
      <c r="AU339" s="183"/>
      <c r="AV339" s="183"/>
      <c r="AW339" s="183"/>
      <c r="AX339" s="183"/>
      <c r="AY339" s="183"/>
      <c r="AZ339" s="183"/>
      <c r="BA339" s="194" t="str">
        <f t="shared" si="3"/>
        <v>  T-kus red. 40x32x40 - 4 ks, PPR kulový kohout 20 - 2 ks, PPR kulový kohout 32 - 3 ks, PPR kulový kohout 40 - 1,</v>
      </c>
      <c r="BB339" s="183"/>
      <c r="BC339" s="183"/>
      <c r="BD339" s="183"/>
      <c r="BE339" s="183"/>
      <c r="BF339" s="183"/>
      <c r="BG339" s="183"/>
      <c r="BH339" s="183"/>
    </row>
    <row r="340" spans="1:60" ht="24" outlineLevel="1">
      <c r="A340" s="174"/>
      <c r="B340" s="175"/>
      <c r="C340" s="269" t="s">
        <v>612</v>
      </c>
      <c r="D340" s="270"/>
      <c r="E340" s="271"/>
      <c r="F340" s="272"/>
      <c r="G340" s="273"/>
      <c r="H340" s="180"/>
      <c r="I340" s="180"/>
      <c r="J340" s="180"/>
      <c r="K340" s="180"/>
      <c r="L340" s="180"/>
      <c r="M340" s="180"/>
      <c r="N340" s="181"/>
      <c r="O340" s="181"/>
      <c r="P340" s="181"/>
      <c r="Q340" s="181"/>
      <c r="R340" s="177"/>
      <c r="S340" s="177"/>
      <c r="T340" s="182"/>
      <c r="U340" s="177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 t="s">
        <v>515</v>
      </c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  <c r="AP340" s="183"/>
      <c r="AQ340" s="183"/>
      <c r="AR340" s="183"/>
      <c r="AS340" s="183"/>
      <c r="AT340" s="183"/>
      <c r="AU340" s="183"/>
      <c r="AV340" s="183"/>
      <c r="AW340" s="183"/>
      <c r="AX340" s="183"/>
      <c r="AY340" s="183"/>
      <c r="AZ340" s="183"/>
      <c r="BA340" s="194" t="str">
        <f t="shared" si="3"/>
        <v>  PPR 40 koleno 90° - 6 ks, PPR přechod s kovovým závitem vnějším 40 x 5/4" -2 ks, solenoidový ventil 5/4" -1 ks</v>
      </c>
      <c r="BB340" s="183"/>
      <c r="BC340" s="183"/>
      <c r="BD340" s="183"/>
      <c r="BE340" s="183"/>
      <c r="BF340" s="183"/>
      <c r="BG340" s="183"/>
      <c r="BH340" s="183"/>
    </row>
    <row r="341" spans="1:60" ht="24" outlineLevel="1">
      <c r="A341" s="174"/>
      <c r="B341" s="175"/>
      <c r="C341" s="269" t="s">
        <v>613</v>
      </c>
      <c r="D341" s="270"/>
      <c r="E341" s="271"/>
      <c r="F341" s="272"/>
      <c r="G341" s="273"/>
      <c r="H341" s="180"/>
      <c r="I341" s="180"/>
      <c r="J341" s="180"/>
      <c r="K341" s="180"/>
      <c r="L341" s="180"/>
      <c r="M341" s="180"/>
      <c r="N341" s="181"/>
      <c r="O341" s="181"/>
      <c r="P341" s="181"/>
      <c r="Q341" s="181"/>
      <c r="R341" s="177"/>
      <c r="S341" s="177"/>
      <c r="T341" s="182"/>
      <c r="U341" s="177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 t="s">
        <v>515</v>
      </c>
      <c r="AF341" s="183"/>
      <c r="AG341" s="183"/>
      <c r="AH341" s="183"/>
      <c r="AI341" s="183"/>
      <c r="AJ341" s="183"/>
      <c r="AK341" s="183"/>
      <c r="AL341" s="183"/>
      <c r="AM341" s="183"/>
      <c r="AN341" s="183"/>
      <c r="AO341" s="183"/>
      <c r="AP341" s="183"/>
      <c r="AQ341" s="183"/>
      <c r="AR341" s="183"/>
      <c r="AS341" s="183"/>
      <c r="AT341" s="183"/>
      <c r="AU341" s="183"/>
      <c r="AV341" s="183"/>
      <c r="AW341" s="183"/>
      <c r="AX341" s="183"/>
      <c r="AY341" s="183"/>
      <c r="AZ341" s="183"/>
      <c r="BA341" s="194" t="str">
        <f t="shared" si="3"/>
        <v>  (nepřímo ovládaný solenoidový ventil, při výpadku proudu uzavřen), šroubení 5/4" -1 ks, PPR potrubí 32x3 mm - 16 m,</v>
      </c>
      <c r="BB341" s="183"/>
      <c r="BC341" s="183"/>
      <c r="BD341" s="183"/>
      <c r="BE341" s="183"/>
      <c r="BF341" s="183"/>
      <c r="BG341" s="183"/>
      <c r="BH341" s="183"/>
    </row>
    <row r="342" spans="1:60" ht="24" outlineLevel="1">
      <c r="A342" s="174"/>
      <c r="B342" s="175"/>
      <c r="C342" s="269" t="s">
        <v>614</v>
      </c>
      <c r="D342" s="270"/>
      <c r="E342" s="271"/>
      <c r="F342" s="272"/>
      <c r="G342" s="273"/>
      <c r="H342" s="180"/>
      <c r="I342" s="180"/>
      <c r="J342" s="180"/>
      <c r="K342" s="180"/>
      <c r="L342" s="180"/>
      <c r="M342" s="180"/>
      <c r="N342" s="181"/>
      <c r="O342" s="181"/>
      <c r="P342" s="181"/>
      <c r="Q342" s="181"/>
      <c r="R342" s="177"/>
      <c r="S342" s="177"/>
      <c r="T342" s="182"/>
      <c r="U342" s="177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 t="s">
        <v>515</v>
      </c>
      <c r="AF342" s="183"/>
      <c r="AG342" s="183"/>
      <c r="AH342" s="183"/>
      <c r="AI342" s="183"/>
      <c r="AJ342" s="183"/>
      <c r="AK342" s="183"/>
      <c r="AL342" s="183"/>
      <c r="AM342" s="183"/>
      <c r="AN342" s="183"/>
      <c r="AO342" s="183"/>
      <c r="AP342" s="183"/>
      <c r="AQ342" s="183"/>
      <c r="AR342" s="183"/>
      <c r="AS342" s="183"/>
      <c r="AT342" s="183"/>
      <c r="AU342" s="183"/>
      <c r="AV342" s="183"/>
      <c r="AW342" s="183"/>
      <c r="AX342" s="183"/>
      <c r="AY342" s="183"/>
      <c r="AZ342" s="183"/>
      <c r="BA342" s="194" t="str">
        <f t="shared" si="3"/>
        <v>  PPR 32 koleno 90° - 2 ks, PPR přechod s kovovým závitem vnitřním 32 x 1" - 1 ks, PPR přechod s kovovým závitem</v>
      </c>
      <c r="BB342" s="183"/>
      <c r="BC342" s="183"/>
      <c r="BD342" s="183"/>
      <c r="BE342" s="183"/>
      <c r="BF342" s="183"/>
      <c r="BG342" s="183"/>
      <c r="BH342" s="183"/>
    </row>
    <row r="343" spans="1:60" ht="24" outlineLevel="1">
      <c r="A343" s="174"/>
      <c r="B343" s="175"/>
      <c r="C343" s="269" t="s">
        <v>615</v>
      </c>
      <c r="D343" s="270"/>
      <c r="E343" s="271"/>
      <c r="F343" s="272"/>
      <c r="G343" s="273"/>
      <c r="H343" s="180"/>
      <c r="I343" s="180"/>
      <c r="J343" s="180"/>
      <c r="K343" s="180"/>
      <c r="L343" s="180"/>
      <c r="M343" s="180"/>
      <c r="N343" s="181"/>
      <c r="O343" s="181"/>
      <c r="P343" s="181"/>
      <c r="Q343" s="181"/>
      <c r="R343" s="177"/>
      <c r="S343" s="177"/>
      <c r="T343" s="182"/>
      <c r="U343" s="177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 t="s">
        <v>515</v>
      </c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3"/>
      <c r="AS343" s="183"/>
      <c r="AT343" s="183"/>
      <c r="AU343" s="183"/>
      <c r="AV343" s="183"/>
      <c r="AW343" s="183"/>
      <c r="AX343" s="183"/>
      <c r="AY343" s="183"/>
      <c r="AZ343" s="183"/>
      <c r="BA343" s="194" t="str">
        <f t="shared" si="3"/>
        <v>  vnější 32 x 1" - 1 ks, šroubení 1" - 1 ks,  PPR potrubí 25x2,3mm - 16 m, PPR přechodka vnitřní závit 25 x 3/4" - 2 ks,</v>
      </c>
      <c r="BB343" s="183"/>
      <c r="BC343" s="183"/>
      <c r="BD343" s="183"/>
      <c r="BE343" s="183"/>
      <c r="BF343" s="183"/>
      <c r="BG343" s="183"/>
      <c r="BH343" s="183"/>
    </row>
    <row r="344" spans="1:60" ht="24" outlineLevel="1">
      <c r="A344" s="174"/>
      <c r="B344" s="175"/>
      <c r="C344" s="269" t="s">
        <v>616</v>
      </c>
      <c r="D344" s="270"/>
      <c r="E344" s="271"/>
      <c r="F344" s="272"/>
      <c r="G344" s="273"/>
      <c r="H344" s="180"/>
      <c r="I344" s="180"/>
      <c r="J344" s="180"/>
      <c r="K344" s="180"/>
      <c r="L344" s="180"/>
      <c r="M344" s="180"/>
      <c r="N344" s="181"/>
      <c r="O344" s="181"/>
      <c r="P344" s="181"/>
      <c r="Q344" s="181"/>
      <c r="R344" s="177"/>
      <c r="S344" s="177"/>
      <c r="T344" s="182"/>
      <c r="U344" s="177"/>
      <c r="V344" s="183"/>
      <c r="W344" s="183"/>
      <c r="X344" s="183"/>
      <c r="Y344" s="183"/>
      <c r="Z344" s="183"/>
      <c r="AA344" s="183"/>
      <c r="AB344" s="183"/>
      <c r="AC344" s="183"/>
      <c r="AD344" s="183"/>
      <c r="AE344" s="183" t="s">
        <v>515</v>
      </c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  <c r="AP344" s="183"/>
      <c r="AQ344" s="183"/>
      <c r="AR344" s="183"/>
      <c r="AS344" s="183"/>
      <c r="AT344" s="183"/>
      <c r="AU344" s="183"/>
      <c r="AV344" s="183"/>
      <c r="AW344" s="183"/>
      <c r="AX344" s="183"/>
      <c r="AY344" s="183"/>
      <c r="AZ344" s="183"/>
      <c r="BA344" s="194" t="str">
        <f t="shared" si="3"/>
        <v>  T-kus vnější závity 3/4" - 2 ks, kulový kohout 3/4" - 4 ks, šroubení 3/4 " - 4 ks, vsuvka 3/4" - 2 ks, solenoid 3/4" - 2 ks,</v>
      </c>
      <c r="BB344" s="183"/>
      <c r="BC344" s="183"/>
      <c r="BD344" s="183"/>
      <c r="BE344" s="183"/>
      <c r="BF344" s="183"/>
      <c r="BG344" s="183"/>
      <c r="BH344" s="183"/>
    </row>
    <row r="345" spans="1:60" ht="24" outlineLevel="1">
      <c r="A345" s="174"/>
      <c r="B345" s="175"/>
      <c r="C345" s="269" t="s">
        <v>617</v>
      </c>
      <c r="D345" s="270"/>
      <c r="E345" s="271"/>
      <c r="F345" s="272"/>
      <c r="G345" s="273"/>
      <c r="H345" s="180"/>
      <c r="I345" s="180"/>
      <c r="J345" s="180"/>
      <c r="K345" s="180"/>
      <c r="L345" s="180"/>
      <c r="M345" s="180"/>
      <c r="N345" s="181"/>
      <c r="O345" s="181"/>
      <c r="P345" s="181"/>
      <c r="Q345" s="181"/>
      <c r="R345" s="177"/>
      <c r="S345" s="177"/>
      <c r="T345" s="182"/>
      <c r="U345" s="177"/>
      <c r="V345" s="183"/>
      <c r="W345" s="183"/>
      <c r="X345" s="183"/>
      <c r="Y345" s="183"/>
      <c r="Z345" s="183"/>
      <c r="AA345" s="183"/>
      <c r="AB345" s="183"/>
      <c r="AC345" s="183"/>
      <c r="AD345" s="183"/>
      <c r="AE345" s="183" t="s">
        <v>515</v>
      </c>
      <c r="AF345" s="183"/>
      <c r="AG345" s="183"/>
      <c r="AH345" s="183"/>
      <c r="AI345" s="183"/>
      <c r="AJ345" s="183"/>
      <c r="AK345" s="183"/>
      <c r="AL345" s="183"/>
      <c r="AM345" s="183"/>
      <c r="AN345" s="183"/>
      <c r="AO345" s="183"/>
      <c r="AP345" s="183"/>
      <c r="AQ345" s="183"/>
      <c r="AR345" s="183"/>
      <c r="AS345" s="183"/>
      <c r="AT345" s="183"/>
      <c r="AU345" s="183"/>
      <c r="AV345" s="183"/>
      <c r="AW345" s="183"/>
      <c r="AX345" s="183"/>
      <c r="AY345" s="183"/>
      <c r="AZ345" s="183"/>
      <c r="BA345" s="194" t="str">
        <f t="shared" si="3"/>
        <v>  závitové koleno 90° - 2 ks, PPR přechodka vnější závit 3/4" -4 ks, PPR 25 T-kus - 2 ks, PPR 25 koleno 90°- 2 ks,</v>
      </c>
      <c r="BB345" s="183"/>
      <c r="BC345" s="183"/>
      <c r="BD345" s="183"/>
      <c r="BE345" s="183"/>
      <c r="BF345" s="183"/>
      <c r="BG345" s="183"/>
      <c r="BH345" s="183"/>
    </row>
    <row r="346" spans="1:60" ht="24" outlineLevel="1">
      <c r="A346" s="174"/>
      <c r="B346" s="175"/>
      <c r="C346" s="269" t="s">
        <v>618</v>
      </c>
      <c r="D346" s="270"/>
      <c r="E346" s="271"/>
      <c r="F346" s="272"/>
      <c r="G346" s="273"/>
      <c r="H346" s="180"/>
      <c r="I346" s="180"/>
      <c r="J346" s="180"/>
      <c r="K346" s="180"/>
      <c r="L346" s="180"/>
      <c r="M346" s="180"/>
      <c r="N346" s="181"/>
      <c r="O346" s="181"/>
      <c r="P346" s="181"/>
      <c r="Q346" s="181"/>
      <c r="R346" s="177"/>
      <c r="S346" s="177"/>
      <c r="T346" s="182"/>
      <c r="U346" s="177"/>
      <c r="V346" s="183"/>
      <c r="W346" s="183"/>
      <c r="X346" s="183"/>
      <c r="Y346" s="183"/>
      <c r="Z346" s="183"/>
      <c r="AA346" s="183"/>
      <c r="AB346" s="183"/>
      <c r="AC346" s="183"/>
      <c r="AD346" s="183"/>
      <c r="AE346" s="183" t="s">
        <v>515</v>
      </c>
      <c r="AF346" s="183"/>
      <c r="AG346" s="183"/>
      <c r="AH346" s="183"/>
      <c r="AI346" s="183"/>
      <c r="AJ346" s="183"/>
      <c r="AK346" s="183"/>
      <c r="AL346" s="183"/>
      <c r="AM346" s="183"/>
      <c r="AN346" s="183"/>
      <c r="AO346" s="183"/>
      <c r="AP346" s="183"/>
      <c r="AQ346" s="183"/>
      <c r="AR346" s="183"/>
      <c r="AS346" s="183"/>
      <c r="AT346" s="183"/>
      <c r="AU346" s="183"/>
      <c r="AV346" s="183"/>
      <c r="AW346" s="183"/>
      <c r="AX346" s="183"/>
      <c r="AY346" s="183"/>
      <c r="AZ346" s="183"/>
      <c r="BA346" s="194" t="str">
        <f t="shared" si="3"/>
        <v>  PPR potrubí 20x1,9mm - 7 m.                                                                                                                                                         - - Potrubí z nerezi bude ošetřeno mořením a následnou pasivací.</v>
      </c>
      <c r="BB346" s="183"/>
      <c r="BC346" s="183"/>
      <c r="BD346" s="183"/>
      <c r="BE346" s="183"/>
      <c r="BF346" s="183"/>
      <c r="BG346" s="183"/>
      <c r="BH346" s="183"/>
    </row>
    <row r="347" spans="1:60" ht="22.5" outlineLevel="1">
      <c r="A347" s="174">
        <v>159</v>
      </c>
      <c r="B347" s="175" t="s">
        <v>619</v>
      </c>
      <c r="C347" s="176" t="s">
        <v>620</v>
      </c>
      <c r="D347" s="177" t="s">
        <v>363</v>
      </c>
      <c r="E347" s="178">
        <v>1</v>
      </c>
      <c r="F347" s="179"/>
      <c r="G347" s="180"/>
      <c r="H347" s="179"/>
      <c r="I347" s="180">
        <f>ROUND(E347*H347,2)</f>
        <v>0</v>
      </c>
      <c r="J347" s="179"/>
      <c r="K347" s="180">
        <f>ROUND(E347*J347,2)</f>
        <v>0</v>
      </c>
      <c r="L347" s="180">
        <v>21</v>
      </c>
      <c r="M347" s="180">
        <f>G347*(1+L347/100)</f>
        <v>0</v>
      </c>
      <c r="N347" s="181">
        <v>0</v>
      </c>
      <c r="O347" s="181">
        <f>ROUND(E347*N347,5)</f>
        <v>0</v>
      </c>
      <c r="P347" s="181">
        <v>0</v>
      </c>
      <c r="Q347" s="181">
        <f>ROUND(E347*P347,5)</f>
        <v>0</v>
      </c>
      <c r="R347" s="177"/>
      <c r="S347" s="177"/>
      <c r="T347" s="182">
        <v>0</v>
      </c>
      <c r="U347" s="177">
        <f>ROUND(E347*T347,2)</f>
        <v>0</v>
      </c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 t="s">
        <v>153</v>
      </c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  <c r="AP347" s="183"/>
      <c r="AQ347" s="183"/>
      <c r="AR347" s="183"/>
      <c r="AS347" s="183"/>
      <c r="AT347" s="183"/>
      <c r="AU347" s="183"/>
      <c r="AV347" s="183"/>
      <c r="AW347" s="183"/>
      <c r="AX347" s="183"/>
      <c r="AY347" s="183"/>
      <c r="AZ347" s="183"/>
      <c r="BA347" s="183"/>
      <c r="BB347" s="183"/>
      <c r="BC347" s="183"/>
      <c r="BD347" s="183"/>
      <c r="BE347" s="183"/>
      <c r="BF347" s="183"/>
      <c r="BG347" s="183"/>
      <c r="BH347" s="183"/>
    </row>
    <row r="348" spans="1:60" ht="22.5" outlineLevel="1">
      <c r="A348" s="174">
        <v>160</v>
      </c>
      <c r="B348" s="175" t="s">
        <v>621</v>
      </c>
      <c r="C348" s="176" t="s">
        <v>622</v>
      </c>
      <c r="D348" s="177" t="s">
        <v>152</v>
      </c>
      <c r="E348" s="178">
        <v>1</v>
      </c>
      <c r="F348" s="179"/>
      <c r="G348" s="180"/>
      <c r="H348" s="179"/>
      <c r="I348" s="180">
        <f>ROUND(E348*H348,2)</f>
        <v>0</v>
      </c>
      <c r="J348" s="179"/>
      <c r="K348" s="180">
        <f>ROUND(E348*J348,2)</f>
        <v>0</v>
      </c>
      <c r="L348" s="180">
        <v>21</v>
      </c>
      <c r="M348" s="180">
        <f>G348*(1+L348/100)</f>
        <v>0</v>
      </c>
      <c r="N348" s="181">
        <v>0</v>
      </c>
      <c r="O348" s="181">
        <f>ROUND(E348*N348,5)</f>
        <v>0</v>
      </c>
      <c r="P348" s="181">
        <v>0</v>
      </c>
      <c r="Q348" s="181">
        <f>ROUND(E348*P348,5)</f>
        <v>0</v>
      </c>
      <c r="R348" s="177"/>
      <c r="S348" s="177"/>
      <c r="T348" s="182">
        <v>0</v>
      </c>
      <c r="U348" s="177">
        <f>ROUND(E348*T348,2)</f>
        <v>0</v>
      </c>
      <c r="V348" s="183"/>
      <c r="W348" s="183"/>
      <c r="X348" s="183"/>
      <c r="Y348" s="183"/>
      <c r="Z348" s="183"/>
      <c r="AA348" s="183"/>
      <c r="AB348" s="183"/>
      <c r="AC348" s="183"/>
      <c r="AD348" s="183"/>
      <c r="AE348" s="183" t="s">
        <v>153</v>
      </c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  <c r="AP348" s="183"/>
      <c r="AQ348" s="183"/>
      <c r="AR348" s="183"/>
      <c r="AS348" s="183"/>
      <c r="AT348" s="183"/>
      <c r="AU348" s="183"/>
      <c r="AV348" s="183"/>
      <c r="AW348" s="183"/>
      <c r="AX348" s="183"/>
      <c r="AY348" s="183"/>
      <c r="AZ348" s="183"/>
      <c r="BA348" s="183"/>
      <c r="BB348" s="183"/>
      <c r="BC348" s="183"/>
      <c r="BD348" s="183"/>
      <c r="BE348" s="183"/>
      <c r="BF348" s="183"/>
      <c r="BG348" s="183"/>
      <c r="BH348" s="183"/>
    </row>
    <row r="349" spans="1:60" ht="13.5" outlineLevel="1">
      <c r="A349" s="174"/>
      <c r="B349" s="175"/>
      <c r="C349" s="269" t="s">
        <v>623</v>
      </c>
      <c r="D349" s="270"/>
      <c r="E349" s="271"/>
      <c r="F349" s="272"/>
      <c r="G349" s="273"/>
      <c r="H349" s="180"/>
      <c r="I349" s="180"/>
      <c r="J349" s="180"/>
      <c r="K349" s="180"/>
      <c r="L349" s="180"/>
      <c r="M349" s="180"/>
      <c r="N349" s="181"/>
      <c r="O349" s="181"/>
      <c r="P349" s="181"/>
      <c r="Q349" s="181"/>
      <c r="R349" s="177"/>
      <c r="S349" s="177"/>
      <c r="T349" s="182"/>
      <c r="U349" s="177"/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 t="s">
        <v>515</v>
      </c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  <c r="AP349" s="183"/>
      <c r="AQ349" s="183"/>
      <c r="AR349" s="183"/>
      <c r="AS349" s="183"/>
      <c r="AT349" s="183"/>
      <c r="AU349" s="183"/>
      <c r="AV349" s="183"/>
      <c r="AW349" s="183"/>
      <c r="AX349" s="183"/>
      <c r="AY349" s="183"/>
      <c r="AZ349" s="183"/>
      <c r="BA349" s="194" t="str">
        <f>C349</f>
        <v>- pevně kotvený</v>
      </c>
      <c r="BB349" s="183"/>
      <c r="BC349" s="183"/>
      <c r="BD349" s="183"/>
      <c r="BE349" s="183"/>
      <c r="BF349" s="183"/>
      <c r="BG349" s="183"/>
      <c r="BH349" s="183"/>
    </row>
    <row r="350" spans="1:60" ht="57.75" outlineLevel="1">
      <c r="A350" s="174"/>
      <c r="B350" s="175"/>
      <c r="C350" s="269" t="s">
        <v>624</v>
      </c>
      <c r="D350" s="270"/>
      <c r="E350" s="271"/>
      <c r="F350" s="272"/>
      <c r="G350" s="273"/>
      <c r="H350" s="180"/>
      <c r="I350" s="180"/>
      <c r="J350" s="180"/>
      <c r="K350" s="180"/>
      <c r="L350" s="180"/>
      <c r="M350" s="180"/>
      <c r="N350" s="181"/>
      <c r="O350" s="181"/>
      <c r="P350" s="181"/>
      <c r="Q350" s="181"/>
      <c r="R350" s="177"/>
      <c r="S350" s="177"/>
      <c r="T350" s="182"/>
      <c r="U350" s="177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 t="s">
        <v>515</v>
      </c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  <c r="AP350" s="183"/>
      <c r="AQ350" s="183"/>
      <c r="AR350" s="183"/>
      <c r="AS350" s="183"/>
      <c r="AT350" s="183"/>
      <c r="AU350" s="183"/>
      <c r="AV350" s="183"/>
      <c r="AW350" s="183"/>
      <c r="AX350" s="183"/>
      <c r="AY350" s="183"/>
      <c r="AZ350" s="183"/>
      <c r="BA350" s="194" t="str">
        <f>C350</f>
        <v>- Parametry  nádrže: délka nádrže 1900mm, šířka nádrže 5300mm, hloubka nádrže 3700mm, hloubka vody v nádrži 3200mm. - Množství vzduchu do  nádrže: 32m3/hod.                                                                                                                                         - Materiálové provedení: Přívodní potrubí ocel.tř.17, Membrána EPDM, úchyty, montážní a kotvící materiál nerezová ocel tř.17 - - Rozsah dodávky provzdušňovacího systému kalové jímky: 1 kpl celoplošného aeračního systému -vzduch je přiveden přes</v>
      </c>
      <c r="BB350" s="183"/>
      <c r="BC350" s="183"/>
      <c r="BD350" s="183"/>
      <c r="BE350" s="183"/>
      <c r="BF350" s="183"/>
      <c r="BG350" s="183"/>
      <c r="BH350" s="183"/>
    </row>
    <row r="351" spans="1:60" ht="35.25" outlineLevel="1">
      <c r="A351" s="174"/>
      <c r="B351" s="175"/>
      <c r="C351" s="269" t="s">
        <v>625</v>
      </c>
      <c r="D351" s="270"/>
      <c r="E351" s="271"/>
      <c r="F351" s="272"/>
      <c r="G351" s="273"/>
      <c r="H351" s="180"/>
      <c r="I351" s="180"/>
      <c r="J351" s="180"/>
      <c r="K351" s="180"/>
      <c r="L351" s="180"/>
      <c r="M351" s="180"/>
      <c r="N351" s="181"/>
      <c r="O351" s="181"/>
      <c r="P351" s="181"/>
      <c r="Q351" s="181"/>
      <c r="R351" s="177"/>
      <c r="S351" s="177"/>
      <c r="T351" s="182"/>
      <c r="U351" s="177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 t="s">
        <v>515</v>
      </c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  <c r="AP351" s="183"/>
      <c r="AQ351" s="183"/>
      <c r="AR351" s="183"/>
      <c r="AS351" s="183"/>
      <c r="AT351" s="183"/>
      <c r="AU351" s="183"/>
      <c r="AV351" s="183"/>
      <c r="AW351" s="183"/>
      <c r="AX351" s="183"/>
      <c r="AY351" s="183"/>
      <c r="AZ351" s="183"/>
      <c r="BA351" s="194" t="str">
        <f>C351</f>
        <v>  uzávěr z přívodního potrubí. Požadavek na rovinnost dna nádrže ±20mm. odvodnění manuální - tkzv. píšťalkou napojenou na   trubní systém - kondenzát z roštu je odveden při otevření kulového kohoutu.</v>
      </c>
      <c r="BB351" s="183"/>
      <c r="BC351" s="183"/>
      <c r="BD351" s="183"/>
      <c r="BE351" s="183"/>
      <c r="BF351" s="183"/>
      <c r="BG351" s="183"/>
      <c r="BH351" s="183"/>
    </row>
    <row r="352" spans="1:60" ht="22.5" outlineLevel="1">
      <c r="A352" s="174">
        <v>161</v>
      </c>
      <c r="B352" s="175" t="s">
        <v>626</v>
      </c>
      <c r="C352" s="176" t="s">
        <v>627</v>
      </c>
      <c r="D352" s="177" t="s">
        <v>363</v>
      </c>
      <c r="E352" s="178">
        <v>1</v>
      </c>
      <c r="F352" s="179"/>
      <c r="G352" s="180"/>
      <c r="H352" s="179"/>
      <c r="I352" s="180">
        <f>ROUND(E352*H352,2)</f>
        <v>0</v>
      </c>
      <c r="J352" s="179"/>
      <c r="K352" s="180">
        <f>ROUND(E352*J352,2)</f>
        <v>0</v>
      </c>
      <c r="L352" s="180">
        <v>21</v>
      </c>
      <c r="M352" s="180">
        <f>G352*(1+L352/100)</f>
        <v>0</v>
      </c>
      <c r="N352" s="181">
        <v>0</v>
      </c>
      <c r="O352" s="181">
        <f>ROUND(E352*N352,5)</f>
        <v>0</v>
      </c>
      <c r="P352" s="181">
        <v>0</v>
      </c>
      <c r="Q352" s="181">
        <f>ROUND(E352*P352,5)</f>
        <v>0</v>
      </c>
      <c r="R352" s="177"/>
      <c r="S352" s="177"/>
      <c r="T352" s="182">
        <v>0</v>
      </c>
      <c r="U352" s="177">
        <f>ROUND(E352*T352,2)</f>
        <v>0</v>
      </c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 t="s">
        <v>153</v>
      </c>
      <c r="AF352" s="183"/>
      <c r="AG352" s="183"/>
      <c r="AH352" s="183"/>
      <c r="AI352" s="183"/>
      <c r="AJ352" s="183"/>
      <c r="AK352" s="183"/>
      <c r="AL352" s="183"/>
      <c r="AM352" s="183"/>
      <c r="AN352" s="183"/>
      <c r="AO352" s="183"/>
      <c r="AP352" s="183"/>
      <c r="AQ352" s="183"/>
      <c r="AR352" s="183"/>
      <c r="AS352" s="183"/>
      <c r="AT352" s="183"/>
      <c r="AU352" s="183"/>
      <c r="AV352" s="183"/>
      <c r="AW352" s="183"/>
      <c r="AX352" s="183"/>
      <c r="AY352" s="183"/>
      <c r="AZ352" s="183"/>
      <c r="BA352" s="183"/>
      <c r="BB352" s="183"/>
      <c r="BC352" s="183"/>
      <c r="BD352" s="183"/>
      <c r="BE352" s="183"/>
      <c r="BF352" s="183"/>
      <c r="BG352" s="183"/>
      <c r="BH352" s="183"/>
    </row>
    <row r="353" spans="1:60" ht="12" customHeight="1" outlineLevel="1">
      <c r="A353" s="174"/>
      <c r="B353" s="175"/>
      <c r="C353" s="269" t="s">
        <v>628</v>
      </c>
      <c r="D353" s="270"/>
      <c r="E353" s="271"/>
      <c r="F353" s="272"/>
      <c r="G353" s="273"/>
      <c r="H353" s="180"/>
      <c r="I353" s="180"/>
      <c r="J353" s="180"/>
      <c r="K353" s="180"/>
      <c r="L353" s="180"/>
      <c r="M353" s="180"/>
      <c r="N353" s="181"/>
      <c r="O353" s="181"/>
      <c r="P353" s="181"/>
      <c r="Q353" s="181"/>
      <c r="R353" s="177"/>
      <c r="S353" s="177"/>
      <c r="T353" s="182"/>
      <c r="U353" s="177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 t="s">
        <v>515</v>
      </c>
      <c r="AF353" s="183"/>
      <c r="AG353" s="183"/>
      <c r="AH353" s="183"/>
      <c r="AI353" s="183"/>
      <c r="AJ353" s="183"/>
      <c r="AK353" s="183"/>
      <c r="AL353" s="183"/>
      <c r="AM353" s="183"/>
      <c r="AN353" s="183"/>
      <c r="AO353" s="183"/>
      <c r="AP353" s="183"/>
      <c r="AQ353" s="183"/>
      <c r="AR353" s="183"/>
      <c r="AS353" s="183"/>
      <c r="AT353" s="183"/>
      <c r="AU353" s="183"/>
      <c r="AV353" s="183"/>
      <c r="AW353" s="183"/>
      <c r="AX353" s="183"/>
      <c r="AY353" s="183"/>
      <c r="AZ353" s="183"/>
      <c r="BA353" s="194" t="str">
        <f aca="true" t="shared" si="4" ref="BA353:BA358">C353</f>
        <v>- 1x přenosné ponorné kalové čerpadlo odsazené vody. Motor:1x230V, 50Hz, 0,75kW, In=6,0A, 2900 ot./min,</v>
      </c>
      <c r="BB353" s="183"/>
      <c r="BC353" s="183"/>
      <c r="BD353" s="183"/>
      <c r="BE353" s="183"/>
      <c r="BF353" s="183"/>
      <c r="BG353" s="183"/>
      <c r="BH353" s="183"/>
    </row>
    <row r="354" spans="1:60" ht="24" outlineLevel="1">
      <c r="A354" s="174"/>
      <c r="B354" s="175"/>
      <c r="C354" s="269" t="s">
        <v>629</v>
      </c>
      <c r="D354" s="270"/>
      <c r="E354" s="271"/>
      <c r="F354" s="272"/>
      <c r="G354" s="273"/>
      <c r="H354" s="180"/>
      <c r="I354" s="180"/>
      <c r="J354" s="180"/>
      <c r="K354" s="180"/>
      <c r="L354" s="180"/>
      <c r="M354" s="180"/>
      <c r="N354" s="181"/>
      <c r="O354" s="181"/>
      <c r="P354" s="181"/>
      <c r="Q354" s="181"/>
      <c r="R354" s="177"/>
      <c r="S354" s="177"/>
      <c r="T354" s="182"/>
      <c r="U354" s="177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 t="s">
        <v>515</v>
      </c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  <c r="AP354" s="183"/>
      <c r="AQ354" s="183"/>
      <c r="AR354" s="183"/>
      <c r="AS354" s="183"/>
      <c r="AT354" s="183"/>
      <c r="AU354" s="183"/>
      <c r="AV354" s="183"/>
      <c r="AW354" s="183"/>
      <c r="AX354" s="183"/>
      <c r="AY354" s="183"/>
      <c r="AZ354" s="183"/>
      <c r="BA354" s="194" t="str">
        <f t="shared" si="4"/>
        <v>   bimetal, kabel 10m, volný  průchod nečistot 45 mm, hmotnost čerpadla 23 kg, včetně transportní sady s nožičkami</v>
      </c>
      <c r="BB354" s="183"/>
      <c r="BC354" s="183"/>
      <c r="BD354" s="183"/>
      <c r="BE354" s="183"/>
      <c r="BF354" s="183"/>
      <c r="BG354" s="183"/>
      <c r="BH354" s="183"/>
    </row>
    <row r="355" spans="1:60" ht="24" outlineLevel="1">
      <c r="A355" s="174"/>
      <c r="B355" s="175"/>
      <c r="C355" s="269" t="s">
        <v>630</v>
      </c>
      <c r="D355" s="270"/>
      <c r="E355" s="271"/>
      <c r="F355" s="272"/>
      <c r="G355" s="273"/>
      <c r="H355" s="180"/>
      <c r="I355" s="180"/>
      <c r="J355" s="180"/>
      <c r="K355" s="180"/>
      <c r="L355" s="180"/>
      <c r="M355" s="180"/>
      <c r="N355" s="181"/>
      <c r="O355" s="181"/>
      <c r="P355" s="181"/>
      <c r="Q355" s="181"/>
      <c r="R355" s="177"/>
      <c r="S355" s="177"/>
      <c r="T355" s="182"/>
      <c r="U355" s="177"/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 t="s">
        <v>515</v>
      </c>
      <c r="AF355" s="183"/>
      <c r="AG355" s="183"/>
      <c r="AH355" s="183"/>
      <c r="AI355" s="183"/>
      <c r="AJ355" s="183"/>
      <c r="AK355" s="183"/>
      <c r="AL355" s="183"/>
      <c r="AM355" s="183"/>
      <c r="AN355" s="183"/>
      <c r="AO355" s="183"/>
      <c r="AP355" s="183"/>
      <c r="AQ355" s="183"/>
      <c r="AR355" s="183"/>
      <c r="AS355" s="183"/>
      <c r="AT355" s="183"/>
      <c r="AU355" s="183"/>
      <c r="AV355" s="183"/>
      <c r="AW355" s="183"/>
      <c r="AX355" s="183"/>
      <c r="AY355" s="183"/>
      <c r="AZ355" s="183"/>
      <c r="BA355" s="194" t="str">
        <f t="shared" si="4"/>
        <v>   a kolenem na hadici 2´´, nerezové lano O 2mm, vymezovací ocelový řetěz 8x28, tvarově stálé vyztužené hadice</v>
      </c>
      <c r="BB355" s="183"/>
      <c r="BC355" s="183"/>
      <c r="BD355" s="183"/>
      <c r="BE355" s="183"/>
      <c r="BF355" s="183"/>
      <c r="BG355" s="183"/>
      <c r="BH355" s="183"/>
    </row>
    <row r="356" spans="1:60" ht="13.5" outlineLevel="1">
      <c r="A356" s="174"/>
      <c r="B356" s="175"/>
      <c r="C356" s="269" t="s">
        <v>631</v>
      </c>
      <c r="D356" s="270"/>
      <c r="E356" s="271"/>
      <c r="F356" s="272"/>
      <c r="G356" s="273"/>
      <c r="H356" s="180"/>
      <c r="I356" s="180"/>
      <c r="J356" s="180"/>
      <c r="K356" s="180"/>
      <c r="L356" s="180"/>
      <c r="M356" s="180"/>
      <c r="N356" s="181"/>
      <c r="O356" s="181"/>
      <c r="P356" s="181"/>
      <c r="Q356" s="181"/>
      <c r="R356" s="177"/>
      <c r="S356" s="177"/>
      <c r="T356" s="182"/>
      <c r="U356" s="177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 t="s">
        <v>515</v>
      </c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94" t="str">
        <f t="shared" si="4"/>
        <v>   DN 40 o celkové délce 10 m.</v>
      </c>
      <c r="BB356" s="183"/>
      <c r="BC356" s="183"/>
      <c r="BD356" s="183"/>
      <c r="BE356" s="183"/>
      <c r="BF356" s="183"/>
      <c r="BG356" s="183"/>
      <c r="BH356" s="183"/>
    </row>
    <row r="357" spans="1:60" ht="13.5" outlineLevel="1">
      <c r="A357" s="174"/>
      <c r="B357" s="175"/>
      <c r="C357" s="269" t="s">
        <v>632</v>
      </c>
      <c r="D357" s="270"/>
      <c r="E357" s="271"/>
      <c r="F357" s="272"/>
      <c r="G357" s="273"/>
      <c r="H357" s="180"/>
      <c r="I357" s="180"/>
      <c r="J357" s="180"/>
      <c r="K357" s="180"/>
      <c r="L357" s="180"/>
      <c r="M357" s="180"/>
      <c r="N357" s="181"/>
      <c r="O357" s="181"/>
      <c r="P357" s="181"/>
      <c r="Q357" s="181"/>
      <c r="R357" s="177"/>
      <c r="S357" s="177"/>
      <c r="T357" s="182"/>
      <c r="U357" s="177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 t="s">
        <v>515</v>
      </c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183"/>
      <c r="AT357" s="183"/>
      <c r="AU357" s="183"/>
      <c r="AV357" s="183"/>
      <c r="AW357" s="183"/>
      <c r="AX357" s="183"/>
      <c r="AY357" s="183"/>
      <c r="AZ357" s="183"/>
      <c r="BA357" s="194" t="str">
        <f t="shared" si="4"/>
        <v>-  Množství kalové vody k čerpání 2,02m3/den.</v>
      </c>
      <c r="BB357" s="183"/>
      <c r="BC357" s="183"/>
      <c r="BD357" s="183"/>
      <c r="BE357" s="183"/>
      <c r="BF357" s="183"/>
      <c r="BG357" s="183"/>
      <c r="BH357" s="183"/>
    </row>
    <row r="358" spans="1:60" ht="13.5" outlineLevel="1">
      <c r="A358" s="174"/>
      <c r="B358" s="175"/>
      <c r="C358" s="269" t="s">
        <v>633</v>
      </c>
      <c r="D358" s="270"/>
      <c r="E358" s="271"/>
      <c r="F358" s="272"/>
      <c r="G358" s="273"/>
      <c r="H358" s="180"/>
      <c r="I358" s="180"/>
      <c r="J358" s="180"/>
      <c r="K358" s="180"/>
      <c r="L358" s="180"/>
      <c r="M358" s="180"/>
      <c r="N358" s="181"/>
      <c r="O358" s="181"/>
      <c r="P358" s="181"/>
      <c r="Q358" s="181"/>
      <c r="R358" s="177"/>
      <c r="S358" s="177"/>
      <c r="T358" s="182"/>
      <c r="U358" s="177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 t="s">
        <v>515</v>
      </c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3"/>
      <c r="AP358" s="183"/>
      <c r="AQ358" s="183"/>
      <c r="AR358" s="183"/>
      <c r="AS358" s="183"/>
      <c r="AT358" s="183"/>
      <c r="AU358" s="183"/>
      <c r="AV358" s="183"/>
      <c r="AW358" s="183"/>
      <c r="AX358" s="183"/>
      <c r="AY358" s="183"/>
      <c r="AZ358" s="183"/>
      <c r="BA358" s="194" t="str">
        <f t="shared" si="4"/>
        <v>-  Potřeba čerpání kalové vody 0,023 l/s.</v>
      </c>
      <c r="BB358" s="183"/>
      <c r="BC358" s="183"/>
      <c r="BD358" s="183"/>
      <c r="BE358" s="183"/>
      <c r="BF358" s="183"/>
      <c r="BG358" s="183"/>
      <c r="BH358" s="183"/>
    </row>
    <row r="359" spans="1:60" ht="22.5" outlineLevel="1">
      <c r="A359" s="174">
        <v>162</v>
      </c>
      <c r="B359" s="175" t="s">
        <v>634</v>
      </c>
      <c r="C359" s="176" t="s">
        <v>635</v>
      </c>
      <c r="D359" s="177" t="s">
        <v>363</v>
      </c>
      <c r="E359" s="178">
        <v>1</v>
      </c>
      <c r="F359" s="179"/>
      <c r="G359" s="180"/>
      <c r="H359" s="179"/>
      <c r="I359" s="180">
        <f>ROUND(E359*H359,2)</f>
        <v>0</v>
      </c>
      <c r="J359" s="179"/>
      <c r="K359" s="180">
        <f>ROUND(E359*J359,2)</f>
        <v>0</v>
      </c>
      <c r="L359" s="180">
        <v>21</v>
      </c>
      <c r="M359" s="180">
        <f>G359*(1+L359/100)</f>
        <v>0</v>
      </c>
      <c r="N359" s="181">
        <v>0</v>
      </c>
      <c r="O359" s="181">
        <f>ROUND(E359*N359,5)</f>
        <v>0</v>
      </c>
      <c r="P359" s="181">
        <v>0</v>
      </c>
      <c r="Q359" s="181">
        <f>ROUND(E359*P359,5)</f>
        <v>0</v>
      </c>
      <c r="R359" s="177"/>
      <c r="S359" s="177"/>
      <c r="T359" s="182">
        <v>0</v>
      </c>
      <c r="U359" s="177">
        <f>ROUND(E359*T359,2)</f>
        <v>0</v>
      </c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 t="s">
        <v>153</v>
      </c>
      <c r="AF359" s="183"/>
      <c r="AG359" s="183"/>
      <c r="AH359" s="183"/>
      <c r="AI359" s="183"/>
      <c r="AJ359" s="183"/>
      <c r="AK359" s="183"/>
      <c r="AL359" s="183"/>
      <c r="AM359" s="183"/>
      <c r="AN359" s="183"/>
      <c r="AO359" s="183"/>
      <c r="AP359" s="183"/>
      <c r="AQ359" s="183"/>
      <c r="AR359" s="183"/>
      <c r="AS359" s="183"/>
      <c r="AT359" s="183"/>
      <c r="AU359" s="183"/>
      <c r="AV359" s="183"/>
      <c r="AW359" s="183"/>
      <c r="AX359" s="183"/>
      <c r="AY359" s="183"/>
      <c r="AZ359" s="183"/>
      <c r="BA359" s="183"/>
      <c r="BB359" s="183"/>
      <c r="BC359" s="183"/>
      <c r="BD359" s="183"/>
      <c r="BE359" s="183"/>
      <c r="BF359" s="183"/>
      <c r="BG359" s="183"/>
      <c r="BH359" s="183"/>
    </row>
    <row r="360" spans="1:60" ht="35.25" outlineLevel="1">
      <c r="A360" s="174"/>
      <c r="B360" s="175"/>
      <c r="C360" s="269" t="s">
        <v>636</v>
      </c>
      <c r="D360" s="270"/>
      <c r="E360" s="271"/>
      <c r="F360" s="272"/>
      <c r="G360" s="273"/>
      <c r="H360" s="180"/>
      <c r="I360" s="180"/>
      <c r="J360" s="180"/>
      <c r="K360" s="180"/>
      <c r="L360" s="180"/>
      <c r="M360" s="180"/>
      <c r="N360" s="181"/>
      <c r="O360" s="181"/>
      <c r="P360" s="181"/>
      <c r="Q360" s="181"/>
      <c r="R360" s="177"/>
      <c r="S360" s="177"/>
      <c r="T360" s="182"/>
      <c r="U360" s="177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 t="s">
        <v>515</v>
      </c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3"/>
      <c r="AS360" s="183"/>
      <c r="AT360" s="183"/>
      <c r="AU360" s="183"/>
      <c r="AV360" s="183"/>
      <c r="AW360" s="183"/>
      <c r="AX360" s="183"/>
      <c r="AY360" s="183"/>
      <c r="AZ360" s="183"/>
      <c r="BA360" s="194" t="str">
        <f>C360</f>
        <v>- Pro možnost odvozu přebytečného kalu fekálním vozem z kalové jímky bude sloužit  odběrné potrubí DN 100, vyústěné na        vnější stěně budovy s osazenou příslušnou koncovkou k savicí fekál. vozu.</v>
      </c>
      <c r="BB360" s="183"/>
      <c r="BC360" s="183"/>
      <c r="BD360" s="183"/>
      <c r="BE360" s="183"/>
      <c r="BF360" s="183"/>
      <c r="BG360" s="183"/>
      <c r="BH360" s="183"/>
    </row>
    <row r="361" spans="1:60" ht="13.5" outlineLevel="1">
      <c r="A361" s="174"/>
      <c r="B361" s="175"/>
      <c r="C361" s="269" t="s">
        <v>637</v>
      </c>
      <c r="D361" s="270"/>
      <c r="E361" s="271"/>
      <c r="F361" s="272"/>
      <c r="G361" s="273"/>
      <c r="H361" s="180"/>
      <c r="I361" s="180"/>
      <c r="J361" s="180"/>
      <c r="K361" s="180"/>
      <c r="L361" s="180"/>
      <c r="M361" s="180"/>
      <c r="N361" s="181"/>
      <c r="O361" s="181"/>
      <c r="P361" s="181"/>
      <c r="Q361" s="181"/>
      <c r="R361" s="177"/>
      <c r="S361" s="177"/>
      <c r="T361" s="182"/>
      <c r="U361" s="177"/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 t="s">
        <v>515</v>
      </c>
      <c r="AF361" s="183"/>
      <c r="AG361" s="183"/>
      <c r="AH361" s="183"/>
      <c r="AI361" s="183"/>
      <c r="AJ361" s="183"/>
      <c r="AK361" s="183"/>
      <c r="AL361" s="183"/>
      <c r="AM361" s="183"/>
      <c r="AN361" s="183"/>
      <c r="AO361" s="183"/>
      <c r="AP361" s="183"/>
      <c r="AQ361" s="183"/>
      <c r="AR361" s="183"/>
      <c r="AS361" s="183"/>
      <c r="AT361" s="183"/>
      <c r="AU361" s="183"/>
      <c r="AV361" s="183"/>
      <c r="AW361" s="183"/>
      <c r="AX361" s="183"/>
      <c r="AY361" s="183"/>
      <c r="AZ361" s="183"/>
      <c r="BA361" s="194" t="str">
        <f>C361</f>
        <v>- Materiálové provedení: ocel tř.17, fekální koncovka – ocel tř. 11 s nátěrem.</v>
      </c>
      <c r="BB361" s="183"/>
      <c r="BC361" s="183"/>
      <c r="BD361" s="183"/>
      <c r="BE361" s="183"/>
      <c r="BF361" s="183"/>
      <c r="BG361" s="183"/>
      <c r="BH361" s="183"/>
    </row>
    <row r="362" spans="1:60" ht="22.5" outlineLevel="1">
      <c r="A362" s="174">
        <v>163</v>
      </c>
      <c r="B362" s="175" t="s">
        <v>638</v>
      </c>
      <c r="C362" s="176" t="s">
        <v>639</v>
      </c>
      <c r="D362" s="177" t="s">
        <v>363</v>
      </c>
      <c r="E362" s="178">
        <v>1</v>
      </c>
      <c r="F362" s="179"/>
      <c r="G362" s="180"/>
      <c r="H362" s="179"/>
      <c r="I362" s="180">
        <f>ROUND(E362*H362,2)</f>
        <v>0</v>
      </c>
      <c r="J362" s="179"/>
      <c r="K362" s="180">
        <f>ROUND(E362*J362,2)</f>
        <v>0</v>
      </c>
      <c r="L362" s="180">
        <v>21</v>
      </c>
      <c r="M362" s="180">
        <f>G362*(1+L362/100)</f>
        <v>0</v>
      </c>
      <c r="N362" s="181">
        <v>0</v>
      </c>
      <c r="O362" s="181">
        <f>ROUND(E362*N362,5)</f>
        <v>0</v>
      </c>
      <c r="P362" s="181">
        <v>0</v>
      </c>
      <c r="Q362" s="181">
        <f>ROUND(E362*P362,5)</f>
        <v>0</v>
      </c>
      <c r="R362" s="177"/>
      <c r="S362" s="177"/>
      <c r="T362" s="182">
        <v>0</v>
      </c>
      <c r="U362" s="177">
        <f>ROUND(E362*T362,2)</f>
        <v>0</v>
      </c>
      <c r="V362" s="183"/>
      <c r="W362" s="183"/>
      <c r="X362" s="183"/>
      <c r="Y362" s="183"/>
      <c r="Z362" s="183"/>
      <c r="AA362" s="183"/>
      <c r="AB362" s="183"/>
      <c r="AC362" s="183"/>
      <c r="AD362" s="183"/>
      <c r="AE362" s="183" t="s">
        <v>153</v>
      </c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3"/>
      <c r="AP362" s="183"/>
      <c r="AQ362" s="183"/>
      <c r="AR362" s="183"/>
      <c r="AS362" s="183"/>
      <c r="AT362" s="183"/>
      <c r="AU362" s="183"/>
      <c r="AV362" s="183"/>
      <c r="AW362" s="183"/>
      <c r="AX362" s="183"/>
      <c r="AY362" s="183"/>
      <c r="AZ362" s="183"/>
      <c r="BA362" s="183"/>
      <c r="BB362" s="183"/>
      <c r="BC362" s="183"/>
      <c r="BD362" s="183"/>
      <c r="BE362" s="183"/>
      <c r="BF362" s="183"/>
      <c r="BG362" s="183"/>
      <c r="BH362" s="183"/>
    </row>
    <row r="363" spans="1:60" ht="24" outlineLevel="1">
      <c r="A363" s="174"/>
      <c r="B363" s="175"/>
      <c r="C363" s="269" t="s">
        <v>640</v>
      </c>
      <c r="D363" s="270"/>
      <c r="E363" s="271"/>
      <c r="F363" s="272"/>
      <c r="G363" s="273"/>
      <c r="H363" s="180"/>
      <c r="I363" s="180"/>
      <c r="J363" s="180"/>
      <c r="K363" s="180"/>
      <c r="L363" s="180"/>
      <c r="M363" s="180"/>
      <c r="N363" s="181"/>
      <c r="O363" s="181"/>
      <c r="P363" s="181"/>
      <c r="Q363" s="181"/>
      <c r="R363" s="177"/>
      <c r="S363" s="177"/>
      <c r="T363" s="182"/>
      <c r="U363" s="177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 t="s">
        <v>515</v>
      </c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83"/>
      <c r="AS363" s="183"/>
      <c r="AT363" s="183"/>
      <c r="AU363" s="183"/>
      <c r="AV363" s="183"/>
      <c r="AW363" s="183"/>
      <c r="AX363" s="183"/>
      <c r="AY363" s="183"/>
      <c r="AZ363" s="183"/>
      <c r="BA363" s="194" t="str">
        <f>C363</f>
        <v>- Vana pro zachycení úkapů z fekálních vozů včetně propojovacího potrubí DN 100.                                                       - - Materiálové provedení: Polypropylen, nerezová ocel tř. 17</v>
      </c>
      <c r="BB363" s="183"/>
      <c r="BC363" s="183"/>
      <c r="BD363" s="183"/>
      <c r="BE363" s="183"/>
      <c r="BF363" s="183"/>
      <c r="BG363" s="183"/>
      <c r="BH363" s="183"/>
    </row>
    <row r="364" spans="1:60" ht="22.5" outlineLevel="1">
      <c r="A364" s="174">
        <v>164</v>
      </c>
      <c r="B364" s="175" t="s">
        <v>641</v>
      </c>
      <c r="C364" s="176" t="s">
        <v>642</v>
      </c>
      <c r="D364" s="177" t="s">
        <v>363</v>
      </c>
      <c r="E364" s="178">
        <v>1</v>
      </c>
      <c r="F364" s="179"/>
      <c r="G364" s="180"/>
      <c r="H364" s="179"/>
      <c r="I364" s="180">
        <f>ROUND(E364*H364,2)</f>
        <v>0</v>
      </c>
      <c r="J364" s="179"/>
      <c r="K364" s="180">
        <f>ROUND(E364*J364,2)</f>
        <v>0</v>
      </c>
      <c r="L364" s="180">
        <v>21</v>
      </c>
      <c r="M364" s="180">
        <f>G364*(1+L364/100)</f>
        <v>0</v>
      </c>
      <c r="N364" s="181">
        <v>0</v>
      </c>
      <c r="O364" s="181">
        <f>ROUND(E364*N364,5)</f>
        <v>0</v>
      </c>
      <c r="P364" s="181">
        <v>0</v>
      </c>
      <c r="Q364" s="181">
        <f>ROUND(E364*P364,5)</f>
        <v>0</v>
      </c>
      <c r="R364" s="177"/>
      <c r="S364" s="177"/>
      <c r="T364" s="182">
        <v>0</v>
      </c>
      <c r="U364" s="177">
        <f>ROUND(E364*T364,2)</f>
        <v>0</v>
      </c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 t="s">
        <v>153</v>
      </c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</row>
    <row r="365" spans="1:60" ht="24" outlineLevel="1">
      <c r="A365" s="174"/>
      <c r="B365" s="175"/>
      <c r="C365" s="269" t="s">
        <v>643</v>
      </c>
      <c r="D365" s="270"/>
      <c r="E365" s="271"/>
      <c r="F365" s="272"/>
      <c r="G365" s="273"/>
      <c r="H365" s="180"/>
      <c r="I365" s="180"/>
      <c r="J365" s="180"/>
      <c r="K365" s="180"/>
      <c r="L365" s="180"/>
      <c r="M365" s="180"/>
      <c r="N365" s="181"/>
      <c r="O365" s="181"/>
      <c r="P365" s="181"/>
      <c r="Q365" s="181"/>
      <c r="R365" s="177"/>
      <c r="S365" s="177"/>
      <c r="T365" s="182"/>
      <c r="U365" s="177"/>
      <c r="V365" s="183"/>
      <c r="W365" s="183"/>
      <c r="X365" s="183"/>
      <c r="Y365" s="183"/>
      <c r="Z365" s="183"/>
      <c r="AA365" s="183"/>
      <c r="AB365" s="183"/>
      <c r="AC365" s="183"/>
      <c r="AD365" s="183"/>
      <c r="AE365" s="183" t="s">
        <v>515</v>
      </c>
      <c r="AF365" s="183"/>
      <c r="AG365" s="183"/>
      <c r="AH365" s="183"/>
      <c r="AI365" s="183"/>
      <c r="AJ365" s="183"/>
      <c r="AK365" s="183"/>
      <c r="AL365" s="183"/>
      <c r="AM365" s="183"/>
      <c r="AN365" s="183"/>
      <c r="AO365" s="183"/>
      <c r="AP365" s="183"/>
      <c r="AQ365" s="183"/>
      <c r="AR365" s="183"/>
      <c r="AS365" s="183"/>
      <c r="AT365" s="183"/>
      <c r="AU365" s="183"/>
      <c r="AV365" s="183"/>
      <c r="AW365" s="183"/>
      <c r="AX365" s="183"/>
      <c r="AY365" s="183"/>
      <c r="AZ365" s="183"/>
      <c r="BA365" s="194" t="str">
        <f>C365</f>
        <v>- Výtlačné potrubí čerpadla kalové vody: PE potrubí 63x5,8 mm - 7  m, PE koleno 90° DN 65 - 3 ks, flexi hadice DN 50 - 4 m,   hadicová spona DN 50 - 2 ks.</v>
      </c>
      <c r="BB365" s="183"/>
      <c r="BC365" s="183"/>
      <c r="BD365" s="183"/>
      <c r="BE365" s="183"/>
      <c r="BF365" s="183"/>
      <c r="BG365" s="183"/>
      <c r="BH365" s="183"/>
    </row>
    <row r="366" spans="1:60" ht="22.5" outlineLevel="1">
      <c r="A366" s="174">
        <v>165</v>
      </c>
      <c r="B366" s="175" t="s">
        <v>644</v>
      </c>
      <c r="C366" s="176" t="s">
        <v>645</v>
      </c>
      <c r="D366" s="177" t="s">
        <v>363</v>
      </c>
      <c r="E366" s="178">
        <v>1</v>
      </c>
      <c r="F366" s="179"/>
      <c r="G366" s="180"/>
      <c r="H366" s="179"/>
      <c r="I366" s="180">
        <f>ROUND(E366*H366,2)</f>
        <v>0</v>
      </c>
      <c r="J366" s="179"/>
      <c r="K366" s="180">
        <f>ROUND(E366*J366,2)</f>
        <v>0</v>
      </c>
      <c r="L366" s="180">
        <v>21</v>
      </c>
      <c r="M366" s="180">
        <f>G366*(1+L366/100)</f>
        <v>0</v>
      </c>
      <c r="N366" s="181">
        <v>0</v>
      </c>
      <c r="O366" s="181">
        <f>ROUND(E366*N366,5)</f>
        <v>0</v>
      </c>
      <c r="P366" s="181">
        <v>0</v>
      </c>
      <c r="Q366" s="181">
        <f>ROUND(E366*P366,5)</f>
        <v>0</v>
      </c>
      <c r="R366" s="177"/>
      <c r="S366" s="177"/>
      <c r="T366" s="182">
        <v>0</v>
      </c>
      <c r="U366" s="177">
        <f>ROUND(E366*T366,2)</f>
        <v>0</v>
      </c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 t="s">
        <v>153</v>
      </c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83"/>
      <c r="AS366" s="183"/>
      <c r="AT366" s="183"/>
      <c r="AU366" s="183"/>
      <c r="AV366" s="183"/>
      <c r="AW366" s="183"/>
      <c r="AX366" s="183"/>
      <c r="AY366" s="183"/>
      <c r="AZ366" s="183"/>
      <c r="BA366" s="183"/>
      <c r="BB366" s="183"/>
      <c r="BC366" s="183"/>
      <c r="BD366" s="183"/>
      <c r="BE366" s="183"/>
      <c r="BF366" s="183"/>
      <c r="BG366" s="183"/>
      <c r="BH366" s="183"/>
    </row>
    <row r="367" spans="1:60" ht="13.5" outlineLevel="1">
      <c r="A367" s="174">
        <v>166</v>
      </c>
      <c r="B367" s="175" t="s">
        <v>646</v>
      </c>
      <c r="C367" s="176" t="s">
        <v>647</v>
      </c>
      <c r="D367" s="177" t="s">
        <v>152</v>
      </c>
      <c r="E367" s="178">
        <v>1</v>
      </c>
      <c r="F367" s="179"/>
      <c r="G367" s="180"/>
      <c r="H367" s="179"/>
      <c r="I367" s="180">
        <f>ROUND(E367*H367,2)</f>
        <v>0</v>
      </c>
      <c r="J367" s="179"/>
      <c r="K367" s="180">
        <f>ROUND(E367*J367,2)</f>
        <v>0</v>
      </c>
      <c r="L367" s="180">
        <v>21</v>
      </c>
      <c r="M367" s="180">
        <f>G367*(1+L367/100)</f>
        <v>0</v>
      </c>
      <c r="N367" s="181">
        <v>0</v>
      </c>
      <c r="O367" s="181">
        <f>ROUND(E367*N367,5)</f>
        <v>0</v>
      </c>
      <c r="P367" s="181">
        <v>0</v>
      </c>
      <c r="Q367" s="181">
        <f>ROUND(E367*P367,5)</f>
        <v>0</v>
      </c>
      <c r="R367" s="177"/>
      <c r="S367" s="177"/>
      <c r="T367" s="182">
        <v>0</v>
      </c>
      <c r="U367" s="177">
        <f>ROUND(E367*T367,2)</f>
        <v>0</v>
      </c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 t="s">
        <v>153</v>
      </c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</row>
    <row r="368" spans="1:60" ht="24" outlineLevel="1">
      <c r="A368" s="174"/>
      <c r="B368" s="175"/>
      <c r="C368" s="269" t="s">
        <v>648</v>
      </c>
      <c r="D368" s="270"/>
      <c r="E368" s="271"/>
      <c r="F368" s="272"/>
      <c r="G368" s="273"/>
      <c r="H368" s="180"/>
      <c r="I368" s="180"/>
      <c r="J368" s="180"/>
      <c r="K368" s="180"/>
      <c r="L368" s="180"/>
      <c r="M368" s="180"/>
      <c r="N368" s="181"/>
      <c r="O368" s="181"/>
      <c r="P368" s="181"/>
      <c r="Q368" s="181"/>
      <c r="R368" s="177"/>
      <c r="S368" s="177"/>
      <c r="T368" s="182"/>
      <c r="U368" s="177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 t="s">
        <v>515</v>
      </c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  <c r="AP368" s="183"/>
      <c r="AQ368" s="183"/>
      <c r="AR368" s="183"/>
      <c r="AS368" s="183"/>
      <c r="AT368" s="183"/>
      <c r="AU368" s="183"/>
      <c r="AV368" s="183"/>
      <c r="AW368" s="183"/>
      <c r="AX368" s="183"/>
      <c r="AY368" s="183"/>
      <c r="AZ368" s="183"/>
      <c r="BA368" s="194" t="str">
        <f>C368</f>
        <v>- včetně plastové vany pro umístění PŽ, kotvené do stěny nádrže.                                                                                                    - Materiálové provedení - polypropylen.</v>
      </c>
      <c r="BB368" s="183"/>
      <c r="BC368" s="183"/>
      <c r="BD368" s="183"/>
      <c r="BE368" s="183"/>
      <c r="BF368" s="183"/>
      <c r="BG368" s="183"/>
      <c r="BH368" s="183"/>
    </row>
    <row r="369" spans="1:60" ht="13.5" outlineLevel="1">
      <c r="A369" s="174">
        <v>167</v>
      </c>
      <c r="B369" s="175" t="s">
        <v>649</v>
      </c>
      <c r="C369" s="176" t="s">
        <v>650</v>
      </c>
      <c r="D369" s="177" t="s">
        <v>152</v>
      </c>
      <c r="E369" s="178">
        <v>1</v>
      </c>
      <c r="F369" s="179"/>
      <c r="G369" s="180"/>
      <c r="H369" s="179"/>
      <c r="I369" s="180">
        <f>ROUND(E369*H369,2)</f>
        <v>0</v>
      </c>
      <c r="J369" s="179"/>
      <c r="K369" s="180">
        <f>ROUND(E369*J369,2)</f>
        <v>0</v>
      </c>
      <c r="L369" s="180">
        <v>21</v>
      </c>
      <c r="M369" s="180">
        <f>G369*(1+L369/100)</f>
        <v>0</v>
      </c>
      <c r="N369" s="181">
        <v>0</v>
      </c>
      <c r="O369" s="181">
        <f>ROUND(E369*N369,5)</f>
        <v>0</v>
      </c>
      <c r="P369" s="181">
        <v>0</v>
      </c>
      <c r="Q369" s="181">
        <f>ROUND(E369*P369,5)</f>
        <v>0</v>
      </c>
      <c r="R369" s="177"/>
      <c r="S369" s="177"/>
      <c r="T369" s="182">
        <v>0</v>
      </c>
      <c r="U369" s="177">
        <f>ROUND(E369*T369,2)</f>
        <v>0</v>
      </c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 t="s">
        <v>153</v>
      </c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  <c r="AP369" s="183"/>
      <c r="AQ369" s="183"/>
      <c r="AR369" s="183"/>
      <c r="AS369" s="183"/>
      <c r="AT369" s="183"/>
      <c r="AU369" s="183"/>
      <c r="AV369" s="183"/>
      <c r="AW369" s="183"/>
      <c r="AX369" s="183"/>
      <c r="AY369" s="183"/>
      <c r="AZ369" s="183"/>
      <c r="BA369" s="183"/>
      <c r="BB369" s="183"/>
      <c r="BC369" s="183"/>
      <c r="BD369" s="183"/>
      <c r="BE369" s="183"/>
      <c r="BF369" s="183"/>
      <c r="BG369" s="183"/>
      <c r="BH369" s="183"/>
    </row>
    <row r="370" spans="1:60" ht="13.5" outlineLevel="1">
      <c r="A370" s="174"/>
      <c r="B370" s="175"/>
      <c r="C370" s="269" t="s">
        <v>651</v>
      </c>
      <c r="D370" s="270"/>
      <c r="E370" s="271"/>
      <c r="F370" s="272"/>
      <c r="G370" s="273"/>
      <c r="H370" s="180"/>
      <c r="I370" s="180"/>
      <c r="J370" s="180"/>
      <c r="K370" s="180"/>
      <c r="L370" s="180"/>
      <c r="M370" s="180"/>
      <c r="N370" s="181"/>
      <c r="O370" s="181"/>
      <c r="P370" s="181"/>
      <c r="Q370" s="181"/>
      <c r="R370" s="177"/>
      <c r="S370" s="177"/>
      <c r="T370" s="182"/>
      <c r="U370" s="177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 t="s">
        <v>515</v>
      </c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94" t="str">
        <f>C370</f>
        <v>- úřední ověření P2 oprávněnou osobou po osazení žlabu</v>
      </c>
      <c r="BB370" s="183"/>
      <c r="BC370" s="183"/>
      <c r="BD370" s="183"/>
      <c r="BE370" s="183"/>
      <c r="BF370" s="183"/>
      <c r="BG370" s="183"/>
      <c r="BH370" s="183"/>
    </row>
    <row r="371" spans="1:60" ht="22.5" outlineLevel="1">
      <c r="A371" s="174">
        <v>168</v>
      </c>
      <c r="B371" s="175" t="s">
        <v>652</v>
      </c>
      <c r="C371" s="176" t="s">
        <v>653</v>
      </c>
      <c r="D371" s="177" t="s">
        <v>363</v>
      </c>
      <c r="E371" s="178">
        <v>1</v>
      </c>
      <c r="F371" s="179"/>
      <c r="G371" s="180"/>
      <c r="H371" s="179"/>
      <c r="I371" s="180">
        <f>ROUND(E371*H371,2)</f>
        <v>0</v>
      </c>
      <c r="J371" s="179"/>
      <c r="K371" s="180">
        <f>ROUND(E371*J371,2)</f>
        <v>0</v>
      </c>
      <c r="L371" s="180">
        <v>21</v>
      </c>
      <c r="M371" s="180">
        <f>G371*(1+L371/100)</f>
        <v>0</v>
      </c>
      <c r="N371" s="181">
        <v>0</v>
      </c>
      <c r="O371" s="181">
        <f>ROUND(E371*N371,5)</f>
        <v>0</v>
      </c>
      <c r="P371" s="181">
        <v>0</v>
      </c>
      <c r="Q371" s="181">
        <f>ROUND(E371*P371,5)</f>
        <v>0</v>
      </c>
      <c r="R371" s="177"/>
      <c r="S371" s="177"/>
      <c r="T371" s="182">
        <v>0</v>
      </c>
      <c r="U371" s="177">
        <f>ROUND(E371*T371,2)</f>
        <v>0</v>
      </c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 t="s">
        <v>153</v>
      </c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  <c r="AS371" s="183"/>
      <c r="AT371" s="183"/>
      <c r="AU371" s="183"/>
      <c r="AV371" s="183"/>
      <c r="AW371" s="183"/>
      <c r="AX371" s="183"/>
      <c r="AY371" s="183"/>
      <c r="AZ371" s="183"/>
      <c r="BA371" s="183"/>
      <c r="BB371" s="183"/>
      <c r="BC371" s="183"/>
      <c r="BD371" s="183"/>
      <c r="BE371" s="183"/>
      <c r="BF371" s="183"/>
      <c r="BG371" s="183"/>
      <c r="BH371" s="183"/>
    </row>
    <row r="372" spans="1:60" ht="13.5" outlineLevel="1">
      <c r="A372" s="174">
        <v>169</v>
      </c>
      <c r="B372" s="175" t="s">
        <v>654</v>
      </c>
      <c r="C372" s="176" t="s">
        <v>655</v>
      </c>
      <c r="D372" s="177" t="s">
        <v>363</v>
      </c>
      <c r="E372" s="178">
        <v>1</v>
      </c>
      <c r="F372" s="179"/>
      <c r="G372" s="180"/>
      <c r="H372" s="179"/>
      <c r="I372" s="180">
        <f>ROUND(E372*H372,2)</f>
        <v>0</v>
      </c>
      <c r="J372" s="179"/>
      <c r="K372" s="180">
        <f>ROUND(E372*J372,2)</f>
        <v>0</v>
      </c>
      <c r="L372" s="180">
        <v>21</v>
      </c>
      <c r="M372" s="180">
        <f>G372*(1+L372/100)</f>
        <v>0</v>
      </c>
      <c r="N372" s="181">
        <v>0</v>
      </c>
      <c r="O372" s="181">
        <f>ROUND(E372*N372,5)</f>
        <v>0</v>
      </c>
      <c r="P372" s="181">
        <v>0</v>
      </c>
      <c r="Q372" s="181">
        <f>ROUND(E372*P372,5)</f>
        <v>0</v>
      </c>
      <c r="R372" s="177"/>
      <c r="S372" s="177"/>
      <c r="T372" s="182">
        <v>0</v>
      </c>
      <c r="U372" s="177">
        <f>ROUND(E372*T372,2)</f>
        <v>0</v>
      </c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 t="s">
        <v>153</v>
      </c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183"/>
      <c r="AT372" s="183"/>
      <c r="AU372" s="183"/>
      <c r="AV372" s="183"/>
      <c r="AW372" s="183"/>
      <c r="AX372" s="183"/>
      <c r="AY372" s="183"/>
      <c r="AZ372" s="183"/>
      <c r="BA372" s="183"/>
      <c r="BB372" s="183"/>
      <c r="BC372" s="183"/>
      <c r="BD372" s="183"/>
      <c r="BE372" s="183"/>
      <c r="BF372" s="183"/>
      <c r="BG372" s="183"/>
      <c r="BH372" s="183"/>
    </row>
    <row r="373" spans="1:60" ht="13.5" outlineLevel="1">
      <c r="A373" s="174"/>
      <c r="B373" s="175"/>
      <c r="C373" s="269" t="s">
        <v>656</v>
      </c>
      <c r="D373" s="270"/>
      <c r="E373" s="271"/>
      <c r="F373" s="272"/>
      <c r="G373" s="273"/>
      <c r="H373" s="180"/>
      <c r="I373" s="180"/>
      <c r="J373" s="180"/>
      <c r="K373" s="180"/>
      <c r="L373" s="180"/>
      <c r="M373" s="180"/>
      <c r="N373" s="181"/>
      <c r="O373" s="181"/>
      <c r="P373" s="181"/>
      <c r="Q373" s="181"/>
      <c r="R373" s="177"/>
      <c r="S373" s="177"/>
      <c r="T373" s="182"/>
      <c r="U373" s="177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 t="s">
        <v>515</v>
      </c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183"/>
      <c r="AT373" s="183"/>
      <c r="AU373" s="183"/>
      <c r="AV373" s="183"/>
      <c r="AW373" s="183"/>
      <c r="AX373" s="183"/>
      <c r="AY373" s="183"/>
      <c r="AZ373" s="183"/>
      <c r="BA373" s="194" t="str">
        <f>C373</f>
        <v>- Odvrtání prostupů DN 50 - DN 300</v>
      </c>
      <c r="BB373" s="183"/>
      <c r="BC373" s="183"/>
      <c r="BD373" s="183"/>
      <c r="BE373" s="183"/>
      <c r="BF373" s="183"/>
      <c r="BG373" s="183"/>
      <c r="BH373" s="183"/>
    </row>
    <row r="374" spans="1:60" ht="13.5" outlineLevel="1">
      <c r="A374" s="174">
        <v>170</v>
      </c>
      <c r="B374" s="175" t="s">
        <v>657</v>
      </c>
      <c r="C374" s="176" t="s">
        <v>655</v>
      </c>
      <c r="D374" s="177" t="s">
        <v>363</v>
      </c>
      <c r="E374" s="178">
        <v>1</v>
      </c>
      <c r="F374" s="179"/>
      <c r="G374" s="180"/>
      <c r="H374" s="179"/>
      <c r="I374" s="180">
        <f>ROUND(E374*H374,2)</f>
        <v>0</v>
      </c>
      <c r="J374" s="179"/>
      <c r="K374" s="180">
        <f>ROUND(E374*J374,2)</f>
        <v>0</v>
      </c>
      <c r="L374" s="180">
        <v>21</v>
      </c>
      <c r="M374" s="180">
        <f>G374*(1+L374/100)</f>
        <v>0</v>
      </c>
      <c r="N374" s="181">
        <v>0</v>
      </c>
      <c r="O374" s="181">
        <f>ROUND(E374*N374,5)</f>
        <v>0</v>
      </c>
      <c r="P374" s="181">
        <v>0</v>
      </c>
      <c r="Q374" s="181">
        <f>ROUND(E374*P374,5)</f>
        <v>0</v>
      </c>
      <c r="R374" s="177"/>
      <c r="S374" s="177"/>
      <c r="T374" s="182">
        <v>0</v>
      </c>
      <c r="U374" s="177">
        <f>ROUND(E374*T374,2)</f>
        <v>0</v>
      </c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 t="s">
        <v>153</v>
      </c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</row>
    <row r="375" spans="1:60" ht="13.5" outlineLevel="1">
      <c r="A375" s="174"/>
      <c r="B375" s="175"/>
      <c r="C375" s="269" t="s">
        <v>658</v>
      </c>
      <c r="D375" s="270"/>
      <c r="E375" s="271"/>
      <c r="F375" s="272"/>
      <c r="G375" s="273"/>
      <c r="H375" s="180"/>
      <c r="I375" s="180"/>
      <c r="J375" s="180"/>
      <c r="K375" s="180"/>
      <c r="L375" s="180"/>
      <c r="M375" s="180"/>
      <c r="N375" s="181"/>
      <c r="O375" s="181"/>
      <c r="P375" s="181"/>
      <c r="Q375" s="181"/>
      <c r="R375" s="177"/>
      <c r="S375" s="177"/>
      <c r="T375" s="182"/>
      <c r="U375" s="177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 t="s">
        <v>515</v>
      </c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183"/>
      <c r="AT375" s="183"/>
      <c r="AU375" s="183"/>
      <c r="AV375" s="183"/>
      <c r="AW375" s="183"/>
      <c r="AX375" s="183"/>
      <c r="AY375" s="183"/>
      <c r="AZ375" s="183"/>
      <c r="BA375" s="194" t="str">
        <f>C375</f>
        <v>- Zatěsnění prostupů DN 50 - DN300</v>
      </c>
      <c r="BB375" s="183"/>
      <c r="BC375" s="183"/>
      <c r="BD375" s="183"/>
      <c r="BE375" s="183"/>
      <c r="BF375" s="183"/>
      <c r="BG375" s="183"/>
      <c r="BH375" s="183"/>
    </row>
    <row r="376" spans="1:60" ht="22.5" outlineLevel="1">
      <c r="A376" s="174">
        <v>171</v>
      </c>
      <c r="B376" s="175" t="s">
        <v>659</v>
      </c>
      <c r="C376" s="176" t="s">
        <v>660</v>
      </c>
      <c r="D376" s="177" t="s">
        <v>152</v>
      </c>
      <c r="E376" s="178">
        <v>1</v>
      </c>
      <c r="F376" s="179"/>
      <c r="G376" s="180"/>
      <c r="H376" s="179"/>
      <c r="I376" s="180">
        <f>ROUND(E376*H376,2)</f>
        <v>0</v>
      </c>
      <c r="J376" s="179"/>
      <c r="K376" s="180">
        <f>ROUND(E376*J376,2)</f>
        <v>0</v>
      </c>
      <c r="L376" s="180">
        <v>21</v>
      </c>
      <c r="M376" s="180">
        <f>G376*(1+L376/100)</f>
        <v>0</v>
      </c>
      <c r="N376" s="181">
        <v>0</v>
      </c>
      <c r="O376" s="181">
        <f>ROUND(E376*N376,5)</f>
        <v>0</v>
      </c>
      <c r="P376" s="181">
        <v>0</v>
      </c>
      <c r="Q376" s="181">
        <f>ROUND(E376*P376,5)</f>
        <v>0</v>
      </c>
      <c r="R376" s="177"/>
      <c r="S376" s="177"/>
      <c r="T376" s="182">
        <v>0</v>
      </c>
      <c r="U376" s="177">
        <f>ROUND(E376*T376,2)</f>
        <v>0</v>
      </c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 t="s">
        <v>153</v>
      </c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</row>
    <row r="377" spans="1:60" ht="13.5" outlineLevel="1">
      <c r="A377" s="174"/>
      <c r="B377" s="175"/>
      <c r="C377" s="269" t="s">
        <v>661</v>
      </c>
      <c r="D377" s="270"/>
      <c r="E377" s="271"/>
      <c r="F377" s="272"/>
      <c r="G377" s="273"/>
      <c r="H377" s="180"/>
      <c r="I377" s="180"/>
      <c r="J377" s="180"/>
      <c r="K377" s="180"/>
      <c r="L377" s="180"/>
      <c r="M377" s="180"/>
      <c r="N377" s="181"/>
      <c r="O377" s="181"/>
      <c r="P377" s="181"/>
      <c r="Q377" s="181"/>
      <c r="R377" s="177"/>
      <c r="S377" s="177"/>
      <c r="T377" s="182"/>
      <c r="U377" s="177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 t="s">
        <v>515</v>
      </c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183"/>
      <c r="AT377" s="183"/>
      <c r="AU377" s="183"/>
      <c r="AV377" s="183"/>
      <c r="AW377" s="183"/>
      <c r="AX377" s="183"/>
      <c r="AY377" s="183"/>
      <c r="AZ377" s="183"/>
      <c r="BA377" s="194" t="str">
        <f>C377</f>
        <v>- Provozní řád pro zkušební provoz</v>
      </c>
      <c r="BB377" s="183"/>
      <c r="BC377" s="183"/>
      <c r="BD377" s="183"/>
      <c r="BE377" s="183"/>
      <c r="BF377" s="183"/>
      <c r="BG377" s="183"/>
      <c r="BH377" s="183"/>
    </row>
    <row r="378" spans="1:60" ht="22.5" outlineLevel="1">
      <c r="A378" s="174">
        <v>172</v>
      </c>
      <c r="B378" s="175" t="s">
        <v>662</v>
      </c>
      <c r="C378" s="176" t="s">
        <v>660</v>
      </c>
      <c r="D378" s="177" t="s">
        <v>152</v>
      </c>
      <c r="E378" s="178">
        <v>1</v>
      </c>
      <c r="F378" s="179"/>
      <c r="G378" s="180"/>
      <c r="H378" s="179"/>
      <c r="I378" s="180">
        <f>ROUND(E378*H378,2)</f>
        <v>0</v>
      </c>
      <c r="J378" s="179"/>
      <c r="K378" s="180">
        <f>ROUND(E378*J378,2)</f>
        <v>0</v>
      </c>
      <c r="L378" s="180">
        <v>21</v>
      </c>
      <c r="M378" s="180">
        <f>G378*(1+L378/100)</f>
        <v>0</v>
      </c>
      <c r="N378" s="181">
        <v>0</v>
      </c>
      <c r="O378" s="181">
        <f>ROUND(E378*N378,5)</f>
        <v>0</v>
      </c>
      <c r="P378" s="181">
        <v>0</v>
      </c>
      <c r="Q378" s="181">
        <f>ROUND(E378*P378,5)</f>
        <v>0</v>
      </c>
      <c r="R378" s="177"/>
      <c r="S378" s="177"/>
      <c r="T378" s="182">
        <v>0</v>
      </c>
      <c r="U378" s="177">
        <f>ROUND(E378*T378,2)</f>
        <v>0</v>
      </c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 t="s">
        <v>153</v>
      </c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183"/>
      <c r="AT378" s="183"/>
      <c r="AU378" s="183"/>
      <c r="AV378" s="183"/>
      <c r="AW378" s="183"/>
      <c r="AX378" s="183"/>
      <c r="AY378" s="183"/>
      <c r="AZ378" s="183"/>
      <c r="BA378" s="183"/>
      <c r="BB378" s="183"/>
      <c r="BC378" s="183"/>
      <c r="BD378" s="183"/>
      <c r="BE378" s="183"/>
      <c r="BF378" s="183"/>
      <c r="BG378" s="183"/>
      <c r="BH378" s="183"/>
    </row>
    <row r="379" spans="1:60" ht="13.5" outlineLevel="1">
      <c r="A379" s="174"/>
      <c r="B379" s="175"/>
      <c r="C379" s="269" t="s">
        <v>663</v>
      </c>
      <c r="D379" s="270"/>
      <c r="E379" s="271"/>
      <c r="F379" s="272"/>
      <c r="G379" s="273"/>
      <c r="H379" s="180"/>
      <c r="I379" s="180"/>
      <c r="J379" s="180"/>
      <c r="K379" s="180"/>
      <c r="L379" s="180"/>
      <c r="M379" s="180"/>
      <c r="N379" s="181"/>
      <c r="O379" s="181"/>
      <c r="P379" s="181"/>
      <c r="Q379" s="181"/>
      <c r="R379" s="177"/>
      <c r="S379" s="177"/>
      <c r="T379" s="182"/>
      <c r="U379" s="177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 t="s">
        <v>515</v>
      </c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183"/>
      <c r="AT379" s="183"/>
      <c r="AU379" s="183"/>
      <c r="AV379" s="183"/>
      <c r="AW379" s="183"/>
      <c r="AX379" s="183"/>
      <c r="AY379" s="183"/>
      <c r="AZ379" s="183"/>
      <c r="BA379" s="194" t="str">
        <f>C379</f>
        <v>- Komplexní zkoušky, bez médií</v>
      </c>
      <c r="BB379" s="183"/>
      <c r="BC379" s="183"/>
      <c r="BD379" s="183"/>
      <c r="BE379" s="183"/>
      <c r="BF379" s="183"/>
      <c r="BG379" s="183"/>
      <c r="BH379" s="183"/>
    </row>
    <row r="380" spans="1:60" ht="22.5" outlineLevel="1">
      <c r="A380" s="174">
        <v>173</v>
      </c>
      <c r="B380" s="175" t="s">
        <v>664</v>
      </c>
      <c r="C380" s="176" t="s">
        <v>660</v>
      </c>
      <c r="D380" s="177" t="s">
        <v>152</v>
      </c>
      <c r="E380" s="178">
        <v>1</v>
      </c>
      <c r="F380" s="179"/>
      <c r="G380" s="180"/>
      <c r="H380" s="179"/>
      <c r="I380" s="180">
        <f>ROUND(E380*H380,2)</f>
        <v>0</v>
      </c>
      <c r="J380" s="179"/>
      <c r="K380" s="180">
        <f>ROUND(E380*J380,2)</f>
        <v>0</v>
      </c>
      <c r="L380" s="180">
        <v>21</v>
      </c>
      <c r="M380" s="180">
        <f>G380*(1+L380/100)</f>
        <v>0</v>
      </c>
      <c r="N380" s="181">
        <v>0</v>
      </c>
      <c r="O380" s="181">
        <f>ROUND(E380*N380,5)</f>
        <v>0</v>
      </c>
      <c r="P380" s="181">
        <v>0</v>
      </c>
      <c r="Q380" s="181">
        <f>ROUND(E380*P380,5)</f>
        <v>0</v>
      </c>
      <c r="R380" s="177"/>
      <c r="S380" s="177"/>
      <c r="T380" s="182">
        <v>0</v>
      </c>
      <c r="U380" s="177">
        <f>ROUND(E380*T380,2)</f>
        <v>0</v>
      </c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 t="s">
        <v>153</v>
      </c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183"/>
      <c r="AT380" s="183"/>
      <c r="AU380" s="183"/>
      <c r="AV380" s="183"/>
      <c r="AW380" s="183"/>
      <c r="AX380" s="183"/>
      <c r="AY380" s="183"/>
      <c r="AZ380" s="183"/>
      <c r="BA380" s="183"/>
      <c r="BB380" s="183"/>
      <c r="BC380" s="183"/>
      <c r="BD380" s="183"/>
      <c r="BE380" s="183"/>
      <c r="BF380" s="183"/>
      <c r="BG380" s="183"/>
      <c r="BH380" s="183"/>
    </row>
    <row r="381" spans="1:60" ht="13.5" outlineLevel="1">
      <c r="A381" s="174"/>
      <c r="B381" s="175"/>
      <c r="C381" s="269" t="s">
        <v>665</v>
      </c>
      <c r="D381" s="270"/>
      <c r="E381" s="271"/>
      <c r="F381" s="272"/>
      <c r="G381" s="273"/>
      <c r="H381" s="180"/>
      <c r="I381" s="180"/>
      <c r="J381" s="180"/>
      <c r="K381" s="180"/>
      <c r="L381" s="180"/>
      <c r="M381" s="180"/>
      <c r="N381" s="181"/>
      <c r="O381" s="181"/>
      <c r="P381" s="181"/>
      <c r="Q381" s="181"/>
      <c r="R381" s="177"/>
      <c r="S381" s="177"/>
      <c r="T381" s="182"/>
      <c r="U381" s="177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 t="s">
        <v>515</v>
      </c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3"/>
      <c r="BA381" s="194" t="str">
        <f>C381</f>
        <v>- Zaškolení obsluhy</v>
      </c>
      <c r="BB381" s="183"/>
      <c r="BC381" s="183"/>
      <c r="BD381" s="183"/>
      <c r="BE381" s="183"/>
      <c r="BF381" s="183"/>
      <c r="BG381" s="183"/>
      <c r="BH381" s="183"/>
    </row>
    <row r="382" spans="1:60" ht="22.5" outlineLevel="1">
      <c r="A382" s="174">
        <v>174</v>
      </c>
      <c r="B382" s="175" t="s">
        <v>666</v>
      </c>
      <c r="C382" s="176" t="s">
        <v>660</v>
      </c>
      <c r="D382" s="177" t="s">
        <v>152</v>
      </c>
      <c r="E382" s="178">
        <v>1</v>
      </c>
      <c r="F382" s="179"/>
      <c r="G382" s="180"/>
      <c r="H382" s="179"/>
      <c r="I382" s="180">
        <f>ROUND(E382*H382,2)</f>
        <v>0</v>
      </c>
      <c r="J382" s="179"/>
      <c r="K382" s="180">
        <f>ROUND(E382*J382,2)</f>
        <v>0</v>
      </c>
      <c r="L382" s="180">
        <v>21</v>
      </c>
      <c r="M382" s="180">
        <f>G382*(1+L382/100)</f>
        <v>0</v>
      </c>
      <c r="N382" s="181">
        <v>0</v>
      </c>
      <c r="O382" s="181">
        <f>ROUND(E382*N382,5)</f>
        <v>0</v>
      </c>
      <c r="P382" s="181">
        <v>0</v>
      </c>
      <c r="Q382" s="181">
        <f>ROUND(E382*P382,5)</f>
        <v>0</v>
      </c>
      <c r="R382" s="177"/>
      <c r="S382" s="177"/>
      <c r="T382" s="182">
        <v>0</v>
      </c>
      <c r="U382" s="177">
        <f>ROUND(E382*T382,2)</f>
        <v>0</v>
      </c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 t="s">
        <v>153</v>
      </c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183"/>
      <c r="BF382" s="183"/>
      <c r="BG382" s="183"/>
      <c r="BH382" s="183"/>
    </row>
    <row r="383" spans="1:60" ht="13.5" outlineLevel="1">
      <c r="A383" s="174"/>
      <c r="B383" s="175"/>
      <c r="C383" s="269" t="s">
        <v>667</v>
      </c>
      <c r="D383" s="270"/>
      <c r="E383" s="271"/>
      <c r="F383" s="272"/>
      <c r="G383" s="273"/>
      <c r="H383" s="180"/>
      <c r="I383" s="180"/>
      <c r="J383" s="180"/>
      <c r="K383" s="180"/>
      <c r="L383" s="180"/>
      <c r="M383" s="180"/>
      <c r="N383" s="181"/>
      <c r="O383" s="181"/>
      <c r="P383" s="181"/>
      <c r="Q383" s="181"/>
      <c r="R383" s="177"/>
      <c r="S383" s="177"/>
      <c r="T383" s="182"/>
      <c r="U383" s="177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 t="s">
        <v>515</v>
      </c>
      <c r="AF383" s="183"/>
      <c r="AG383" s="183"/>
      <c r="AH383" s="183"/>
      <c r="AI383" s="183"/>
      <c r="AJ383" s="183"/>
      <c r="AK383" s="183"/>
      <c r="AL383" s="183"/>
      <c r="AM383" s="183"/>
      <c r="AN383" s="183"/>
      <c r="AO383" s="183"/>
      <c r="AP383" s="183"/>
      <c r="AQ383" s="183"/>
      <c r="AR383" s="183"/>
      <c r="AS383" s="183"/>
      <c r="AT383" s="183"/>
      <c r="AU383" s="183"/>
      <c r="AV383" s="183"/>
      <c r="AW383" s="183"/>
      <c r="AX383" s="183"/>
      <c r="AY383" s="183"/>
      <c r="AZ383" s="183"/>
      <c r="BA383" s="194" t="str">
        <f>C383</f>
        <v>- Účast a vyhodnocení zkušebního provozu</v>
      </c>
      <c r="BB383" s="183"/>
      <c r="BC383" s="183"/>
      <c r="BD383" s="183"/>
      <c r="BE383" s="183"/>
      <c r="BF383" s="183"/>
      <c r="BG383" s="183"/>
      <c r="BH383" s="183"/>
    </row>
    <row r="384" spans="1:60" ht="22.5" outlineLevel="1">
      <c r="A384" s="174">
        <v>175</v>
      </c>
      <c r="B384" s="175" t="s">
        <v>668</v>
      </c>
      <c r="C384" s="176" t="s">
        <v>660</v>
      </c>
      <c r="D384" s="177" t="s">
        <v>152</v>
      </c>
      <c r="E384" s="178">
        <v>1</v>
      </c>
      <c r="F384" s="179"/>
      <c r="G384" s="180"/>
      <c r="H384" s="179"/>
      <c r="I384" s="180">
        <f>ROUND(E384*H384,2)</f>
        <v>0</v>
      </c>
      <c r="J384" s="179"/>
      <c r="K384" s="180">
        <f>ROUND(E384*J384,2)</f>
        <v>0</v>
      </c>
      <c r="L384" s="180">
        <v>21</v>
      </c>
      <c r="M384" s="180">
        <f>G384*(1+L384/100)</f>
        <v>0</v>
      </c>
      <c r="N384" s="181">
        <v>0</v>
      </c>
      <c r="O384" s="181">
        <f>ROUND(E384*N384,5)</f>
        <v>0</v>
      </c>
      <c r="P384" s="181">
        <v>0</v>
      </c>
      <c r="Q384" s="181">
        <f>ROUND(E384*P384,5)</f>
        <v>0</v>
      </c>
      <c r="R384" s="177"/>
      <c r="S384" s="177"/>
      <c r="T384" s="182">
        <v>0</v>
      </c>
      <c r="U384" s="177">
        <f>ROUND(E384*T384,2)</f>
        <v>0</v>
      </c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 t="s">
        <v>153</v>
      </c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</row>
    <row r="385" spans="1:60" ht="13.5" outlineLevel="1">
      <c r="A385" s="174"/>
      <c r="B385" s="175"/>
      <c r="C385" s="269" t="s">
        <v>669</v>
      </c>
      <c r="D385" s="270"/>
      <c r="E385" s="271"/>
      <c r="F385" s="272"/>
      <c r="G385" s="273"/>
      <c r="H385" s="180"/>
      <c r="I385" s="180"/>
      <c r="J385" s="180"/>
      <c r="K385" s="180"/>
      <c r="L385" s="180"/>
      <c r="M385" s="180"/>
      <c r="N385" s="181"/>
      <c r="O385" s="181"/>
      <c r="P385" s="181"/>
      <c r="Q385" s="181"/>
      <c r="R385" s="177"/>
      <c r="S385" s="177"/>
      <c r="T385" s="182"/>
      <c r="U385" s="177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 t="s">
        <v>515</v>
      </c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3"/>
      <c r="AS385" s="183"/>
      <c r="AT385" s="183"/>
      <c r="AU385" s="183"/>
      <c r="AV385" s="183"/>
      <c r="AW385" s="183"/>
      <c r="AX385" s="183"/>
      <c r="AY385" s="183"/>
      <c r="AZ385" s="183"/>
      <c r="BA385" s="194" t="str">
        <f>C385</f>
        <v>- Revize a veškeré další doklady nutné k předání díla</v>
      </c>
      <c r="BB385" s="183"/>
      <c r="BC385" s="183"/>
      <c r="BD385" s="183"/>
      <c r="BE385" s="183"/>
      <c r="BF385" s="183"/>
      <c r="BG385" s="183"/>
      <c r="BH385" s="183"/>
    </row>
    <row r="386" spans="1:60" ht="13.5" outlineLevel="1">
      <c r="A386" s="174">
        <v>176</v>
      </c>
      <c r="B386" s="175" t="s">
        <v>670</v>
      </c>
      <c r="C386" s="176" t="s">
        <v>671</v>
      </c>
      <c r="D386" s="177" t="s">
        <v>152</v>
      </c>
      <c r="E386" s="178">
        <v>1</v>
      </c>
      <c r="F386" s="179"/>
      <c r="G386" s="180"/>
      <c r="H386" s="179"/>
      <c r="I386" s="180">
        <f>ROUND(E386*H386,2)</f>
        <v>0</v>
      </c>
      <c r="J386" s="179"/>
      <c r="K386" s="180">
        <f>ROUND(E386*J386,2)</f>
        <v>0</v>
      </c>
      <c r="L386" s="180">
        <v>21</v>
      </c>
      <c r="M386" s="180">
        <f>G386*(1+L386/100)</f>
        <v>0</v>
      </c>
      <c r="N386" s="181">
        <v>0</v>
      </c>
      <c r="O386" s="181">
        <f>ROUND(E386*N386,5)</f>
        <v>0</v>
      </c>
      <c r="P386" s="181">
        <v>0</v>
      </c>
      <c r="Q386" s="181">
        <f>ROUND(E386*P386,5)</f>
        <v>0</v>
      </c>
      <c r="R386" s="177"/>
      <c r="S386" s="177"/>
      <c r="T386" s="182">
        <v>0</v>
      </c>
      <c r="U386" s="177">
        <f>ROUND(E386*T386,2)</f>
        <v>0</v>
      </c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 t="s">
        <v>153</v>
      </c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3"/>
      <c r="AS386" s="183"/>
      <c r="AT386" s="183"/>
      <c r="AU386" s="183"/>
      <c r="AV386" s="183"/>
      <c r="AW386" s="183"/>
      <c r="AX386" s="183"/>
      <c r="AY386" s="183"/>
      <c r="AZ386" s="183"/>
      <c r="BA386" s="183"/>
      <c r="BB386" s="183"/>
      <c r="BC386" s="183"/>
      <c r="BD386" s="183"/>
      <c r="BE386" s="183"/>
      <c r="BF386" s="183"/>
      <c r="BG386" s="183"/>
      <c r="BH386" s="183"/>
    </row>
    <row r="387" spans="1:60" ht="13.5" outlineLevel="1">
      <c r="A387" s="174"/>
      <c r="B387" s="175"/>
      <c r="C387" s="269" t="s">
        <v>672</v>
      </c>
      <c r="D387" s="270"/>
      <c r="E387" s="271"/>
      <c r="F387" s="272"/>
      <c r="G387" s="273"/>
      <c r="H387" s="180"/>
      <c r="I387" s="180"/>
      <c r="J387" s="180"/>
      <c r="K387" s="180"/>
      <c r="L387" s="180"/>
      <c r="M387" s="180"/>
      <c r="N387" s="181"/>
      <c r="O387" s="181"/>
      <c r="P387" s="181"/>
      <c r="Q387" s="181"/>
      <c r="R387" s="177"/>
      <c r="S387" s="177"/>
      <c r="T387" s="182"/>
      <c r="U387" s="177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 t="s">
        <v>515</v>
      </c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3"/>
      <c r="AS387" s="183"/>
      <c r="AT387" s="183"/>
      <c r="AU387" s="183"/>
      <c r="AV387" s="183"/>
      <c r="AW387" s="183"/>
      <c r="AX387" s="183"/>
      <c r="AY387" s="183"/>
      <c r="AZ387" s="183"/>
      <c r="BA387" s="194" t="str">
        <f>C387</f>
        <v>- Instalace rozváděčů, připojení hlavního přívodu</v>
      </c>
      <c r="BB387" s="183"/>
      <c r="BC387" s="183"/>
      <c r="BD387" s="183"/>
      <c r="BE387" s="183"/>
      <c r="BF387" s="183"/>
      <c r="BG387" s="183"/>
      <c r="BH387" s="183"/>
    </row>
    <row r="388" spans="1:60" ht="13.5" outlineLevel="1">
      <c r="A388" s="174">
        <v>177</v>
      </c>
      <c r="B388" s="175" t="s">
        <v>673</v>
      </c>
      <c r="C388" s="176" t="s">
        <v>674</v>
      </c>
      <c r="D388" s="177" t="s">
        <v>152</v>
      </c>
      <c r="E388" s="178">
        <v>2</v>
      </c>
      <c r="F388" s="179"/>
      <c r="G388" s="180"/>
      <c r="H388" s="179"/>
      <c r="I388" s="180">
        <f>ROUND(E388*H388,2)</f>
        <v>0</v>
      </c>
      <c r="J388" s="179"/>
      <c r="K388" s="180">
        <f>ROUND(E388*J388,2)</f>
        <v>0</v>
      </c>
      <c r="L388" s="180">
        <v>21</v>
      </c>
      <c r="M388" s="180">
        <f>G388*(1+L388/100)</f>
        <v>0</v>
      </c>
      <c r="N388" s="181">
        <v>0</v>
      </c>
      <c r="O388" s="181">
        <f>ROUND(E388*N388,5)</f>
        <v>0</v>
      </c>
      <c r="P388" s="181">
        <v>0</v>
      </c>
      <c r="Q388" s="181">
        <f>ROUND(E388*P388,5)</f>
        <v>0</v>
      </c>
      <c r="R388" s="177"/>
      <c r="S388" s="177"/>
      <c r="T388" s="182">
        <v>0</v>
      </c>
      <c r="U388" s="177">
        <f>ROUND(E388*T388,2)</f>
        <v>0</v>
      </c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 t="s">
        <v>153</v>
      </c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3"/>
      <c r="AS388" s="183"/>
      <c r="AT388" s="183"/>
      <c r="AU388" s="183"/>
      <c r="AV388" s="183"/>
      <c r="AW388" s="183"/>
      <c r="AX388" s="183"/>
      <c r="AY388" s="183"/>
      <c r="AZ388" s="183"/>
      <c r="BA388" s="183"/>
      <c r="BB388" s="183"/>
      <c r="BC388" s="183"/>
      <c r="BD388" s="183"/>
      <c r="BE388" s="183"/>
      <c r="BF388" s="183"/>
      <c r="BG388" s="183"/>
      <c r="BH388" s="183"/>
    </row>
    <row r="389" spans="1:60" ht="24" outlineLevel="1">
      <c r="A389" s="174"/>
      <c r="B389" s="175"/>
      <c r="C389" s="269" t="s">
        <v>675</v>
      </c>
      <c r="D389" s="270"/>
      <c r="E389" s="271"/>
      <c r="F389" s="272"/>
      <c r="G389" s="273"/>
      <c r="H389" s="180"/>
      <c r="I389" s="180"/>
      <c r="J389" s="180"/>
      <c r="K389" s="180"/>
      <c r="L389" s="180"/>
      <c r="M389" s="180"/>
      <c r="N389" s="181"/>
      <c r="O389" s="181"/>
      <c r="P389" s="181"/>
      <c r="Q389" s="181"/>
      <c r="R389" s="177"/>
      <c r="S389" s="177"/>
      <c r="T389" s="182"/>
      <c r="U389" s="177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 t="s">
        <v>515</v>
      </c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3"/>
      <c r="AS389" s="183"/>
      <c r="AT389" s="183"/>
      <c r="AU389" s="183"/>
      <c r="AV389" s="183"/>
      <c r="AW389" s="183"/>
      <c r="AX389" s="183"/>
      <c r="AY389" s="183"/>
      <c r="AZ389" s="183"/>
      <c r="BA389" s="194" t="str">
        <f>C389</f>
        <v>- elektromagnetický ventil 230V/0,05A/0,01kW  odtahu plovoucích nečistot - pouze připojení</v>
      </c>
      <c r="BB389" s="183"/>
      <c r="BC389" s="183"/>
      <c r="BD389" s="183"/>
      <c r="BE389" s="183"/>
      <c r="BF389" s="183"/>
      <c r="BG389" s="183"/>
      <c r="BH389" s="183"/>
    </row>
    <row r="390" spans="1:60" ht="13.5" outlineLevel="1">
      <c r="A390" s="174">
        <v>178</v>
      </c>
      <c r="B390" s="175" t="s">
        <v>676</v>
      </c>
      <c r="C390" s="176" t="s">
        <v>674</v>
      </c>
      <c r="D390" s="177" t="s">
        <v>152</v>
      </c>
      <c r="E390" s="178">
        <v>2</v>
      </c>
      <c r="F390" s="179"/>
      <c r="G390" s="180"/>
      <c r="H390" s="179"/>
      <c r="I390" s="180">
        <f>ROUND(E390*H390,2)</f>
        <v>0</v>
      </c>
      <c r="J390" s="179"/>
      <c r="K390" s="180">
        <f>ROUND(E390*J390,2)</f>
        <v>0</v>
      </c>
      <c r="L390" s="180">
        <v>21</v>
      </c>
      <c r="M390" s="180">
        <f>G390*(1+L390/100)</f>
        <v>0</v>
      </c>
      <c r="N390" s="181">
        <v>0</v>
      </c>
      <c r="O390" s="181">
        <f>ROUND(E390*N390,5)</f>
        <v>0</v>
      </c>
      <c r="P390" s="181">
        <v>0</v>
      </c>
      <c r="Q390" s="181">
        <f>ROUND(E390*P390,5)</f>
        <v>0</v>
      </c>
      <c r="R390" s="177"/>
      <c r="S390" s="177"/>
      <c r="T390" s="182">
        <v>0</v>
      </c>
      <c r="U390" s="177">
        <f>ROUND(E390*T390,2)</f>
        <v>0</v>
      </c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 t="s">
        <v>153</v>
      </c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183"/>
      <c r="AT390" s="183"/>
      <c r="AU390" s="183"/>
      <c r="AV390" s="183"/>
      <c r="AW390" s="183"/>
      <c r="AX390" s="183"/>
      <c r="AY390" s="183"/>
      <c r="AZ390" s="183"/>
      <c r="BA390" s="183"/>
      <c r="BB390" s="183"/>
      <c r="BC390" s="183"/>
      <c r="BD390" s="183"/>
      <c r="BE390" s="183"/>
      <c r="BF390" s="183"/>
      <c r="BG390" s="183"/>
      <c r="BH390" s="183"/>
    </row>
    <row r="391" spans="1:60" ht="13.5" outlineLevel="1">
      <c r="A391" s="174"/>
      <c r="B391" s="175"/>
      <c r="C391" s="269" t="s">
        <v>677</v>
      </c>
      <c r="D391" s="270"/>
      <c r="E391" s="271"/>
      <c r="F391" s="272"/>
      <c r="G391" s="273"/>
      <c r="H391" s="180"/>
      <c r="I391" s="180"/>
      <c r="J391" s="180"/>
      <c r="K391" s="180"/>
      <c r="L391" s="180"/>
      <c r="M391" s="180"/>
      <c r="N391" s="181"/>
      <c r="O391" s="181"/>
      <c r="P391" s="181"/>
      <c r="Q391" s="181"/>
      <c r="R391" s="177"/>
      <c r="S391" s="177"/>
      <c r="T391" s="182"/>
      <c r="U391" s="177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 t="s">
        <v>515</v>
      </c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3"/>
      <c r="AS391" s="183"/>
      <c r="AT391" s="183"/>
      <c r="AU391" s="183"/>
      <c r="AV391" s="183"/>
      <c r="AW391" s="183"/>
      <c r="AX391" s="183"/>
      <c r="AY391" s="183"/>
      <c r="AZ391" s="183"/>
      <c r="BA391" s="194" t="str">
        <f>C391</f>
        <v>- elektromagnetický ventil 230V/0,05A/0,01kW  odkalení - pouze připojení</v>
      </c>
      <c r="BB391" s="183"/>
      <c r="BC391" s="183"/>
      <c r="BD391" s="183"/>
      <c r="BE391" s="183"/>
      <c r="BF391" s="183"/>
      <c r="BG391" s="183"/>
      <c r="BH391" s="183"/>
    </row>
    <row r="392" spans="1:60" ht="13.5" outlineLevel="1">
      <c r="A392" s="174">
        <v>179</v>
      </c>
      <c r="B392" s="175" t="s">
        <v>678</v>
      </c>
      <c r="C392" s="176" t="s">
        <v>674</v>
      </c>
      <c r="D392" s="177" t="s">
        <v>152</v>
      </c>
      <c r="E392" s="178">
        <v>1</v>
      </c>
      <c r="F392" s="179"/>
      <c r="G392" s="180"/>
      <c r="H392" s="179"/>
      <c r="I392" s="180">
        <f>ROUND(E392*H392,2)</f>
        <v>0</v>
      </c>
      <c r="J392" s="179"/>
      <c r="K392" s="180">
        <f>ROUND(E392*J392,2)</f>
        <v>0</v>
      </c>
      <c r="L392" s="180">
        <v>21</v>
      </c>
      <c r="M392" s="180">
        <f>G392*(1+L392/100)</f>
        <v>0</v>
      </c>
      <c r="N392" s="181">
        <v>0</v>
      </c>
      <c r="O392" s="181">
        <f>ROUND(E392*N392,5)</f>
        <v>0</v>
      </c>
      <c r="P392" s="181">
        <v>0</v>
      </c>
      <c r="Q392" s="181">
        <f>ROUND(E392*P392,5)</f>
        <v>0</v>
      </c>
      <c r="R392" s="177"/>
      <c r="S392" s="177"/>
      <c r="T392" s="182">
        <v>0</v>
      </c>
      <c r="U392" s="177">
        <f>ROUND(E392*T392,2)</f>
        <v>0</v>
      </c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 t="s">
        <v>153</v>
      </c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83"/>
      <c r="AT392" s="183"/>
      <c r="AU392" s="183"/>
      <c r="AV392" s="183"/>
      <c r="AW392" s="183"/>
      <c r="AX392" s="183"/>
      <c r="AY392" s="183"/>
      <c r="AZ392" s="183"/>
      <c r="BA392" s="183"/>
      <c r="BB392" s="183"/>
      <c r="BC392" s="183"/>
      <c r="BD392" s="183"/>
      <c r="BE392" s="183"/>
      <c r="BF392" s="183"/>
      <c r="BG392" s="183"/>
      <c r="BH392" s="183"/>
    </row>
    <row r="393" spans="1:60" ht="24" outlineLevel="1">
      <c r="A393" s="174"/>
      <c r="B393" s="175"/>
      <c r="C393" s="269" t="s">
        <v>679</v>
      </c>
      <c r="D393" s="270"/>
      <c r="E393" s="271"/>
      <c r="F393" s="272"/>
      <c r="G393" s="273"/>
      <c r="H393" s="180"/>
      <c r="I393" s="180"/>
      <c r="J393" s="180"/>
      <c r="K393" s="180"/>
      <c r="L393" s="180"/>
      <c r="M393" s="180"/>
      <c r="N393" s="181"/>
      <c r="O393" s="181"/>
      <c r="P393" s="181"/>
      <c r="Q393" s="181"/>
      <c r="R393" s="177"/>
      <c r="S393" s="177"/>
      <c r="T393" s="182"/>
      <c r="U393" s="177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 t="s">
        <v>515</v>
      </c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3"/>
      <c r="AP393" s="183"/>
      <c r="AQ393" s="183"/>
      <c r="AR393" s="183"/>
      <c r="AS393" s="183"/>
      <c r="AT393" s="183"/>
      <c r="AU393" s="183"/>
      <c r="AV393" s="183"/>
      <c r="AW393" s="183"/>
      <c r="AX393" s="183"/>
      <c r="AY393" s="183"/>
      <c r="AZ393" s="183"/>
      <c r="BA393" s="194" t="str">
        <f>C393</f>
        <v>- elektromagnetický ventil 230V/0,05A/0,01kW  provzdušnění kalové jímky - pouze připojení</v>
      </c>
      <c r="BB393" s="183"/>
      <c r="BC393" s="183"/>
      <c r="BD393" s="183"/>
      <c r="BE393" s="183"/>
      <c r="BF393" s="183"/>
      <c r="BG393" s="183"/>
      <c r="BH393" s="183"/>
    </row>
    <row r="394" spans="1:60" ht="13.5" outlineLevel="1">
      <c r="A394" s="174">
        <v>180</v>
      </c>
      <c r="B394" s="175" t="s">
        <v>680</v>
      </c>
      <c r="C394" s="176" t="s">
        <v>671</v>
      </c>
      <c r="D394" s="177" t="s">
        <v>152</v>
      </c>
      <c r="E394" s="178">
        <v>5</v>
      </c>
      <c r="F394" s="179"/>
      <c r="G394" s="180"/>
      <c r="H394" s="179"/>
      <c r="I394" s="180">
        <f>ROUND(E394*H394,2)</f>
        <v>0</v>
      </c>
      <c r="J394" s="179"/>
      <c r="K394" s="180">
        <f>ROUND(E394*J394,2)</f>
        <v>0</v>
      </c>
      <c r="L394" s="180">
        <v>21</v>
      </c>
      <c r="M394" s="180">
        <f>G394*(1+L394/100)</f>
        <v>0</v>
      </c>
      <c r="N394" s="181">
        <v>0</v>
      </c>
      <c r="O394" s="181">
        <f>ROUND(E394*N394,5)</f>
        <v>0</v>
      </c>
      <c r="P394" s="181">
        <v>0</v>
      </c>
      <c r="Q394" s="181">
        <f>ROUND(E394*P394,5)</f>
        <v>0</v>
      </c>
      <c r="R394" s="177"/>
      <c r="S394" s="177"/>
      <c r="T394" s="182">
        <v>0</v>
      </c>
      <c r="U394" s="177">
        <f>ROUND(E394*T394,2)</f>
        <v>0</v>
      </c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 t="s">
        <v>153</v>
      </c>
      <c r="AF394" s="183"/>
      <c r="AG394" s="183"/>
      <c r="AH394" s="183"/>
      <c r="AI394" s="183"/>
      <c r="AJ394" s="183"/>
      <c r="AK394" s="183"/>
      <c r="AL394" s="183"/>
      <c r="AM394" s="183"/>
      <c r="AN394" s="183"/>
      <c r="AO394" s="183"/>
      <c r="AP394" s="183"/>
      <c r="AQ394" s="183"/>
      <c r="AR394" s="183"/>
      <c r="AS394" s="183"/>
      <c r="AT394" s="183"/>
      <c r="AU394" s="183"/>
      <c r="AV394" s="183"/>
      <c r="AW394" s="183"/>
      <c r="AX394" s="183"/>
      <c r="AY394" s="183"/>
      <c r="AZ394" s="183"/>
      <c r="BA394" s="183"/>
      <c r="BB394" s="183"/>
      <c r="BC394" s="183"/>
      <c r="BD394" s="183"/>
      <c r="BE394" s="183"/>
      <c r="BF394" s="183"/>
      <c r="BG394" s="183"/>
      <c r="BH394" s="183"/>
    </row>
    <row r="395" spans="1:60" ht="13.5" outlineLevel="1">
      <c r="A395" s="174"/>
      <c r="B395" s="175"/>
      <c r="C395" s="269" t="s">
        <v>681</v>
      </c>
      <c r="D395" s="270"/>
      <c r="E395" s="271"/>
      <c r="F395" s="272"/>
      <c r="G395" s="273"/>
      <c r="H395" s="180"/>
      <c r="I395" s="180"/>
      <c r="J395" s="180"/>
      <c r="K395" s="180"/>
      <c r="L395" s="180"/>
      <c r="M395" s="180"/>
      <c r="N395" s="181"/>
      <c r="O395" s="181"/>
      <c r="P395" s="181"/>
      <c r="Q395" s="181"/>
      <c r="R395" s="177"/>
      <c r="S395" s="177"/>
      <c r="T395" s="182"/>
      <c r="U395" s="177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 t="s">
        <v>515</v>
      </c>
      <c r="AF395" s="183"/>
      <c r="AG395" s="183"/>
      <c r="AH395" s="183"/>
      <c r="AI395" s="183"/>
      <c r="AJ395" s="183"/>
      <c r="AK395" s="183"/>
      <c r="AL395" s="183"/>
      <c r="AM395" s="183"/>
      <c r="AN395" s="183"/>
      <c r="AO395" s="183"/>
      <c r="AP395" s="183"/>
      <c r="AQ395" s="183"/>
      <c r="AR395" s="183"/>
      <c r="AS395" s="183"/>
      <c r="AT395" s="183"/>
      <c r="AU395" s="183"/>
      <c r="AV395" s="183"/>
      <c r="AW395" s="183"/>
      <c r="AX395" s="183"/>
      <c r="AY395" s="183"/>
      <c r="AZ395" s="183"/>
      <c r="BA395" s="194" t="str">
        <f>C395</f>
        <v>- vybavení pro ruční ovládání ventilu, XAL-DO2; ZBY-6102, ZEN - L1111, ZB5-AD3</v>
      </c>
      <c r="BB395" s="183"/>
      <c r="BC395" s="183"/>
      <c r="BD395" s="183"/>
      <c r="BE395" s="183"/>
      <c r="BF395" s="183"/>
      <c r="BG395" s="183"/>
      <c r="BH395" s="183"/>
    </row>
    <row r="396" spans="1:60" ht="13.5" outlineLevel="1">
      <c r="A396" s="174">
        <v>181</v>
      </c>
      <c r="B396" s="175" t="s">
        <v>682</v>
      </c>
      <c r="C396" s="176" t="s">
        <v>674</v>
      </c>
      <c r="D396" s="177" t="s">
        <v>152</v>
      </c>
      <c r="E396" s="178">
        <v>1</v>
      </c>
      <c r="F396" s="179"/>
      <c r="G396" s="180"/>
      <c r="H396" s="179"/>
      <c r="I396" s="180">
        <f>ROUND(E396*H396,2)</f>
        <v>0</v>
      </c>
      <c r="J396" s="179"/>
      <c r="K396" s="180">
        <f>ROUND(E396*J396,2)</f>
        <v>0</v>
      </c>
      <c r="L396" s="180">
        <v>21</v>
      </c>
      <c r="M396" s="180">
        <f>G396*(1+L396/100)</f>
        <v>0</v>
      </c>
      <c r="N396" s="181">
        <v>0</v>
      </c>
      <c r="O396" s="181">
        <f>ROUND(E396*N396,5)</f>
        <v>0</v>
      </c>
      <c r="P396" s="181">
        <v>0</v>
      </c>
      <c r="Q396" s="181">
        <f>ROUND(E396*P396,5)</f>
        <v>0</v>
      </c>
      <c r="R396" s="177"/>
      <c r="S396" s="177"/>
      <c r="T396" s="182">
        <v>0</v>
      </c>
      <c r="U396" s="177">
        <f>ROUND(E396*T396,2)</f>
        <v>0</v>
      </c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 t="s">
        <v>153</v>
      </c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  <c r="AP396" s="183"/>
      <c r="AQ396" s="183"/>
      <c r="AR396" s="183"/>
      <c r="AS396" s="183"/>
      <c r="AT396" s="183"/>
      <c r="AU396" s="183"/>
      <c r="AV396" s="183"/>
      <c r="AW396" s="183"/>
      <c r="AX396" s="183"/>
      <c r="AY396" s="183"/>
      <c r="AZ396" s="183"/>
      <c r="BA396" s="183"/>
      <c r="BB396" s="183"/>
      <c r="BC396" s="183"/>
      <c r="BD396" s="183"/>
      <c r="BE396" s="183"/>
      <c r="BF396" s="183"/>
      <c r="BG396" s="183"/>
      <c r="BH396" s="183"/>
    </row>
    <row r="397" spans="1:60" ht="13.5" outlineLevel="1">
      <c r="A397" s="174"/>
      <c r="B397" s="175"/>
      <c r="C397" s="269" t="s">
        <v>683</v>
      </c>
      <c r="D397" s="270"/>
      <c r="E397" s="271"/>
      <c r="F397" s="272"/>
      <c r="G397" s="273"/>
      <c r="H397" s="180"/>
      <c r="I397" s="180"/>
      <c r="J397" s="180"/>
      <c r="K397" s="180"/>
      <c r="L397" s="180"/>
      <c r="M397" s="180"/>
      <c r="N397" s="181"/>
      <c r="O397" s="181"/>
      <c r="P397" s="181"/>
      <c r="Q397" s="181"/>
      <c r="R397" s="177"/>
      <c r="S397" s="177"/>
      <c r="T397" s="182"/>
      <c r="U397" s="177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 t="s">
        <v>515</v>
      </c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  <c r="AP397" s="183"/>
      <c r="AQ397" s="183"/>
      <c r="AR397" s="183"/>
      <c r="AS397" s="183"/>
      <c r="AT397" s="183"/>
      <c r="AU397" s="183"/>
      <c r="AV397" s="183"/>
      <c r="AW397" s="183"/>
      <c r="AX397" s="183"/>
      <c r="AY397" s="183"/>
      <c r="AZ397" s="183"/>
      <c r="BA397" s="194" t="str">
        <f>C397</f>
        <v>- dmychadlo 1, el. připojení</v>
      </c>
      <c r="BB397" s="183"/>
      <c r="BC397" s="183"/>
      <c r="BD397" s="183"/>
      <c r="BE397" s="183"/>
      <c r="BF397" s="183"/>
      <c r="BG397" s="183"/>
      <c r="BH397" s="183"/>
    </row>
    <row r="398" spans="1:60" ht="13.5" outlineLevel="1">
      <c r="A398" s="174">
        <v>182</v>
      </c>
      <c r="B398" s="175" t="s">
        <v>684</v>
      </c>
      <c r="C398" s="176" t="s">
        <v>671</v>
      </c>
      <c r="D398" s="177" t="s">
        <v>152</v>
      </c>
      <c r="E398" s="178">
        <v>1</v>
      </c>
      <c r="F398" s="179"/>
      <c r="G398" s="180"/>
      <c r="H398" s="179"/>
      <c r="I398" s="180">
        <f>ROUND(E398*H398,2)</f>
        <v>0</v>
      </c>
      <c r="J398" s="179"/>
      <c r="K398" s="180">
        <f>ROUND(E398*J398,2)</f>
        <v>0</v>
      </c>
      <c r="L398" s="180">
        <v>21</v>
      </c>
      <c r="M398" s="180">
        <f>G398*(1+L398/100)</f>
        <v>0</v>
      </c>
      <c r="N398" s="181">
        <v>0</v>
      </c>
      <c r="O398" s="181">
        <f>ROUND(E398*N398,5)</f>
        <v>0</v>
      </c>
      <c r="P398" s="181">
        <v>0</v>
      </c>
      <c r="Q398" s="181">
        <f>ROUND(E398*P398,5)</f>
        <v>0</v>
      </c>
      <c r="R398" s="177"/>
      <c r="S398" s="177"/>
      <c r="T398" s="182">
        <v>0</v>
      </c>
      <c r="U398" s="177">
        <f>ROUND(E398*T398,2)</f>
        <v>0</v>
      </c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 t="s">
        <v>153</v>
      </c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183"/>
      <c r="AT398" s="183"/>
      <c r="AU398" s="183"/>
      <c r="AV398" s="183"/>
      <c r="AW398" s="183"/>
      <c r="AX398" s="183"/>
      <c r="AY398" s="183"/>
      <c r="AZ398" s="183"/>
      <c r="BA398" s="183"/>
      <c r="BB398" s="183"/>
      <c r="BC398" s="183"/>
      <c r="BD398" s="183"/>
      <c r="BE398" s="183"/>
      <c r="BF398" s="183"/>
      <c r="BG398" s="183"/>
      <c r="BH398" s="183"/>
    </row>
    <row r="399" spans="1:60" ht="24" outlineLevel="1">
      <c r="A399" s="174"/>
      <c r="B399" s="175"/>
      <c r="C399" s="269" t="s">
        <v>685</v>
      </c>
      <c r="D399" s="270"/>
      <c r="E399" s="271"/>
      <c r="F399" s="272"/>
      <c r="G399" s="273"/>
      <c r="H399" s="180"/>
      <c r="I399" s="180"/>
      <c r="J399" s="180"/>
      <c r="K399" s="180"/>
      <c r="L399" s="180"/>
      <c r="M399" s="180"/>
      <c r="N399" s="181"/>
      <c r="O399" s="181"/>
      <c r="P399" s="181"/>
      <c r="Q399" s="181"/>
      <c r="R399" s="177"/>
      <c r="S399" s="177"/>
      <c r="T399" s="182"/>
      <c r="U399" s="177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 t="s">
        <v>515</v>
      </c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3"/>
      <c r="AS399" s="183"/>
      <c r="AT399" s="183"/>
      <c r="AU399" s="183"/>
      <c r="AV399" s="183"/>
      <c r="AW399" s="183"/>
      <c r="AX399" s="183"/>
      <c r="AY399" s="183"/>
      <c r="AZ399" s="183"/>
      <c r="BA399" s="194" t="str">
        <f>C399</f>
        <v>- vybavení pro ruční ovládání dmychadla 1, XAL-DO2; ZBY-6102, ZEN - L1111, ZB5-AD3</v>
      </c>
      <c r="BB399" s="183"/>
      <c r="BC399" s="183"/>
      <c r="BD399" s="183"/>
      <c r="BE399" s="183"/>
      <c r="BF399" s="183"/>
      <c r="BG399" s="183"/>
      <c r="BH399" s="183"/>
    </row>
    <row r="400" spans="1:60" ht="13.5" outlineLevel="1">
      <c r="A400" s="174">
        <v>183</v>
      </c>
      <c r="B400" s="175" t="s">
        <v>686</v>
      </c>
      <c r="C400" s="176" t="s">
        <v>674</v>
      </c>
      <c r="D400" s="177" t="s">
        <v>152</v>
      </c>
      <c r="E400" s="178">
        <v>1</v>
      </c>
      <c r="F400" s="179"/>
      <c r="G400" s="180"/>
      <c r="H400" s="179"/>
      <c r="I400" s="180">
        <f>ROUND(E400*H400,2)</f>
        <v>0</v>
      </c>
      <c r="J400" s="179"/>
      <c r="K400" s="180">
        <f>ROUND(E400*J400,2)</f>
        <v>0</v>
      </c>
      <c r="L400" s="180">
        <v>21</v>
      </c>
      <c r="M400" s="180">
        <f>G400*(1+L400/100)</f>
        <v>0</v>
      </c>
      <c r="N400" s="181">
        <v>0</v>
      </c>
      <c r="O400" s="181">
        <f>ROUND(E400*N400,5)</f>
        <v>0</v>
      </c>
      <c r="P400" s="181">
        <v>0</v>
      </c>
      <c r="Q400" s="181">
        <f>ROUND(E400*P400,5)</f>
        <v>0</v>
      </c>
      <c r="R400" s="177"/>
      <c r="S400" s="177"/>
      <c r="T400" s="182">
        <v>0</v>
      </c>
      <c r="U400" s="177">
        <f>ROUND(E400*T400,2)</f>
        <v>0</v>
      </c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 t="s">
        <v>153</v>
      </c>
      <c r="AF400" s="183"/>
      <c r="AG400" s="183"/>
      <c r="AH400" s="183"/>
      <c r="AI400" s="183"/>
      <c r="AJ400" s="183"/>
      <c r="AK400" s="183"/>
      <c r="AL400" s="183"/>
      <c r="AM400" s="183"/>
      <c r="AN400" s="183"/>
      <c r="AO400" s="183"/>
      <c r="AP400" s="183"/>
      <c r="AQ400" s="183"/>
      <c r="AR400" s="183"/>
      <c r="AS400" s="183"/>
      <c r="AT400" s="183"/>
      <c r="AU400" s="183"/>
      <c r="AV400" s="183"/>
      <c r="AW400" s="183"/>
      <c r="AX400" s="183"/>
      <c r="AY400" s="183"/>
      <c r="AZ400" s="183"/>
      <c r="BA400" s="183"/>
      <c r="BB400" s="183"/>
      <c r="BC400" s="183"/>
      <c r="BD400" s="183"/>
      <c r="BE400" s="183"/>
      <c r="BF400" s="183"/>
      <c r="BG400" s="183"/>
      <c r="BH400" s="183"/>
    </row>
    <row r="401" spans="1:60" ht="13.5" outlineLevel="1">
      <c r="A401" s="174"/>
      <c r="B401" s="175"/>
      <c r="C401" s="269" t="s">
        <v>687</v>
      </c>
      <c r="D401" s="270"/>
      <c r="E401" s="271"/>
      <c r="F401" s="272"/>
      <c r="G401" s="273"/>
      <c r="H401" s="180"/>
      <c r="I401" s="180"/>
      <c r="J401" s="180"/>
      <c r="K401" s="180"/>
      <c r="L401" s="180"/>
      <c r="M401" s="180"/>
      <c r="N401" s="181"/>
      <c r="O401" s="181"/>
      <c r="P401" s="181"/>
      <c r="Q401" s="181"/>
      <c r="R401" s="177"/>
      <c r="S401" s="177"/>
      <c r="T401" s="182"/>
      <c r="U401" s="177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 t="s">
        <v>515</v>
      </c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  <c r="AP401" s="183"/>
      <c r="AQ401" s="183"/>
      <c r="AR401" s="183"/>
      <c r="AS401" s="183"/>
      <c r="AT401" s="183"/>
      <c r="AU401" s="183"/>
      <c r="AV401" s="183"/>
      <c r="AW401" s="183"/>
      <c r="AX401" s="183"/>
      <c r="AY401" s="183"/>
      <c r="AZ401" s="183"/>
      <c r="BA401" s="194" t="str">
        <f>C401</f>
        <v>- dmychadlo 2, el. připojení</v>
      </c>
      <c r="BB401" s="183"/>
      <c r="BC401" s="183"/>
      <c r="BD401" s="183"/>
      <c r="BE401" s="183"/>
      <c r="BF401" s="183"/>
      <c r="BG401" s="183"/>
      <c r="BH401" s="183"/>
    </row>
    <row r="402" spans="1:60" ht="13.5" outlineLevel="1">
      <c r="A402" s="174">
        <v>184</v>
      </c>
      <c r="B402" s="175" t="s">
        <v>688</v>
      </c>
      <c r="C402" s="176" t="s">
        <v>671</v>
      </c>
      <c r="D402" s="177" t="s">
        <v>152</v>
      </c>
      <c r="E402" s="178">
        <v>1</v>
      </c>
      <c r="F402" s="179"/>
      <c r="G402" s="180"/>
      <c r="H402" s="179"/>
      <c r="I402" s="180">
        <f>ROUND(E402*H402,2)</f>
        <v>0</v>
      </c>
      <c r="J402" s="179"/>
      <c r="K402" s="180">
        <f>ROUND(E402*J402,2)</f>
        <v>0</v>
      </c>
      <c r="L402" s="180">
        <v>21</v>
      </c>
      <c r="M402" s="180">
        <f>G402*(1+L402/100)</f>
        <v>0</v>
      </c>
      <c r="N402" s="181">
        <v>0</v>
      </c>
      <c r="O402" s="181">
        <f>ROUND(E402*N402,5)</f>
        <v>0</v>
      </c>
      <c r="P402" s="181">
        <v>0</v>
      </c>
      <c r="Q402" s="181">
        <f>ROUND(E402*P402,5)</f>
        <v>0</v>
      </c>
      <c r="R402" s="177"/>
      <c r="S402" s="177"/>
      <c r="T402" s="182">
        <v>0</v>
      </c>
      <c r="U402" s="177">
        <f>ROUND(E402*T402,2)</f>
        <v>0</v>
      </c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 t="s">
        <v>153</v>
      </c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</row>
    <row r="403" spans="1:60" ht="24" outlineLevel="1">
      <c r="A403" s="174"/>
      <c r="B403" s="175"/>
      <c r="C403" s="269" t="s">
        <v>689</v>
      </c>
      <c r="D403" s="270"/>
      <c r="E403" s="271"/>
      <c r="F403" s="272"/>
      <c r="G403" s="273"/>
      <c r="H403" s="180"/>
      <c r="I403" s="180"/>
      <c r="J403" s="180"/>
      <c r="K403" s="180"/>
      <c r="L403" s="180"/>
      <c r="M403" s="180"/>
      <c r="N403" s="181"/>
      <c r="O403" s="181"/>
      <c r="P403" s="181"/>
      <c r="Q403" s="181"/>
      <c r="R403" s="177"/>
      <c r="S403" s="177"/>
      <c r="T403" s="182"/>
      <c r="U403" s="177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 t="s">
        <v>515</v>
      </c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94" t="str">
        <f>C403</f>
        <v>- vybavení pro ruční ovládání dmychadla 2, XAL-DO2; ZBY-6102, ZEN - L1111, ZB5-AD3</v>
      </c>
      <c r="BB403" s="183"/>
      <c r="BC403" s="183"/>
      <c r="BD403" s="183"/>
      <c r="BE403" s="183"/>
      <c r="BF403" s="183"/>
      <c r="BG403" s="183"/>
      <c r="BH403" s="183"/>
    </row>
    <row r="404" spans="1:60" ht="13.5" outlineLevel="1">
      <c r="A404" s="174">
        <v>185</v>
      </c>
      <c r="B404" s="175" t="s">
        <v>690</v>
      </c>
      <c r="C404" s="176" t="s">
        <v>674</v>
      </c>
      <c r="D404" s="177" t="s">
        <v>152</v>
      </c>
      <c r="E404" s="178">
        <v>1</v>
      </c>
      <c r="F404" s="179"/>
      <c r="G404" s="180"/>
      <c r="H404" s="179"/>
      <c r="I404" s="180">
        <f>ROUND(E404*H404,2)</f>
        <v>0</v>
      </c>
      <c r="J404" s="179"/>
      <c r="K404" s="180">
        <f>ROUND(E404*J404,2)</f>
        <v>0</v>
      </c>
      <c r="L404" s="180">
        <v>21</v>
      </c>
      <c r="M404" s="180">
        <f>G404*(1+L404/100)</f>
        <v>0</v>
      </c>
      <c r="N404" s="181">
        <v>0</v>
      </c>
      <c r="O404" s="181">
        <f>ROUND(E404*N404,5)</f>
        <v>0</v>
      </c>
      <c r="P404" s="181">
        <v>0</v>
      </c>
      <c r="Q404" s="181">
        <f>ROUND(E404*P404,5)</f>
        <v>0</v>
      </c>
      <c r="R404" s="177"/>
      <c r="S404" s="177"/>
      <c r="T404" s="182">
        <v>0</v>
      </c>
      <c r="U404" s="177">
        <f>ROUND(E404*T404,2)</f>
        <v>0</v>
      </c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 t="s">
        <v>153</v>
      </c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</row>
    <row r="405" spans="1:60" ht="13.5" outlineLevel="1">
      <c r="A405" s="174"/>
      <c r="B405" s="175"/>
      <c r="C405" s="269" t="s">
        <v>691</v>
      </c>
      <c r="D405" s="270"/>
      <c r="E405" s="271"/>
      <c r="F405" s="272"/>
      <c r="G405" s="273"/>
      <c r="H405" s="180"/>
      <c r="I405" s="180"/>
      <c r="J405" s="180"/>
      <c r="K405" s="180"/>
      <c r="L405" s="180"/>
      <c r="M405" s="180"/>
      <c r="N405" s="181"/>
      <c r="O405" s="181"/>
      <c r="P405" s="181"/>
      <c r="Q405" s="181"/>
      <c r="R405" s="177"/>
      <c r="S405" s="177"/>
      <c r="T405" s="182"/>
      <c r="U405" s="177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 t="s">
        <v>515</v>
      </c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94" t="str">
        <f>C405</f>
        <v>- čerpadlo kal.vody s plovákem</v>
      </c>
      <c r="BB405" s="183"/>
      <c r="BC405" s="183"/>
      <c r="BD405" s="183"/>
      <c r="BE405" s="183"/>
      <c r="BF405" s="183"/>
      <c r="BG405" s="183"/>
      <c r="BH405" s="183"/>
    </row>
    <row r="406" spans="1:60" ht="13.5" outlineLevel="1">
      <c r="A406" s="174">
        <v>186</v>
      </c>
      <c r="B406" s="175" t="s">
        <v>692</v>
      </c>
      <c r="C406" s="176" t="s">
        <v>671</v>
      </c>
      <c r="D406" s="177" t="s">
        <v>152</v>
      </c>
      <c r="E406" s="178">
        <v>1</v>
      </c>
      <c r="F406" s="179"/>
      <c r="G406" s="180"/>
      <c r="H406" s="179"/>
      <c r="I406" s="180">
        <f>ROUND(E406*H406,2)</f>
        <v>0</v>
      </c>
      <c r="J406" s="179"/>
      <c r="K406" s="180">
        <f>ROUND(E406*J406,2)</f>
        <v>0</v>
      </c>
      <c r="L406" s="180">
        <v>21</v>
      </c>
      <c r="M406" s="180">
        <f>G406*(1+L406/100)</f>
        <v>0</v>
      </c>
      <c r="N406" s="181">
        <v>0</v>
      </c>
      <c r="O406" s="181">
        <f>ROUND(E406*N406,5)</f>
        <v>0</v>
      </c>
      <c r="P406" s="181">
        <v>0</v>
      </c>
      <c r="Q406" s="181">
        <f>ROUND(E406*P406,5)</f>
        <v>0</v>
      </c>
      <c r="R406" s="177"/>
      <c r="S406" s="177"/>
      <c r="T406" s="182">
        <v>0</v>
      </c>
      <c r="U406" s="177">
        <f>ROUND(E406*T406,2)</f>
        <v>0</v>
      </c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 t="s">
        <v>153</v>
      </c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</row>
    <row r="407" spans="1:60" ht="24" outlineLevel="1">
      <c r="A407" s="174"/>
      <c r="B407" s="175"/>
      <c r="C407" s="269" t="s">
        <v>693</v>
      </c>
      <c r="D407" s="270"/>
      <c r="E407" s="271"/>
      <c r="F407" s="272"/>
      <c r="G407" s="273"/>
      <c r="H407" s="180"/>
      <c r="I407" s="180"/>
      <c r="J407" s="180"/>
      <c r="K407" s="180"/>
      <c r="L407" s="180"/>
      <c r="M407" s="180"/>
      <c r="N407" s="181"/>
      <c r="O407" s="181"/>
      <c r="P407" s="181"/>
      <c r="Q407" s="181"/>
      <c r="R407" s="177"/>
      <c r="S407" s="177"/>
      <c r="T407" s="182"/>
      <c r="U407" s="177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 t="s">
        <v>515</v>
      </c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3"/>
      <c r="AS407" s="183"/>
      <c r="AT407" s="183"/>
      <c r="AU407" s="183"/>
      <c r="AV407" s="183"/>
      <c r="AW407" s="183"/>
      <c r="AX407" s="183"/>
      <c r="AY407" s="183"/>
      <c r="AZ407" s="183"/>
      <c r="BA407" s="194" t="str">
        <f>C407</f>
        <v>- vybavení pro ruční ovládání čerpadla s plovákem, XAL-DO2; ZBY-6102, ZEN - L1111, ZB5-AD3</v>
      </c>
      <c r="BB407" s="183"/>
      <c r="BC407" s="183"/>
      <c r="BD407" s="183"/>
      <c r="BE407" s="183"/>
      <c r="BF407" s="183"/>
      <c r="BG407" s="183"/>
      <c r="BH407" s="183"/>
    </row>
    <row r="408" spans="1:60" ht="13.5" outlineLevel="1">
      <c r="A408" s="174">
        <v>187</v>
      </c>
      <c r="B408" s="175" t="s">
        <v>694</v>
      </c>
      <c r="C408" s="176" t="s">
        <v>674</v>
      </c>
      <c r="D408" s="177" t="s">
        <v>152</v>
      </c>
      <c r="E408" s="178">
        <v>1</v>
      </c>
      <c r="F408" s="179"/>
      <c r="G408" s="180"/>
      <c r="H408" s="179"/>
      <c r="I408" s="180">
        <f>ROUND(E408*H408,2)</f>
        <v>0</v>
      </c>
      <c r="J408" s="179"/>
      <c r="K408" s="180">
        <f>ROUND(E408*J408,2)</f>
        <v>0</v>
      </c>
      <c r="L408" s="180">
        <v>21</v>
      </c>
      <c r="M408" s="180">
        <f>G408*(1+L408/100)</f>
        <v>0</v>
      </c>
      <c r="N408" s="181">
        <v>0</v>
      </c>
      <c r="O408" s="181">
        <f>ROUND(E408*N408,5)</f>
        <v>0</v>
      </c>
      <c r="P408" s="181">
        <v>0</v>
      </c>
      <c r="Q408" s="181">
        <f>ROUND(E408*P408,5)</f>
        <v>0</v>
      </c>
      <c r="R408" s="177"/>
      <c r="S408" s="177"/>
      <c r="T408" s="182">
        <v>0</v>
      </c>
      <c r="U408" s="177">
        <f>ROUND(E408*T408,2)</f>
        <v>0</v>
      </c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 t="s">
        <v>153</v>
      </c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3"/>
      <c r="AT408" s="183"/>
      <c r="AU408" s="183"/>
      <c r="AV408" s="183"/>
      <c r="AW408" s="183"/>
      <c r="AX408" s="183"/>
      <c r="AY408" s="183"/>
      <c r="AZ408" s="183"/>
      <c r="BA408" s="183"/>
      <c r="BB408" s="183"/>
      <c r="BC408" s="183"/>
      <c r="BD408" s="183"/>
      <c r="BE408" s="183"/>
      <c r="BF408" s="183"/>
      <c r="BG408" s="183"/>
      <c r="BH408" s="183"/>
    </row>
    <row r="409" spans="1:60" ht="13.5" outlineLevel="1">
      <c r="A409" s="174"/>
      <c r="B409" s="175"/>
      <c r="C409" s="269" t="s">
        <v>695</v>
      </c>
      <c r="D409" s="270"/>
      <c r="E409" s="271"/>
      <c r="F409" s="272"/>
      <c r="G409" s="273"/>
      <c r="H409" s="180"/>
      <c r="I409" s="180"/>
      <c r="J409" s="180"/>
      <c r="K409" s="180"/>
      <c r="L409" s="180"/>
      <c r="M409" s="180"/>
      <c r="N409" s="181"/>
      <c r="O409" s="181"/>
      <c r="P409" s="181"/>
      <c r="Q409" s="181"/>
      <c r="R409" s="177"/>
      <c r="S409" s="177"/>
      <c r="T409" s="182"/>
      <c r="U409" s="177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 t="s">
        <v>515</v>
      </c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3"/>
      <c r="AS409" s="183"/>
      <c r="AT409" s="183"/>
      <c r="AU409" s="183"/>
      <c r="AV409" s="183"/>
      <c r="AW409" s="183"/>
      <c r="AX409" s="183"/>
      <c r="AY409" s="183"/>
      <c r="AZ409" s="183"/>
      <c r="BA409" s="194" t="str">
        <f>C409</f>
        <v>- míchadlo, el. připojení</v>
      </c>
      <c r="BB409" s="183"/>
      <c r="BC409" s="183"/>
      <c r="BD409" s="183"/>
      <c r="BE409" s="183"/>
      <c r="BF409" s="183"/>
      <c r="BG409" s="183"/>
      <c r="BH409" s="183"/>
    </row>
    <row r="410" spans="1:60" ht="13.5" outlineLevel="1">
      <c r="A410" s="174">
        <v>188</v>
      </c>
      <c r="B410" s="175" t="s">
        <v>696</v>
      </c>
      <c r="C410" s="176" t="s">
        <v>671</v>
      </c>
      <c r="D410" s="177" t="s">
        <v>152</v>
      </c>
      <c r="E410" s="178">
        <v>1</v>
      </c>
      <c r="F410" s="179"/>
      <c r="G410" s="180"/>
      <c r="H410" s="179"/>
      <c r="I410" s="180">
        <f>ROUND(E410*H410,2)</f>
        <v>0</v>
      </c>
      <c r="J410" s="179"/>
      <c r="K410" s="180">
        <f>ROUND(E410*J410,2)</f>
        <v>0</v>
      </c>
      <c r="L410" s="180">
        <v>21</v>
      </c>
      <c r="M410" s="180">
        <f>G410*(1+L410/100)</f>
        <v>0</v>
      </c>
      <c r="N410" s="181">
        <v>0</v>
      </c>
      <c r="O410" s="181">
        <f>ROUND(E410*N410,5)</f>
        <v>0</v>
      </c>
      <c r="P410" s="181">
        <v>0</v>
      </c>
      <c r="Q410" s="181">
        <f>ROUND(E410*P410,5)</f>
        <v>0</v>
      </c>
      <c r="R410" s="177"/>
      <c r="S410" s="177"/>
      <c r="T410" s="182">
        <v>0</v>
      </c>
      <c r="U410" s="177">
        <f>ROUND(E410*T410,2)</f>
        <v>0</v>
      </c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 t="s">
        <v>153</v>
      </c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</row>
    <row r="411" spans="1:60" ht="13.5" outlineLevel="1">
      <c r="A411" s="174"/>
      <c r="B411" s="175"/>
      <c r="C411" s="269" t="s">
        <v>697</v>
      </c>
      <c r="D411" s="270"/>
      <c r="E411" s="271"/>
      <c r="F411" s="272"/>
      <c r="G411" s="273"/>
      <c r="H411" s="180"/>
      <c r="I411" s="180"/>
      <c r="J411" s="180"/>
      <c r="K411" s="180"/>
      <c r="L411" s="180"/>
      <c r="M411" s="180"/>
      <c r="N411" s="181"/>
      <c r="O411" s="181"/>
      <c r="P411" s="181"/>
      <c r="Q411" s="181"/>
      <c r="R411" s="177"/>
      <c r="S411" s="177"/>
      <c r="T411" s="182"/>
      <c r="U411" s="177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 t="s">
        <v>515</v>
      </c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3"/>
      <c r="AT411" s="183"/>
      <c r="AU411" s="183"/>
      <c r="AV411" s="183"/>
      <c r="AW411" s="183"/>
      <c r="AX411" s="183"/>
      <c r="AY411" s="183"/>
      <c r="AZ411" s="183"/>
      <c r="BA411" s="194" t="str">
        <f>C411</f>
        <v>- vybavení pro ruční ovládání míchadla , XAL-DO2; ZBY-6102, ZEN - L1111, ZB5-AD3</v>
      </c>
      <c r="BB411" s="183"/>
      <c r="BC411" s="183"/>
      <c r="BD411" s="183"/>
      <c r="BE411" s="183"/>
      <c r="BF411" s="183"/>
      <c r="BG411" s="183"/>
      <c r="BH411" s="183"/>
    </row>
    <row r="412" spans="1:60" ht="13.5" outlineLevel="1">
      <c r="A412" s="174">
        <v>189</v>
      </c>
      <c r="B412" s="175" t="s">
        <v>698</v>
      </c>
      <c r="C412" s="176" t="s">
        <v>671</v>
      </c>
      <c r="D412" s="177" t="s">
        <v>152</v>
      </c>
      <c r="E412" s="178">
        <v>1</v>
      </c>
      <c r="F412" s="179"/>
      <c r="G412" s="180"/>
      <c r="H412" s="179"/>
      <c r="I412" s="180">
        <f>ROUND(E412*H412,2)</f>
        <v>0</v>
      </c>
      <c r="J412" s="179"/>
      <c r="K412" s="180">
        <f>ROUND(E412*J412,2)</f>
        <v>0</v>
      </c>
      <c r="L412" s="180">
        <v>21</v>
      </c>
      <c r="M412" s="180">
        <f>G412*(1+L412/100)</f>
        <v>0</v>
      </c>
      <c r="N412" s="181">
        <v>0</v>
      </c>
      <c r="O412" s="181">
        <f>ROUND(E412*N412,5)</f>
        <v>0</v>
      </c>
      <c r="P412" s="181">
        <v>0</v>
      </c>
      <c r="Q412" s="181">
        <f>ROUND(E412*P412,5)</f>
        <v>0</v>
      </c>
      <c r="R412" s="177"/>
      <c r="S412" s="177"/>
      <c r="T412" s="182">
        <v>0</v>
      </c>
      <c r="U412" s="177">
        <f>ROUND(E412*T412,2)</f>
        <v>0</v>
      </c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 t="s">
        <v>153</v>
      </c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3"/>
      <c r="AT412" s="183"/>
      <c r="AU412" s="183"/>
      <c r="AV412" s="183"/>
      <c r="AW412" s="183"/>
      <c r="AX412" s="183"/>
      <c r="AY412" s="183"/>
      <c r="AZ412" s="183"/>
      <c r="BA412" s="183"/>
      <c r="BB412" s="183"/>
      <c r="BC412" s="183"/>
      <c r="BD412" s="183"/>
      <c r="BE412" s="183"/>
      <c r="BF412" s="183"/>
      <c r="BG412" s="183"/>
      <c r="BH412" s="183"/>
    </row>
    <row r="413" spans="1:60" ht="24" outlineLevel="1">
      <c r="A413" s="174"/>
      <c r="B413" s="175"/>
      <c r="C413" s="269" t="s">
        <v>699</v>
      </c>
      <c r="D413" s="270"/>
      <c r="E413" s="271"/>
      <c r="F413" s="272"/>
      <c r="G413" s="273"/>
      <c r="H413" s="180"/>
      <c r="I413" s="180"/>
      <c r="J413" s="180"/>
      <c r="K413" s="180"/>
      <c r="L413" s="180"/>
      <c r="M413" s="180"/>
      <c r="N413" s="181"/>
      <c r="O413" s="181"/>
      <c r="P413" s="181"/>
      <c r="Q413" s="181"/>
      <c r="R413" s="177"/>
      <c r="S413" s="177"/>
      <c r="T413" s="182"/>
      <c r="U413" s="177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 t="s">
        <v>515</v>
      </c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3"/>
      <c r="AT413" s="183"/>
      <c r="AU413" s="183"/>
      <c r="AV413" s="183"/>
      <c r="AW413" s="183"/>
      <c r="AX413" s="183"/>
      <c r="AY413" s="183"/>
      <c r="AZ413" s="183"/>
      <c r="BA413" s="194" t="str">
        <f aca="true" t="shared" si="5" ref="BA413:BA420">C413</f>
        <v>- měření obsahu rozpuštěného kyslíku:sonda na bázi modré excitace a červené luminiscence s vnitřním kalibračním prvkem,</v>
      </c>
      <c r="BB413" s="183"/>
      <c r="BC413" s="183"/>
      <c r="BD413" s="183"/>
      <c r="BE413" s="183"/>
      <c r="BF413" s="183"/>
      <c r="BG413" s="183"/>
      <c r="BH413" s="183"/>
    </row>
    <row r="414" spans="1:60" ht="13.5" outlineLevel="1">
      <c r="A414" s="174"/>
      <c r="B414" s="175"/>
      <c r="C414" s="269" t="s">
        <v>700</v>
      </c>
      <c r="D414" s="270"/>
      <c r="E414" s="271"/>
      <c r="F414" s="272"/>
      <c r="G414" s="273"/>
      <c r="H414" s="180"/>
      <c r="I414" s="180"/>
      <c r="J414" s="180"/>
      <c r="K414" s="180"/>
      <c r="L414" s="180"/>
      <c r="M414" s="180"/>
      <c r="N414" s="181"/>
      <c r="O414" s="181"/>
      <c r="P414" s="181"/>
      <c r="Q414" s="181"/>
      <c r="R414" s="177"/>
      <c r="S414" s="177"/>
      <c r="T414" s="182"/>
      <c r="U414" s="177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 t="s">
        <v>515</v>
      </c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3"/>
      <c r="AT414" s="183"/>
      <c r="AU414" s="183"/>
      <c r="AV414" s="183"/>
      <c r="AW414" s="183"/>
      <c r="AX414" s="183"/>
      <c r="AY414" s="183"/>
      <c r="AZ414" s="183"/>
      <c r="BA414" s="194" t="str">
        <f t="shared" si="5"/>
        <v>  vč. 10 m kabelu s digitální komunikací na standardní měřící převodník.</v>
      </c>
      <c r="BB414" s="183"/>
      <c r="BC414" s="183"/>
      <c r="BD414" s="183"/>
      <c r="BE414" s="183"/>
      <c r="BF414" s="183"/>
      <c r="BG414" s="183"/>
      <c r="BH414" s="183"/>
    </row>
    <row r="415" spans="1:60" ht="13.5" outlineLevel="1">
      <c r="A415" s="174"/>
      <c r="B415" s="175"/>
      <c r="C415" s="269" t="s">
        <v>701</v>
      </c>
      <c r="D415" s="270"/>
      <c r="E415" s="271"/>
      <c r="F415" s="272"/>
      <c r="G415" s="273"/>
      <c r="H415" s="180"/>
      <c r="I415" s="180"/>
      <c r="J415" s="180"/>
      <c r="K415" s="180"/>
      <c r="L415" s="180"/>
      <c r="M415" s="180"/>
      <c r="N415" s="181"/>
      <c r="O415" s="181"/>
      <c r="P415" s="181"/>
      <c r="Q415" s="181"/>
      <c r="R415" s="177"/>
      <c r="S415" s="177"/>
      <c r="T415" s="182"/>
      <c r="U415" s="177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 t="s">
        <v>515</v>
      </c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183"/>
      <c r="AT415" s="183"/>
      <c r="AU415" s="183"/>
      <c r="AV415" s="183"/>
      <c r="AW415" s="183"/>
      <c r="AX415" s="183"/>
      <c r="AY415" s="183"/>
      <c r="AZ415" s="183"/>
      <c r="BA415" s="194" t="str">
        <f t="shared" si="5"/>
        <v>- Materiál senzoru - chemiluminiscenční molekuly na</v>
      </c>
      <c r="BB415" s="183"/>
      <c r="BC415" s="183"/>
      <c r="BD415" s="183"/>
      <c r="BE415" s="183"/>
      <c r="BF415" s="183"/>
      <c r="BG415" s="183"/>
      <c r="BH415" s="183"/>
    </row>
    <row r="416" spans="1:60" ht="13.5" outlineLevel="1">
      <c r="A416" s="174"/>
      <c r="B416" s="175"/>
      <c r="C416" s="269" t="s">
        <v>702</v>
      </c>
      <c r="D416" s="270"/>
      <c r="E416" s="271"/>
      <c r="F416" s="272"/>
      <c r="G416" s="273"/>
      <c r="H416" s="180"/>
      <c r="I416" s="180"/>
      <c r="J416" s="180"/>
      <c r="K416" s="180"/>
      <c r="L416" s="180"/>
      <c r="M416" s="180"/>
      <c r="N416" s="181"/>
      <c r="O416" s="181"/>
      <c r="P416" s="181"/>
      <c r="Q416" s="181"/>
      <c r="R416" s="177"/>
      <c r="S416" s="177"/>
      <c r="T416" s="182"/>
      <c r="U416" s="177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 t="s">
        <v>515</v>
      </c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183"/>
      <c r="AT416" s="183"/>
      <c r="AU416" s="183"/>
      <c r="AV416" s="183"/>
      <c r="AW416" s="183"/>
      <c r="AX416" s="183"/>
      <c r="AY416" s="183"/>
      <c r="AZ416" s="183"/>
      <c r="BA416" s="194" t="str">
        <f t="shared" si="5"/>
        <v>  bázi Pt v polybutylmethoakrolátu</v>
      </c>
      <c r="BB416" s="183"/>
      <c r="BC416" s="183"/>
      <c r="BD416" s="183"/>
      <c r="BE416" s="183"/>
      <c r="BF416" s="183"/>
      <c r="BG416" s="183"/>
      <c r="BH416" s="183"/>
    </row>
    <row r="417" spans="1:60" ht="13.5" outlineLevel="1">
      <c r="A417" s="174"/>
      <c r="B417" s="175"/>
      <c r="C417" s="269" t="s">
        <v>703</v>
      </c>
      <c r="D417" s="270"/>
      <c r="E417" s="271"/>
      <c r="F417" s="272"/>
      <c r="G417" s="273"/>
      <c r="H417" s="180"/>
      <c r="I417" s="180"/>
      <c r="J417" s="180"/>
      <c r="K417" s="180"/>
      <c r="L417" s="180"/>
      <c r="M417" s="180"/>
      <c r="N417" s="181"/>
      <c r="O417" s="181"/>
      <c r="P417" s="181"/>
      <c r="Q417" s="181"/>
      <c r="R417" s="177"/>
      <c r="S417" s="177"/>
      <c r="T417" s="182"/>
      <c r="U417" s="177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 t="s">
        <v>515</v>
      </c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183"/>
      <c r="AT417" s="183"/>
      <c r="AU417" s="183"/>
      <c r="AV417" s="183"/>
      <c r="AW417" s="183"/>
      <c r="AX417" s="183"/>
      <c r="AY417" s="183"/>
      <c r="AZ417" s="183"/>
      <c r="BA417" s="194" t="str">
        <f t="shared" si="5"/>
        <v>- Zabudované teplotní čidlo Zabudovaná tovární kalibrace</v>
      </c>
      <c r="BB417" s="183"/>
      <c r="BC417" s="183"/>
      <c r="BD417" s="183"/>
      <c r="BE417" s="183"/>
      <c r="BF417" s="183"/>
      <c r="BG417" s="183"/>
      <c r="BH417" s="183"/>
    </row>
    <row r="418" spans="1:60" ht="13.5" outlineLevel="1">
      <c r="A418" s="174"/>
      <c r="B418" s="175"/>
      <c r="C418" s="269" t="s">
        <v>704</v>
      </c>
      <c r="D418" s="270"/>
      <c r="E418" s="271"/>
      <c r="F418" s="272"/>
      <c r="G418" s="273"/>
      <c r="H418" s="180"/>
      <c r="I418" s="180"/>
      <c r="J418" s="180"/>
      <c r="K418" s="180"/>
      <c r="L418" s="180"/>
      <c r="M418" s="180"/>
      <c r="N418" s="181"/>
      <c r="O418" s="181"/>
      <c r="P418" s="181"/>
      <c r="Q418" s="181"/>
      <c r="R418" s="177"/>
      <c r="S418" s="177"/>
      <c r="T418" s="182"/>
      <c r="U418" s="177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 t="s">
        <v>515</v>
      </c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183"/>
      <c r="AT418" s="183"/>
      <c r="AU418" s="183"/>
      <c r="AV418" s="183"/>
      <c r="AW418" s="183"/>
      <c r="AX418" s="183"/>
      <c r="AY418" s="183"/>
      <c r="AZ418" s="183"/>
      <c r="BA418" s="194" t="str">
        <f t="shared" si="5"/>
        <v>- Automatická teplotní kompenzace.</v>
      </c>
      <c r="BB418" s="183"/>
      <c r="BC418" s="183"/>
      <c r="BD418" s="183"/>
      <c r="BE418" s="183"/>
      <c r="BF418" s="183"/>
      <c r="BG418" s="183"/>
      <c r="BH418" s="183"/>
    </row>
    <row r="419" spans="1:60" ht="13.5" outlineLevel="1">
      <c r="A419" s="174"/>
      <c r="B419" s="175"/>
      <c r="C419" s="269" t="s">
        <v>705</v>
      </c>
      <c r="D419" s="270"/>
      <c r="E419" s="271"/>
      <c r="F419" s="272"/>
      <c r="G419" s="273"/>
      <c r="H419" s="180"/>
      <c r="I419" s="180"/>
      <c r="J419" s="180"/>
      <c r="K419" s="180"/>
      <c r="L419" s="180"/>
      <c r="M419" s="180"/>
      <c r="N419" s="181"/>
      <c r="O419" s="181"/>
      <c r="P419" s="181"/>
      <c r="Q419" s="181"/>
      <c r="R419" s="177"/>
      <c r="S419" s="177"/>
      <c r="T419" s="182"/>
      <c r="U419" s="177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 t="s">
        <v>515</v>
      </c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  <c r="AP419" s="183"/>
      <c r="AQ419" s="183"/>
      <c r="AR419" s="183"/>
      <c r="AS419" s="183"/>
      <c r="AT419" s="183"/>
      <c r="AU419" s="183"/>
      <c r="AV419" s="183"/>
      <c r="AW419" s="183"/>
      <c r="AX419" s="183"/>
      <c r="AY419" s="183"/>
      <c r="AZ419" s="183"/>
      <c r="BA419" s="194" t="str">
        <f t="shared" si="5"/>
        <v>- Měřící rozsah 0,1…20,00 mg/l</v>
      </c>
      <c r="BB419" s="183"/>
      <c r="BC419" s="183"/>
      <c r="BD419" s="183"/>
      <c r="BE419" s="183"/>
      <c r="BF419" s="183"/>
      <c r="BG419" s="183"/>
      <c r="BH419" s="183"/>
    </row>
    <row r="420" spans="1:60" ht="13.5" outlineLevel="1">
      <c r="A420" s="174"/>
      <c r="B420" s="175"/>
      <c r="C420" s="269" t="s">
        <v>706</v>
      </c>
      <c r="D420" s="270"/>
      <c r="E420" s="271"/>
      <c r="F420" s="272"/>
      <c r="G420" s="273"/>
      <c r="H420" s="180"/>
      <c r="I420" s="180"/>
      <c r="J420" s="180"/>
      <c r="K420" s="180"/>
      <c r="L420" s="180"/>
      <c r="M420" s="180"/>
      <c r="N420" s="181"/>
      <c r="O420" s="181"/>
      <c r="P420" s="181"/>
      <c r="Q420" s="181"/>
      <c r="R420" s="177"/>
      <c r="S420" s="177"/>
      <c r="T420" s="182"/>
      <c r="U420" s="177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 t="s">
        <v>515</v>
      </c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3"/>
      <c r="AS420" s="183"/>
      <c r="AT420" s="183"/>
      <c r="AU420" s="183"/>
      <c r="AV420" s="183"/>
      <c r="AW420" s="183"/>
      <c r="AX420" s="183"/>
      <c r="AY420" s="183"/>
      <c r="AZ420" s="183"/>
      <c r="BA420" s="194" t="str">
        <f t="shared" si="5"/>
        <v>- Provozní teplota 0…50°C</v>
      </c>
      <c r="BB420" s="183"/>
      <c r="BC420" s="183"/>
      <c r="BD420" s="183"/>
      <c r="BE420" s="183"/>
      <c r="BF420" s="183"/>
      <c r="BG420" s="183"/>
      <c r="BH420" s="183"/>
    </row>
    <row r="421" spans="1:60" ht="13.5" outlineLevel="1">
      <c r="A421" s="174">
        <v>190</v>
      </c>
      <c r="B421" s="175" t="s">
        <v>707</v>
      </c>
      <c r="C421" s="176" t="s">
        <v>671</v>
      </c>
      <c r="D421" s="177" t="s">
        <v>152</v>
      </c>
      <c r="E421" s="178">
        <v>1</v>
      </c>
      <c r="F421" s="179"/>
      <c r="G421" s="180"/>
      <c r="H421" s="179"/>
      <c r="I421" s="180">
        <f>ROUND(E421*H421,2)</f>
        <v>0</v>
      </c>
      <c r="J421" s="179"/>
      <c r="K421" s="180">
        <f>ROUND(E421*J421,2)</f>
        <v>0</v>
      </c>
      <c r="L421" s="180">
        <v>21</v>
      </c>
      <c r="M421" s="180">
        <f>G421*(1+L421/100)</f>
        <v>0</v>
      </c>
      <c r="N421" s="181">
        <v>0</v>
      </c>
      <c r="O421" s="181">
        <f>ROUND(E421*N421,5)</f>
        <v>0</v>
      </c>
      <c r="P421" s="181">
        <v>0</v>
      </c>
      <c r="Q421" s="181">
        <f>ROUND(E421*P421,5)</f>
        <v>0</v>
      </c>
      <c r="R421" s="177"/>
      <c r="S421" s="177"/>
      <c r="T421" s="182">
        <v>0</v>
      </c>
      <c r="U421" s="177">
        <f>ROUND(E421*T421,2)</f>
        <v>0</v>
      </c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 t="s">
        <v>153</v>
      </c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3"/>
      <c r="AT421" s="183"/>
      <c r="AU421" s="183"/>
      <c r="AV421" s="183"/>
      <c r="AW421" s="183"/>
      <c r="AX421" s="183"/>
      <c r="AY421" s="183"/>
      <c r="AZ421" s="183"/>
      <c r="BA421" s="183"/>
      <c r="BB421" s="183"/>
      <c r="BC421" s="183"/>
      <c r="BD421" s="183"/>
      <c r="BE421" s="183"/>
      <c r="BF421" s="183"/>
      <c r="BG421" s="183"/>
      <c r="BH421" s="183"/>
    </row>
    <row r="422" spans="1:60" ht="13.5" outlineLevel="1">
      <c r="A422" s="174"/>
      <c r="B422" s="175"/>
      <c r="C422" s="269" t="s">
        <v>708</v>
      </c>
      <c r="D422" s="270"/>
      <c r="E422" s="271"/>
      <c r="F422" s="272"/>
      <c r="G422" s="273"/>
      <c r="H422" s="180"/>
      <c r="I422" s="180"/>
      <c r="J422" s="180"/>
      <c r="K422" s="180"/>
      <c r="L422" s="180"/>
      <c r="M422" s="180"/>
      <c r="N422" s="181"/>
      <c r="O422" s="181"/>
      <c r="P422" s="181"/>
      <c r="Q422" s="181"/>
      <c r="R422" s="177"/>
      <c r="S422" s="177"/>
      <c r="T422" s="182"/>
      <c r="U422" s="177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 t="s">
        <v>515</v>
      </c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3"/>
      <c r="AT422" s="183"/>
      <c r="AU422" s="183"/>
      <c r="AV422" s="183"/>
      <c r="AW422" s="183"/>
      <c r="AX422" s="183"/>
      <c r="AY422" s="183"/>
      <c r="AZ422" s="183"/>
      <c r="BA422" s="194" t="str">
        <f aca="true" t="shared" si="6" ref="BA422:BA428">C422</f>
        <v>- měřící převodník-servisní port pro upgrade software</v>
      </c>
      <c r="BB422" s="183"/>
      <c r="BC422" s="183"/>
      <c r="BD422" s="183"/>
      <c r="BE422" s="183"/>
      <c r="BF422" s="183"/>
      <c r="BG422" s="183"/>
      <c r="BH422" s="183"/>
    </row>
    <row r="423" spans="1:60" ht="13.5" outlineLevel="1">
      <c r="A423" s="174"/>
      <c r="B423" s="175"/>
      <c r="C423" s="269" t="s">
        <v>709</v>
      </c>
      <c r="D423" s="270"/>
      <c r="E423" s="271"/>
      <c r="F423" s="272"/>
      <c r="G423" s="273"/>
      <c r="H423" s="180"/>
      <c r="I423" s="180"/>
      <c r="J423" s="180"/>
      <c r="K423" s="180"/>
      <c r="L423" s="180"/>
      <c r="M423" s="180"/>
      <c r="N423" s="181"/>
      <c r="O423" s="181"/>
      <c r="P423" s="181"/>
      <c r="Q423" s="181"/>
      <c r="R423" s="177"/>
      <c r="S423" s="177"/>
      <c r="T423" s="182"/>
      <c r="U423" s="177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 t="s">
        <v>515</v>
      </c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3"/>
      <c r="AT423" s="183"/>
      <c r="AU423" s="183"/>
      <c r="AV423" s="183"/>
      <c r="AW423" s="183"/>
      <c r="AX423" s="183"/>
      <c r="AY423" s="183"/>
      <c r="AZ423" s="183"/>
      <c r="BA423" s="194" t="str">
        <f t="shared" si="6"/>
        <v>Datalogging dvou kanálů (hodnoty a události) po dobu 6 měsíců pro oba   kanály</v>
      </c>
      <c r="BB423" s="183"/>
      <c r="BC423" s="183"/>
      <c r="BD423" s="183"/>
      <c r="BE423" s="183"/>
      <c r="BF423" s="183"/>
      <c r="BG423" s="183"/>
      <c r="BH423" s="183"/>
    </row>
    <row r="424" spans="1:60" ht="13.5" outlineLevel="1">
      <c r="A424" s="174"/>
      <c r="B424" s="175"/>
      <c r="C424" s="269" t="s">
        <v>710</v>
      </c>
      <c r="D424" s="270"/>
      <c r="E424" s="271"/>
      <c r="F424" s="272"/>
      <c r="G424" s="273"/>
      <c r="H424" s="180"/>
      <c r="I424" s="180"/>
      <c r="J424" s="180"/>
      <c r="K424" s="180"/>
      <c r="L424" s="180"/>
      <c r="M424" s="180"/>
      <c r="N424" s="181"/>
      <c r="O424" s="181"/>
      <c r="P424" s="181"/>
      <c r="Q424" s="181"/>
      <c r="R424" s="177"/>
      <c r="S424" s="177"/>
      <c r="T424" s="182"/>
      <c r="U424" s="177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 t="s">
        <v>515</v>
      </c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183"/>
      <c r="AT424" s="183"/>
      <c r="AU424" s="183"/>
      <c r="AV424" s="183"/>
      <c r="AW424" s="183"/>
      <c r="AX424" s="183"/>
      <c r="AY424" s="183"/>
      <c r="AZ424" s="183"/>
      <c r="BA424" s="194" t="str">
        <f t="shared" si="6"/>
        <v>Grafický podsvícený display</v>
      </c>
      <c r="BB424" s="183"/>
      <c r="BC424" s="183"/>
      <c r="BD424" s="183"/>
      <c r="BE424" s="183"/>
      <c r="BF424" s="183"/>
      <c r="BG424" s="183"/>
      <c r="BH424" s="183"/>
    </row>
    <row r="425" spans="1:60" ht="13.5" outlineLevel="1">
      <c r="A425" s="174"/>
      <c r="B425" s="175"/>
      <c r="C425" s="269" t="s">
        <v>711</v>
      </c>
      <c r="D425" s="270"/>
      <c r="E425" s="271"/>
      <c r="F425" s="272"/>
      <c r="G425" s="273"/>
      <c r="H425" s="180"/>
      <c r="I425" s="180"/>
      <c r="J425" s="180"/>
      <c r="K425" s="180"/>
      <c r="L425" s="180"/>
      <c r="M425" s="180"/>
      <c r="N425" s="181"/>
      <c r="O425" s="181"/>
      <c r="P425" s="181"/>
      <c r="Q425" s="181"/>
      <c r="R425" s="177"/>
      <c r="S425" s="177"/>
      <c r="T425" s="182"/>
      <c r="U425" s="177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 t="s">
        <v>515</v>
      </c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183"/>
      <c r="AT425" s="183"/>
      <c r="AU425" s="183"/>
      <c r="AV425" s="183"/>
      <c r="AW425" s="183"/>
      <c r="AX425" s="183"/>
      <c r="AY425" s="183"/>
      <c r="AZ425" s="183"/>
      <c r="BA425" s="194" t="str">
        <f t="shared" si="6"/>
        <v>Interface:</v>
      </c>
      <c r="BB425" s="183"/>
      <c r="BC425" s="183"/>
      <c r="BD425" s="183"/>
      <c r="BE425" s="183"/>
      <c r="BF425" s="183"/>
      <c r="BG425" s="183"/>
      <c r="BH425" s="183"/>
    </row>
    <row r="426" spans="1:60" ht="24" outlineLevel="1">
      <c r="A426" s="174"/>
      <c r="B426" s="175"/>
      <c r="C426" s="269" t="s">
        <v>712</v>
      </c>
      <c r="D426" s="270"/>
      <c r="E426" s="271"/>
      <c r="F426" s="272"/>
      <c r="G426" s="273"/>
      <c r="H426" s="180"/>
      <c r="I426" s="180"/>
      <c r="J426" s="180"/>
      <c r="K426" s="180"/>
      <c r="L426" s="180"/>
      <c r="M426" s="180"/>
      <c r="N426" s="181"/>
      <c r="O426" s="181"/>
      <c r="P426" s="181"/>
      <c r="Q426" s="181"/>
      <c r="R426" s="177"/>
      <c r="S426" s="177"/>
      <c r="T426" s="182"/>
      <c r="U426" s="177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 t="s">
        <v>515</v>
      </c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3"/>
      <c r="AT426" s="183"/>
      <c r="AU426" s="183"/>
      <c r="AV426" s="183"/>
      <c r="AW426" s="183"/>
      <c r="AX426" s="183"/>
      <c r="AY426" s="183"/>
      <c r="AZ426" s="183"/>
      <c r="BA426" s="194" t="str">
        <f t="shared" si="6"/>
        <v>2 x 0/4…20 mA libovolně programovatelné, aktivní, funkce HOLD při poruše,   kalibraci a údržbě</v>
      </c>
      <c r="BB426" s="183"/>
      <c r="BC426" s="183"/>
      <c r="BD426" s="183"/>
      <c r="BE426" s="183"/>
      <c r="BF426" s="183"/>
      <c r="BG426" s="183"/>
      <c r="BH426" s="183"/>
    </row>
    <row r="427" spans="1:60" ht="13.5" outlineLevel="1">
      <c r="A427" s="174"/>
      <c r="B427" s="175"/>
      <c r="C427" s="269" t="s">
        <v>713</v>
      </c>
      <c r="D427" s="270"/>
      <c r="E427" s="271"/>
      <c r="F427" s="272"/>
      <c r="G427" s="273"/>
      <c r="H427" s="180"/>
      <c r="I427" s="180"/>
      <c r="J427" s="180"/>
      <c r="K427" s="180"/>
      <c r="L427" s="180"/>
      <c r="M427" s="180"/>
      <c r="N427" s="181"/>
      <c r="O427" s="181"/>
      <c r="P427" s="181"/>
      <c r="Q427" s="181"/>
      <c r="R427" s="177"/>
      <c r="S427" s="177"/>
      <c r="T427" s="182"/>
      <c r="U427" s="177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 t="s">
        <v>515</v>
      </c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3"/>
      <c r="AT427" s="183"/>
      <c r="AU427" s="183"/>
      <c r="AV427" s="183"/>
      <c r="AW427" s="183"/>
      <c r="AX427" s="183"/>
      <c r="AY427" s="183"/>
      <c r="AZ427" s="183"/>
      <c r="BA427" s="194" t="str">
        <f t="shared" si="6"/>
        <v>3 x relé 230Vac/ 5A, libovolně programovatelné</v>
      </c>
      <c r="BB427" s="183"/>
      <c r="BC427" s="183"/>
      <c r="BD427" s="183"/>
      <c r="BE427" s="183"/>
      <c r="BF427" s="183"/>
      <c r="BG427" s="183"/>
      <c r="BH427" s="183"/>
    </row>
    <row r="428" spans="1:60" ht="13.5" outlineLevel="1">
      <c r="A428" s="174"/>
      <c r="B428" s="175"/>
      <c r="C428" s="269" t="s">
        <v>714</v>
      </c>
      <c r="D428" s="270"/>
      <c r="E428" s="271"/>
      <c r="F428" s="272"/>
      <c r="G428" s="273"/>
      <c r="H428" s="180"/>
      <c r="I428" s="180"/>
      <c r="J428" s="180"/>
      <c r="K428" s="180"/>
      <c r="L428" s="180"/>
      <c r="M428" s="180"/>
      <c r="N428" s="181"/>
      <c r="O428" s="181"/>
      <c r="P428" s="181"/>
      <c r="Q428" s="181"/>
      <c r="R428" s="177"/>
      <c r="S428" s="177"/>
      <c r="T428" s="182"/>
      <c r="U428" s="177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 t="s">
        <v>515</v>
      </c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3"/>
      <c r="AT428" s="183"/>
      <c r="AU428" s="183"/>
      <c r="AV428" s="183"/>
      <c r="AW428" s="183"/>
      <c r="AX428" s="183"/>
      <c r="AY428" s="183"/>
      <c r="AZ428" s="183"/>
      <c r="BA428" s="194" t="str">
        <f t="shared" si="6"/>
        <v>Krytí IP66"</v>
      </c>
      <c r="BB428" s="183"/>
      <c r="BC428" s="183"/>
      <c r="BD428" s="183"/>
      <c r="BE428" s="183"/>
      <c r="BF428" s="183"/>
      <c r="BG428" s="183"/>
      <c r="BH428" s="183"/>
    </row>
    <row r="429" spans="1:60" ht="13.5" outlineLevel="1">
      <c r="A429" s="174">
        <v>191</v>
      </c>
      <c r="B429" s="175" t="s">
        <v>715</v>
      </c>
      <c r="C429" s="176" t="s">
        <v>671</v>
      </c>
      <c r="D429" s="177" t="s">
        <v>152</v>
      </c>
      <c r="E429" s="178">
        <v>1</v>
      </c>
      <c r="F429" s="179"/>
      <c r="G429" s="180"/>
      <c r="H429" s="179"/>
      <c r="I429" s="180">
        <f>ROUND(E429*H429,2)</f>
        <v>0</v>
      </c>
      <c r="J429" s="179"/>
      <c r="K429" s="180">
        <f>ROUND(E429*J429,2)</f>
        <v>0</v>
      </c>
      <c r="L429" s="180">
        <v>21</v>
      </c>
      <c r="M429" s="180">
        <f>G429*(1+L429/100)</f>
        <v>0</v>
      </c>
      <c r="N429" s="181">
        <v>0</v>
      </c>
      <c r="O429" s="181">
        <f>ROUND(E429*N429,5)</f>
        <v>0</v>
      </c>
      <c r="P429" s="181">
        <v>0</v>
      </c>
      <c r="Q429" s="181">
        <f>ROUND(E429*P429,5)</f>
        <v>0</v>
      </c>
      <c r="R429" s="177"/>
      <c r="S429" s="177"/>
      <c r="T429" s="182">
        <v>0</v>
      </c>
      <c r="U429" s="177">
        <f>ROUND(E429*T429,2)</f>
        <v>0</v>
      </c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 t="s">
        <v>153</v>
      </c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3"/>
      <c r="AT429" s="183"/>
      <c r="AU429" s="183"/>
      <c r="AV429" s="183"/>
      <c r="AW429" s="183"/>
      <c r="AX429" s="183"/>
      <c r="AY429" s="183"/>
      <c r="AZ429" s="183"/>
      <c r="BA429" s="183"/>
      <c r="BB429" s="183"/>
      <c r="BC429" s="183"/>
      <c r="BD429" s="183"/>
      <c r="BE429" s="183"/>
      <c r="BF429" s="183"/>
      <c r="BG429" s="183"/>
      <c r="BH429" s="183"/>
    </row>
    <row r="430" spans="1:60" ht="12" customHeight="1" outlineLevel="1">
      <c r="A430" s="174"/>
      <c r="B430" s="175"/>
      <c r="C430" s="269" t="s">
        <v>716</v>
      </c>
      <c r="D430" s="270"/>
      <c r="E430" s="271"/>
      <c r="F430" s="272"/>
      <c r="G430" s="273"/>
      <c r="H430" s="180"/>
      <c r="I430" s="180"/>
      <c r="J430" s="180"/>
      <c r="K430" s="180"/>
      <c r="L430" s="180"/>
      <c r="M430" s="180"/>
      <c r="N430" s="181"/>
      <c r="O430" s="181"/>
      <c r="P430" s="181"/>
      <c r="Q430" s="181"/>
      <c r="R430" s="177"/>
      <c r="S430" s="177"/>
      <c r="T430" s="182"/>
      <c r="U430" s="177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 t="s">
        <v>515</v>
      </c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3"/>
      <c r="AT430" s="183"/>
      <c r="AU430" s="183"/>
      <c r="AV430" s="183"/>
      <c r="AW430" s="183"/>
      <c r="AX430" s="183"/>
      <c r="AY430" s="183"/>
      <c r="AZ430" s="183"/>
      <c r="BA430" s="194" t="str">
        <f>C430</f>
        <v>- snímač hladiny hladiny s ponornou sondou rozsah 4m, integrovaný snímač teploty, propojovací kabel 5m,</v>
      </c>
      <c r="BB430" s="183"/>
      <c r="BC430" s="183"/>
      <c r="BD430" s="183"/>
      <c r="BE430" s="183"/>
      <c r="BF430" s="183"/>
      <c r="BG430" s="183"/>
      <c r="BH430" s="183"/>
    </row>
    <row r="431" spans="1:60" ht="13.5" outlineLevel="1">
      <c r="A431" s="174"/>
      <c r="B431" s="175"/>
      <c r="C431" s="269" t="s">
        <v>717</v>
      </c>
      <c r="D431" s="270"/>
      <c r="E431" s="271"/>
      <c r="F431" s="272"/>
      <c r="G431" s="273"/>
      <c r="H431" s="180"/>
      <c r="I431" s="180"/>
      <c r="J431" s="180"/>
      <c r="K431" s="180"/>
      <c r="L431" s="180"/>
      <c r="M431" s="180"/>
      <c r="N431" s="181"/>
      <c r="O431" s="181"/>
      <c r="P431" s="181"/>
      <c r="Q431" s="181"/>
      <c r="R431" s="177"/>
      <c r="S431" s="177"/>
      <c r="T431" s="182"/>
      <c r="U431" s="177"/>
      <c r="V431" s="183"/>
      <c r="W431" s="183"/>
      <c r="X431" s="183"/>
      <c r="Y431" s="183"/>
      <c r="Z431" s="183"/>
      <c r="AA431" s="183"/>
      <c r="AB431" s="183"/>
      <c r="AC431" s="183"/>
      <c r="AD431" s="183"/>
      <c r="AE431" s="183" t="s">
        <v>515</v>
      </c>
      <c r="AF431" s="183"/>
      <c r="AG431" s="183"/>
      <c r="AH431" s="183"/>
      <c r="AI431" s="183"/>
      <c r="AJ431" s="183"/>
      <c r="AK431" s="183"/>
      <c r="AL431" s="183"/>
      <c r="AM431" s="183"/>
      <c r="AN431" s="183"/>
      <c r="AO431" s="183"/>
      <c r="AP431" s="183"/>
      <c r="AQ431" s="183"/>
      <c r="AR431" s="183"/>
      <c r="AS431" s="183"/>
      <c r="AT431" s="183"/>
      <c r="AU431" s="183"/>
      <c r="AV431" s="183"/>
      <c r="AW431" s="183"/>
      <c r="AX431" s="183"/>
      <c r="AY431" s="183"/>
      <c r="AZ431" s="183"/>
      <c r="BA431" s="194" t="str">
        <f>C431</f>
        <v>  stavitelná konzole ve dvou osách z nerez ocelového plechu</v>
      </c>
      <c r="BB431" s="183"/>
      <c r="BC431" s="183"/>
      <c r="BD431" s="183"/>
      <c r="BE431" s="183"/>
      <c r="BF431" s="183"/>
      <c r="BG431" s="183"/>
      <c r="BH431" s="183"/>
    </row>
    <row r="432" spans="1:60" ht="13.5" outlineLevel="1">
      <c r="A432" s="174">
        <v>192</v>
      </c>
      <c r="B432" s="175" t="s">
        <v>718</v>
      </c>
      <c r="C432" s="176" t="s">
        <v>671</v>
      </c>
      <c r="D432" s="177" t="s">
        <v>152</v>
      </c>
      <c r="E432" s="178">
        <v>4</v>
      </c>
      <c r="F432" s="179"/>
      <c r="G432" s="180"/>
      <c r="H432" s="179"/>
      <c r="I432" s="180">
        <f>ROUND(E432*H432,2)</f>
        <v>0</v>
      </c>
      <c r="J432" s="179"/>
      <c r="K432" s="180">
        <f>ROUND(E432*J432,2)</f>
        <v>0</v>
      </c>
      <c r="L432" s="180">
        <v>21</v>
      </c>
      <c r="M432" s="180">
        <f>G432*(1+L432/100)</f>
        <v>0</v>
      </c>
      <c r="N432" s="181">
        <v>0</v>
      </c>
      <c r="O432" s="181">
        <f>ROUND(E432*N432,5)</f>
        <v>0</v>
      </c>
      <c r="P432" s="181">
        <v>0</v>
      </c>
      <c r="Q432" s="181">
        <f>ROUND(E432*P432,5)</f>
        <v>0</v>
      </c>
      <c r="R432" s="177"/>
      <c r="S432" s="177"/>
      <c r="T432" s="182">
        <v>0</v>
      </c>
      <c r="U432" s="177">
        <f>ROUND(E432*T432,2)</f>
        <v>0</v>
      </c>
      <c r="V432" s="183"/>
      <c r="W432" s="183"/>
      <c r="X432" s="183"/>
      <c r="Y432" s="183"/>
      <c r="Z432" s="183"/>
      <c r="AA432" s="183"/>
      <c r="AB432" s="183"/>
      <c r="AC432" s="183"/>
      <c r="AD432" s="183"/>
      <c r="AE432" s="183" t="s">
        <v>153</v>
      </c>
      <c r="AF432" s="183"/>
      <c r="AG432" s="183"/>
      <c r="AH432" s="183"/>
      <c r="AI432" s="183"/>
      <c r="AJ432" s="183"/>
      <c r="AK432" s="183"/>
      <c r="AL432" s="183"/>
      <c r="AM432" s="183"/>
      <c r="AN432" s="183"/>
      <c r="AO432" s="183"/>
      <c r="AP432" s="183"/>
      <c r="AQ432" s="183"/>
      <c r="AR432" s="183"/>
      <c r="AS432" s="183"/>
      <c r="AT432" s="183"/>
      <c r="AU432" s="183"/>
      <c r="AV432" s="183"/>
      <c r="AW432" s="183"/>
      <c r="AX432" s="183"/>
      <c r="AY432" s="183"/>
      <c r="AZ432" s="183"/>
      <c r="BA432" s="183"/>
      <c r="BB432" s="183"/>
      <c r="BC432" s="183"/>
      <c r="BD432" s="183"/>
      <c r="BE432" s="183"/>
      <c r="BF432" s="183"/>
      <c r="BG432" s="183"/>
      <c r="BH432" s="183"/>
    </row>
    <row r="433" spans="1:60" ht="13.5" outlineLevel="1">
      <c r="A433" s="174"/>
      <c r="B433" s="175"/>
      <c r="C433" s="269" t="s">
        <v>719</v>
      </c>
      <c r="D433" s="270"/>
      <c r="E433" s="271"/>
      <c r="F433" s="272"/>
      <c r="G433" s="273"/>
      <c r="H433" s="180"/>
      <c r="I433" s="180"/>
      <c r="J433" s="180"/>
      <c r="K433" s="180"/>
      <c r="L433" s="180"/>
      <c r="M433" s="180"/>
      <c r="N433" s="181"/>
      <c r="O433" s="181"/>
      <c r="P433" s="181"/>
      <c r="Q433" s="181"/>
      <c r="R433" s="177"/>
      <c r="S433" s="177"/>
      <c r="T433" s="182"/>
      <c r="U433" s="177"/>
      <c r="V433" s="183"/>
      <c r="W433" s="183"/>
      <c r="X433" s="183"/>
      <c r="Y433" s="183"/>
      <c r="Z433" s="183"/>
      <c r="AA433" s="183"/>
      <c r="AB433" s="183"/>
      <c r="AC433" s="183"/>
      <c r="AD433" s="183"/>
      <c r="AE433" s="183" t="s">
        <v>515</v>
      </c>
      <c r="AF433" s="183"/>
      <c r="AG433" s="183"/>
      <c r="AH433" s="183"/>
      <c r="AI433" s="183"/>
      <c r="AJ433" s="183"/>
      <c r="AK433" s="183"/>
      <c r="AL433" s="183"/>
      <c r="AM433" s="183"/>
      <c r="AN433" s="183"/>
      <c r="AO433" s="183"/>
      <c r="AP433" s="183"/>
      <c r="AQ433" s="183"/>
      <c r="AR433" s="183"/>
      <c r="AS433" s="183"/>
      <c r="AT433" s="183"/>
      <c r="AU433" s="183"/>
      <c r="AV433" s="183"/>
      <c r="AW433" s="183"/>
      <c r="AX433" s="183"/>
      <c r="AY433" s="183"/>
      <c r="AZ433" s="183"/>
      <c r="BA433" s="194" t="str">
        <f>C433</f>
        <v>- plovákový snímač ENM, s kabelem 6m</v>
      </c>
      <c r="BB433" s="183"/>
      <c r="BC433" s="183"/>
      <c r="BD433" s="183"/>
      <c r="BE433" s="183"/>
      <c r="BF433" s="183"/>
      <c r="BG433" s="183"/>
      <c r="BH433" s="183"/>
    </row>
    <row r="434" spans="1:60" ht="13.5" outlineLevel="1">
      <c r="A434" s="174">
        <v>193</v>
      </c>
      <c r="B434" s="175" t="s">
        <v>720</v>
      </c>
      <c r="C434" s="176" t="s">
        <v>671</v>
      </c>
      <c r="D434" s="177" t="s">
        <v>152</v>
      </c>
      <c r="E434" s="178">
        <v>1</v>
      </c>
      <c r="F434" s="179"/>
      <c r="G434" s="180"/>
      <c r="H434" s="179"/>
      <c r="I434" s="180">
        <f>ROUND(E434*H434,2)</f>
        <v>0</v>
      </c>
      <c r="J434" s="179"/>
      <c r="K434" s="180">
        <f>ROUND(E434*J434,2)</f>
        <v>0</v>
      </c>
      <c r="L434" s="180">
        <v>21</v>
      </c>
      <c r="M434" s="180">
        <f>G434*(1+L434/100)</f>
        <v>0</v>
      </c>
      <c r="N434" s="181">
        <v>0</v>
      </c>
      <c r="O434" s="181">
        <f>ROUND(E434*N434,5)</f>
        <v>0</v>
      </c>
      <c r="P434" s="181">
        <v>0</v>
      </c>
      <c r="Q434" s="181">
        <f>ROUND(E434*P434,5)</f>
        <v>0</v>
      </c>
      <c r="R434" s="177"/>
      <c r="S434" s="177"/>
      <c r="T434" s="182">
        <v>0</v>
      </c>
      <c r="U434" s="177">
        <f>ROUND(E434*T434,2)</f>
        <v>0</v>
      </c>
      <c r="V434" s="183"/>
      <c r="W434" s="183"/>
      <c r="X434" s="183"/>
      <c r="Y434" s="183"/>
      <c r="Z434" s="183"/>
      <c r="AA434" s="183"/>
      <c r="AB434" s="183"/>
      <c r="AC434" s="183"/>
      <c r="AD434" s="183"/>
      <c r="AE434" s="183" t="s">
        <v>153</v>
      </c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  <c r="AP434" s="183"/>
      <c r="AQ434" s="183"/>
      <c r="AR434" s="183"/>
      <c r="AS434" s="183"/>
      <c r="AT434" s="183"/>
      <c r="AU434" s="183"/>
      <c r="AV434" s="183"/>
      <c r="AW434" s="183"/>
      <c r="AX434" s="183"/>
      <c r="AY434" s="183"/>
      <c r="AZ434" s="183"/>
      <c r="BA434" s="183"/>
      <c r="BB434" s="183"/>
      <c r="BC434" s="183"/>
      <c r="BD434" s="183"/>
      <c r="BE434" s="183"/>
      <c r="BF434" s="183"/>
      <c r="BG434" s="183"/>
      <c r="BH434" s="183"/>
    </row>
    <row r="435" spans="1:60" ht="57.75" outlineLevel="1">
      <c r="A435" s="174"/>
      <c r="B435" s="175"/>
      <c r="C435" s="269" t="s">
        <v>721</v>
      </c>
      <c r="D435" s="270"/>
      <c r="E435" s="271"/>
      <c r="F435" s="272"/>
      <c r="G435" s="273"/>
      <c r="H435" s="180"/>
      <c r="I435" s="180"/>
      <c r="J435" s="180"/>
      <c r="K435" s="180"/>
      <c r="L435" s="180"/>
      <c r="M435" s="180"/>
      <c r="N435" s="181"/>
      <c r="O435" s="181"/>
      <c r="P435" s="181"/>
      <c r="Q435" s="181"/>
      <c r="R435" s="177"/>
      <c r="S435" s="177"/>
      <c r="T435" s="182"/>
      <c r="U435" s="177"/>
      <c r="V435" s="183"/>
      <c r="W435" s="183"/>
      <c r="X435" s="183"/>
      <c r="Y435" s="183"/>
      <c r="Z435" s="183"/>
      <c r="AA435" s="183"/>
      <c r="AB435" s="183"/>
      <c r="AC435" s="183"/>
      <c r="AD435" s="183"/>
      <c r="AE435" s="183" t="s">
        <v>515</v>
      </c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  <c r="AP435" s="183"/>
      <c r="AQ435" s="183"/>
      <c r="AR435" s="183"/>
      <c r="AS435" s="183"/>
      <c r="AT435" s="183"/>
      <c r="AU435" s="183"/>
      <c r="AV435" s="183"/>
      <c r="AW435" s="183"/>
      <c r="AX435" s="183"/>
      <c r="AY435" s="183"/>
      <c r="AZ435" s="183"/>
      <c r="BA435" s="194" t="str">
        <f>C435</f>
        <v>- ultrazvukový průtokoměr  - regulátor ultrazvukového snímače, jednokanálová verze, 3 parametrovatelná výstupní relé,   analogový signál 0/4 - 20mA s protokolem HART, integrovaný totalizér s pamětí 1,5MB flash, diplej pro místní zobrazení,   signalizace limitních hodnot průtoku, rozsah pracovních teplot -20 - 50°C, konstrukce se stříškou z nerez. oceli</v>
      </c>
      <c r="BB435" s="183"/>
      <c r="BC435" s="183"/>
      <c r="BD435" s="183"/>
      <c r="BE435" s="183"/>
      <c r="BF435" s="183"/>
      <c r="BG435" s="183"/>
      <c r="BH435" s="183"/>
    </row>
    <row r="436" spans="1:60" ht="13.5" outlineLevel="1">
      <c r="A436" s="174">
        <v>194</v>
      </c>
      <c r="B436" s="175" t="s">
        <v>722</v>
      </c>
      <c r="C436" s="176" t="s">
        <v>671</v>
      </c>
      <c r="D436" s="177" t="s">
        <v>152</v>
      </c>
      <c r="E436" s="178">
        <v>2</v>
      </c>
      <c r="F436" s="179"/>
      <c r="G436" s="180"/>
      <c r="H436" s="179"/>
      <c r="I436" s="180">
        <f>ROUND(E436*H436,2)</f>
        <v>0</v>
      </c>
      <c r="J436" s="179"/>
      <c r="K436" s="180">
        <f>ROUND(E436*J436,2)</f>
        <v>0</v>
      </c>
      <c r="L436" s="180">
        <v>21</v>
      </c>
      <c r="M436" s="180">
        <f>G436*(1+L436/100)</f>
        <v>0</v>
      </c>
      <c r="N436" s="181">
        <v>0</v>
      </c>
      <c r="O436" s="181">
        <f>ROUND(E436*N436,5)</f>
        <v>0</v>
      </c>
      <c r="P436" s="181">
        <v>0</v>
      </c>
      <c r="Q436" s="181">
        <f>ROUND(E436*P436,5)</f>
        <v>0</v>
      </c>
      <c r="R436" s="177"/>
      <c r="S436" s="177"/>
      <c r="T436" s="182">
        <v>0</v>
      </c>
      <c r="U436" s="177">
        <f>ROUND(E436*T436,2)</f>
        <v>0</v>
      </c>
      <c r="V436" s="183"/>
      <c r="W436" s="183"/>
      <c r="X436" s="183"/>
      <c r="Y436" s="183"/>
      <c r="Z436" s="183"/>
      <c r="AA436" s="183"/>
      <c r="AB436" s="183"/>
      <c r="AC436" s="183"/>
      <c r="AD436" s="183"/>
      <c r="AE436" s="183" t="s">
        <v>153</v>
      </c>
      <c r="AF436" s="183"/>
      <c r="AG436" s="183"/>
      <c r="AH436" s="183"/>
      <c r="AI436" s="183"/>
      <c r="AJ436" s="183"/>
      <c r="AK436" s="183"/>
      <c r="AL436" s="183"/>
      <c r="AM436" s="183"/>
      <c r="AN436" s="183"/>
      <c r="AO436" s="183"/>
      <c r="AP436" s="183"/>
      <c r="AQ436" s="183"/>
      <c r="AR436" s="183"/>
      <c r="AS436" s="183"/>
      <c r="AT436" s="183"/>
      <c r="AU436" s="183"/>
      <c r="AV436" s="183"/>
      <c r="AW436" s="183"/>
      <c r="AX436" s="183"/>
      <c r="AY436" s="183"/>
      <c r="AZ436" s="183"/>
      <c r="BA436" s="183"/>
      <c r="BB436" s="183"/>
      <c r="BC436" s="183"/>
      <c r="BD436" s="183"/>
      <c r="BE436" s="183"/>
      <c r="BF436" s="183"/>
      <c r="BG436" s="183"/>
      <c r="BH436" s="183"/>
    </row>
    <row r="437" spans="1:60" ht="13.5" outlineLevel="1">
      <c r="A437" s="174"/>
      <c r="B437" s="175"/>
      <c r="C437" s="269" t="s">
        <v>723</v>
      </c>
      <c r="D437" s="270"/>
      <c r="E437" s="271"/>
      <c r="F437" s="272"/>
      <c r="G437" s="273"/>
      <c r="H437" s="180"/>
      <c r="I437" s="180"/>
      <c r="J437" s="180"/>
      <c r="K437" s="180"/>
      <c r="L437" s="180"/>
      <c r="M437" s="180"/>
      <c r="N437" s="181"/>
      <c r="O437" s="181"/>
      <c r="P437" s="181"/>
      <c r="Q437" s="181"/>
      <c r="R437" s="177"/>
      <c r="S437" s="177"/>
      <c r="T437" s="182"/>
      <c r="U437" s="177"/>
      <c r="V437" s="183"/>
      <c r="W437" s="183"/>
      <c r="X437" s="183"/>
      <c r="Y437" s="183"/>
      <c r="Z437" s="183"/>
      <c r="AA437" s="183"/>
      <c r="AB437" s="183"/>
      <c r="AC437" s="183"/>
      <c r="AD437" s="183"/>
      <c r="AE437" s="183" t="s">
        <v>515</v>
      </c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  <c r="AP437" s="183"/>
      <c r="AQ437" s="183"/>
      <c r="AR437" s="183"/>
      <c r="AS437" s="183"/>
      <c r="AT437" s="183"/>
      <c r="AU437" s="183"/>
      <c r="AV437" s="183"/>
      <c r="AW437" s="183"/>
      <c r="AX437" s="183"/>
      <c r="AY437" s="183"/>
      <c r="AZ437" s="183"/>
      <c r="BA437" s="194" t="str">
        <f>C437</f>
        <v>- tlačítko C-STOP ve skříňce</v>
      </c>
      <c r="BB437" s="183"/>
      <c r="BC437" s="183"/>
      <c r="BD437" s="183"/>
      <c r="BE437" s="183"/>
      <c r="BF437" s="183"/>
      <c r="BG437" s="183"/>
      <c r="BH437" s="183"/>
    </row>
    <row r="438" spans="1:60" ht="13.5" outlineLevel="1">
      <c r="A438" s="174">
        <v>195</v>
      </c>
      <c r="B438" s="175" t="s">
        <v>724</v>
      </c>
      <c r="C438" s="176" t="s">
        <v>671</v>
      </c>
      <c r="D438" s="177" t="s">
        <v>152</v>
      </c>
      <c r="E438" s="178">
        <v>1</v>
      </c>
      <c r="F438" s="179"/>
      <c r="G438" s="180"/>
      <c r="H438" s="179"/>
      <c r="I438" s="180">
        <f>ROUND(E438*H438,2)</f>
        <v>0</v>
      </c>
      <c r="J438" s="179"/>
      <c r="K438" s="180">
        <f>ROUND(E438*J438,2)</f>
        <v>0</v>
      </c>
      <c r="L438" s="180">
        <v>21</v>
      </c>
      <c r="M438" s="180">
        <f>G438*(1+L438/100)</f>
        <v>0</v>
      </c>
      <c r="N438" s="181">
        <v>0</v>
      </c>
      <c r="O438" s="181">
        <f>ROUND(E438*N438,5)</f>
        <v>0</v>
      </c>
      <c r="P438" s="181">
        <v>0</v>
      </c>
      <c r="Q438" s="181">
        <f>ROUND(E438*P438,5)</f>
        <v>0</v>
      </c>
      <c r="R438" s="177"/>
      <c r="S438" s="177"/>
      <c r="T438" s="182">
        <v>0</v>
      </c>
      <c r="U438" s="177">
        <f>ROUND(E438*T438,2)</f>
        <v>0</v>
      </c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 t="s">
        <v>153</v>
      </c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183"/>
      <c r="AT438" s="183"/>
      <c r="AU438" s="183"/>
      <c r="AV438" s="183"/>
      <c r="AW438" s="183"/>
      <c r="AX438" s="183"/>
      <c r="AY438" s="183"/>
      <c r="AZ438" s="183"/>
      <c r="BA438" s="183"/>
      <c r="BB438" s="183"/>
      <c r="BC438" s="183"/>
      <c r="BD438" s="183"/>
      <c r="BE438" s="183"/>
      <c r="BF438" s="183"/>
      <c r="BG438" s="183"/>
      <c r="BH438" s="183"/>
    </row>
    <row r="439" spans="1:60" ht="13.5" outlineLevel="1">
      <c r="A439" s="174"/>
      <c r="B439" s="175"/>
      <c r="C439" s="269" t="s">
        <v>725</v>
      </c>
      <c r="D439" s="270"/>
      <c r="E439" s="271"/>
      <c r="F439" s="272"/>
      <c r="G439" s="273"/>
      <c r="H439" s="180"/>
      <c r="I439" s="180"/>
      <c r="J439" s="180"/>
      <c r="K439" s="180"/>
      <c r="L439" s="180"/>
      <c r="M439" s="180"/>
      <c r="N439" s="181"/>
      <c r="O439" s="181"/>
      <c r="P439" s="181"/>
      <c r="Q439" s="181"/>
      <c r="R439" s="177"/>
      <c r="S439" s="177"/>
      <c r="T439" s="182"/>
      <c r="U439" s="177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 t="s">
        <v>515</v>
      </c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183"/>
      <c r="AT439" s="183"/>
      <c r="AU439" s="183"/>
      <c r="AV439" s="183"/>
      <c r="AW439" s="183"/>
      <c r="AX439" s="183"/>
      <c r="AY439" s="183"/>
      <c r="AZ439" s="183"/>
      <c r="BA439" s="194" t="str">
        <f>C439</f>
        <v>- obvody zásuvkové skříně 1x230/16A - čerpadlo odsazené vody</v>
      </c>
      <c r="BB439" s="183"/>
      <c r="BC439" s="183"/>
      <c r="BD439" s="183"/>
      <c r="BE439" s="183"/>
      <c r="BF439" s="183"/>
      <c r="BG439" s="183"/>
      <c r="BH439" s="183"/>
    </row>
    <row r="440" spans="1:60" ht="13.5" outlineLevel="1">
      <c r="A440" s="174">
        <v>196</v>
      </c>
      <c r="B440" s="175" t="s">
        <v>726</v>
      </c>
      <c r="C440" s="176" t="s">
        <v>671</v>
      </c>
      <c r="D440" s="177" t="s">
        <v>152</v>
      </c>
      <c r="E440" s="178">
        <v>1</v>
      </c>
      <c r="F440" s="179"/>
      <c r="G440" s="180"/>
      <c r="H440" s="179"/>
      <c r="I440" s="180">
        <f>ROUND(E440*H440,2)</f>
        <v>0</v>
      </c>
      <c r="J440" s="179"/>
      <c r="K440" s="180">
        <f>ROUND(E440*J440,2)</f>
        <v>0</v>
      </c>
      <c r="L440" s="180">
        <v>21</v>
      </c>
      <c r="M440" s="180">
        <f>G440*(1+L440/100)</f>
        <v>0</v>
      </c>
      <c r="N440" s="181">
        <v>0</v>
      </c>
      <c r="O440" s="181">
        <f>ROUND(E440*N440,5)</f>
        <v>0</v>
      </c>
      <c r="P440" s="181">
        <v>0</v>
      </c>
      <c r="Q440" s="181">
        <f>ROUND(E440*P440,5)</f>
        <v>0</v>
      </c>
      <c r="R440" s="177"/>
      <c r="S440" s="177"/>
      <c r="T440" s="182">
        <v>0</v>
      </c>
      <c r="U440" s="177">
        <f>ROUND(E440*T440,2)</f>
        <v>0</v>
      </c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 t="s">
        <v>153</v>
      </c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183"/>
      <c r="AT440" s="183"/>
      <c r="AU440" s="183"/>
      <c r="AV440" s="183"/>
      <c r="AW440" s="183"/>
      <c r="AX440" s="183"/>
      <c r="AY440" s="183"/>
      <c r="AZ440" s="183"/>
      <c r="BA440" s="183"/>
      <c r="BB440" s="183"/>
      <c r="BC440" s="183"/>
      <c r="BD440" s="183"/>
      <c r="BE440" s="183"/>
      <c r="BF440" s="183"/>
      <c r="BG440" s="183"/>
      <c r="BH440" s="183"/>
    </row>
    <row r="441" spans="1:60" ht="13.5" outlineLevel="1">
      <c r="A441" s="174"/>
      <c r="B441" s="175"/>
      <c r="C441" s="269" t="s">
        <v>727</v>
      </c>
      <c r="D441" s="270"/>
      <c r="E441" s="271"/>
      <c r="F441" s="272"/>
      <c r="G441" s="273"/>
      <c r="H441" s="180"/>
      <c r="I441" s="180"/>
      <c r="J441" s="180"/>
      <c r="K441" s="180"/>
      <c r="L441" s="180"/>
      <c r="M441" s="180"/>
      <c r="N441" s="181"/>
      <c r="O441" s="181"/>
      <c r="P441" s="181"/>
      <c r="Q441" s="181"/>
      <c r="R441" s="177"/>
      <c r="S441" s="177"/>
      <c r="T441" s="182"/>
      <c r="U441" s="177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 t="s">
        <v>515</v>
      </c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183"/>
      <c r="AT441" s="183"/>
      <c r="AU441" s="183"/>
      <c r="AV441" s="183"/>
      <c r="AW441" s="183"/>
      <c r="AX441" s="183"/>
      <c r="AY441" s="183"/>
      <c r="AZ441" s="183"/>
      <c r="BA441" s="194" t="str">
        <f>C441</f>
        <v>- montážní materiál</v>
      </c>
      <c r="BB441" s="183"/>
      <c r="BC441" s="183"/>
      <c r="BD441" s="183"/>
      <c r="BE441" s="183"/>
      <c r="BF441" s="183"/>
      <c r="BG441" s="183"/>
      <c r="BH441" s="183"/>
    </row>
    <row r="442" spans="1:60" ht="22.5" outlineLevel="1">
      <c r="A442" s="174">
        <v>197</v>
      </c>
      <c r="B442" s="175" t="s">
        <v>728</v>
      </c>
      <c r="C442" s="176" t="s">
        <v>729</v>
      </c>
      <c r="D442" s="177" t="s">
        <v>152</v>
      </c>
      <c r="E442" s="178">
        <v>1</v>
      </c>
      <c r="F442" s="179"/>
      <c r="G442" s="180"/>
      <c r="H442" s="179"/>
      <c r="I442" s="180">
        <f>ROUND(E442*H442,2)</f>
        <v>0</v>
      </c>
      <c r="J442" s="179"/>
      <c r="K442" s="180">
        <f>ROUND(E442*J442,2)</f>
        <v>0</v>
      </c>
      <c r="L442" s="180">
        <v>21</v>
      </c>
      <c r="M442" s="180">
        <f>G442*(1+L442/100)</f>
        <v>0</v>
      </c>
      <c r="N442" s="181">
        <v>0</v>
      </c>
      <c r="O442" s="181">
        <f>ROUND(E442*N442,5)</f>
        <v>0</v>
      </c>
      <c r="P442" s="181">
        <v>0</v>
      </c>
      <c r="Q442" s="181">
        <f>ROUND(E442*P442,5)</f>
        <v>0</v>
      </c>
      <c r="R442" s="177"/>
      <c r="S442" s="177"/>
      <c r="T442" s="182">
        <v>0</v>
      </c>
      <c r="U442" s="177">
        <f>ROUND(E442*T442,2)</f>
        <v>0</v>
      </c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 t="s">
        <v>153</v>
      </c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3"/>
      <c r="BB442" s="183"/>
      <c r="BC442" s="183"/>
      <c r="BD442" s="183"/>
      <c r="BE442" s="183"/>
      <c r="BF442" s="183"/>
      <c r="BG442" s="183"/>
      <c r="BH442" s="183"/>
    </row>
    <row r="443" spans="1:60" ht="11.25" customHeight="1" outlineLevel="1">
      <c r="A443" s="174"/>
      <c r="B443" s="175"/>
      <c r="C443" s="269" t="s">
        <v>730</v>
      </c>
      <c r="D443" s="270"/>
      <c r="E443" s="271"/>
      <c r="F443" s="272"/>
      <c r="G443" s="273"/>
      <c r="H443" s="180"/>
      <c r="I443" s="180"/>
      <c r="J443" s="180"/>
      <c r="K443" s="180"/>
      <c r="L443" s="180"/>
      <c r="M443" s="180"/>
      <c r="N443" s="181"/>
      <c r="O443" s="181"/>
      <c r="P443" s="181"/>
      <c r="Q443" s="181"/>
      <c r="R443" s="177"/>
      <c r="S443" s="177"/>
      <c r="T443" s="182"/>
      <c r="U443" s="177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 t="s">
        <v>515</v>
      </c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94" t="str">
        <f>C443</f>
        <v>- PLC - CPU-ethernet, napájení 24 VDC, 32BO/24V, 48BI/24V, 2AO/Iloop, 4AI/Iloop, zdroj s galvan. oddělením,</v>
      </c>
      <c r="BB443" s="183"/>
      <c r="BC443" s="183"/>
      <c r="BD443" s="183"/>
      <c r="BE443" s="183"/>
      <c r="BF443" s="183"/>
      <c r="BG443" s="183"/>
      <c r="BH443" s="183"/>
    </row>
    <row r="444" spans="1:60" ht="13.5" outlineLevel="1">
      <c r="A444" s="174"/>
      <c r="B444" s="175"/>
      <c r="C444" s="269" t="s">
        <v>731</v>
      </c>
      <c r="D444" s="270"/>
      <c r="E444" s="271"/>
      <c r="F444" s="272"/>
      <c r="G444" s="273"/>
      <c r="H444" s="180"/>
      <c r="I444" s="180"/>
      <c r="J444" s="180"/>
      <c r="K444" s="180"/>
      <c r="L444" s="180"/>
      <c r="M444" s="180"/>
      <c r="N444" s="181"/>
      <c r="O444" s="181"/>
      <c r="P444" s="181"/>
      <c r="Q444" s="181"/>
      <c r="R444" s="177"/>
      <c r="S444" s="177"/>
      <c r="T444" s="182"/>
      <c r="U444" s="177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 t="s">
        <v>515</v>
      </c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94" t="str">
        <f>C444</f>
        <v>  1 volná pozice v rámu</v>
      </c>
      <c r="BB444" s="183"/>
      <c r="BC444" s="183"/>
      <c r="BD444" s="183"/>
      <c r="BE444" s="183"/>
      <c r="BF444" s="183"/>
      <c r="BG444" s="183"/>
      <c r="BH444" s="183"/>
    </row>
    <row r="445" spans="1:60" ht="22.5" outlineLevel="1">
      <c r="A445" s="174">
        <v>198</v>
      </c>
      <c r="B445" s="175" t="s">
        <v>732</v>
      </c>
      <c r="C445" s="176" t="s">
        <v>729</v>
      </c>
      <c r="D445" s="177" t="s">
        <v>152</v>
      </c>
      <c r="E445" s="178">
        <v>1</v>
      </c>
      <c r="F445" s="179"/>
      <c r="G445" s="180"/>
      <c r="H445" s="179"/>
      <c r="I445" s="180">
        <f>ROUND(E445*H445,2)</f>
        <v>0</v>
      </c>
      <c r="J445" s="179"/>
      <c r="K445" s="180">
        <f>ROUND(E445*J445,2)</f>
        <v>0</v>
      </c>
      <c r="L445" s="180">
        <v>21</v>
      </c>
      <c r="M445" s="180">
        <f>G445*(1+L445/100)</f>
        <v>0</v>
      </c>
      <c r="N445" s="181">
        <v>0</v>
      </c>
      <c r="O445" s="181">
        <f>ROUND(E445*N445,5)</f>
        <v>0</v>
      </c>
      <c r="P445" s="181">
        <v>0</v>
      </c>
      <c r="Q445" s="181">
        <f>ROUND(E445*P445,5)</f>
        <v>0</v>
      </c>
      <c r="R445" s="177"/>
      <c r="S445" s="177"/>
      <c r="T445" s="182">
        <v>0</v>
      </c>
      <c r="U445" s="177">
        <f>ROUND(E445*T445,2)</f>
        <v>0</v>
      </c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 t="s">
        <v>153</v>
      </c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</row>
    <row r="446" spans="1:60" ht="13.5" outlineLevel="1">
      <c r="A446" s="174"/>
      <c r="B446" s="175"/>
      <c r="C446" s="269" t="s">
        <v>733</v>
      </c>
      <c r="D446" s="270"/>
      <c r="E446" s="271"/>
      <c r="F446" s="272"/>
      <c r="G446" s="273"/>
      <c r="H446" s="180"/>
      <c r="I446" s="180"/>
      <c r="J446" s="180"/>
      <c r="K446" s="180"/>
      <c r="L446" s="180"/>
      <c r="M446" s="180"/>
      <c r="N446" s="181"/>
      <c r="O446" s="181"/>
      <c r="P446" s="181"/>
      <c r="Q446" s="181"/>
      <c r="R446" s="177"/>
      <c r="S446" s="177"/>
      <c r="T446" s="182"/>
      <c r="U446" s="177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 t="s">
        <v>515</v>
      </c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94" t="str">
        <f>C446</f>
        <v>- operátorský panel 7"</v>
      </c>
      <c r="BB446" s="183"/>
      <c r="BC446" s="183"/>
      <c r="BD446" s="183"/>
      <c r="BE446" s="183"/>
      <c r="BF446" s="183"/>
      <c r="BG446" s="183"/>
      <c r="BH446" s="183"/>
    </row>
    <row r="447" spans="1:60" ht="22.5" outlineLevel="1">
      <c r="A447" s="174">
        <v>199</v>
      </c>
      <c r="B447" s="175" t="s">
        <v>734</v>
      </c>
      <c r="C447" s="176" t="s">
        <v>729</v>
      </c>
      <c r="D447" s="177" t="s">
        <v>152</v>
      </c>
      <c r="E447" s="178">
        <v>1</v>
      </c>
      <c r="F447" s="179"/>
      <c r="G447" s="180"/>
      <c r="H447" s="179"/>
      <c r="I447" s="180">
        <f>ROUND(E447*H447,2)</f>
        <v>0</v>
      </c>
      <c r="J447" s="179"/>
      <c r="K447" s="180">
        <f>ROUND(E447*J447,2)</f>
        <v>0</v>
      </c>
      <c r="L447" s="180">
        <v>21</v>
      </c>
      <c r="M447" s="180">
        <f>G447*(1+L447/100)</f>
        <v>0</v>
      </c>
      <c r="N447" s="181">
        <v>0</v>
      </c>
      <c r="O447" s="181">
        <f>ROUND(E447*N447,5)</f>
        <v>0</v>
      </c>
      <c r="P447" s="181">
        <v>0</v>
      </c>
      <c r="Q447" s="181">
        <f>ROUND(E447*P447,5)</f>
        <v>0</v>
      </c>
      <c r="R447" s="177"/>
      <c r="S447" s="177"/>
      <c r="T447" s="182">
        <v>0</v>
      </c>
      <c r="U447" s="177">
        <f>ROUND(E447*T447,2)</f>
        <v>0</v>
      </c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 t="s">
        <v>153</v>
      </c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3"/>
      <c r="AS447" s="183"/>
      <c r="AT447" s="183"/>
      <c r="AU447" s="183"/>
      <c r="AV447" s="183"/>
      <c r="AW447" s="183"/>
      <c r="AX447" s="183"/>
      <c r="AY447" s="183"/>
      <c r="AZ447" s="183"/>
      <c r="BA447" s="183"/>
      <c r="BB447" s="183"/>
      <c r="BC447" s="183"/>
      <c r="BD447" s="183"/>
      <c r="BE447" s="183"/>
      <c r="BF447" s="183"/>
      <c r="BG447" s="183"/>
      <c r="BH447" s="183"/>
    </row>
    <row r="448" spans="1:60" ht="13.5" outlineLevel="1">
      <c r="A448" s="174"/>
      <c r="B448" s="175"/>
      <c r="C448" s="269" t="s">
        <v>735</v>
      </c>
      <c r="D448" s="270"/>
      <c r="E448" s="271"/>
      <c r="F448" s="272"/>
      <c r="G448" s="273"/>
      <c r="H448" s="180"/>
      <c r="I448" s="180"/>
      <c r="J448" s="180"/>
      <c r="K448" s="180"/>
      <c r="L448" s="180"/>
      <c r="M448" s="180"/>
      <c r="N448" s="181"/>
      <c r="O448" s="181"/>
      <c r="P448" s="181"/>
      <c r="Q448" s="181"/>
      <c r="R448" s="177"/>
      <c r="S448" s="177"/>
      <c r="T448" s="182"/>
      <c r="U448" s="177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 t="s">
        <v>515</v>
      </c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94" t="str">
        <f>C448</f>
        <v>- záložní zdroj 24V s akumulátorem (akumulátory 12V, střídač)</v>
      </c>
      <c r="BB448" s="183"/>
      <c r="BC448" s="183"/>
      <c r="BD448" s="183"/>
      <c r="BE448" s="183"/>
      <c r="BF448" s="183"/>
      <c r="BG448" s="183"/>
      <c r="BH448" s="183"/>
    </row>
    <row r="449" spans="1:60" ht="22.5" outlineLevel="1">
      <c r="A449" s="174">
        <v>200</v>
      </c>
      <c r="B449" s="175" t="s">
        <v>736</v>
      </c>
      <c r="C449" s="176" t="s">
        <v>729</v>
      </c>
      <c r="D449" s="177" t="s">
        <v>152</v>
      </c>
      <c r="E449" s="178">
        <v>1</v>
      </c>
      <c r="F449" s="179"/>
      <c r="G449" s="180"/>
      <c r="H449" s="179"/>
      <c r="I449" s="180">
        <f>ROUND(E449*H449,2)</f>
        <v>0</v>
      </c>
      <c r="J449" s="179"/>
      <c r="K449" s="180">
        <f>ROUND(E449*J449,2)</f>
        <v>0</v>
      </c>
      <c r="L449" s="180">
        <v>21</v>
      </c>
      <c r="M449" s="180">
        <f>G449*(1+L449/100)</f>
        <v>0</v>
      </c>
      <c r="N449" s="181">
        <v>0</v>
      </c>
      <c r="O449" s="181">
        <f>ROUND(E449*N449,5)</f>
        <v>0</v>
      </c>
      <c r="P449" s="181">
        <v>0</v>
      </c>
      <c r="Q449" s="181">
        <f>ROUND(E449*P449,5)</f>
        <v>0</v>
      </c>
      <c r="R449" s="177"/>
      <c r="S449" s="177"/>
      <c r="T449" s="182">
        <v>0</v>
      </c>
      <c r="U449" s="177">
        <f>ROUND(E449*T449,2)</f>
        <v>0</v>
      </c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 t="s">
        <v>153</v>
      </c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3"/>
      <c r="AT449" s="183"/>
      <c r="AU449" s="183"/>
      <c r="AV449" s="183"/>
      <c r="AW449" s="183"/>
      <c r="AX449" s="183"/>
      <c r="AY449" s="183"/>
      <c r="AZ449" s="183"/>
      <c r="BA449" s="183"/>
      <c r="BB449" s="183"/>
      <c r="BC449" s="183"/>
      <c r="BD449" s="183"/>
      <c r="BE449" s="183"/>
      <c r="BF449" s="183"/>
      <c r="BG449" s="183"/>
      <c r="BH449" s="183"/>
    </row>
    <row r="450" spans="1:60" ht="24" outlineLevel="1">
      <c r="A450" s="174"/>
      <c r="B450" s="175"/>
      <c r="C450" s="269" t="s">
        <v>737</v>
      </c>
      <c r="D450" s="270"/>
      <c r="E450" s="271"/>
      <c r="F450" s="272"/>
      <c r="G450" s="273"/>
      <c r="H450" s="180"/>
      <c r="I450" s="180"/>
      <c r="J450" s="180"/>
      <c r="K450" s="180"/>
      <c r="L450" s="180"/>
      <c r="M450" s="180"/>
      <c r="N450" s="181"/>
      <c r="O450" s="181"/>
      <c r="P450" s="181"/>
      <c r="Q450" s="181"/>
      <c r="R450" s="177"/>
      <c r="S450" s="177"/>
      <c r="T450" s="182"/>
      <c r="U450" s="177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 t="s">
        <v>515</v>
      </c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94" t="str">
        <f>C450</f>
        <v>- GSM/GPRS router pro přenos SCADA aplikace, Ethernet 10/100, I/O modul pro aktivaci textových zpráv, prutová anténa</v>
      </c>
      <c r="BB450" s="183"/>
      <c r="BC450" s="183"/>
      <c r="BD450" s="183"/>
      <c r="BE450" s="183"/>
      <c r="BF450" s="183"/>
      <c r="BG450" s="183"/>
      <c r="BH450" s="183"/>
    </row>
    <row r="451" spans="1:60" ht="22.5" outlineLevel="1">
      <c r="A451" s="174">
        <v>201</v>
      </c>
      <c r="B451" s="175" t="s">
        <v>738</v>
      </c>
      <c r="C451" s="176" t="s">
        <v>739</v>
      </c>
      <c r="D451" s="177" t="s">
        <v>152</v>
      </c>
      <c r="E451" s="178">
        <v>1</v>
      </c>
      <c r="F451" s="179"/>
      <c r="G451" s="180"/>
      <c r="H451" s="179"/>
      <c r="I451" s="180">
        <f>ROUND(E451*H451,2)</f>
        <v>0</v>
      </c>
      <c r="J451" s="179"/>
      <c r="K451" s="180">
        <f>ROUND(E451*J451,2)</f>
        <v>0</v>
      </c>
      <c r="L451" s="180">
        <v>21</v>
      </c>
      <c r="M451" s="180">
        <f>G451*(1+L451/100)</f>
        <v>0</v>
      </c>
      <c r="N451" s="181">
        <v>0</v>
      </c>
      <c r="O451" s="181">
        <f>ROUND(E451*N451,5)</f>
        <v>0</v>
      </c>
      <c r="P451" s="181">
        <v>0</v>
      </c>
      <c r="Q451" s="181">
        <f>ROUND(E451*P451,5)</f>
        <v>0</v>
      </c>
      <c r="R451" s="177"/>
      <c r="S451" s="177"/>
      <c r="T451" s="182">
        <v>0</v>
      </c>
      <c r="U451" s="177">
        <f>ROUND(E451*T451,2)</f>
        <v>0</v>
      </c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 t="s">
        <v>153</v>
      </c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183"/>
      <c r="AT451" s="183"/>
      <c r="AU451" s="183"/>
      <c r="AV451" s="183"/>
      <c r="AW451" s="183"/>
      <c r="AX451" s="183"/>
      <c r="AY451" s="183"/>
      <c r="AZ451" s="183"/>
      <c r="BA451" s="183"/>
      <c r="BB451" s="183"/>
      <c r="BC451" s="183"/>
      <c r="BD451" s="183"/>
      <c r="BE451" s="183"/>
      <c r="BF451" s="183"/>
      <c r="BG451" s="183"/>
      <c r="BH451" s="183"/>
    </row>
    <row r="452" spans="1:60" ht="57.75" outlineLevel="1">
      <c r="A452" s="174"/>
      <c r="B452" s="175"/>
      <c r="C452" s="269" t="s">
        <v>740</v>
      </c>
      <c r="D452" s="270"/>
      <c r="E452" s="271"/>
      <c r="F452" s="272"/>
      <c r="G452" s="273"/>
      <c r="H452" s="180"/>
      <c r="I452" s="180"/>
      <c r="J452" s="180"/>
      <c r="K452" s="180"/>
      <c r="L452" s="180"/>
      <c r="M452" s="180"/>
      <c r="N452" s="181"/>
      <c r="O452" s="181"/>
      <c r="P452" s="181"/>
      <c r="Q452" s="181"/>
      <c r="R452" s="177"/>
      <c r="S452" s="177"/>
      <c r="T452" s="182"/>
      <c r="U452" s="177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 t="s">
        <v>515</v>
      </c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94" t="str">
        <f>C452</f>
        <v>-skříň oceloplechová s polyesterovou povrchovou úpravou, odstín RAL7032, kabelové vývody horem, ukončení kabelů na  svorkovnici, sokl 100mm, schránka na dokumentaci, montážní panel, IP54, výdechová mřížka pro odvětrávání prostoru skříně-  umístění v horní části na boku nebo dveřích skříně., osvětlení vnitřního prostoru, součástí rozvaděče přívodní ventilátor s  vyvedeným přisáváním na fasádu budovy</v>
      </c>
      <c r="BB452" s="183"/>
      <c r="BC452" s="183"/>
      <c r="BD452" s="183"/>
      <c r="BE452" s="183"/>
      <c r="BF452" s="183"/>
      <c r="BG452" s="183"/>
      <c r="BH452" s="183"/>
    </row>
    <row r="453" spans="1:60" ht="22.5" outlineLevel="1">
      <c r="A453" s="174">
        <v>202</v>
      </c>
      <c r="B453" s="175" t="s">
        <v>741</v>
      </c>
      <c r="C453" s="176" t="s">
        <v>742</v>
      </c>
      <c r="D453" s="177" t="s">
        <v>152</v>
      </c>
      <c r="E453" s="178">
        <v>1</v>
      </c>
      <c r="F453" s="179"/>
      <c r="G453" s="180"/>
      <c r="H453" s="179"/>
      <c r="I453" s="180">
        <f aca="true" t="shared" si="7" ref="I453:I458">ROUND(E453*H453,2)</f>
        <v>0</v>
      </c>
      <c r="J453" s="179"/>
      <c r="K453" s="180">
        <f aca="true" t="shared" si="8" ref="K453:K458">ROUND(E453*J453,2)</f>
        <v>0</v>
      </c>
      <c r="L453" s="180">
        <v>21</v>
      </c>
      <c r="M453" s="180">
        <f aca="true" t="shared" si="9" ref="M453:M458">G453*(1+L453/100)</f>
        <v>0</v>
      </c>
      <c r="N453" s="181">
        <v>0</v>
      </c>
      <c r="O453" s="181">
        <f aca="true" t="shared" si="10" ref="O453:O458">ROUND(E453*N453,5)</f>
        <v>0</v>
      </c>
      <c r="P453" s="181">
        <v>0</v>
      </c>
      <c r="Q453" s="181">
        <f aca="true" t="shared" si="11" ref="Q453:Q458">ROUND(E453*P453,5)</f>
        <v>0</v>
      </c>
      <c r="R453" s="177"/>
      <c r="S453" s="177"/>
      <c r="T453" s="182">
        <v>0</v>
      </c>
      <c r="U453" s="177">
        <f aca="true" t="shared" si="12" ref="U453:U458">ROUND(E453*T453,2)</f>
        <v>0</v>
      </c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 t="s">
        <v>153</v>
      </c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183"/>
      <c r="AT453" s="183"/>
      <c r="AU453" s="183"/>
      <c r="AV453" s="183"/>
      <c r="AW453" s="183"/>
      <c r="AX453" s="183"/>
      <c r="AY453" s="183"/>
      <c r="AZ453" s="183"/>
      <c r="BA453" s="183"/>
      <c r="BB453" s="183"/>
      <c r="BC453" s="183"/>
      <c r="BD453" s="183"/>
      <c r="BE453" s="183"/>
      <c r="BF453" s="183"/>
      <c r="BG453" s="183"/>
      <c r="BH453" s="183"/>
    </row>
    <row r="454" spans="1:60" ht="22.5" outlineLevel="1">
      <c r="A454" s="174">
        <v>203</v>
      </c>
      <c r="B454" s="175" t="s">
        <v>743</v>
      </c>
      <c r="C454" s="176" t="s">
        <v>744</v>
      </c>
      <c r="D454" s="177" t="s">
        <v>152</v>
      </c>
      <c r="E454" s="178">
        <v>1</v>
      </c>
      <c r="F454" s="179"/>
      <c r="G454" s="180"/>
      <c r="H454" s="179"/>
      <c r="I454" s="180">
        <f t="shared" si="7"/>
        <v>0</v>
      </c>
      <c r="J454" s="179"/>
      <c r="K454" s="180">
        <f t="shared" si="8"/>
        <v>0</v>
      </c>
      <c r="L454" s="180">
        <v>21</v>
      </c>
      <c r="M454" s="180">
        <f t="shared" si="9"/>
        <v>0</v>
      </c>
      <c r="N454" s="181">
        <v>0</v>
      </c>
      <c r="O454" s="181">
        <f t="shared" si="10"/>
        <v>0</v>
      </c>
      <c r="P454" s="181">
        <v>0</v>
      </c>
      <c r="Q454" s="181">
        <f t="shared" si="11"/>
        <v>0</v>
      </c>
      <c r="R454" s="177"/>
      <c r="S454" s="177"/>
      <c r="T454" s="182">
        <v>0</v>
      </c>
      <c r="U454" s="177">
        <f t="shared" si="12"/>
        <v>0</v>
      </c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 t="s">
        <v>153</v>
      </c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183"/>
      <c r="BF454" s="183"/>
      <c r="BG454" s="183"/>
      <c r="BH454" s="183"/>
    </row>
    <row r="455" spans="1:60" ht="22.5" outlineLevel="1">
      <c r="A455" s="174">
        <v>204</v>
      </c>
      <c r="B455" s="175" t="s">
        <v>745</v>
      </c>
      <c r="C455" s="176" t="s">
        <v>746</v>
      </c>
      <c r="D455" s="177" t="s">
        <v>152</v>
      </c>
      <c r="E455" s="178">
        <v>1</v>
      </c>
      <c r="F455" s="179"/>
      <c r="G455" s="180"/>
      <c r="H455" s="179"/>
      <c r="I455" s="180">
        <f t="shared" si="7"/>
        <v>0</v>
      </c>
      <c r="J455" s="179"/>
      <c r="K455" s="180">
        <f t="shared" si="8"/>
        <v>0</v>
      </c>
      <c r="L455" s="180">
        <v>21</v>
      </c>
      <c r="M455" s="180">
        <f t="shared" si="9"/>
        <v>0</v>
      </c>
      <c r="N455" s="181">
        <v>0</v>
      </c>
      <c r="O455" s="181">
        <f t="shared" si="10"/>
        <v>0</v>
      </c>
      <c r="P455" s="181">
        <v>0</v>
      </c>
      <c r="Q455" s="181">
        <f t="shared" si="11"/>
        <v>0</v>
      </c>
      <c r="R455" s="177"/>
      <c r="S455" s="177"/>
      <c r="T455" s="182">
        <v>0</v>
      </c>
      <c r="U455" s="177">
        <f t="shared" si="12"/>
        <v>0</v>
      </c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 t="s">
        <v>153</v>
      </c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183"/>
      <c r="AT455" s="183"/>
      <c r="AU455" s="183"/>
      <c r="AV455" s="183"/>
      <c r="AW455" s="183"/>
      <c r="AX455" s="183"/>
      <c r="AY455" s="183"/>
      <c r="AZ455" s="183"/>
      <c r="BA455" s="183"/>
      <c r="BB455" s="183"/>
      <c r="BC455" s="183"/>
      <c r="BD455" s="183"/>
      <c r="BE455" s="183"/>
      <c r="BF455" s="183"/>
      <c r="BG455" s="183"/>
      <c r="BH455" s="183"/>
    </row>
    <row r="456" spans="1:60" ht="22.5" outlineLevel="1">
      <c r="A456" s="174">
        <v>205</v>
      </c>
      <c r="B456" s="175" t="s">
        <v>747</v>
      </c>
      <c r="C456" s="176" t="s">
        <v>748</v>
      </c>
      <c r="D456" s="177" t="s">
        <v>152</v>
      </c>
      <c r="E456" s="178">
        <v>1</v>
      </c>
      <c r="F456" s="179"/>
      <c r="G456" s="180"/>
      <c r="H456" s="179"/>
      <c r="I456" s="180">
        <f t="shared" si="7"/>
        <v>0</v>
      </c>
      <c r="J456" s="179"/>
      <c r="K456" s="180">
        <f t="shared" si="8"/>
        <v>0</v>
      </c>
      <c r="L456" s="180">
        <v>21</v>
      </c>
      <c r="M456" s="180">
        <f t="shared" si="9"/>
        <v>0</v>
      </c>
      <c r="N456" s="181">
        <v>0</v>
      </c>
      <c r="O456" s="181">
        <f t="shared" si="10"/>
        <v>0</v>
      </c>
      <c r="P456" s="181">
        <v>0</v>
      </c>
      <c r="Q456" s="181">
        <f t="shared" si="11"/>
        <v>0</v>
      </c>
      <c r="R456" s="177"/>
      <c r="S456" s="177"/>
      <c r="T456" s="182">
        <v>0</v>
      </c>
      <c r="U456" s="177">
        <f t="shared" si="12"/>
        <v>0</v>
      </c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 t="s">
        <v>153</v>
      </c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183"/>
      <c r="AT456" s="183"/>
      <c r="AU456" s="183"/>
      <c r="AV456" s="183"/>
      <c r="AW456" s="183"/>
      <c r="AX456" s="183"/>
      <c r="AY456" s="183"/>
      <c r="AZ456" s="183"/>
      <c r="BA456" s="183"/>
      <c r="BB456" s="183"/>
      <c r="BC456" s="183"/>
      <c r="BD456" s="183"/>
      <c r="BE456" s="183"/>
      <c r="BF456" s="183"/>
      <c r="BG456" s="183"/>
      <c r="BH456" s="183"/>
    </row>
    <row r="457" spans="1:60" ht="22.5" outlineLevel="1">
      <c r="A457" s="174">
        <v>206</v>
      </c>
      <c r="B457" s="175" t="s">
        <v>749</v>
      </c>
      <c r="C457" s="176" t="s">
        <v>750</v>
      </c>
      <c r="D457" s="177" t="s">
        <v>152</v>
      </c>
      <c r="E457" s="178">
        <v>1</v>
      </c>
      <c r="F457" s="179"/>
      <c r="G457" s="180"/>
      <c r="H457" s="179"/>
      <c r="I457" s="180">
        <f t="shared" si="7"/>
        <v>0</v>
      </c>
      <c r="J457" s="179"/>
      <c r="K457" s="180">
        <f t="shared" si="8"/>
        <v>0</v>
      </c>
      <c r="L457" s="180">
        <v>21</v>
      </c>
      <c r="M457" s="180">
        <f t="shared" si="9"/>
        <v>0</v>
      </c>
      <c r="N457" s="181">
        <v>0</v>
      </c>
      <c r="O457" s="181">
        <f t="shared" si="10"/>
        <v>0</v>
      </c>
      <c r="P457" s="181">
        <v>0</v>
      </c>
      <c r="Q457" s="181">
        <f t="shared" si="11"/>
        <v>0</v>
      </c>
      <c r="R457" s="177"/>
      <c r="S457" s="177"/>
      <c r="T457" s="182">
        <v>0</v>
      </c>
      <c r="U457" s="177">
        <f t="shared" si="12"/>
        <v>0</v>
      </c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 t="s">
        <v>153</v>
      </c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/>
      <c r="BC457" s="183"/>
      <c r="BD457" s="183"/>
      <c r="BE457" s="183"/>
      <c r="BF457" s="183"/>
      <c r="BG457" s="183"/>
      <c r="BH457" s="183"/>
    </row>
    <row r="458" spans="1:60" ht="13.5" outlineLevel="1">
      <c r="A458" s="174">
        <v>207</v>
      </c>
      <c r="B458" s="175" t="s">
        <v>751</v>
      </c>
      <c r="C458" s="176" t="s">
        <v>752</v>
      </c>
      <c r="D458" s="177" t="s">
        <v>152</v>
      </c>
      <c r="E458" s="178">
        <v>2</v>
      </c>
      <c r="F458" s="179"/>
      <c r="G458" s="180"/>
      <c r="H458" s="179"/>
      <c r="I458" s="180">
        <f t="shared" si="7"/>
        <v>0</v>
      </c>
      <c r="J458" s="179"/>
      <c r="K458" s="180">
        <f t="shared" si="8"/>
        <v>0</v>
      </c>
      <c r="L458" s="180">
        <v>21</v>
      </c>
      <c r="M458" s="180">
        <f t="shared" si="9"/>
        <v>0</v>
      </c>
      <c r="N458" s="181">
        <v>0</v>
      </c>
      <c r="O458" s="181">
        <f t="shared" si="10"/>
        <v>0</v>
      </c>
      <c r="P458" s="181">
        <v>0</v>
      </c>
      <c r="Q458" s="181">
        <f t="shared" si="11"/>
        <v>0</v>
      </c>
      <c r="R458" s="177"/>
      <c r="S458" s="177"/>
      <c r="T458" s="182">
        <v>0</v>
      </c>
      <c r="U458" s="177">
        <f t="shared" si="12"/>
        <v>0</v>
      </c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 t="s">
        <v>153</v>
      </c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183"/>
      <c r="BF458" s="183"/>
      <c r="BG458" s="183"/>
      <c r="BH458" s="183"/>
    </row>
    <row r="459" spans="1:60" ht="46.5" outlineLevel="1">
      <c r="A459" s="174"/>
      <c r="B459" s="175"/>
      <c r="C459" s="269" t="s">
        <v>753</v>
      </c>
      <c r="D459" s="270"/>
      <c r="E459" s="271"/>
      <c r="F459" s="272"/>
      <c r="G459" s="273"/>
      <c r="H459" s="180"/>
      <c r="I459" s="180"/>
      <c r="J459" s="180"/>
      <c r="K459" s="180"/>
      <c r="L459" s="180"/>
      <c r="M459" s="180"/>
      <c r="N459" s="181"/>
      <c r="O459" s="181"/>
      <c r="P459" s="181"/>
      <c r="Q459" s="181"/>
      <c r="R459" s="177"/>
      <c r="S459" s="177"/>
      <c r="T459" s="182"/>
      <c r="U459" s="177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 t="s">
        <v>515</v>
      </c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  <c r="AP459" s="183"/>
      <c r="AQ459" s="183"/>
      <c r="AR459" s="183"/>
      <c r="AS459" s="183"/>
      <c r="AT459" s="183"/>
      <c r="AU459" s="183"/>
      <c r="AV459" s="183"/>
      <c r="AW459" s="183"/>
      <c r="AX459" s="183"/>
      <c r="AY459" s="183"/>
      <c r="AZ459" s="183"/>
      <c r="BA459" s="194" t="str">
        <f>C459</f>
        <v>- měnič kmitočtu 3,0kW s příslušenstvím, ovládacím panelem pro oddělenou montáž do dveří rozváděče, stupeň krytí min.IP20,   po výpadku napájení bezobslužný restart a najetí do provozu, provedení odrušení kategorie  C1/C2, přetížení 10%/1min.,   ochrana elektroniky - lakováním desek</v>
      </c>
      <c r="BB459" s="183"/>
      <c r="BC459" s="183"/>
      <c r="BD459" s="183"/>
      <c r="BE459" s="183"/>
      <c r="BF459" s="183"/>
      <c r="BG459" s="183"/>
      <c r="BH459" s="183"/>
    </row>
    <row r="460" spans="1:60" ht="22.5" outlineLevel="1">
      <c r="A460" s="174">
        <v>208</v>
      </c>
      <c r="B460" s="175" t="s">
        <v>754</v>
      </c>
      <c r="C460" s="176" t="s">
        <v>755</v>
      </c>
      <c r="D460" s="177" t="s">
        <v>152</v>
      </c>
      <c r="E460" s="178">
        <v>1</v>
      </c>
      <c r="F460" s="179"/>
      <c r="G460" s="180"/>
      <c r="H460" s="179"/>
      <c r="I460" s="180">
        <f>ROUND(E460*H460,2)</f>
        <v>0</v>
      </c>
      <c r="J460" s="179"/>
      <c r="K460" s="180">
        <f>ROUND(E460*J460,2)</f>
        <v>0</v>
      </c>
      <c r="L460" s="180">
        <v>21</v>
      </c>
      <c r="M460" s="180">
        <f>G460*(1+L460/100)</f>
        <v>0</v>
      </c>
      <c r="N460" s="181">
        <v>0</v>
      </c>
      <c r="O460" s="181">
        <f>ROUND(E460*N460,5)</f>
        <v>0</v>
      </c>
      <c r="P460" s="181">
        <v>0</v>
      </c>
      <c r="Q460" s="181">
        <f>ROUND(E460*P460,5)</f>
        <v>0</v>
      </c>
      <c r="R460" s="177"/>
      <c r="S460" s="177"/>
      <c r="T460" s="182">
        <v>0</v>
      </c>
      <c r="U460" s="177">
        <f>ROUND(E460*T460,2)</f>
        <v>0</v>
      </c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 t="s">
        <v>153</v>
      </c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183"/>
      <c r="BF460" s="183"/>
      <c r="BG460" s="183"/>
      <c r="BH460" s="183"/>
    </row>
    <row r="461" spans="1:60" ht="13.5" outlineLevel="1">
      <c r="A461" s="174">
        <v>209</v>
      </c>
      <c r="B461" s="175" t="s">
        <v>756</v>
      </c>
      <c r="C461" s="176" t="s">
        <v>752</v>
      </c>
      <c r="D461" s="177" t="s">
        <v>152</v>
      </c>
      <c r="E461" s="178">
        <v>1</v>
      </c>
      <c r="F461" s="179"/>
      <c r="G461" s="180"/>
      <c r="H461" s="179"/>
      <c r="I461" s="180">
        <f>ROUND(E461*H461,2)</f>
        <v>0</v>
      </c>
      <c r="J461" s="179"/>
      <c r="K461" s="180">
        <f>ROUND(E461*J461,2)</f>
        <v>0</v>
      </c>
      <c r="L461" s="180">
        <v>21</v>
      </c>
      <c r="M461" s="180">
        <f>G461*(1+L461/100)</f>
        <v>0</v>
      </c>
      <c r="N461" s="181">
        <v>0</v>
      </c>
      <c r="O461" s="181">
        <f>ROUND(E461*N461,5)</f>
        <v>0</v>
      </c>
      <c r="P461" s="181">
        <v>0</v>
      </c>
      <c r="Q461" s="181">
        <f>ROUND(E461*P461,5)</f>
        <v>0</v>
      </c>
      <c r="R461" s="177"/>
      <c r="S461" s="177"/>
      <c r="T461" s="182">
        <v>0</v>
      </c>
      <c r="U461" s="177">
        <f>ROUND(E461*T461,2)</f>
        <v>0</v>
      </c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 t="s">
        <v>153</v>
      </c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  <c r="AP461" s="183"/>
      <c r="AQ461" s="183"/>
      <c r="AR461" s="183"/>
      <c r="AS461" s="183"/>
      <c r="AT461" s="183"/>
      <c r="AU461" s="183"/>
      <c r="AV461" s="183"/>
      <c r="AW461" s="183"/>
      <c r="AX461" s="183"/>
      <c r="AY461" s="183"/>
      <c r="AZ461" s="183"/>
      <c r="BA461" s="183"/>
      <c r="BB461" s="183"/>
      <c r="BC461" s="183"/>
      <c r="BD461" s="183"/>
      <c r="BE461" s="183"/>
      <c r="BF461" s="183"/>
      <c r="BG461" s="183"/>
      <c r="BH461" s="183"/>
    </row>
    <row r="462" spans="1:60" ht="12" customHeight="1" outlineLevel="1">
      <c r="A462" s="174"/>
      <c r="B462" s="175"/>
      <c r="C462" s="269" t="s">
        <v>757</v>
      </c>
      <c r="D462" s="270"/>
      <c r="E462" s="271"/>
      <c r="F462" s="272"/>
      <c r="G462" s="273"/>
      <c r="H462" s="180"/>
      <c r="I462" s="180"/>
      <c r="J462" s="180"/>
      <c r="K462" s="180"/>
      <c r="L462" s="180"/>
      <c r="M462" s="180"/>
      <c r="N462" s="181"/>
      <c r="O462" s="181"/>
      <c r="P462" s="181"/>
      <c r="Q462" s="181"/>
      <c r="R462" s="177"/>
      <c r="S462" s="177"/>
      <c r="T462" s="182"/>
      <c r="U462" s="177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 t="s">
        <v>515</v>
      </c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94" t="str">
        <f>C462</f>
        <v>- přístrojová náplň. jističe, relé, stykače, ovládací hlavice, optické signaliační prvky, viz. výkres rozváděče</v>
      </c>
      <c r="BB462" s="183"/>
      <c r="BC462" s="183"/>
      <c r="BD462" s="183"/>
      <c r="BE462" s="183"/>
      <c r="BF462" s="183"/>
      <c r="BG462" s="183"/>
      <c r="BH462" s="183"/>
    </row>
    <row r="463" spans="1:60" ht="22.5" outlineLevel="1">
      <c r="A463" s="174">
        <v>210</v>
      </c>
      <c r="B463" s="175" t="s">
        <v>758</v>
      </c>
      <c r="C463" s="176" t="s">
        <v>759</v>
      </c>
      <c r="D463" s="177" t="s">
        <v>152</v>
      </c>
      <c r="E463" s="178">
        <v>5</v>
      </c>
      <c r="F463" s="179"/>
      <c r="G463" s="180"/>
      <c r="H463" s="179"/>
      <c r="I463" s="180">
        <f>ROUND(E463*H463,2)</f>
        <v>0</v>
      </c>
      <c r="J463" s="179"/>
      <c r="K463" s="180">
        <f>ROUND(E463*J463,2)</f>
        <v>0</v>
      </c>
      <c r="L463" s="180">
        <v>21</v>
      </c>
      <c r="M463" s="180">
        <f>G463*(1+L463/100)</f>
        <v>0</v>
      </c>
      <c r="N463" s="181">
        <v>0</v>
      </c>
      <c r="O463" s="181">
        <f>ROUND(E463*N463,5)</f>
        <v>0</v>
      </c>
      <c r="P463" s="181">
        <v>0</v>
      </c>
      <c r="Q463" s="181">
        <f>ROUND(E463*P463,5)</f>
        <v>0</v>
      </c>
      <c r="R463" s="177"/>
      <c r="S463" s="177"/>
      <c r="T463" s="182">
        <v>0</v>
      </c>
      <c r="U463" s="177">
        <f>ROUND(E463*T463,2)</f>
        <v>0</v>
      </c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 t="s">
        <v>153</v>
      </c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</row>
    <row r="464" spans="1:60" ht="13.5" outlineLevel="1">
      <c r="A464" s="174">
        <v>211</v>
      </c>
      <c r="B464" s="175" t="s">
        <v>760</v>
      </c>
      <c r="C464" s="176" t="s">
        <v>752</v>
      </c>
      <c r="D464" s="177" t="s">
        <v>152</v>
      </c>
      <c r="E464" s="178">
        <v>1</v>
      </c>
      <c r="F464" s="179"/>
      <c r="G464" s="180"/>
      <c r="H464" s="179"/>
      <c r="I464" s="180">
        <f>ROUND(E464*H464,2)</f>
        <v>0</v>
      </c>
      <c r="J464" s="179"/>
      <c r="K464" s="180">
        <f>ROUND(E464*J464,2)</f>
        <v>0</v>
      </c>
      <c r="L464" s="180">
        <v>21</v>
      </c>
      <c r="M464" s="180">
        <f>G464*(1+L464/100)</f>
        <v>0</v>
      </c>
      <c r="N464" s="181">
        <v>0</v>
      </c>
      <c r="O464" s="181">
        <f>ROUND(E464*N464,5)</f>
        <v>0</v>
      </c>
      <c r="P464" s="181">
        <v>0</v>
      </c>
      <c r="Q464" s="181">
        <f>ROUND(E464*P464,5)</f>
        <v>0</v>
      </c>
      <c r="R464" s="177"/>
      <c r="S464" s="177"/>
      <c r="T464" s="182">
        <v>0</v>
      </c>
      <c r="U464" s="177">
        <f>ROUND(E464*T464,2)</f>
        <v>0</v>
      </c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 t="s">
        <v>153</v>
      </c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</row>
    <row r="465" spans="1:60" ht="24" outlineLevel="1">
      <c r="A465" s="174"/>
      <c r="B465" s="175"/>
      <c r="C465" s="269" t="s">
        <v>761</v>
      </c>
      <c r="D465" s="270"/>
      <c r="E465" s="271"/>
      <c r="F465" s="272"/>
      <c r="G465" s="273"/>
      <c r="H465" s="180"/>
      <c r="I465" s="180"/>
      <c r="J465" s="180"/>
      <c r="K465" s="180"/>
      <c r="L465" s="180"/>
      <c r="M465" s="180"/>
      <c r="N465" s="181"/>
      <c r="O465" s="181"/>
      <c r="P465" s="181"/>
      <c r="Q465" s="181"/>
      <c r="R465" s="177"/>
      <c r="S465" s="177"/>
      <c r="T465" s="182"/>
      <c r="U465" s="177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 t="s">
        <v>515</v>
      </c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183"/>
      <c r="AT465" s="183"/>
      <c r="AU465" s="183"/>
      <c r="AV465" s="183"/>
      <c r="AW465" s="183"/>
      <c r="AX465" s="183"/>
      <c r="AY465" s="183"/>
      <c r="AZ465" s="183"/>
      <c r="BA465" s="194" t="str">
        <f>C465</f>
        <v>- ostatní montážní materiál-ranžírovací vodiče, nosné lišty, kabelové žlaby, svorky, ukončovací a značící materiál</v>
      </c>
      <c r="BB465" s="183"/>
      <c r="BC465" s="183"/>
      <c r="BD465" s="183"/>
      <c r="BE465" s="183"/>
      <c r="BF465" s="183"/>
      <c r="BG465" s="183"/>
      <c r="BH465" s="183"/>
    </row>
    <row r="466" spans="1:60" ht="22.5" outlineLevel="1">
      <c r="A466" s="174">
        <v>212</v>
      </c>
      <c r="B466" s="175" t="s">
        <v>762</v>
      </c>
      <c r="C466" s="176" t="s">
        <v>763</v>
      </c>
      <c r="D466" s="177" t="s">
        <v>152</v>
      </c>
      <c r="E466" s="178">
        <v>1</v>
      </c>
      <c r="F466" s="179"/>
      <c r="G466" s="180"/>
      <c r="H466" s="179"/>
      <c r="I466" s="180">
        <f aca="true" t="shared" si="13" ref="I466:I480">ROUND(E466*H466,2)</f>
        <v>0</v>
      </c>
      <c r="J466" s="179"/>
      <c r="K466" s="180">
        <f aca="true" t="shared" si="14" ref="K466:K480">ROUND(E466*J466,2)</f>
        <v>0</v>
      </c>
      <c r="L466" s="180">
        <v>21</v>
      </c>
      <c r="M466" s="180">
        <f aca="true" t="shared" si="15" ref="M466:M480">G466*(1+L466/100)</f>
        <v>0</v>
      </c>
      <c r="N466" s="181">
        <v>0</v>
      </c>
      <c r="O466" s="181">
        <f aca="true" t="shared" si="16" ref="O466:O480">ROUND(E466*N466,5)</f>
        <v>0</v>
      </c>
      <c r="P466" s="181">
        <v>0</v>
      </c>
      <c r="Q466" s="181">
        <f aca="true" t="shared" si="17" ref="Q466:Q480">ROUND(E466*P466,5)</f>
        <v>0</v>
      </c>
      <c r="R466" s="177"/>
      <c r="S466" s="177"/>
      <c r="T466" s="182">
        <v>0</v>
      </c>
      <c r="U466" s="177">
        <f aca="true" t="shared" si="18" ref="U466:U480">ROUND(E466*T466,2)</f>
        <v>0</v>
      </c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 t="s">
        <v>153</v>
      </c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3"/>
      <c r="AT466" s="183"/>
      <c r="AU466" s="183"/>
      <c r="AV466" s="183"/>
      <c r="AW466" s="183"/>
      <c r="AX466" s="183"/>
      <c r="AY466" s="183"/>
      <c r="AZ466" s="183"/>
      <c r="BA466" s="183"/>
      <c r="BB466" s="183"/>
      <c r="BC466" s="183"/>
      <c r="BD466" s="183"/>
      <c r="BE466" s="183"/>
      <c r="BF466" s="183"/>
      <c r="BG466" s="183"/>
      <c r="BH466" s="183"/>
    </row>
    <row r="467" spans="1:60" ht="22.5" outlineLevel="1">
      <c r="A467" s="174">
        <v>213</v>
      </c>
      <c r="B467" s="175" t="s">
        <v>764</v>
      </c>
      <c r="C467" s="176" t="s">
        <v>765</v>
      </c>
      <c r="D467" s="177" t="s">
        <v>253</v>
      </c>
      <c r="E467" s="178">
        <v>265</v>
      </c>
      <c r="F467" s="179"/>
      <c r="G467" s="180"/>
      <c r="H467" s="179"/>
      <c r="I467" s="180">
        <f t="shared" si="13"/>
        <v>0</v>
      </c>
      <c r="J467" s="179"/>
      <c r="K467" s="180">
        <f t="shared" si="14"/>
        <v>0</v>
      </c>
      <c r="L467" s="180">
        <v>21</v>
      </c>
      <c r="M467" s="180">
        <f t="shared" si="15"/>
        <v>0</v>
      </c>
      <c r="N467" s="181">
        <v>0</v>
      </c>
      <c r="O467" s="181">
        <f t="shared" si="16"/>
        <v>0</v>
      </c>
      <c r="P467" s="181">
        <v>0</v>
      </c>
      <c r="Q467" s="181">
        <f t="shared" si="17"/>
        <v>0</v>
      </c>
      <c r="R467" s="177"/>
      <c r="S467" s="177"/>
      <c r="T467" s="182">
        <v>0</v>
      </c>
      <c r="U467" s="177">
        <f t="shared" si="18"/>
        <v>0</v>
      </c>
      <c r="V467" s="183"/>
      <c r="W467" s="183"/>
      <c r="X467" s="183"/>
      <c r="Y467" s="183"/>
      <c r="Z467" s="183"/>
      <c r="AA467" s="183"/>
      <c r="AB467" s="183"/>
      <c r="AC467" s="183"/>
      <c r="AD467" s="183"/>
      <c r="AE467" s="183" t="s">
        <v>153</v>
      </c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3"/>
      <c r="AT467" s="183"/>
      <c r="AU467" s="183"/>
      <c r="AV467" s="183"/>
      <c r="AW467" s="183"/>
      <c r="AX467" s="183"/>
      <c r="AY467" s="183"/>
      <c r="AZ467" s="183"/>
      <c r="BA467" s="183"/>
      <c r="BB467" s="183"/>
      <c r="BC467" s="183"/>
      <c r="BD467" s="183"/>
      <c r="BE467" s="183"/>
      <c r="BF467" s="183"/>
      <c r="BG467" s="183"/>
      <c r="BH467" s="183"/>
    </row>
    <row r="468" spans="1:60" ht="22.5" outlineLevel="1">
      <c r="A468" s="174">
        <v>214</v>
      </c>
      <c r="B468" s="175" t="s">
        <v>766</v>
      </c>
      <c r="C468" s="176" t="s">
        <v>767</v>
      </c>
      <c r="D468" s="177" t="s">
        <v>253</v>
      </c>
      <c r="E468" s="178">
        <v>26</v>
      </c>
      <c r="F468" s="179"/>
      <c r="G468" s="180"/>
      <c r="H468" s="179"/>
      <c r="I468" s="180">
        <f t="shared" si="13"/>
        <v>0</v>
      </c>
      <c r="J468" s="179"/>
      <c r="K468" s="180">
        <f t="shared" si="14"/>
        <v>0</v>
      </c>
      <c r="L468" s="180">
        <v>21</v>
      </c>
      <c r="M468" s="180">
        <f t="shared" si="15"/>
        <v>0</v>
      </c>
      <c r="N468" s="181">
        <v>0</v>
      </c>
      <c r="O468" s="181">
        <f t="shared" si="16"/>
        <v>0</v>
      </c>
      <c r="P468" s="181">
        <v>0</v>
      </c>
      <c r="Q468" s="181">
        <f t="shared" si="17"/>
        <v>0</v>
      </c>
      <c r="R468" s="177"/>
      <c r="S468" s="177"/>
      <c r="T468" s="182">
        <v>0</v>
      </c>
      <c r="U468" s="177">
        <f t="shared" si="18"/>
        <v>0</v>
      </c>
      <c r="V468" s="183"/>
      <c r="W468" s="183"/>
      <c r="X468" s="183"/>
      <c r="Y468" s="183"/>
      <c r="Z468" s="183"/>
      <c r="AA468" s="183"/>
      <c r="AB468" s="183"/>
      <c r="AC468" s="183"/>
      <c r="AD468" s="183"/>
      <c r="AE468" s="183" t="s">
        <v>153</v>
      </c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183"/>
      <c r="AT468" s="183"/>
      <c r="AU468" s="183"/>
      <c r="AV468" s="183"/>
      <c r="AW468" s="183"/>
      <c r="AX468" s="183"/>
      <c r="AY468" s="183"/>
      <c r="AZ468" s="183"/>
      <c r="BA468" s="183"/>
      <c r="BB468" s="183"/>
      <c r="BC468" s="183"/>
      <c r="BD468" s="183"/>
      <c r="BE468" s="183"/>
      <c r="BF468" s="183"/>
      <c r="BG468" s="183"/>
      <c r="BH468" s="183"/>
    </row>
    <row r="469" spans="1:60" ht="22.5" outlineLevel="1">
      <c r="A469" s="174">
        <v>215</v>
      </c>
      <c r="B469" s="175" t="s">
        <v>768</v>
      </c>
      <c r="C469" s="176" t="s">
        <v>769</v>
      </c>
      <c r="D469" s="177" t="s">
        <v>253</v>
      </c>
      <c r="E469" s="178">
        <v>172</v>
      </c>
      <c r="F469" s="179"/>
      <c r="G469" s="180"/>
      <c r="H469" s="179"/>
      <c r="I469" s="180">
        <f t="shared" si="13"/>
        <v>0</v>
      </c>
      <c r="J469" s="179"/>
      <c r="K469" s="180">
        <f t="shared" si="14"/>
        <v>0</v>
      </c>
      <c r="L469" s="180">
        <v>21</v>
      </c>
      <c r="M469" s="180">
        <f t="shared" si="15"/>
        <v>0</v>
      </c>
      <c r="N469" s="181">
        <v>0</v>
      </c>
      <c r="O469" s="181">
        <f t="shared" si="16"/>
        <v>0</v>
      </c>
      <c r="P469" s="181">
        <v>0</v>
      </c>
      <c r="Q469" s="181">
        <f t="shared" si="17"/>
        <v>0</v>
      </c>
      <c r="R469" s="177"/>
      <c r="S469" s="177"/>
      <c r="T469" s="182">
        <v>0</v>
      </c>
      <c r="U469" s="177">
        <f t="shared" si="18"/>
        <v>0</v>
      </c>
      <c r="V469" s="183"/>
      <c r="W469" s="183"/>
      <c r="X469" s="183"/>
      <c r="Y469" s="183"/>
      <c r="Z469" s="183"/>
      <c r="AA469" s="183"/>
      <c r="AB469" s="183"/>
      <c r="AC469" s="183"/>
      <c r="AD469" s="183"/>
      <c r="AE469" s="183" t="s">
        <v>153</v>
      </c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183"/>
      <c r="AT469" s="183"/>
      <c r="AU469" s="183"/>
      <c r="AV469" s="183"/>
      <c r="AW469" s="183"/>
      <c r="AX469" s="183"/>
      <c r="AY469" s="183"/>
      <c r="AZ469" s="183"/>
      <c r="BA469" s="183"/>
      <c r="BB469" s="183"/>
      <c r="BC469" s="183"/>
      <c r="BD469" s="183"/>
      <c r="BE469" s="183"/>
      <c r="BF469" s="183"/>
      <c r="BG469" s="183"/>
      <c r="BH469" s="183"/>
    </row>
    <row r="470" spans="1:60" ht="22.5" outlineLevel="1">
      <c r="A470" s="174">
        <v>216</v>
      </c>
      <c r="B470" s="175" t="s">
        <v>770</v>
      </c>
      <c r="C470" s="176" t="s">
        <v>771</v>
      </c>
      <c r="D470" s="177" t="s">
        <v>253</v>
      </c>
      <c r="E470" s="178">
        <v>29</v>
      </c>
      <c r="F470" s="179"/>
      <c r="G470" s="180"/>
      <c r="H470" s="179"/>
      <c r="I470" s="180">
        <f t="shared" si="13"/>
        <v>0</v>
      </c>
      <c r="J470" s="179"/>
      <c r="K470" s="180">
        <f t="shared" si="14"/>
        <v>0</v>
      </c>
      <c r="L470" s="180">
        <v>21</v>
      </c>
      <c r="M470" s="180">
        <f t="shared" si="15"/>
        <v>0</v>
      </c>
      <c r="N470" s="181">
        <v>0</v>
      </c>
      <c r="O470" s="181">
        <f t="shared" si="16"/>
        <v>0</v>
      </c>
      <c r="P470" s="181">
        <v>0</v>
      </c>
      <c r="Q470" s="181">
        <f t="shared" si="17"/>
        <v>0</v>
      </c>
      <c r="R470" s="177"/>
      <c r="S470" s="177"/>
      <c r="T470" s="182">
        <v>0</v>
      </c>
      <c r="U470" s="177">
        <f t="shared" si="18"/>
        <v>0</v>
      </c>
      <c r="V470" s="183"/>
      <c r="W470" s="183"/>
      <c r="X470" s="183"/>
      <c r="Y470" s="183"/>
      <c r="Z470" s="183"/>
      <c r="AA470" s="183"/>
      <c r="AB470" s="183"/>
      <c r="AC470" s="183"/>
      <c r="AD470" s="183"/>
      <c r="AE470" s="183" t="s">
        <v>153</v>
      </c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183"/>
      <c r="AT470" s="183"/>
      <c r="AU470" s="183"/>
      <c r="AV470" s="183"/>
      <c r="AW470" s="183"/>
      <c r="AX470" s="183"/>
      <c r="AY470" s="183"/>
      <c r="AZ470" s="183"/>
      <c r="BA470" s="183"/>
      <c r="BB470" s="183"/>
      <c r="BC470" s="183"/>
      <c r="BD470" s="183"/>
      <c r="BE470" s="183"/>
      <c r="BF470" s="183"/>
      <c r="BG470" s="183"/>
      <c r="BH470" s="183"/>
    </row>
    <row r="471" spans="1:60" ht="22.5" outlineLevel="1">
      <c r="A471" s="174">
        <v>217</v>
      </c>
      <c r="B471" s="175" t="s">
        <v>772</v>
      </c>
      <c r="C471" s="176" t="s">
        <v>773</v>
      </c>
      <c r="D471" s="177" t="s">
        <v>253</v>
      </c>
      <c r="E471" s="178">
        <v>56</v>
      </c>
      <c r="F471" s="179"/>
      <c r="G471" s="180"/>
      <c r="H471" s="179"/>
      <c r="I471" s="180">
        <f t="shared" si="13"/>
        <v>0</v>
      </c>
      <c r="J471" s="179"/>
      <c r="K471" s="180">
        <f t="shared" si="14"/>
        <v>0</v>
      </c>
      <c r="L471" s="180">
        <v>21</v>
      </c>
      <c r="M471" s="180">
        <f t="shared" si="15"/>
        <v>0</v>
      </c>
      <c r="N471" s="181">
        <v>0</v>
      </c>
      <c r="O471" s="181">
        <f t="shared" si="16"/>
        <v>0</v>
      </c>
      <c r="P471" s="181">
        <v>0</v>
      </c>
      <c r="Q471" s="181">
        <f t="shared" si="17"/>
        <v>0</v>
      </c>
      <c r="R471" s="177"/>
      <c r="S471" s="177"/>
      <c r="T471" s="182">
        <v>0</v>
      </c>
      <c r="U471" s="177">
        <f t="shared" si="18"/>
        <v>0</v>
      </c>
      <c r="V471" s="183"/>
      <c r="W471" s="183"/>
      <c r="X471" s="183"/>
      <c r="Y471" s="183"/>
      <c r="Z471" s="183"/>
      <c r="AA471" s="183"/>
      <c r="AB471" s="183"/>
      <c r="AC471" s="183"/>
      <c r="AD471" s="183"/>
      <c r="AE471" s="183" t="s">
        <v>153</v>
      </c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183"/>
      <c r="AT471" s="183"/>
      <c r="AU471" s="183"/>
      <c r="AV471" s="183"/>
      <c r="AW471" s="183"/>
      <c r="AX471" s="183"/>
      <c r="AY471" s="183"/>
      <c r="AZ471" s="183"/>
      <c r="BA471" s="183"/>
      <c r="BB471" s="183"/>
      <c r="BC471" s="183"/>
      <c r="BD471" s="183"/>
      <c r="BE471" s="183"/>
      <c r="BF471" s="183"/>
      <c r="BG471" s="183"/>
      <c r="BH471" s="183"/>
    </row>
    <row r="472" spans="1:60" ht="22.5" outlineLevel="1">
      <c r="A472" s="174">
        <v>218</v>
      </c>
      <c r="B472" s="175" t="s">
        <v>774</v>
      </c>
      <c r="C472" s="176" t="s">
        <v>775</v>
      </c>
      <c r="D472" s="177" t="s">
        <v>253</v>
      </c>
      <c r="E472" s="178">
        <v>96</v>
      </c>
      <c r="F472" s="179"/>
      <c r="G472" s="180"/>
      <c r="H472" s="179"/>
      <c r="I472" s="180">
        <f t="shared" si="13"/>
        <v>0</v>
      </c>
      <c r="J472" s="179"/>
      <c r="K472" s="180">
        <f t="shared" si="14"/>
        <v>0</v>
      </c>
      <c r="L472" s="180">
        <v>21</v>
      </c>
      <c r="M472" s="180">
        <f t="shared" si="15"/>
        <v>0</v>
      </c>
      <c r="N472" s="181">
        <v>0</v>
      </c>
      <c r="O472" s="181">
        <f t="shared" si="16"/>
        <v>0</v>
      </c>
      <c r="P472" s="181">
        <v>0</v>
      </c>
      <c r="Q472" s="181">
        <f t="shared" si="17"/>
        <v>0</v>
      </c>
      <c r="R472" s="177"/>
      <c r="S472" s="177"/>
      <c r="T472" s="182">
        <v>0</v>
      </c>
      <c r="U472" s="177">
        <f t="shared" si="18"/>
        <v>0</v>
      </c>
      <c r="V472" s="183"/>
      <c r="W472" s="183"/>
      <c r="X472" s="183"/>
      <c r="Y472" s="183"/>
      <c r="Z472" s="183"/>
      <c r="AA472" s="183"/>
      <c r="AB472" s="183"/>
      <c r="AC472" s="183"/>
      <c r="AD472" s="183"/>
      <c r="AE472" s="183" t="s">
        <v>153</v>
      </c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3"/>
      <c r="AS472" s="183"/>
      <c r="AT472" s="183"/>
      <c r="AU472" s="183"/>
      <c r="AV472" s="183"/>
      <c r="AW472" s="183"/>
      <c r="AX472" s="183"/>
      <c r="AY472" s="183"/>
      <c r="AZ472" s="183"/>
      <c r="BA472" s="183"/>
      <c r="BB472" s="183"/>
      <c r="BC472" s="183"/>
      <c r="BD472" s="183"/>
      <c r="BE472" s="183"/>
      <c r="BF472" s="183"/>
      <c r="BG472" s="183"/>
      <c r="BH472" s="183"/>
    </row>
    <row r="473" spans="1:60" ht="22.5" outlineLevel="1">
      <c r="A473" s="174">
        <v>219</v>
      </c>
      <c r="B473" s="175" t="s">
        <v>776</v>
      </c>
      <c r="C473" s="176" t="s">
        <v>777</v>
      </c>
      <c r="D473" s="177" t="s">
        <v>253</v>
      </c>
      <c r="E473" s="178">
        <v>96</v>
      </c>
      <c r="F473" s="179"/>
      <c r="G473" s="180"/>
      <c r="H473" s="179"/>
      <c r="I473" s="180">
        <f t="shared" si="13"/>
        <v>0</v>
      </c>
      <c r="J473" s="179"/>
      <c r="K473" s="180">
        <f t="shared" si="14"/>
        <v>0</v>
      </c>
      <c r="L473" s="180">
        <v>21</v>
      </c>
      <c r="M473" s="180">
        <f t="shared" si="15"/>
        <v>0</v>
      </c>
      <c r="N473" s="181">
        <v>0</v>
      </c>
      <c r="O473" s="181">
        <f t="shared" si="16"/>
        <v>0</v>
      </c>
      <c r="P473" s="181">
        <v>0</v>
      </c>
      <c r="Q473" s="181">
        <f t="shared" si="17"/>
        <v>0</v>
      </c>
      <c r="R473" s="177"/>
      <c r="S473" s="177"/>
      <c r="T473" s="182">
        <v>0</v>
      </c>
      <c r="U473" s="177">
        <f t="shared" si="18"/>
        <v>0</v>
      </c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 t="s">
        <v>153</v>
      </c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183"/>
      <c r="AT473" s="183"/>
      <c r="AU473" s="183"/>
      <c r="AV473" s="183"/>
      <c r="AW473" s="183"/>
      <c r="AX473" s="183"/>
      <c r="AY473" s="183"/>
      <c r="AZ473" s="183"/>
      <c r="BA473" s="183"/>
      <c r="BB473" s="183"/>
      <c r="BC473" s="183"/>
      <c r="BD473" s="183"/>
      <c r="BE473" s="183"/>
      <c r="BF473" s="183"/>
      <c r="BG473" s="183"/>
      <c r="BH473" s="183"/>
    </row>
    <row r="474" spans="1:60" ht="22.5" outlineLevel="1">
      <c r="A474" s="174">
        <v>220</v>
      </c>
      <c r="B474" s="175" t="s">
        <v>778</v>
      </c>
      <c r="C474" s="176" t="s">
        <v>779</v>
      </c>
      <c r="D474" s="177" t="s">
        <v>253</v>
      </c>
      <c r="E474" s="178">
        <v>42</v>
      </c>
      <c r="F474" s="179"/>
      <c r="G474" s="180"/>
      <c r="H474" s="179"/>
      <c r="I474" s="180">
        <f t="shared" si="13"/>
        <v>0</v>
      </c>
      <c r="J474" s="179"/>
      <c r="K474" s="180">
        <f t="shared" si="14"/>
        <v>0</v>
      </c>
      <c r="L474" s="180">
        <v>21</v>
      </c>
      <c r="M474" s="180">
        <f t="shared" si="15"/>
        <v>0</v>
      </c>
      <c r="N474" s="181">
        <v>0</v>
      </c>
      <c r="O474" s="181">
        <f t="shared" si="16"/>
        <v>0</v>
      </c>
      <c r="P474" s="181">
        <v>0</v>
      </c>
      <c r="Q474" s="181">
        <f t="shared" si="17"/>
        <v>0</v>
      </c>
      <c r="R474" s="177"/>
      <c r="S474" s="177"/>
      <c r="T474" s="182">
        <v>0</v>
      </c>
      <c r="U474" s="177">
        <f t="shared" si="18"/>
        <v>0</v>
      </c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 t="s">
        <v>153</v>
      </c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3"/>
      <c r="AT474" s="183"/>
      <c r="AU474" s="183"/>
      <c r="AV474" s="183"/>
      <c r="AW474" s="183"/>
      <c r="AX474" s="183"/>
      <c r="AY474" s="183"/>
      <c r="AZ474" s="183"/>
      <c r="BA474" s="183"/>
      <c r="BB474" s="183"/>
      <c r="BC474" s="183"/>
      <c r="BD474" s="183"/>
      <c r="BE474" s="183"/>
      <c r="BF474" s="183"/>
      <c r="BG474" s="183"/>
      <c r="BH474" s="183"/>
    </row>
    <row r="475" spans="1:60" ht="22.5" outlineLevel="1">
      <c r="A475" s="174">
        <v>221</v>
      </c>
      <c r="B475" s="175" t="s">
        <v>780</v>
      </c>
      <c r="C475" s="176" t="s">
        <v>781</v>
      </c>
      <c r="D475" s="177" t="s">
        <v>253</v>
      </c>
      <c r="E475" s="178">
        <v>50</v>
      </c>
      <c r="F475" s="179"/>
      <c r="G475" s="180"/>
      <c r="H475" s="179"/>
      <c r="I475" s="180">
        <f t="shared" si="13"/>
        <v>0</v>
      </c>
      <c r="J475" s="179"/>
      <c r="K475" s="180">
        <f t="shared" si="14"/>
        <v>0</v>
      </c>
      <c r="L475" s="180">
        <v>21</v>
      </c>
      <c r="M475" s="180">
        <f t="shared" si="15"/>
        <v>0</v>
      </c>
      <c r="N475" s="181">
        <v>0</v>
      </c>
      <c r="O475" s="181">
        <f t="shared" si="16"/>
        <v>0</v>
      </c>
      <c r="P475" s="181">
        <v>0</v>
      </c>
      <c r="Q475" s="181">
        <f t="shared" si="17"/>
        <v>0</v>
      </c>
      <c r="R475" s="177"/>
      <c r="S475" s="177"/>
      <c r="T475" s="182">
        <v>0</v>
      </c>
      <c r="U475" s="177">
        <f t="shared" si="18"/>
        <v>0</v>
      </c>
      <c r="V475" s="183"/>
      <c r="W475" s="183"/>
      <c r="X475" s="183"/>
      <c r="Y475" s="183"/>
      <c r="Z475" s="183"/>
      <c r="AA475" s="183"/>
      <c r="AB475" s="183"/>
      <c r="AC475" s="183"/>
      <c r="AD475" s="183"/>
      <c r="AE475" s="183" t="s">
        <v>153</v>
      </c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183"/>
      <c r="AT475" s="183"/>
      <c r="AU475" s="183"/>
      <c r="AV475" s="183"/>
      <c r="AW475" s="183"/>
      <c r="AX475" s="183"/>
      <c r="AY475" s="183"/>
      <c r="AZ475" s="183"/>
      <c r="BA475" s="183"/>
      <c r="BB475" s="183"/>
      <c r="BC475" s="183"/>
      <c r="BD475" s="183"/>
      <c r="BE475" s="183"/>
      <c r="BF475" s="183"/>
      <c r="BG475" s="183"/>
      <c r="BH475" s="183"/>
    </row>
    <row r="476" spans="1:60" ht="22.5" outlineLevel="1">
      <c r="A476" s="174">
        <v>222</v>
      </c>
      <c r="B476" s="175" t="s">
        <v>782</v>
      </c>
      <c r="C476" s="176" t="s">
        <v>783</v>
      </c>
      <c r="D476" s="177" t="s">
        <v>253</v>
      </c>
      <c r="E476" s="178">
        <v>20</v>
      </c>
      <c r="F476" s="179"/>
      <c r="G476" s="180"/>
      <c r="H476" s="179"/>
      <c r="I476" s="180">
        <f t="shared" si="13"/>
        <v>0</v>
      </c>
      <c r="J476" s="179"/>
      <c r="K476" s="180">
        <f t="shared" si="14"/>
        <v>0</v>
      </c>
      <c r="L476" s="180">
        <v>21</v>
      </c>
      <c r="M476" s="180">
        <f t="shared" si="15"/>
        <v>0</v>
      </c>
      <c r="N476" s="181">
        <v>0</v>
      </c>
      <c r="O476" s="181">
        <f t="shared" si="16"/>
        <v>0</v>
      </c>
      <c r="P476" s="181">
        <v>0</v>
      </c>
      <c r="Q476" s="181">
        <f t="shared" si="17"/>
        <v>0</v>
      </c>
      <c r="R476" s="177"/>
      <c r="S476" s="177"/>
      <c r="T476" s="182">
        <v>0</v>
      </c>
      <c r="U476" s="177">
        <f t="shared" si="18"/>
        <v>0</v>
      </c>
      <c r="V476" s="183"/>
      <c r="W476" s="183"/>
      <c r="X476" s="183"/>
      <c r="Y476" s="183"/>
      <c r="Z476" s="183"/>
      <c r="AA476" s="183"/>
      <c r="AB476" s="183"/>
      <c r="AC476" s="183"/>
      <c r="AD476" s="183"/>
      <c r="AE476" s="183" t="s">
        <v>153</v>
      </c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3"/>
      <c r="AS476" s="183"/>
      <c r="AT476" s="183"/>
      <c r="AU476" s="183"/>
      <c r="AV476" s="183"/>
      <c r="AW476" s="183"/>
      <c r="AX476" s="183"/>
      <c r="AY476" s="183"/>
      <c r="AZ476" s="183"/>
      <c r="BA476" s="183"/>
      <c r="BB476" s="183"/>
      <c r="BC476" s="183"/>
      <c r="BD476" s="183"/>
      <c r="BE476" s="183"/>
      <c r="BF476" s="183"/>
      <c r="BG476" s="183"/>
      <c r="BH476" s="183"/>
    </row>
    <row r="477" spans="1:60" ht="22.5" outlineLevel="1">
      <c r="A477" s="174">
        <v>223</v>
      </c>
      <c r="B477" s="175" t="s">
        <v>784</v>
      </c>
      <c r="C477" s="176" t="s">
        <v>785</v>
      </c>
      <c r="D477" s="177" t="s">
        <v>253</v>
      </c>
      <c r="E477" s="178">
        <v>17</v>
      </c>
      <c r="F477" s="179"/>
      <c r="G477" s="180"/>
      <c r="H477" s="179"/>
      <c r="I477" s="180">
        <f t="shared" si="13"/>
        <v>0</v>
      </c>
      <c r="J477" s="179"/>
      <c r="K477" s="180">
        <f t="shared" si="14"/>
        <v>0</v>
      </c>
      <c r="L477" s="180">
        <v>21</v>
      </c>
      <c r="M477" s="180">
        <f t="shared" si="15"/>
        <v>0</v>
      </c>
      <c r="N477" s="181">
        <v>0</v>
      </c>
      <c r="O477" s="181">
        <f t="shared" si="16"/>
        <v>0</v>
      </c>
      <c r="P477" s="181">
        <v>0</v>
      </c>
      <c r="Q477" s="181">
        <f t="shared" si="17"/>
        <v>0</v>
      </c>
      <c r="R477" s="177"/>
      <c r="S477" s="177"/>
      <c r="T477" s="182">
        <v>0</v>
      </c>
      <c r="U477" s="177">
        <f t="shared" si="18"/>
        <v>0</v>
      </c>
      <c r="V477" s="183"/>
      <c r="W477" s="183"/>
      <c r="X477" s="183"/>
      <c r="Y477" s="183"/>
      <c r="Z477" s="183"/>
      <c r="AA477" s="183"/>
      <c r="AB477" s="183"/>
      <c r="AC477" s="183"/>
      <c r="AD477" s="183"/>
      <c r="AE477" s="183" t="s">
        <v>153</v>
      </c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183"/>
      <c r="AT477" s="183"/>
      <c r="AU477" s="183"/>
      <c r="AV477" s="183"/>
      <c r="AW477" s="183"/>
      <c r="AX477" s="183"/>
      <c r="AY477" s="183"/>
      <c r="AZ477" s="183"/>
      <c r="BA477" s="183"/>
      <c r="BB477" s="183"/>
      <c r="BC477" s="183"/>
      <c r="BD477" s="183"/>
      <c r="BE477" s="183"/>
      <c r="BF477" s="183"/>
      <c r="BG477" s="183"/>
      <c r="BH477" s="183"/>
    </row>
    <row r="478" spans="1:60" ht="22.5" outlineLevel="1">
      <c r="A478" s="174">
        <v>224</v>
      </c>
      <c r="B478" s="175" t="s">
        <v>786</v>
      </c>
      <c r="C478" s="176" t="s">
        <v>787</v>
      </c>
      <c r="D478" s="177" t="s">
        <v>253</v>
      </c>
      <c r="E478" s="178">
        <v>3.5</v>
      </c>
      <c r="F478" s="179"/>
      <c r="G478" s="180"/>
      <c r="H478" s="179"/>
      <c r="I478" s="180">
        <f t="shared" si="13"/>
        <v>0</v>
      </c>
      <c r="J478" s="179"/>
      <c r="K478" s="180">
        <f t="shared" si="14"/>
        <v>0</v>
      </c>
      <c r="L478" s="180">
        <v>21</v>
      </c>
      <c r="M478" s="180">
        <f t="shared" si="15"/>
        <v>0</v>
      </c>
      <c r="N478" s="181">
        <v>0</v>
      </c>
      <c r="O478" s="181">
        <f t="shared" si="16"/>
        <v>0</v>
      </c>
      <c r="P478" s="181">
        <v>0</v>
      </c>
      <c r="Q478" s="181">
        <f t="shared" si="17"/>
        <v>0</v>
      </c>
      <c r="R478" s="177"/>
      <c r="S478" s="177"/>
      <c r="T478" s="182">
        <v>0</v>
      </c>
      <c r="U478" s="177">
        <f t="shared" si="18"/>
        <v>0</v>
      </c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 t="s">
        <v>153</v>
      </c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3"/>
      <c r="AS478" s="183"/>
      <c r="AT478" s="183"/>
      <c r="AU478" s="183"/>
      <c r="AV478" s="183"/>
      <c r="AW478" s="183"/>
      <c r="AX478" s="183"/>
      <c r="AY478" s="183"/>
      <c r="AZ478" s="183"/>
      <c r="BA478" s="183"/>
      <c r="BB478" s="183"/>
      <c r="BC478" s="183"/>
      <c r="BD478" s="183"/>
      <c r="BE478" s="183"/>
      <c r="BF478" s="183"/>
      <c r="BG478" s="183"/>
      <c r="BH478" s="183"/>
    </row>
    <row r="479" spans="1:60" ht="22.5" outlineLevel="1">
      <c r="A479" s="174">
        <v>225</v>
      </c>
      <c r="B479" s="175" t="s">
        <v>788</v>
      </c>
      <c r="C479" s="176" t="s">
        <v>789</v>
      </c>
      <c r="D479" s="177" t="s">
        <v>363</v>
      </c>
      <c r="E479" s="178">
        <v>1</v>
      </c>
      <c r="F479" s="179"/>
      <c r="G479" s="180"/>
      <c r="H479" s="179"/>
      <c r="I479" s="180">
        <f t="shared" si="13"/>
        <v>0</v>
      </c>
      <c r="J479" s="179"/>
      <c r="K479" s="180">
        <f t="shared" si="14"/>
        <v>0</v>
      </c>
      <c r="L479" s="180">
        <v>21</v>
      </c>
      <c r="M479" s="180">
        <f t="shared" si="15"/>
        <v>0</v>
      </c>
      <c r="N479" s="181">
        <v>0</v>
      </c>
      <c r="O479" s="181">
        <f t="shared" si="16"/>
        <v>0</v>
      </c>
      <c r="P479" s="181">
        <v>0</v>
      </c>
      <c r="Q479" s="181">
        <f t="shared" si="17"/>
        <v>0</v>
      </c>
      <c r="R479" s="177"/>
      <c r="S479" s="177"/>
      <c r="T479" s="182">
        <v>0</v>
      </c>
      <c r="U479" s="177">
        <f t="shared" si="18"/>
        <v>0</v>
      </c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 t="s">
        <v>153</v>
      </c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183"/>
      <c r="AT479" s="183"/>
      <c r="AU479" s="183"/>
      <c r="AV479" s="183"/>
      <c r="AW479" s="183"/>
      <c r="AX479" s="183"/>
      <c r="AY479" s="183"/>
      <c r="AZ479" s="183"/>
      <c r="BA479" s="183"/>
      <c r="BB479" s="183"/>
      <c r="BC479" s="183"/>
      <c r="BD479" s="183"/>
      <c r="BE479" s="183"/>
      <c r="BF479" s="183"/>
      <c r="BG479" s="183"/>
      <c r="BH479" s="183"/>
    </row>
    <row r="480" spans="1:60" ht="13.5" outlineLevel="1">
      <c r="A480" s="174">
        <v>226</v>
      </c>
      <c r="B480" s="175" t="s">
        <v>790</v>
      </c>
      <c r="C480" s="176" t="s">
        <v>791</v>
      </c>
      <c r="D480" s="177" t="s">
        <v>253</v>
      </c>
      <c r="E480" s="178">
        <v>31</v>
      </c>
      <c r="F480" s="179"/>
      <c r="G480" s="180"/>
      <c r="H480" s="179"/>
      <c r="I480" s="180">
        <f t="shared" si="13"/>
        <v>0</v>
      </c>
      <c r="J480" s="179"/>
      <c r="K480" s="180">
        <f t="shared" si="14"/>
        <v>0</v>
      </c>
      <c r="L480" s="180">
        <v>21</v>
      </c>
      <c r="M480" s="180">
        <f t="shared" si="15"/>
        <v>0</v>
      </c>
      <c r="N480" s="181">
        <v>0</v>
      </c>
      <c r="O480" s="181">
        <f t="shared" si="16"/>
        <v>0</v>
      </c>
      <c r="P480" s="181">
        <v>0</v>
      </c>
      <c r="Q480" s="181">
        <f t="shared" si="17"/>
        <v>0</v>
      </c>
      <c r="R480" s="177"/>
      <c r="S480" s="177"/>
      <c r="T480" s="182">
        <v>0</v>
      </c>
      <c r="U480" s="177">
        <f t="shared" si="18"/>
        <v>0</v>
      </c>
      <c r="V480" s="183"/>
      <c r="W480" s="183"/>
      <c r="X480" s="183"/>
      <c r="Y480" s="183"/>
      <c r="Z480" s="183"/>
      <c r="AA480" s="183"/>
      <c r="AB480" s="183"/>
      <c r="AC480" s="183"/>
      <c r="AD480" s="183"/>
      <c r="AE480" s="183" t="s">
        <v>153</v>
      </c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3"/>
      <c r="AS480" s="183"/>
      <c r="AT480" s="183"/>
      <c r="AU480" s="183"/>
      <c r="AV480" s="183"/>
      <c r="AW480" s="183"/>
      <c r="AX480" s="183"/>
      <c r="AY480" s="183"/>
      <c r="AZ480" s="183"/>
      <c r="BA480" s="183"/>
      <c r="BB480" s="183"/>
      <c r="BC480" s="183"/>
      <c r="BD480" s="183"/>
      <c r="BE480" s="183"/>
      <c r="BF480" s="183"/>
      <c r="BG480" s="183"/>
      <c r="BH480" s="183"/>
    </row>
    <row r="481" spans="1:60" ht="13.5" outlineLevel="1">
      <c r="A481" s="174"/>
      <c r="B481" s="175"/>
      <c r="C481" s="269" t="s">
        <v>792</v>
      </c>
      <c r="D481" s="270"/>
      <c r="E481" s="271"/>
      <c r="F481" s="272"/>
      <c r="G481" s="273"/>
      <c r="H481" s="180"/>
      <c r="I481" s="180"/>
      <c r="J481" s="180"/>
      <c r="K481" s="180"/>
      <c r="L481" s="180"/>
      <c r="M481" s="180"/>
      <c r="N481" s="181"/>
      <c r="O481" s="181"/>
      <c r="P481" s="181"/>
      <c r="Q481" s="181"/>
      <c r="R481" s="177"/>
      <c r="S481" s="177"/>
      <c r="T481" s="182"/>
      <c r="U481" s="177"/>
      <c r="V481" s="183"/>
      <c r="W481" s="183"/>
      <c r="X481" s="183"/>
      <c r="Y481" s="183"/>
      <c r="Z481" s="183"/>
      <c r="AA481" s="183"/>
      <c r="AB481" s="183"/>
      <c r="AC481" s="183"/>
      <c r="AD481" s="183"/>
      <c r="AE481" s="183" t="s">
        <v>515</v>
      </c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3"/>
      <c r="AS481" s="183"/>
      <c r="AT481" s="183"/>
      <c r="AU481" s="183"/>
      <c r="AV481" s="183"/>
      <c r="AW481" s="183"/>
      <c r="AX481" s="183"/>
      <c r="AY481" s="183"/>
      <c r="AZ481" s="183"/>
      <c r="BA481" s="194" t="str">
        <f>C481</f>
        <v>- kabelový žlab drátěný se Zn povrchovou úpravou - 150x100, vč.příslušenství</v>
      </c>
      <c r="BB481" s="183"/>
      <c r="BC481" s="183"/>
      <c r="BD481" s="183"/>
      <c r="BE481" s="183"/>
      <c r="BF481" s="183"/>
      <c r="BG481" s="183"/>
      <c r="BH481" s="183"/>
    </row>
    <row r="482" spans="1:60" ht="13.5" outlineLevel="1">
      <c r="A482" s="174">
        <v>227</v>
      </c>
      <c r="B482" s="175" t="s">
        <v>793</v>
      </c>
      <c r="C482" s="176" t="s">
        <v>791</v>
      </c>
      <c r="D482" s="177" t="s">
        <v>253</v>
      </c>
      <c r="E482" s="178">
        <v>43</v>
      </c>
      <c r="F482" s="179"/>
      <c r="G482" s="180"/>
      <c r="H482" s="179"/>
      <c r="I482" s="180">
        <f>ROUND(E482*H482,2)</f>
        <v>0</v>
      </c>
      <c r="J482" s="179"/>
      <c r="K482" s="180">
        <f>ROUND(E482*J482,2)</f>
        <v>0</v>
      </c>
      <c r="L482" s="180">
        <v>21</v>
      </c>
      <c r="M482" s="180">
        <f>G482*(1+L482/100)</f>
        <v>0</v>
      </c>
      <c r="N482" s="181">
        <v>0</v>
      </c>
      <c r="O482" s="181">
        <f>ROUND(E482*N482,5)</f>
        <v>0</v>
      </c>
      <c r="P482" s="181">
        <v>0</v>
      </c>
      <c r="Q482" s="181">
        <f>ROUND(E482*P482,5)</f>
        <v>0</v>
      </c>
      <c r="R482" s="177"/>
      <c r="S482" s="177"/>
      <c r="T482" s="182">
        <v>0</v>
      </c>
      <c r="U482" s="177">
        <f>ROUND(E482*T482,2)</f>
        <v>0</v>
      </c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 t="s">
        <v>153</v>
      </c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83"/>
      <c r="AT482" s="183"/>
      <c r="AU482" s="183"/>
      <c r="AV482" s="183"/>
      <c r="AW482" s="183"/>
      <c r="AX482" s="183"/>
      <c r="AY482" s="183"/>
      <c r="AZ482" s="183"/>
      <c r="BA482" s="183"/>
      <c r="BB482" s="183"/>
      <c r="BC482" s="183"/>
      <c r="BD482" s="183"/>
      <c r="BE482" s="183"/>
      <c r="BF482" s="183"/>
      <c r="BG482" s="183"/>
      <c r="BH482" s="183"/>
    </row>
    <row r="483" spans="1:60" ht="13.5" outlineLevel="1">
      <c r="A483" s="174"/>
      <c r="B483" s="175"/>
      <c r="C483" s="269" t="s">
        <v>794</v>
      </c>
      <c r="D483" s="270"/>
      <c r="E483" s="271"/>
      <c r="F483" s="272"/>
      <c r="G483" s="273"/>
      <c r="H483" s="180"/>
      <c r="I483" s="180"/>
      <c r="J483" s="180"/>
      <c r="K483" s="180"/>
      <c r="L483" s="180"/>
      <c r="M483" s="180"/>
      <c r="N483" s="181"/>
      <c r="O483" s="181"/>
      <c r="P483" s="181"/>
      <c r="Q483" s="181"/>
      <c r="R483" s="177"/>
      <c r="S483" s="177"/>
      <c r="T483" s="182"/>
      <c r="U483" s="177"/>
      <c r="V483" s="183"/>
      <c r="W483" s="183"/>
      <c r="X483" s="183"/>
      <c r="Y483" s="183"/>
      <c r="Z483" s="183"/>
      <c r="AA483" s="183"/>
      <c r="AB483" s="183"/>
      <c r="AC483" s="183"/>
      <c r="AD483" s="183"/>
      <c r="AE483" s="183" t="s">
        <v>515</v>
      </c>
      <c r="AF483" s="183"/>
      <c r="AG483" s="183"/>
      <c r="AH483" s="183"/>
      <c r="AI483" s="183"/>
      <c r="AJ483" s="183"/>
      <c r="AK483" s="183"/>
      <c r="AL483" s="183"/>
      <c r="AM483" s="183"/>
      <c r="AN483" s="183"/>
      <c r="AO483" s="183"/>
      <c r="AP483" s="183"/>
      <c r="AQ483" s="183"/>
      <c r="AR483" s="183"/>
      <c r="AS483" s="183"/>
      <c r="AT483" s="183"/>
      <c r="AU483" s="183"/>
      <c r="AV483" s="183"/>
      <c r="AW483" s="183"/>
      <c r="AX483" s="183"/>
      <c r="AY483" s="183"/>
      <c r="AZ483" s="183"/>
      <c r="BA483" s="194" t="str">
        <f>C483</f>
        <v>- kabelový žlab drátěný se Zn povrchovou úpravou - 150x50, vč.příslušenství</v>
      </c>
      <c r="BB483" s="183"/>
      <c r="BC483" s="183"/>
      <c r="BD483" s="183"/>
      <c r="BE483" s="183"/>
      <c r="BF483" s="183"/>
      <c r="BG483" s="183"/>
      <c r="BH483" s="183"/>
    </row>
    <row r="484" spans="1:60" ht="13.5" outlineLevel="1">
      <c r="A484" s="174">
        <v>228</v>
      </c>
      <c r="B484" s="175" t="s">
        <v>795</v>
      </c>
      <c r="C484" s="176" t="s">
        <v>791</v>
      </c>
      <c r="D484" s="177" t="s">
        <v>253</v>
      </c>
      <c r="E484" s="178">
        <v>71</v>
      </c>
      <c r="F484" s="179"/>
      <c r="G484" s="180"/>
      <c r="H484" s="179"/>
      <c r="I484" s="180">
        <f>ROUND(E484*H484,2)</f>
        <v>0</v>
      </c>
      <c r="J484" s="179"/>
      <c r="K484" s="180">
        <f>ROUND(E484*J484,2)</f>
        <v>0</v>
      </c>
      <c r="L484" s="180">
        <v>21</v>
      </c>
      <c r="M484" s="180">
        <f>G484*(1+L484/100)</f>
        <v>0</v>
      </c>
      <c r="N484" s="181">
        <v>0</v>
      </c>
      <c r="O484" s="181">
        <f>ROUND(E484*N484,5)</f>
        <v>0</v>
      </c>
      <c r="P484" s="181">
        <v>0</v>
      </c>
      <c r="Q484" s="181">
        <f>ROUND(E484*P484,5)</f>
        <v>0</v>
      </c>
      <c r="R484" s="177"/>
      <c r="S484" s="177"/>
      <c r="T484" s="182">
        <v>0</v>
      </c>
      <c r="U484" s="177">
        <f>ROUND(E484*T484,2)</f>
        <v>0</v>
      </c>
      <c r="V484" s="183"/>
      <c r="W484" s="183"/>
      <c r="X484" s="183"/>
      <c r="Y484" s="183"/>
      <c r="Z484" s="183"/>
      <c r="AA484" s="183"/>
      <c r="AB484" s="183"/>
      <c r="AC484" s="183"/>
      <c r="AD484" s="183"/>
      <c r="AE484" s="183" t="s">
        <v>153</v>
      </c>
      <c r="AF484" s="183"/>
      <c r="AG484" s="183"/>
      <c r="AH484" s="183"/>
      <c r="AI484" s="183"/>
      <c r="AJ484" s="183"/>
      <c r="AK484" s="183"/>
      <c r="AL484" s="183"/>
      <c r="AM484" s="183"/>
      <c r="AN484" s="183"/>
      <c r="AO484" s="183"/>
      <c r="AP484" s="183"/>
      <c r="AQ484" s="183"/>
      <c r="AR484" s="183"/>
      <c r="AS484" s="183"/>
      <c r="AT484" s="183"/>
      <c r="AU484" s="183"/>
      <c r="AV484" s="183"/>
      <c r="AW484" s="183"/>
      <c r="AX484" s="183"/>
      <c r="AY484" s="183"/>
      <c r="AZ484" s="183"/>
      <c r="BA484" s="183"/>
      <c r="BB484" s="183"/>
      <c r="BC484" s="183"/>
      <c r="BD484" s="183"/>
      <c r="BE484" s="183"/>
      <c r="BF484" s="183"/>
      <c r="BG484" s="183"/>
      <c r="BH484" s="183"/>
    </row>
    <row r="485" spans="1:60" ht="13.5" outlineLevel="1">
      <c r="A485" s="174"/>
      <c r="B485" s="175"/>
      <c r="C485" s="269" t="s">
        <v>796</v>
      </c>
      <c r="D485" s="270"/>
      <c r="E485" s="271"/>
      <c r="F485" s="272"/>
      <c r="G485" s="273"/>
      <c r="H485" s="180"/>
      <c r="I485" s="180"/>
      <c r="J485" s="180"/>
      <c r="K485" s="180"/>
      <c r="L485" s="180"/>
      <c r="M485" s="180"/>
      <c r="N485" s="181"/>
      <c r="O485" s="181"/>
      <c r="P485" s="181"/>
      <c r="Q485" s="181"/>
      <c r="R485" s="177"/>
      <c r="S485" s="177"/>
      <c r="T485" s="182"/>
      <c r="U485" s="177"/>
      <c r="V485" s="183"/>
      <c r="W485" s="183"/>
      <c r="X485" s="183"/>
      <c r="Y485" s="183"/>
      <c r="Z485" s="183"/>
      <c r="AA485" s="183"/>
      <c r="AB485" s="183"/>
      <c r="AC485" s="183"/>
      <c r="AD485" s="183"/>
      <c r="AE485" s="183" t="s">
        <v>515</v>
      </c>
      <c r="AF485" s="183"/>
      <c r="AG485" s="183"/>
      <c r="AH485" s="183"/>
      <c r="AI485" s="183"/>
      <c r="AJ485" s="183"/>
      <c r="AK485" s="183"/>
      <c r="AL485" s="183"/>
      <c r="AM485" s="183"/>
      <c r="AN485" s="183"/>
      <c r="AO485" s="183"/>
      <c r="AP485" s="183"/>
      <c r="AQ485" s="183"/>
      <c r="AR485" s="183"/>
      <c r="AS485" s="183"/>
      <c r="AT485" s="183"/>
      <c r="AU485" s="183"/>
      <c r="AV485" s="183"/>
      <c r="AW485" s="183"/>
      <c r="AX485" s="183"/>
      <c r="AY485" s="183"/>
      <c r="AZ485" s="183"/>
      <c r="BA485" s="194" t="str">
        <f>C485</f>
        <v>- kabelový žlab drátěný se Zn povrchovou úpravou - 100x50, vč.příslušenství</v>
      </c>
      <c r="BB485" s="183"/>
      <c r="BC485" s="183"/>
      <c r="BD485" s="183"/>
      <c r="BE485" s="183"/>
      <c r="BF485" s="183"/>
      <c r="BG485" s="183"/>
      <c r="BH485" s="183"/>
    </row>
    <row r="486" spans="1:60" ht="13.5" outlineLevel="1">
      <c r="A486" s="174">
        <v>229</v>
      </c>
      <c r="B486" s="175" t="s">
        <v>797</v>
      </c>
      <c r="C486" s="176" t="s">
        <v>791</v>
      </c>
      <c r="D486" s="177" t="s">
        <v>253</v>
      </c>
      <c r="E486" s="178">
        <v>41</v>
      </c>
      <c r="F486" s="179"/>
      <c r="G486" s="180"/>
      <c r="H486" s="179"/>
      <c r="I486" s="180">
        <f>ROUND(E486*H486,2)</f>
        <v>0</v>
      </c>
      <c r="J486" s="179"/>
      <c r="K486" s="180">
        <f>ROUND(E486*J486,2)</f>
        <v>0</v>
      </c>
      <c r="L486" s="180">
        <v>21</v>
      </c>
      <c r="M486" s="180">
        <f>G486*(1+L486/100)</f>
        <v>0</v>
      </c>
      <c r="N486" s="181">
        <v>0</v>
      </c>
      <c r="O486" s="181">
        <f>ROUND(E486*N486,5)</f>
        <v>0</v>
      </c>
      <c r="P486" s="181">
        <v>0</v>
      </c>
      <c r="Q486" s="181">
        <f>ROUND(E486*P486,5)</f>
        <v>0</v>
      </c>
      <c r="R486" s="177"/>
      <c r="S486" s="177"/>
      <c r="T486" s="182">
        <v>0</v>
      </c>
      <c r="U486" s="177">
        <f>ROUND(E486*T486,2)</f>
        <v>0</v>
      </c>
      <c r="V486" s="183"/>
      <c r="W486" s="183"/>
      <c r="X486" s="183"/>
      <c r="Y486" s="183"/>
      <c r="Z486" s="183"/>
      <c r="AA486" s="183"/>
      <c r="AB486" s="183"/>
      <c r="AC486" s="183"/>
      <c r="AD486" s="183"/>
      <c r="AE486" s="183" t="s">
        <v>153</v>
      </c>
      <c r="AF486" s="183"/>
      <c r="AG486" s="183"/>
      <c r="AH486" s="183"/>
      <c r="AI486" s="183"/>
      <c r="AJ486" s="183"/>
      <c r="AK486" s="183"/>
      <c r="AL486" s="183"/>
      <c r="AM486" s="183"/>
      <c r="AN486" s="183"/>
      <c r="AO486" s="183"/>
      <c r="AP486" s="183"/>
      <c r="AQ486" s="183"/>
      <c r="AR486" s="183"/>
      <c r="AS486" s="183"/>
      <c r="AT486" s="183"/>
      <c r="AU486" s="183"/>
      <c r="AV486" s="183"/>
      <c r="AW486" s="183"/>
      <c r="AX486" s="183"/>
      <c r="AY486" s="183"/>
      <c r="AZ486" s="183"/>
      <c r="BA486" s="183"/>
      <c r="BB486" s="183"/>
      <c r="BC486" s="183"/>
      <c r="BD486" s="183"/>
      <c r="BE486" s="183"/>
      <c r="BF486" s="183"/>
      <c r="BG486" s="183"/>
      <c r="BH486" s="183"/>
    </row>
    <row r="487" spans="1:60" ht="13.5" outlineLevel="1">
      <c r="A487" s="174"/>
      <c r="B487" s="175"/>
      <c r="C487" s="269" t="s">
        <v>798</v>
      </c>
      <c r="D487" s="270"/>
      <c r="E487" s="271"/>
      <c r="F487" s="272"/>
      <c r="G487" s="273"/>
      <c r="H487" s="180"/>
      <c r="I487" s="180"/>
      <c r="J487" s="180"/>
      <c r="K487" s="180"/>
      <c r="L487" s="180"/>
      <c r="M487" s="180"/>
      <c r="N487" s="181"/>
      <c r="O487" s="181"/>
      <c r="P487" s="181"/>
      <c r="Q487" s="181"/>
      <c r="R487" s="177"/>
      <c r="S487" s="177"/>
      <c r="T487" s="182"/>
      <c r="U487" s="177"/>
      <c r="V487" s="183"/>
      <c r="W487" s="183"/>
      <c r="X487" s="183"/>
      <c r="Y487" s="183"/>
      <c r="Z487" s="183"/>
      <c r="AA487" s="183"/>
      <c r="AB487" s="183"/>
      <c r="AC487" s="183"/>
      <c r="AD487" s="183"/>
      <c r="AE487" s="183" t="s">
        <v>515</v>
      </c>
      <c r="AF487" s="183"/>
      <c r="AG487" s="183"/>
      <c r="AH487" s="183"/>
      <c r="AI487" s="183"/>
      <c r="AJ487" s="183"/>
      <c r="AK487" s="183"/>
      <c r="AL487" s="183"/>
      <c r="AM487" s="183"/>
      <c r="AN487" s="183"/>
      <c r="AO487" s="183"/>
      <c r="AP487" s="183"/>
      <c r="AQ487" s="183"/>
      <c r="AR487" s="183"/>
      <c r="AS487" s="183"/>
      <c r="AT487" s="183"/>
      <c r="AU487" s="183"/>
      <c r="AV487" s="183"/>
      <c r="AW487" s="183"/>
      <c r="AX487" s="183"/>
      <c r="AY487" s="183"/>
      <c r="AZ487" s="183"/>
      <c r="BA487" s="194" t="str">
        <f>C487</f>
        <v>- vkládací lišta PVC-40x40, vč.příslušenství</v>
      </c>
      <c r="BB487" s="183"/>
      <c r="BC487" s="183"/>
      <c r="BD487" s="183"/>
      <c r="BE487" s="183"/>
      <c r="BF487" s="183"/>
      <c r="BG487" s="183"/>
      <c r="BH487" s="183"/>
    </row>
    <row r="488" spans="1:60" ht="13.5" outlineLevel="1">
      <c r="A488" s="174">
        <v>230</v>
      </c>
      <c r="B488" s="175" t="s">
        <v>799</v>
      </c>
      <c r="C488" s="176" t="s">
        <v>791</v>
      </c>
      <c r="D488" s="177" t="s">
        <v>253</v>
      </c>
      <c r="E488" s="178">
        <v>31</v>
      </c>
      <c r="F488" s="179"/>
      <c r="G488" s="180"/>
      <c r="H488" s="179"/>
      <c r="I488" s="180">
        <f>ROUND(E488*H488,2)</f>
        <v>0</v>
      </c>
      <c r="J488" s="179"/>
      <c r="K488" s="180">
        <f>ROUND(E488*J488,2)</f>
        <v>0</v>
      </c>
      <c r="L488" s="180">
        <v>21</v>
      </c>
      <c r="M488" s="180">
        <f>G488*(1+L488/100)</f>
        <v>0</v>
      </c>
      <c r="N488" s="181">
        <v>0</v>
      </c>
      <c r="O488" s="181">
        <f>ROUND(E488*N488,5)</f>
        <v>0</v>
      </c>
      <c r="P488" s="181">
        <v>0</v>
      </c>
      <c r="Q488" s="181">
        <f>ROUND(E488*P488,5)</f>
        <v>0</v>
      </c>
      <c r="R488" s="177"/>
      <c r="S488" s="177"/>
      <c r="T488" s="182">
        <v>0</v>
      </c>
      <c r="U488" s="177">
        <f>ROUND(E488*T488,2)</f>
        <v>0</v>
      </c>
      <c r="V488" s="183"/>
      <c r="W488" s="183"/>
      <c r="X488" s="183"/>
      <c r="Y488" s="183"/>
      <c r="Z488" s="183"/>
      <c r="AA488" s="183"/>
      <c r="AB488" s="183"/>
      <c r="AC488" s="183"/>
      <c r="AD488" s="183"/>
      <c r="AE488" s="183" t="s">
        <v>153</v>
      </c>
      <c r="AF488" s="183"/>
      <c r="AG488" s="183"/>
      <c r="AH488" s="183"/>
      <c r="AI488" s="183"/>
      <c r="AJ488" s="183"/>
      <c r="AK488" s="183"/>
      <c r="AL488" s="183"/>
      <c r="AM488" s="183"/>
      <c r="AN488" s="183"/>
      <c r="AO488" s="183"/>
      <c r="AP488" s="183"/>
      <c r="AQ488" s="183"/>
      <c r="AR488" s="183"/>
      <c r="AS488" s="183"/>
      <c r="AT488" s="183"/>
      <c r="AU488" s="183"/>
      <c r="AV488" s="183"/>
      <c r="AW488" s="183"/>
      <c r="AX488" s="183"/>
      <c r="AY488" s="183"/>
      <c r="AZ488" s="183"/>
      <c r="BA488" s="183"/>
      <c r="BB488" s="183"/>
      <c r="BC488" s="183"/>
      <c r="BD488" s="183"/>
      <c r="BE488" s="183"/>
      <c r="BF488" s="183"/>
      <c r="BG488" s="183"/>
      <c r="BH488" s="183"/>
    </row>
    <row r="489" spans="1:60" ht="13.5" outlineLevel="1">
      <c r="A489" s="174"/>
      <c r="B489" s="175"/>
      <c r="C489" s="269" t="s">
        <v>800</v>
      </c>
      <c r="D489" s="270"/>
      <c r="E489" s="271"/>
      <c r="F489" s="272"/>
      <c r="G489" s="273"/>
      <c r="H489" s="180"/>
      <c r="I489" s="180"/>
      <c r="J489" s="180"/>
      <c r="K489" s="180"/>
      <c r="L489" s="180"/>
      <c r="M489" s="180"/>
      <c r="N489" s="181"/>
      <c r="O489" s="181"/>
      <c r="P489" s="181"/>
      <c r="Q489" s="181"/>
      <c r="R489" s="177"/>
      <c r="S489" s="177"/>
      <c r="T489" s="182"/>
      <c r="U489" s="177"/>
      <c r="V489" s="183"/>
      <c r="W489" s="183"/>
      <c r="X489" s="183"/>
      <c r="Y489" s="183"/>
      <c r="Z489" s="183"/>
      <c r="AA489" s="183"/>
      <c r="AB489" s="183"/>
      <c r="AC489" s="183"/>
      <c r="AD489" s="183"/>
      <c r="AE489" s="183" t="s">
        <v>515</v>
      </c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  <c r="AP489" s="183"/>
      <c r="AQ489" s="183"/>
      <c r="AR489" s="183"/>
      <c r="AS489" s="183"/>
      <c r="AT489" s="183"/>
      <c r="AU489" s="183"/>
      <c r="AV489" s="183"/>
      <c r="AW489" s="183"/>
      <c r="AX489" s="183"/>
      <c r="AY489" s="183"/>
      <c r="AZ489" s="183"/>
      <c r="BA489" s="194" t="str">
        <f>C489</f>
        <v>- vkládací lišta PVC - 20x20, vč.příslušenství</v>
      </c>
      <c r="BB489" s="183"/>
      <c r="BC489" s="183"/>
      <c r="BD489" s="183"/>
      <c r="BE489" s="183"/>
      <c r="BF489" s="183"/>
      <c r="BG489" s="183"/>
      <c r="BH489" s="183"/>
    </row>
    <row r="490" spans="1:60" ht="13.5" outlineLevel="1">
      <c r="A490" s="174">
        <v>231</v>
      </c>
      <c r="B490" s="175" t="s">
        <v>801</v>
      </c>
      <c r="C490" s="176" t="s">
        <v>791</v>
      </c>
      <c r="D490" s="177" t="s">
        <v>253</v>
      </c>
      <c r="E490" s="178">
        <v>73</v>
      </c>
      <c r="F490" s="179"/>
      <c r="G490" s="180"/>
      <c r="H490" s="179"/>
      <c r="I490" s="180">
        <f>ROUND(E490*H490,2)</f>
        <v>0</v>
      </c>
      <c r="J490" s="179"/>
      <c r="K490" s="180">
        <f>ROUND(E490*J490,2)</f>
        <v>0</v>
      </c>
      <c r="L490" s="180">
        <v>21</v>
      </c>
      <c r="M490" s="180">
        <f>G490*(1+L490/100)</f>
        <v>0</v>
      </c>
      <c r="N490" s="181">
        <v>0</v>
      </c>
      <c r="O490" s="181">
        <f>ROUND(E490*N490,5)</f>
        <v>0</v>
      </c>
      <c r="P490" s="181">
        <v>0</v>
      </c>
      <c r="Q490" s="181">
        <f>ROUND(E490*P490,5)</f>
        <v>0</v>
      </c>
      <c r="R490" s="177"/>
      <c r="S490" s="177"/>
      <c r="T490" s="182">
        <v>0</v>
      </c>
      <c r="U490" s="177">
        <f>ROUND(E490*T490,2)</f>
        <v>0</v>
      </c>
      <c r="V490" s="183"/>
      <c r="W490" s="183"/>
      <c r="X490" s="183"/>
      <c r="Y490" s="183"/>
      <c r="Z490" s="183"/>
      <c r="AA490" s="183"/>
      <c r="AB490" s="183"/>
      <c r="AC490" s="183"/>
      <c r="AD490" s="183"/>
      <c r="AE490" s="183" t="s">
        <v>153</v>
      </c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  <c r="AP490" s="183"/>
      <c r="AQ490" s="183"/>
      <c r="AR490" s="183"/>
      <c r="AS490" s="183"/>
      <c r="AT490" s="183"/>
      <c r="AU490" s="183"/>
      <c r="AV490" s="183"/>
      <c r="AW490" s="183"/>
      <c r="AX490" s="183"/>
      <c r="AY490" s="183"/>
      <c r="AZ490" s="183"/>
      <c r="BA490" s="183"/>
      <c r="BB490" s="183"/>
      <c r="BC490" s="183"/>
      <c r="BD490" s="183"/>
      <c r="BE490" s="183"/>
      <c r="BF490" s="183"/>
      <c r="BG490" s="183"/>
      <c r="BH490" s="183"/>
    </row>
    <row r="491" spans="1:60" ht="13.5" outlineLevel="1">
      <c r="A491" s="174"/>
      <c r="B491" s="175"/>
      <c r="C491" s="269" t="s">
        <v>802</v>
      </c>
      <c r="D491" s="270"/>
      <c r="E491" s="271"/>
      <c r="F491" s="272"/>
      <c r="G491" s="273"/>
      <c r="H491" s="180"/>
      <c r="I491" s="180"/>
      <c r="J491" s="180"/>
      <c r="K491" s="180"/>
      <c r="L491" s="180"/>
      <c r="M491" s="180"/>
      <c r="N491" s="181"/>
      <c r="O491" s="181"/>
      <c r="P491" s="181"/>
      <c r="Q491" s="181"/>
      <c r="R491" s="177"/>
      <c r="S491" s="177"/>
      <c r="T491" s="182"/>
      <c r="U491" s="177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 t="s">
        <v>515</v>
      </c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3"/>
      <c r="AS491" s="183"/>
      <c r="AT491" s="183"/>
      <c r="AU491" s="183"/>
      <c r="AV491" s="183"/>
      <c r="AW491" s="183"/>
      <c r="AX491" s="183"/>
      <c r="AY491" s="183"/>
      <c r="AZ491" s="183"/>
      <c r="BA491" s="194" t="str">
        <f>C491</f>
        <v>- PE pevná 20mm elektroinstalační trubka+ příslušenství</v>
      </c>
      <c r="BB491" s="183"/>
      <c r="BC491" s="183"/>
      <c r="BD491" s="183"/>
      <c r="BE491" s="183"/>
      <c r="BF491" s="183"/>
      <c r="BG491" s="183"/>
      <c r="BH491" s="183"/>
    </row>
    <row r="492" spans="1:60" ht="13.5" outlineLevel="1">
      <c r="A492" s="174">
        <v>232</v>
      </c>
      <c r="B492" s="175" t="s">
        <v>803</v>
      </c>
      <c r="C492" s="176" t="s">
        <v>791</v>
      </c>
      <c r="D492" s="177" t="s">
        <v>253</v>
      </c>
      <c r="E492" s="178">
        <v>74</v>
      </c>
      <c r="F492" s="179"/>
      <c r="G492" s="180"/>
      <c r="H492" s="179"/>
      <c r="I492" s="180">
        <f>ROUND(E492*H492,2)</f>
        <v>0</v>
      </c>
      <c r="J492" s="179"/>
      <c r="K492" s="180">
        <f>ROUND(E492*J492,2)</f>
        <v>0</v>
      </c>
      <c r="L492" s="180">
        <v>21</v>
      </c>
      <c r="M492" s="180">
        <f>G492*(1+L492/100)</f>
        <v>0</v>
      </c>
      <c r="N492" s="181">
        <v>0</v>
      </c>
      <c r="O492" s="181">
        <f>ROUND(E492*N492,5)</f>
        <v>0</v>
      </c>
      <c r="P492" s="181">
        <v>0</v>
      </c>
      <c r="Q492" s="181">
        <f>ROUND(E492*P492,5)</f>
        <v>0</v>
      </c>
      <c r="R492" s="177"/>
      <c r="S492" s="177"/>
      <c r="T492" s="182">
        <v>0</v>
      </c>
      <c r="U492" s="177">
        <f>ROUND(E492*T492,2)</f>
        <v>0</v>
      </c>
      <c r="V492" s="183"/>
      <c r="W492" s="183"/>
      <c r="X492" s="183"/>
      <c r="Y492" s="183"/>
      <c r="Z492" s="183"/>
      <c r="AA492" s="183"/>
      <c r="AB492" s="183"/>
      <c r="AC492" s="183"/>
      <c r="AD492" s="183"/>
      <c r="AE492" s="183" t="s">
        <v>153</v>
      </c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3"/>
      <c r="AS492" s="183"/>
      <c r="AT492" s="183"/>
      <c r="AU492" s="183"/>
      <c r="AV492" s="183"/>
      <c r="AW492" s="183"/>
      <c r="AX492" s="183"/>
      <c r="AY492" s="183"/>
      <c r="AZ492" s="183"/>
      <c r="BA492" s="183"/>
      <c r="BB492" s="183"/>
      <c r="BC492" s="183"/>
      <c r="BD492" s="183"/>
      <c r="BE492" s="183"/>
      <c r="BF492" s="183"/>
      <c r="BG492" s="183"/>
      <c r="BH492" s="183"/>
    </row>
    <row r="493" spans="1:60" ht="13.5" outlineLevel="1">
      <c r="A493" s="174"/>
      <c r="B493" s="175"/>
      <c r="C493" s="269" t="s">
        <v>804</v>
      </c>
      <c r="D493" s="270"/>
      <c r="E493" s="271"/>
      <c r="F493" s="272"/>
      <c r="G493" s="273"/>
      <c r="H493" s="180"/>
      <c r="I493" s="180"/>
      <c r="J493" s="180"/>
      <c r="K493" s="180"/>
      <c r="L493" s="180"/>
      <c r="M493" s="180"/>
      <c r="N493" s="181"/>
      <c r="O493" s="181"/>
      <c r="P493" s="181"/>
      <c r="Q493" s="181"/>
      <c r="R493" s="177"/>
      <c r="S493" s="177"/>
      <c r="T493" s="182"/>
      <c r="U493" s="177"/>
      <c r="V493" s="183"/>
      <c r="W493" s="183"/>
      <c r="X493" s="183"/>
      <c r="Y493" s="183"/>
      <c r="Z493" s="183"/>
      <c r="AA493" s="183"/>
      <c r="AB493" s="183"/>
      <c r="AC493" s="183"/>
      <c r="AD493" s="183"/>
      <c r="AE493" s="183" t="s">
        <v>515</v>
      </c>
      <c r="AF493" s="183"/>
      <c r="AG493" s="183"/>
      <c r="AH493" s="183"/>
      <c r="AI493" s="183"/>
      <c r="AJ493" s="183"/>
      <c r="AK493" s="183"/>
      <c r="AL493" s="183"/>
      <c r="AM493" s="183"/>
      <c r="AN493" s="183"/>
      <c r="AO493" s="183"/>
      <c r="AP493" s="183"/>
      <c r="AQ493" s="183"/>
      <c r="AR493" s="183"/>
      <c r="AS493" s="183"/>
      <c r="AT493" s="183"/>
      <c r="AU493" s="183"/>
      <c r="AV493" s="183"/>
      <c r="AW493" s="183"/>
      <c r="AX493" s="183"/>
      <c r="AY493" s="183"/>
      <c r="AZ493" s="183"/>
      <c r="BA493" s="194" t="str">
        <f>C493</f>
        <v>- PE ohebná 20mm elektroinstalační trubka + příslušenství</v>
      </c>
      <c r="BB493" s="183"/>
      <c r="BC493" s="183"/>
      <c r="BD493" s="183"/>
      <c r="BE493" s="183"/>
      <c r="BF493" s="183"/>
      <c r="BG493" s="183"/>
      <c r="BH493" s="183"/>
    </row>
    <row r="494" spans="1:60" ht="22.5" outlineLevel="1">
      <c r="A494" s="174">
        <v>233</v>
      </c>
      <c r="B494" s="175" t="s">
        <v>805</v>
      </c>
      <c r="C494" s="176" t="s">
        <v>806</v>
      </c>
      <c r="D494" s="177" t="s">
        <v>363</v>
      </c>
      <c r="E494" s="178">
        <v>1</v>
      </c>
      <c r="F494" s="179"/>
      <c r="G494" s="180"/>
      <c r="H494" s="179"/>
      <c r="I494" s="180">
        <f aca="true" t="shared" si="19" ref="I494:I501">ROUND(E494*H494,2)</f>
        <v>0</v>
      </c>
      <c r="J494" s="179"/>
      <c r="K494" s="180">
        <f aca="true" t="shared" si="20" ref="K494:K501">ROUND(E494*J494,2)</f>
        <v>0</v>
      </c>
      <c r="L494" s="180">
        <v>21</v>
      </c>
      <c r="M494" s="180">
        <f aca="true" t="shared" si="21" ref="M494:M501">G494*(1+L494/100)</f>
        <v>0</v>
      </c>
      <c r="N494" s="181">
        <v>0</v>
      </c>
      <c r="O494" s="181">
        <f aca="true" t="shared" si="22" ref="O494:O501">ROUND(E494*N494,5)</f>
        <v>0</v>
      </c>
      <c r="P494" s="181">
        <v>0</v>
      </c>
      <c r="Q494" s="181">
        <f aca="true" t="shared" si="23" ref="Q494:Q501">ROUND(E494*P494,5)</f>
        <v>0</v>
      </c>
      <c r="R494" s="177"/>
      <c r="S494" s="177"/>
      <c r="T494" s="182">
        <v>0</v>
      </c>
      <c r="U494" s="177">
        <f aca="true" t="shared" si="24" ref="U494:U501">ROUND(E494*T494,2)</f>
        <v>0</v>
      </c>
      <c r="V494" s="183"/>
      <c r="W494" s="183"/>
      <c r="X494" s="183"/>
      <c r="Y494" s="183"/>
      <c r="Z494" s="183"/>
      <c r="AA494" s="183"/>
      <c r="AB494" s="183"/>
      <c r="AC494" s="183"/>
      <c r="AD494" s="183"/>
      <c r="AE494" s="183" t="s">
        <v>153</v>
      </c>
      <c r="AF494" s="183"/>
      <c r="AG494" s="183"/>
      <c r="AH494" s="183"/>
      <c r="AI494" s="183"/>
      <c r="AJ494" s="183"/>
      <c r="AK494" s="183"/>
      <c r="AL494" s="183"/>
      <c r="AM494" s="183"/>
      <c r="AN494" s="183"/>
      <c r="AO494" s="183"/>
      <c r="AP494" s="183"/>
      <c r="AQ494" s="183"/>
      <c r="AR494" s="183"/>
      <c r="AS494" s="183"/>
      <c r="AT494" s="183"/>
      <c r="AU494" s="183"/>
      <c r="AV494" s="183"/>
      <c r="AW494" s="183"/>
      <c r="AX494" s="183"/>
      <c r="AY494" s="183"/>
      <c r="AZ494" s="183"/>
      <c r="BA494" s="183"/>
      <c r="BB494" s="183"/>
      <c r="BC494" s="183"/>
      <c r="BD494" s="183"/>
      <c r="BE494" s="183"/>
      <c r="BF494" s="183"/>
      <c r="BG494" s="183"/>
      <c r="BH494" s="183"/>
    </row>
    <row r="495" spans="1:60" ht="22.5" outlineLevel="1">
      <c r="A495" s="174">
        <v>234</v>
      </c>
      <c r="B495" s="175" t="s">
        <v>807</v>
      </c>
      <c r="C495" s="176" t="s">
        <v>808</v>
      </c>
      <c r="D495" s="177" t="s">
        <v>809</v>
      </c>
      <c r="E495" s="178">
        <v>46</v>
      </c>
      <c r="F495" s="179"/>
      <c r="G495" s="180"/>
      <c r="H495" s="179"/>
      <c r="I495" s="180">
        <f t="shared" si="19"/>
        <v>0</v>
      </c>
      <c r="J495" s="179"/>
      <c r="K495" s="180">
        <f t="shared" si="20"/>
        <v>0</v>
      </c>
      <c r="L495" s="180">
        <v>21</v>
      </c>
      <c r="M495" s="180">
        <f t="shared" si="21"/>
        <v>0</v>
      </c>
      <c r="N495" s="181">
        <v>0</v>
      </c>
      <c r="O495" s="181">
        <f t="shared" si="22"/>
        <v>0</v>
      </c>
      <c r="P495" s="181">
        <v>0</v>
      </c>
      <c r="Q495" s="181">
        <f t="shared" si="23"/>
        <v>0</v>
      </c>
      <c r="R495" s="177"/>
      <c r="S495" s="177"/>
      <c r="T495" s="182">
        <v>0</v>
      </c>
      <c r="U495" s="177">
        <f t="shared" si="24"/>
        <v>0</v>
      </c>
      <c r="V495" s="183"/>
      <c r="W495" s="183"/>
      <c r="X495" s="183"/>
      <c r="Y495" s="183"/>
      <c r="Z495" s="183"/>
      <c r="AA495" s="183"/>
      <c r="AB495" s="183"/>
      <c r="AC495" s="183"/>
      <c r="AD495" s="183"/>
      <c r="AE495" s="183" t="s">
        <v>153</v>
      </c>
      <c r="AF495" s="183"/>
      <c r="AG495" s="183"/>
      <c r="AH495" s="183"/>
      <c r="AI495" s="183"/>
      <c r="AJ495" s="183"/>
      <c r="AK495" s="183"/>
      <c r="AL495" s="183"/>
      <c r="AM495" s="183"/>
      <c r="AN495" s="183"/>
      <c r="AO495" s="183"/>
      <c r="AP495" s="183"/>
      <c r="AQ495" s="183"/>
      <c r="AR495" s="183"/>
      <c r="AS495" s="183"/>
      <c r="AT495" s="183"/>
      <c r="AU495" s="183"/>
      <c r="AV495" s="183"/>
      <c r="AW495" s="183"/>
      <c r="AX495" s="183"/>
      <c r="AY495" s="183"/>
      <c r="AZ495" s="183"/>
      <c r="BA495" s="183"/>
      <c r="BB495" s="183"/>
      <c r="BC495" s="183"/>
      <c r="BD495" s="183"/>
      <c r="BE495" s="183"/>
      <c r="BF495" s="183"/>
      <c r="BG495" s="183"/>
      <c r="BH495" s="183"/>
    </row>
    <row r="496" spans="1:60" ht="22.5" outlineLevel="1">
      <c r="A496" s="174">
        <v>235</v>
      </c>
      <c r="B496" s="175" t="s">
        <v>810</v>
      </c>
      <c r="C496" s="176" t="s">
        <v>811</v>
      </c>
      <c r="D496" s="177" t="s">
        <v>181</v>
      </c>
      <c r="E496" s="178">
        <v>2</v>
      </c>
      <c r="F496" s="179"/>
      <c r="G496" s="180"/>
      <c r="H496" s="179"/>
      <c r="I496" s="180">
        <f t="shared" si="19"/>
        <v>0</v>
      </c>
      <c r="J496" s="179"/>
      <c r="K496" s="180">
        <f t="shared" si="20"/>
        <v>0</v>
      </c>
      <c r="L496" s="180">
        <v>21</v>
      </c>
      <c r="M496" s="180">
        <f t="shared" si="21"/>
        <v>0</v>
      </c>
      <c r="N496" s="181">
        <v>0</v>
      </c>
      <c r="O496" s="181">
        <f t="shared" si="22"/>
        <v>0</v>
      </c>
      <c r="P496" s="181">
        <v>0</v>
      </c>
      <c r="Q496" s="181">
        <f t="shared" si="23"/>
        <v>0</v>
      </c>
      <c r="R496" s="177"/>
      <c r="S496" s="177"/>
      <c r="T496" s="182">
        <v>0</v>
      </c>
      <c r="U496" s="177">
        <f t="shared" si="24"/>
        <v>0</v>
      </c>
      <c r="V496" s="183"/>
      <c r="W496" s="183"/>
      <c r="X496" s="183"/>
      <c r="Y496" s="183"/>
      <c r="Z496" s="183"/>
      <c r="AA496" s="183"/>
      <c r="AB496" s="183"/>
      <c r="AC496" s="183"/>
      <c r="AD496" s="183"/>
      <c r="AE496" s="183" t="s">
        <v>153</v>
      </c>
      <c r="AF496" s="183"/>
      <c r="AG496" s="183"/>
      <c r="AH496" s="183"/>
      <c r="AI496" s="183"/>
      <c r="AJ496" s="183"/>
      <c r="AK496" s="183"/>
      <c r="AL496" s="183"/>
      <c r="AM496" s="183"/>
      <c r="AN496" s="183"/>
      <c r="AO496" s="183"/>
      <c r="AP496" s="183"/>
      <c r="AQ496" s="183"/>
      <c r="AR496" s="183"/>
      <c r="AS496" s="183"/>
      <c r="AT496" s="183"/>
      <c r="AU496" s="183"/>
      <c r="AV496" s="183"/>
      <c r="AW496" s="183"/>
      <c r="AX496" s="183"/>
      <c r="AY496" s="183"/>
      <c r="AZ496" s="183"/>
      <c r="BA496" s="183"/>
      <c r="BB496" s="183"/>
      <c r="BC496" s="183"/>
      <c r="BD496" s="183"/>
      <c r="BE496" s="183"/>
      <c r="BF496" s="183"/>
      <c r="BG496" s="183"/>
      <c r="BH496" s="183"/>
    </row>
    <row r="497" spans="1:60" ht="13.5" outlineLevel="1">
      <c r="A497" s="174">
        <v>236</v>
      </c>
      <c r="B497" s="175" t="s">
        <v>812</v>
      </c>
      <c r="C497" s="176" t="s">
        <v>813</v>
      </c>
      <c r="D497" s="177" t="s">
        <v>152</v>
      </c>
      <c r="E497" s="178">
        <v>1</v>
      </c>
      <c r="F497" s="179"/>
      <c r="G497" s="180"/>
      <c r="H497" s="179"/>
      <c r="I497" s="180">
        <f t="shared" si="19"/>
        <v>0</v>
      </c>
      <c r="J497" s="179"/>
      <c r="K497" s="180">
        <f t="shared" si="20"/>
        <v>0</v>
      </c>
      <c r="L497" s="180">
        <v>21</v>
      </c>
      <c r="M497" s="180">
        <f t="shared" si="21"/>
        <v>0</v>
      </c>
      <c r="N497" s="181">
        <v>0</v>
      </c>
      <c r="O497" s="181">
        <f t="shared" si="22"/>
        <v>0</v>
      </c>
      <c r="P497" s="181">
        <v>0</v>
      </c>
      <c r="Q497" s="181">
        <f t="shared" si="23"/>
        <v>0</v>
      </c>
      <c r="R497" s="177"/>
      <c r="S497" s="177"/>
      <c r="T497" s="182">
        <v>0</v>
      </c>
      <c r="U497" s="177">
        <f t="shared" si="24"/>
        <v>0</v>
      </c>
      <c r="V497" s="183"/>
      <c r="W497" s="183"/>
      <c r="X497" s="183"/>
      <c r="Y497" s="183"/>
      <c r="Z497" s="183"/>
      <c r="AA497" s="183"/>
      <c r="AB497" s="183"/>
      <c r="AC497" s="183"/>
      <c r="AD497" s="183"/>
      <c r="AE497" s="183" t="s">
        <v>153</v>
      </c>
      <c r="AF497" s="183"/>
      <c r="AG497" s="183"/>
      <c r="AH497" s="183"/>
      <c r="AI497" s="183"/>
      <c r="AJ497" s="183"/>
      <c r="AK497" s="183"/>
      <c r="AL497" s="183"/>
      <c r="AM497" s="183"/>
      <c r="AN497" s="183"/>
      <c r="AO497" s="183"/>
      <c r="AP497" s="183"/>
      <c r="AQ497" s="183"/>
      <c r="AR497" s="183"/>
      <c r="AS497" s="183"/>
      <c r="AT497" s="183"/>
      <c r="AU497" s="183"/>
      <c r="AV497" s="183"/>
      <c r="AW497" s="183"/>
      <c r="AX497" s="183"/>
      <c r="AY497" s="183"/>
      <c r="AZ497" s="183"/>
      <c r="BA497" s="183"/>
      <c r="BB497" s="183"/>
      <c r="BC497" s="183"/>
      <c r="BD497" s="183"/>
      <c r="BE497" s="183"/>
      <c r="BF497" s="183"/>
      <c r="BG497" s="183"/>
      <c r="BH497" s="183"/>
    </row>
    <row r="498" spans="1:60" ht="13.5" outlineLevel="1">
      <c r="A498" s="174">
        <v>237</v>
      </c>
      <c r="B498" s="175" t="s">
        <v>814</v>
      </c>
      <c r="C498" s="176" t="s">
        <v>815</v>
      </c>
      <c r="D498" s="177" t="s">
        <v>152</v>
      </c>
      <c r="E498" s="178">
        <v>1</v>
      </c>
      <c r="F498" s="179"/>
      <c r="G498" s="180"/>
      <c r="H498" s="179"/>
      <c r="I498" s="180">
        <f t="shared" si="19"/>
        <v>0</v>
      </c>
      <c r="J498" s="179"/>
      <c r="K498" s="180">
        <f t="shared" si="20"/>
        <v>0</v>
      </c>
      <c r="L498" s="180">
        <v>21</v>
      </c>
      <c r="M498" s="180">
        <f t="shared" si="21"/>
        <v>0</v>
      </c>
      <c r="N498" s="181">
        <v>0</v>
      </c>
      <c r="O498" s="181">
        <f t="shared" si="22"/>
        <v>0</v>
      </c>
      <c r="P498" s="181">
        <v>0</v>
      </c>
      <c r="Q498" s="181">
        <f t="shared" si="23"/>
        <v>0</v>
      </c>
      <c r="R498" s="177"/>
      <c r="S498" s="177"/>
      <c r="T498" s="182">
        <v>0</v>
      </c>
      <c r="U498" s="177">
        <f t="shared" si="24"/>
        <v>0</v>
      </c>
      <c r="V498" s="183"/>
      <c r="W498" s="183"/>
      <c r="X498" s="183"/>
      <c r="Y498" s="183"/>
      <c r="Z498" s="183"/>
      <c r="AA498" s="183"/>
      <c r="AB498" s="183"/>
      <c r="AC498" s="183"/>
      <c r="AD498" s="183"/>
      <c r="AE498" s="183" t="s">
        <v>153</v>
      </c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/>
      <c r="AP498" s="183"/>
      <c r="AQ498" s="183"/>
      <c r="AR498" s="183"/>
      <c r="AS498" s="183"/>
      <c r="AT498" s="183"/>
      <c r="AU498" s="183"/>
      <c r="AV498" s="183"/>
      <c r="AW498" s="183"/>
      <c r="AX498" s="183"/>
      <c r="AY498" s="183"/>
      <c r="AZ498" s="183"/>
      <c r="BA498" s="183"/>
      <c r="BB498" s="183"/>
      <c r="BC498" s="183"/>
      <c r="BD498" s="183"/>
      <c r="BE498" s="183"/>
      <c r="BF498" s="183"/>
      <c r="BG498" s="183"/>
      <c r="BH498" s="183"/>
    </row>
    <row r="499" spans="1:60" ht="13.5" outlineLevel="1">
      <c r="A499" s="174">
        <v>238</v>
      </c>
      <c r="B499" s="175" t="s">
        <v>816</v>
      </c>
      <c r="C499" s="176" t="s">
        <v>817</v>
      </c>
      <c r="D499" s="177" t="s">
        <v>152</v>
      </c>
      <c r="E499" s="178">
        <v>1</v>
      </c>
      <c r="F499" s="179"/>
      <c r="G499" s="180"/>
      <c r="H499" s="179"/>
      <c r="I499" s="180">
        <f t="shared" si="19"/>
        <v>0</v>
      </c>
      <c r="J499" s="179"/>
      <c r="K499" s="180">
        <f t="shared" si="20"/>
        <v>0</v>
      </c>
      <c r="L499" s="180">
        <v>21</v>
      </c>
      <c r="M499" s="180">
        <f t="shared" si="21"/>
        <v>0</v>
      </c>
      <c r="N499" s="181">
        <v>0</v>
      </c>
      <c r="O499" s="181">
        <f t="shared" si="22"/>
        <v>0</v>
      </c>
      <c r="P499" s="181">
        <v>0</v>
      </c>
      <c r="Q499" s="181">
        <f t="shared" si="23"/>
        <v>0</v>
      </c>
      <c r="R499" s="177"/>
      <c r="S499" s="177"/>
      <c r="T499" s="182">
        <v>0</v>
      </c>
      <c r="U499" s="177">
        <f t="shared" si="24"/>
        <v>0</v>
      </c>
      <c r="V499" s="183"/>
      <c r="W499" s="183"/>
      <c r="X499" s="183"/>
      <c r="Y499" s="183"/>
      <c r="Z499" s="183"/>
      <c r="AA499" s="183"/>
      <c r="AB499" s="183"/>
      <c r="AC499" s="183"/>
      <c r="AD499" s="183"/>
      <c r="AE499" s="183" t="s">
        <v>153</v>
      </c>
      <c r="AF499" s="183"/>
      <c r="AG499" s="183"/>
      <c r="AH499" s="183"/>
      <c r="AI499" s="183"/>
      <c r="AJ499" s="183"/>
      <c r="AK499" s="183"/>
      <c r="AL499" s="183"/>
      <c r="AM499" s="183"/>
      <c r="AN499" s="183"/>
      <c r="AO499" s="183"/>
      <c r="AP499" s="183"/>
      <c r="AQ499" s="183"/>
      <c r="AR499" s="183"/>
      <c r="AS499" s="183"/>
      <c r="AT499" s="183"/>
      <c r="AU499" s="183"/>
      <c r="AV499" s="183"/>
      <c r="AW499" s="183"/>
      <c r="AX499" s="183"/>
      <c r="AY499" s="183"/>
      <c r="AZ499" s="183"/>
      <c r="BA499" s="183"/>
      <c r="BB499" s="183"/>
      <c r="BC499" s="183"/>
      <c r="BD499" s="183"/>
      <c r="BE499" s="183"/>
      <c r="BF499" s="183"/>
      <c r="BG499" s="183"/>
      <c r="BH499" s="183"/>
    </row>
    <row r="500" spans="1:60" ht="22.5" outlineLevel="1">
      <c r="A500" s="174">
        <v>239</v>
      </c>
      <c r="B500" s="175" t="s">
        <v>818</v>
      </c>
      <c r="C500" s="176" t="s">
        <v>819</v>
      </c>
      <c r="D500" s="177" t="s">
        <v>152</v>
      </c>
      <c r="E500" s="178">
        <v>1</v>
      </c>
      <c r="F500" s="179"/>
      <c r="G500" s="180"/>
      <c r="H500" s="179"/>
      <c r="I500" s="180">
        <f t="shared" si="19"/>
        <v>0</v>
      </c>
      <c r="J500" s="179"/>
      <c r="K500" s="180">
        <f t="shared" si="20"/>
        <v>0</v>
      </c>
      <c r="L500" s="180">
        <v>21</v>
      </c>
      <c r="M500" s="180">
        <f t="shared" si="21"/>
        <v>0</v>
      </c>
      <c r="N500" s="181">
        <v>0</v>
      </c>
      <c r="O500" s="181">
        <f t="shared" si="22"/>
        <v>0</v>
      </c>
      <c r="P500" s="181">
        <v>0</v>
      </c>
      <c r="Q500" s="181">
        <f t="shared" si="23"/>
        <v>0</v>
      </c>
      <c r="R500" s="177"/>
      <c r="S500" s="177"/>
      <c r="T500" s="182">
        <v>0</v>
      </c>
      <c r="U500" s="177">
        <f t="shared" si="24"/>
        <v>0</v>
      </c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 t="s">
        <v>153</v>
      </c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83"/>
      <c r="AT500" s="183"/>
      <c r="AU500" s="183"/>
      <c r="AV500" s="183"/>
      <c r="AW500" s="183"/>
      <c r="AX500" s="183"/>
      <c r="AY500" s="183"/>
      <c r="AZ500" s="183"/>
      <c r="BA500" s="183"/>
      <c r="BB500" s="183"/>
      <c r="BC500" s="183"/>
      <c r="BD500" s="183"/>
      <c r="BE500" s="183"/>
      <c r="BF500" s="183"/>
      <c r="BG500" s="183"/>
      <c r="BH500" s="183"/>
    </row>
    <row r="501" spans="1:60" ht="13.5" outlineLevel="1">
      <c r="A501" s="174">
        <v>240</v>
      </c>
      <c r="B501" s="175" t="s">
        <v>820</v>
      </c>
      <c r="C501" s="176" t="s">
        <v>821</v>
      </c>
      <c r="D501" s="177" t="s">
        <v>152</v>
      </c>
      <c r="E501" s="178">
        <v>1</v>
      </c>
      <c r="F501" s="179"/>
      <c r="G501" s="180"/>
      <c r="H501" s="179"/>
      <c r="I501" s="180">
        <f t="shared" si="19"/>
        <v>0</v>
      </c>
      <c r="J501" s="179"/>
      <c r="K501" s="180">
        <f t="shared" si="20"/>
        <v>0</v>
      </c>
      <c r="L501" s="180">
        <v>21</v>
      </c>
      <c r="M501" s="180">
        <f t="shared" si="21"/>
        <v>0</v>
      </c>
      <c r="N501" s="181">
        <v>0</v>
      </c>
      <c r="O501" s="181">
        <f t="shared" si="22"/>
        <v>0</v>
      </c>
      <c r="P501" s="181">
        <v>0</v>
      </c>
      <c r="Q501" s="181">
        <f t="shared" si="23"/>
        <v>0</v>
      </c>
      <c r="R501" s="177"/>
      <c r="S501" s="177"/>
      <c r="T501" s="182">
        <v>0</v>
      </c>
      <c r="U501" s="177">
        <f t="shared" si="24"/>
        <v>0</v>
      </c>
      <c r="V501" s="183"/>
      <c r="W501" s="183"/>
      <c r="X501" s="183"/>
      <c r="Y501" s="183"/>
      <c r="Z501" s="183"/>
      <c r="AA501" s="183"/>
      <c r="AB501" s="183"/>
      <c r="AC501" s="183"/>
      <c r="AD501" s="183"/>
      <c r="AE501" s="183" t="s">
        <v>153</v>
      </c>
      <c r="AF501" s="183"/>
      <c r="AG501" s="183"/>
      <c r="AH501" s="183"/>
      <c r="AI501" s="183"/>
      <c r="AJ501" s="183"/>
      <c r="AK501" s="183"/>
      <c r="AL501" s="183"/>
      <c r="AM501" s="183"/>
      <c r="AN501" s="183"/>
      <c r="AO501" s="183"/>
      <c r="AP501" s="183"/>
      <c r="AQ501" s="183"/>
      <c r="AR501" s="183"/>
      <c r="AS501" s="183"/>
      <c r="AT501" s="183"/>
      <c r="AU501" s="183"/>
      <c r="AV501" s="183"/>
      <c r="AW501" s="183"/>
      <c r="AX501" s="183"/>
      <c r="AY501" s="183"/>
      <c r="AZ501" s="183"/>
      <c r="BA501" s="183"/>
      <c r="BB501" s="183"/>
      <c r="BC501" s="183"/>
      <c r="BD501" s="183"/>
      <c r="BE501" s="183"/>
      <c r="BF501" s="183"/>
      <c r="BG501" s="183"/>
      <c r="BH501" s="183"/>
    </row>
    <row r="502" spans="1:60" ht="13.5" outlineLevel="1">
      <c r="A502" s="174"/>
      <c r="B502" s="175"/>
      <c r="C502" s="269" t="s">
        <v>822</v>
      </c>
      <c r="D502" s="270"/>
      <c r="E502" s="271"/>
      <c r="F502" s="272"/>
      <c r="G502" s="273"/>
      <c r="H502" s="180"/>
      <c r="I502" s="180"/>
      <c r="J502" s="180"/>
      <c r="K502" s="180"/>
      <c r="L502" s="180"/>
      <c r="M502" s="180"/>
      <c r="N502" s="181"/>
      <c r="O502" s="181"/>
      <c r="P502" s="181"/>
      <c r="Q502" s="181"/>
      <c r="R502" s="177"/>
      <c r="S502" s="177"/>
      <c r="T502" s="182"/>
      <c r="U502" s="177"/>
      <c r="V502" s="183"/>
      <c r="W502" s="183"/>
      <c r="X502" s="183"/>
      <c r="Y502" s="183"/>
      <c r="Z502" s="183"/>
      <c r="AA502" s="183"/>
      <c r="AB502" s="183"/>
      <c r="AC502" s="183"/>
      <c r="AD502" s="183"/>
      <c r="AE502" s="183" t="s">
        <v>515</v>
      </c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  <c r="AP502" s="183"/>
      <c r="AQ502" s="183"/>
      <c r="AR502" s="183"/>
      <c r="AS502" s="183"/>
      <c r="AT502" s="183"/>
      <c r="AU502" s="183"/>
      <c r="AV502" s="183"/>
      <c r="AW502" s="183"/>
      <c r="AX502" s="183"/>
      <c r="AY502" s="183"/>
      <c r="AZ502" s="183"/>
      <c r="BA502" s="194" t="str">
        <f>C502</f>
        <v>- měřené veličiny, bilance, historie měření a bilancí, alarmový deník.</v>
      </c>
      <c r="BB502" s="183"/>
      <c r="BC502" s="183"/>
      <c r="BD502" s="183"/>
      <c r="BE502" s="183"/>
      <c r="BF502" s="183"/>
      <c r="BG502" s="183"/>
      <c r="BH502" s="183"/>
    </row>
    <row r="503" spans="1:60" ht="13.5" outlineLevel="1">
      <c r="A503" s="174">
        <v>241</v>
      </c>
      <c r="B503" s="175" t="s">
        <v>823</v>
      </c>
      <c r="C503" s="176" t="s">
        <v>824</v>
      </c>
      <c r="D503" s="177" t="s">
        <v>152</v>
      </c>
      <c r="E503" s="178">
        <v>1</v>
      </c>
      <c r="F503" s="179"/>
      <c r="G503" s="180"/>
      <c r="H503" s="179"/>
      <c r="I503" s="180">
        <f aca="true" t="shared" si="25" ref="I503:I513">ROUND(E503*H503,2)</f>
        <v>0</v>
      </c>
      <c r="J503" s="179"/>
      <c r="K503" s="180">
        <f aca="true" t="shared" si="26" ref="K503:K513">ROUND(E503*J503,2)</f>
        <v>0</v>
      </c>
      <c r="L503" s="180">
        <v>21</v>
      </c>
      <c r="M503" s="180">
        <f aca="true" t="shared" si="27" ref="M503:M513">G503*(1+L503/100)</f>
        <v>0</v>
      </c>
      <c r="N503" s="181">
        <v>0</v>
      </c>
      <c r="O503" s="181">
        <f aca="true" t="shared" si="28" ref="O503:O513">ROUND(E503*N503,5)</f>
        <v>0</v>
      </c>
      <c r="P503" s="181">
        <v>0</v>
      </c>
      <c r="Q503" s="181">
        <f aca="true" t="shared" si="29" ref="Q503:Q513">ROUND(E503*P503,5)</f>
        <v>0</v>
      </c>
      <c r="R503" s="177"/>
      <c r="S503" s="177"/>
      <c r="T503" s="182">
        <v>0</v>
      </c>
      <c r="U503" s="177">
        <f aca="true" t="shared" si="30" ref="U503:U513">ROUND(E503*T503,2)</f>
        <v>0</v>
      </c>
      <c r="V503" s="183"/>
      <c r="W503" s="183"/>
      <c r="X503" s="183"/>
      <c r="Y503" s="183"/>
      <c r="Z503" s="183"/>
      <c r="AA503" s="183"/>
      <c r="AB503" s="183"/>
      <c r="AC503" s="183"/>
      <c r="AD503" s="183"/>
      <c r="AE503" s="183" t="s">
        <v>153</v>
      </c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3"/>
      <c r="AS503" s="183"/>
      <c r="AT503" s="183"/>
      <c r="AU503" s="183"/>
      <c r="AV503" s="183"/>
      <c r="AW503" s="183"/>
      <c r="AX503" s="183"/>
      <c r="AY503" s="183"/>
      <c r="AZ503" s="183"/>
      <c r="BA503" s="183"/>
      <c r="BB503" s="183"/>
      <c r="BC503" s="183"/>
      <c r="BD503" s="183"/>
      <c r="BE503" s="183"/>
      <c r="BF503" s="183"/>
      <c r="BG503" s="183"/>
      <c r="BH503" s="183"/>
    </row>
    <row r="504" spans="1:60" ht="22.5" outlineLevel="1">
      <c r="A504" s="174">
        <v>242</v>
      </c>
      <c r="B504" s="175" t="s">
        <v>825</v>
      </c>
      <c r="C504" s="176" t="s">
        <v>826</v>
      </c>
      <c r="D504" s="177" t="s">
        <v>152</v>
      </c>
      <c r="E504" s="178">
        <v>1</v>
      </c>
      <c r="F504" s="179"/>
      <c r="G504" s="180"/>
      <c r="H504" s="179"/>
      <c r="I504" s="180">
        <f t="shared" si="25"/>
        <v>0</v>
      </c>
      <c r="J504" s="179"/>
      <c r="K504" s="180">
        <f t="shared" si="26"/>
        <v>0</v>
      </c>
      <c r="L504" s="180">
        <v>21</v>
      </c>
      <c r="M504" s="180">
        <f t="shared" si="27"/>
        <v>0</v>
      </c>
      <c r="N504" s="181">
        <v>0</v>
      </c>
      <c r="O504" s="181">
        <f t="shared" si="28"/>
        <v>0</v>
      </c>
      <c r="P504" s="181">
        <v>0</v>
      </c>
      <c r="Q504" s="181">
        <f t="shared" si="29"/>
        <v>0</v>
      </c>
      <c r="R504" s="177"/>
      <c r="S504" s="177"/>
      <c r="T504" s="182">
        <v>0</v>
      </c>
      <c r="U504" s="177">
        <f t="shared" si="30"/>
        <v>0</v>
      </c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 t="s">
        <v>153</v>
      </c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3"/>
      <c r="AS504" s="183"/>
      <c r="AT504" s="183"/>
      <c r="AU504" s="183"/>
      <c r="AV504" s="183"/>
      <c r="AW504" s="183"/>
      <c r="AX504" s="183"/>
      <c r="AY504" s="183"/>
      <c r="AZ504" s="183"/>
      <c r="BA504" s="183"/>
      <c r="BB504" s="183"/>
      <c r="BC504" s="183"/>
      <c r="BD504" s="183"/>
      <c r="BE504" s="183"/>
      <c r="BF504" s="183"/>
      <c r="BG504" s="183"/>
      <c r="BH504" s="183"/>
    </row>
    <row r="505" spans="1:60" ht="13.5" outlineLevel="1">
      <c r="A505" s="174">
        <v>243</v>
      </c>
      <c r="B505" s="175" t="s">
        <v>827</v>
      </c>
      <c r="C505" s="176" t="s">
        <v>828</v>
      </c>
      <c r="D505" s="177" t="s">
        <v>152</v>
      </c>
      <c r="E505" s="178">
        <v>1</v>
      </c>
      <c r="F505" s="179"/>
      <c r="G505" s="180"/>
      <c r="H505" s="179"/>
      <c r="I505" s="180">
        <f t="shared" si="25"/>
        <v>0</v>
      </c>
      <c r="J505" s="179"/>
      <c r="K505" s="180">
        <f t="shared" si="26"/>
        <v>0</v>
      </c>
      <c r="L505" s="180">
        <v>21</v>
      </c>
      <c r="M505" s="180">
        <f t="shared" si="27"/>
        <v>0</v>
      </c>
      <c r="N505" s="181">
        <v>0</v>
      </c>
      <c r="O505" s="181">
        <f t="shared" si="28"/>
        <v>0</v>
      </c>
      <c r="P505" s="181">
        <v>0</v>
      </c>
      <c r="Q505" s="181">
        <f t="shared" si="29"/>
        <v>0</v>
      </c>
      <c r="R505" s="177"/>
      <c r="S505" s="177"/>
      <c r="T505" s="182">
        <v>0</v>
      </c>
      <c r="U505" s="177">
        <f t="shared" si="30"/>
        <v>0</v>
      </c>
      <c r="V505" s="183"/>
      <c r="W505" s="183"/>
      <c r="X505" s="183"/>
      <c r="Y505" s="183"/>
      <c r="Z505" s="183"/>
      <c r="AA505" s="183"/>
      <c r="AB505" s="183"/>
      <c r="AC505" s="183"/>
      <c r="AD505" s="183"/>
      <c r="AE505" s="183" t="s">
        <v>153</v>
      </c>
      <c r="AF505" s="183"/>
      <c r="AG505" s="183"/>
      <c r="AH505" s="183"/>
      <c r="AI505" s="183"/>
      <c r="AJ505" s="183"/>
      <c r="AK505" s="183"/>
      <c r="AL505" s="183"/>
      <c r="AM505" s="183"/>
      <c r="AN505" s="183"/>
      <c r="AO505" s="183"/>
      <c r="AP505" s="183"/>
      <c r="AQ505" s="183"/>
      <c r="AR505" s="183"/>
      <c r="AS505" s="183"/>
      <c r="AT505" s="183"/>
      <c r="AU505" s="183"/>
      <c r="AV505" s="183"/>
      <c r="AW505" s="183"/>
      <c r="AX505" s="183"/>
      <c r="AY505" s="183"/>
      <c r="AZ505" s="183"/>
      <c r="BA505" s="183"/>
      <c r="BB505" s="183"/>
      <c r="BC505" s="183"/>
      <c r="BD505" s="183"/>
      <c r="BE505" s="183"/>
      <c r="BF505" s="183"/>
      <c r="BG505" s="183"/>
      <c r="BH505" s="183"/>
    </row>
    <row r="506" spans="1:60" ht="13.5" outlineLevel="1">
      <c r="A506" s="174">
        <v>244</v>
      </c>
      <c r="B506" s="175" t="s">
        <v>829</v>
      </c>
      <c r="C506" s="176" t="s">
        <v>830</v>
      </c>
      <c r="D506" s="177" t="s">
        <v>152</v>
      </c>
      <c r="E506" s="178">
        <v>1</v>
      </c>
      <c r="F506" s="179"/>
      <c r="G506" s="180"/>
      <c r="H506" s="179"/>
      <c r="I506" s="180">
        <f t="shared" si="25"/>
        <v>0</v>
      </c>
      <c r="J506" s="179"/>
      <c r="K506" s="180">
        <f t="shared" si="26"/>
        <v>0</v>
      </c>
      <c r="L506" s="180">
        <v>21</v>
      </c>
      <c r="M506" s="180">
        <f t="shared" si="27"/>
        <v>0</v>
      </c>
      <c r="N506" s="181">
        <v>0</v>
      </c>
      <c r="O506" s="181">
        <f t="shared" si="28"/>
        <v>0</v>
      </c>
      <c r="P506" s="181">
        <v>0</v>
      </c>
      <c r="Q506" s="181">
        <f t="shared" si="29"/>
        <v>0</v>
      </c>
      <c r="R506" s="177"/>
      <c r="S506" s="177"/>
      <c r="T506" s="182">
        <v>0</v>
      </c>
      <c r="U506" s="177">
        <f t="shared" si="30"/>
        <v>0</v>
      </c>
      <c r="V506" s="183"/>
      <c r="W506" s="183"/>
      <c r="X506" s="183"/>
      <c r="Y506" s="183"/>
      <c r="Z506" s="183"/>
      <c r="AA506" s="183"/>
      <c r="AB506" s="183"/>
      <c r="AC506" s="183"/>
      <c r="AD506" s="183"/>
      <c r="AE506" s="183" t="s">
        <v>153</v>
      </c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3"/>
      <c r="AS506" s="183"/>
      <c r="AT506" s="183"/>
      <c r="AU506" s="183"/>
      <c r="AV506" s="183"/>
      <c r="AW506" s="183"/>
      <c r="AX506" s="183"/>
      <c r="AY506" s="183"/>
      <c r="AZ506" s="183"/>
      <c r="BA506" s="183"/>
      <c r="BB506" s="183"/>
      <c r="BC506" s="183"/>
      <c r="BD506" s="183"/>
      <c r="BE506" s="183"/>
      <c r="BF506" s="183"/>
      <c r="BG506" s="183"/>
      <c r="BH506" s="183"/>
    </row>
    <row r="507" spans="1:60" ht="13.5" outlineLevel="1">
      <c r="A507" s="174">
        <v>245</v>
      </c>
      <c r="B507" s="175" t="s">
        <v>831</v>
      </c>
      <c r="C507" s="176" t="s">
        <v>832</v>
      </c>
      <c r="D507" s="177" t="s">
        <v>152</v>
      </c>
      <c r="E507" s="178">
        <v>1</v>
      </c>
      <c r="F507" s="179"/>
      <c r="G507" s="180"/>
      <c r="H507" s="179"/>
      <c r="I507" s="180">
        <f t="shared" si="25"/>
        <v>0</v>
      </c>
      <c r="J507" s="179"/>
      <c r="K507" s="180">
        <f t="shared" si="26"/>
        <v>0</v>
      </c>
      <c r="L507" s="180">
        <v>21</v>
      </c>
      <c r="M507" s="180">
        <f t="shared" si="27"/>
        <v>0</v>
      </c>
      <c r="N507" s="181">
        <v>0</v>
      </c>
      <c r="O507" s="181">
        <f t="shared" si="28"/>
        <v>0</v>
      </c>
      <c r="P507" s="181">
        <v>0</v>
      </c>
      <c r="Q507" s="181">
        <f t="shared" si="29"/>
        <v>0</v>
      </c>
      <c r="R507" s="177"/>
      <c r="S507" s="177"/>
      <c r="T507" s="182">
        <v>0</v>
      </c>
      <c r="U507" s="177">
        <f t="shared" si="30"/>
        <v>0</v>
      </c>
      <c r="V507" s="183"/>
      <c r="W507" s="183"/>
      <c r="X507" s="183"/>
      <c r="Y507" s="183"/>
      <c r="Z507" s="183"/>
      <c r="AA507" s="183"/>
      <c r="AB507" s="183"/>
      <c r="AC507" s="183"/>
      <c r="AD507" s="183"/>
      <c r="AE507" s="183" t="s">
        <v>153</v>
      </c>
      <c r="AF507" s="183"/>
      <c r="AG507" s="183"/>
      <c r="AH507" s="183"/>
      <c r="AI507" s="183"/>
      <c r="AJ507" s="183"/>
      <c r="AK507" s="183"/>
      <c r="AL507" s="183"/>
      <c r="AM507" s="183"/>
      <c r="AN507" s="183"/>
      <c r="AO507" s="183"/>
      <c r="AP507" s="183"/>
      <c r="AQ507" s="183"/>
      <c r="AR507" s="183"/>
      <c r="AS507" s="183"/>
      <c r="AT507" s="183"/>
      <c r="AU507" s="183"/>
      <c r="AV507" s="183"/>
      <c r="AW507" s="183"/>
      <c r="AX507" s="183"/>
      <c r="AY507" s="183"/>
      <c r="AZ507" s="183"/>
      <c r="BA507" s="183"/>
      <c r="BB507" s="183"/>
      <c r="BC507" s="183"/>
      <c r="BD507" s="183"/>
      <c r="BE507" s="183"/>
      <c r="BF507" s="183"/>
      <c r="BG507" s="183"/>
      <c r="BH507" s="183"/>
    </row>
    <row r="508" spans="1:60" ht="13.5" outlineLevel="1">
      <c r="A508" s="174">
        <v>246</v>
      </c>
      <c r="B508" s="175" t="s">
        <v>833</v>
      </c>
      <c r="C508" s="176" t="s">
        <v>834</v>
      </c>
      <c r="D508" s="177" t="s">
        <v>152</v>
      </c>
      <c r="E508" s="178">
        <v>1</v>
      </c>
      <c r="F508" s="179"/>
      <c r="G508" s="180"/>
      <c r="H508" s="179"/>
      <c r="I508" s="180">
        <f t="shared" si="25"/>
        <v>0</v>
      </c>
      <c r="J508" s="179"/>
      <c r="K508" s="180">
        <f t="shared" si="26"/>
        <v>0</v>
      </c>
      <c r="L508" s="180">
        <v>21</v>
      </c>
      <c r="M508" s="180">
        <f t="shared" si="27"/>
        <v>0</v>
      </c>
      <c r="N508" s="181">
        <v>0</v>
      </c>
      <c r="O508" s="181">
        <f t="shared" si="28"/>
        <v>0</v>
      </c>
      <c r="P508" s="181">
        <v>0</v>
      </c>
      <c r="Q508" s="181">
        <f t="shared" si="29"/>
        <v>0</v>
      </c>
      <c r="R508" s="177"/>
      <c r="S508" s="177"/>
      <c r="T508" s="182">
        <v>0</v>
      </c>
      <c r="U508" s="177">
        <f t="shared" si="30"/>
        <v>0</v>
      </c>
      <c r="V508" s="183"/>
      <c r="W508" s="183"/>
      <c r="X508" s="183"/>
      <c r="Y508" s="183"/>
      <c r="Z508" s="183"/>
      <c r="AA508" s="183"/>
      <c r="AB508" s="183"/>
      <c r="AC508" s="183"/>
      <c r="AD508" s="183"/>
      <c r="AE508" s="183" t="s">
        <v>153</v>
      </c>
      <c r="AF508" s="183"/>
      <c r="AG508" s="183"/>
      <c r="AH508" s="183"/>
      <c r="AI508" s="183"/>
      <c r="AJ508" s="183"/>
      <c r="AK508" s="183"/>
      <c r="AL508" s="183"/>
      <c r="AM508" s="183"/>
      <c r="AN508" s="183"/>
      <c r="AO508" s="183"/>
      <c r="AP508" s="183"/>
      <c r="AQ508" s="183"/>
      <c r="AR508" s="183"/>
      <c r="AS508" s="183"/>
      <c r="AT508" s="183"/>
      <c r="AU508" s="183"/>
      <c r="AV508" s="183"/>
      <c r="AW508" s="183"/>
      <c r="AX508" s="183"/>
      <c r="AY508" s="183"/>
      <c r="AZ508" s="183"/>
      <c r="BA508" s="183"/>
      <c r="BB508" s="183"/>
      <c r="BC508" s="183"/>
      <c r="BD508" s="183"/>
      <c r="BE508" s="183"/>
      <c r="BF508" s="183"/>
      <c r="BG508" s="183"/>
      <c r="BH508" s="183"/>
    </row>
    <row r="509" spans="1:60" ht="13.5" outlineLevel="1">
      <c r="A509" s="174">
        <v>247</v>
      </c>
      <c r="B509" s="175" t="s">
        <v>835</v>
      </c>
      <c r="C509" s="176" t="s">
        <v>836</v>
      </c>
      <c r="D509" s="177" t="s">
        <v>152</v>
      </c>
      <c r="E509" s="178">
        <v>1</v>
      </c>
      <c r="F509" s="179"/>
      <c r="G509" s="180"/>
      <c r="H509" s="179"/>
      <c r="I509" s="180">
        <f t="shared" si="25"/>
        <v>0</v>
      </c>
      <c r="J509" s="179"/>
      <c r="K509" s="180">
        <f t="shared" si="26"/>
        <v>0</v>
      </c>
      <c r="L509" s="180">
        <v>21</v>
      </c>
      <c r="M509" s="180">
        <f t="shared" si="27"/>
        <v>0</v>
      </c>
      <c r="N509" s="181">
        <v>0</v>
      </c>
      <c r="O509" s="181">
        <f t="shared" si="28"/>
        <v>0</v>
      </c>
      <c r="P509" s="181">
        <v>0</v>
      </c>
      <c r="Q509" s="181">
        <f t="shared" si="29"/>
        <v>0</v>
      </c>
      <c r="R509" s="177"/>
      <c r="S509" s="177"/>
      <c r="T509" s="182">
        <v>0</v>
      </c>
      <c r="U509" s="177">
        <f t="shared" si="30"/>
        <v>0</v>
      </c>
      <c r="V509" s="183"/>
      <c r="W509" s="183"/>
      <c r="X509" s="183"/>
      <c r="Y509" s="183"/>
      <c r="Z509" s="183"/>
      <c r="AA509" s="183"/>
      <c r="AB509" s="183"/>
      <c r="AC509" s="183"/>
      <c r="AD509" s="183"/>
      <c r="AE509" s="183" t="s">
        <v>153</v>
      </c>
      <c r="AF509" s="183"/>
      <c r="AG509" s="183"/>
      <c r="AH509" s="183"/>
      <c r="AI509" s="183"/>
      <c r="AJ509" s="183"/>
      <c r="AK509" s="183"/>
      <c r="AL509" s="183"/>
      <c r="AM509" s="183"/>
      <c r="AN509" s="183"/>
      <c r="AO509" s="183"/>
      <c r="AP509" s="183"/>
      <c r="AQ509" s="183"/>
      <c r="AR509" s="183"/>
      <c r="AS509" s="183"/>
      <c r="AT509" s="183"/>
      <c r="AU509" s="183"/>
      <c r="AV509" s="183"/>
      <c r="AW509" s="183"/>
      <c r="AX509" s="183"/>
      <c r="AY509" s="183"/>
      <c r="AZ509" s="183"/>
      <c r="BA509" s="183"/>
      <c r="BB509" s="183"/>
      <c r="BC509" s="183"/>
      <c r="BD509" s="183"/>
      <c r="BE509" s="183"/>
      <c r="BF509" s="183"/>
      <c r="BG509" s="183"/>
      <c r="BH509" s="183"/>
    </row>
    <row r="510" spans="1:60" ht="13.5" outlineLevel="1">
      <c r="A510" s="174">
        <v>248</v>
      </c>
      <c r="B510" s="175" t="s">
        <v>837</v>
      </c>
      <c r="C510" s="176" t="s">
        <v>838</v>
      </c>
      <c r="D510" s="177" t="s">
        <v>152</v>
      </c>
      <c r="E510" s="178">
        <v>1</v>
      </c>
      <c r="F510" s="179"/>
      <c r="G510" s="180"/>
      <c r="H510" s="179"/>
      <c r="I510" s="180">
        <f t="shared" si="25"/>
        <v>0</v>
      </c>
      <c r="J510" s="179"/>
      <c r="K510" s="180">
        <f t="shared" si="26"/>
        <v>0</v>
      </c>
      <c r="L510" s="180">
        <v>21</v>
      </c>
      <c r="M510" s="180">
        <f t="shared" si="27"/>
        <v>0</v>
      </c>
      <c r="N510" s="181">
        <v>0</v>
      </c>
      <c r="O510" s="181">
        <f t="shared" si="28"/>
        <v>0</v>
      </c>
      <c r="P510" s="181">
        <v>0</v>
      </c>
      <c r="Q510" s="181">
        <f t="shared" si="29"/>
        <v>0</v>
      </c>
      <c r="R510" s="177"/>
      <c r="S510" s="177"/>
      <c r="T510" s="182">
        <v>0</v>
      </c>
      <c r="U510" s="177">
        <f t="shared" si="30"/>
        <v>0</v>
      </c>
      <c r="V510" s="183"/>
      <c r="W510" s="183"/>
      <c r="X510" s="183"/>
      <c r="Y510" s="183"/>
      <c r="Z510" s="183"/>
      <c r="AA510" s="183"/>
      <c r="AB510" s="183"/>
      <c r="AC510" s="183"/>
      <c r="AD510" s="183"/>
      <c r="AE510" s="183" t="s">
        <v>153</v>
      </c>
      <c r="AF510" s="183"/>
      <c r="AG510" s="183"/>
      <c r="AH510" s="183"/>
      <c r="AI510" s="183"/>
      <c r="AJ510" s="183"/>
      <c r="AK510" s="183"/>
      <c r="AL510" s="183"/>
      <c r="AM510" s="183"/>
      <c r="AN510" s="183"/>
      <c r="AO510" s="183"/>
      <c r="AP510" s="183"/>
      <c r="AQ510" s="183"/>
      <c r="AR510" s="183"/>
      <c r="AS510" s="183"/>
      <c r="AT510" s="183"/>
      <c r="AU510" s="183"/>
      <c r="AV510" s="183"/>
      <c r="AW510" s="183"/>
      <c r="AX510" s="183"/>
      <c r="AY510" s="183"/>
      <c r="AZ510" s="183"/>
      <c r="BA510" s="183"/>
      <c r="BB510" s="183"/>
      <c r="BC510" s="183"/>
      <c r="BD510" s="183"/>
      <c r="BE510" s="183"/>
      <c r="BF510" s="183"/>
      <c r="BG510" s="183"/>
      <c r="BH510" s="183"/>
    </row>
    <row r="511" spans="1:60" ht="33.75" outlineLevel="1">
      <c r="A511" s="174">
        <v>249</v>
      </c>
      <c r="B511" s="175" t="s">
        <v>839</v>
      </c>
      <c r="C511" s="176" t="s">
        <v>840</v>
      </c>
      <c r="D511" s="177" t="s">
        <v>152</v>
      </c>
      <c r="E511" s="178">
        <v>1</v>
      </c>
      <c r="F511" s="179"/>
      <c r="G511" s="180"/>
      <c r="H511" s="179"/>
      <c r="I511" s="180">
        <f t="shared" si="25"/>
        <v>0</v>
      </c>
      <c r="J511" s="179"/>
      <c r="K511" s="180">
        <f t="shared" si="26"/>
        <v>0</v>
      </c>
      <c r="L511" s="180">
        <v>21</v>
      </c>
      <c r="M511" s="180">
        <f t="shared" si="27"/>
        <v>0</v>
      </c>
      <c r="N511" s="181">
        <v>0</v>
      </c>
      <c r="O511" s="181">
        <f t="shared" si="28"/>
        <v>0</v>
      </c>
      <c r="P511" s="181">
        <v>0</v>
      </c>
      <c r="Q511" s="181">
        <f t="shared" si="29"/>
        <v>0</v>
      </c>
      <c r="R511" s="177"/>
      <c r="S511" s="177"/>
      <c r="T511" s="182">
        <v>0</v>
      </c>
      <c r="U511" s="177">
        <f t="shared" si="30"/>
        <v>0</v>
      </c>
      <c r="V511" s="183"/>
      <c r="W511" s="183"/>
      <c r="X511" s="183"/>
      <c r="Y511" s="183"/>
      <c r="Z511" s="183"/>
      <c r="AA511" s="183"/>
      <c r="AB511" s="183"/>
      <c r="AC511" s="183"/>
      <c r="AD511" s="183"/>
      <c r="AE511" s="183" t="s">
        <v>153</v>
      </c>
      <c r="AF511" s="183"/>
      <c r="AG511" s="183"/>
      <c r="AH511" s="183"/>
      <c r="AI511" s="183"/>
      <c r="AJ511" s="183"/>
      <c r="AK511" s="183"/>
      <c r="AL511" s="183"/>
      <c r="AM511" s="183"/>
      <c r="AN511" s="183"/>
      <c r="AO511" s="183"/>
      <c r="AP511" s="183"/>
      <c r="AQ511" s="183"/>
      <c r="AR511" s="183"/>
      <c r="AS511" s="183"/>
      <c r="AT511" s="183"/>
      <c r="AU511" s="183"/>
      <c r="AV511" s="183"/>
      <c r="AW511" s="183"/>
      <c r="AX511" s="183"/>
      <c r="AY511" s="183"/>
      <c r="AZ511" s="183"/>
      <c r="BA511" s="183"/>
      <c r="BB511" s="183"/>
      <c r="BC511" s="183"/>
      <c r="BD511" s="183"/>
      <c r="BE511" s="183"/>
      <c r="BF511" s="183"/>
      <c r="BG511" s="183"/>
      <c r="BH511" s="183"/>
    </row>
    <row r="512" spans="1:60" ht="22.5" outlineLevel="1">
      <c r="A512" s="174">
        <v>250</v>
      </c>
      <c r="B512" s="175" t="s">
        <v>841</v>
      </c>
      <c r="C512" s="176" t="s">
        <v>842</v>
      </c>
      <c r="D512" s="177" t="s">
        <v>152</v>
      </c>
      <c r="E512" s="178">
        <v>1</v>
      </c>
      <c r="F512" s="179"/>
      <c r="G512" s="180"/>
      <c r="H512" s="179"/>
      <c r="I512" s="180">
        <f t="shared" si="25"/>
        <v>0</v>
      </c>
      <c r="J512" s="179"/>
      <c r="K512" s="180">
        <f t="shared" si="26"/>
        <v>0</v>
      </c>
      <c r="L512" s="180">
        <v>21</v>
      </c>
      <c r="M512" s="180">
        <f t="shared" si="27"/>
        <v>0</v>
      </c>
      <c r="N512" s="181">
        <v>0</v>
      </c>
      <c r="O512" s="181">
        <f t="shared" si="28"/>
        <v>0</v>
      </c>
      <c r="P512" s="181">
        <v>0</v>
      </c>
      <c r="Q512" s="181">
        <f t="shared" si="29"/>
        <v>0</v>
      </c>
      <c r="R512" s="177"/>
      <c r="S512" s="177"/>
      <c r="T512" s="182">
        <v>0</v>
      </c>
      <c r="U512" s="177">
        <f t="shared" si="30"/>
        <v>0</v>
      </c>
      <c r="V512" s="183"/>
      <c r="W512" s="183"/>
      <c r="X512" s="183"/>
      <c r="Y512" s="183"/>
      <c r="Z512" s="183"/>
      <c r="AA512" s="183"/>
      <c r="AB512" s="183"/>
      <c r="AC512" s="183"/>
      <c r="AD512" s="183"/>
      <c r="AE512" s="183" t="s">
        <v>153</v>
      </c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  <c r="AP512" s="183"/>
      <c r="AQ512" s="183"/>
      <c r="AR512" s="183"/>
      <c r="AS512" s="183"/>
      <c r="AT512" s="183"/>
      <c r="AU512" s="183"/>
      <c r="AV512" s="183"/>
      <c r="AW512" s="183"/>
      <c r="AX512" s="183"/>
      <c r="AY512" s="183"/>
      <c r="AZ512" s="183"/>
      <c r="BA512" s="183"/>
      <c r="BB512" s="183"/>
      <c r="BC512" s="183"/>
      <c r="BD512" s="183"/>
      <c r="BE512" s="183"/>
      <c r="BF512" s="183"/>
      <c r="BG512" s="183"/>
      <c r="BH512" s="183"/>
    </row>
    <row r="513" spans="1:60" ht="13.5" outlineLevel="1">
      <c r="A513" s="174">
        <v>251</v>
      </c>
      <c r="B513" s="175" t="s">
        <v>843</v>
      </c>
      <c r="C513" s="176" t="s">
        <v>844</v>
      </c>
      <c r="D513" s="177" t="s">
        <v>152</v>
      </c>
      <c r="E513" s="178">
        <v>1</v>
      </c>
      <c r="F513" s="179"/>
      <c r="G513" s="180"/>
      <c r="H513" s="179"/>
      <c r="I513" s="180">
        <f t="shared" si="25"/>
        <v>0</v>
      </c>
      <c r="J513" s="179"/>
      <c r="K513" s="180">
        <f t="shared" si="26"/>
        <v>0</v>
      </c>
      <c r="L513" s="180">
        <v>21</v>
      </c>
      <c r="M513" s="180">
        <f t="shared" si="27"/>
        <v>0</v>
      </c>
      <c r="N513" s="181">
        <v>0</v>
      </c>
      <c r="O513" s="181">
        <f t="shared" si="28"/>
        <v>0</v>
      </c>
      <c r="P513" s="181">
        <v>0</v>
      </c>
      <c r="Q513" s="181">
        <f t="shared" si="29"/>
        <v>0</v>
      </c>
      <c r="R513" s="177"/>
      <c r="S513" s="177"/>
      <c r="T513" s="182">
        <v>0</v>
      </c>
      <c r="U513" s="177">
        <f t="shared" si="30"/>
        <v>0</v>
      </c>
      <c r="V513" s="183"/>
      <c r="W513" s="183"/>
      <c r="X513" s="183"/>
      <c r="Y513" s="183"/>
      <c r="Z513" s="183"/>
      <c r="AA513" s="183"/>
      <c r="AB513" s="183"/>
      <c r="AC513" s="183"/>
      <c r="AD513" s="183"/>
      <c r="AE513" s="183" t="s">
        <v>153</v>
      </c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  <c r="AP513" s="183"/>
      <c r="AQ513" s="183"/>
      <c r="AR513" s="183"/>
      <c r="AS513" s="183"/>
      <c r="AT513" s="183"/>
      <c r="AU513" s="183"/>
      <c r="AV513" s="183"/>
      <c r="AW513" s="183"/>
      <c r="AX513" s="183"/>
      <c r="AY513" s="183"/>
      <c r="AZ513" s="183"/>
      <c r="BA513" s="183"/>
      <c r="BB513" s="183"/>
      <c r="BC513" s="183"/>
      <c r="BD513" s="183"/>
      <c r="BE513" s="183"/>
      <c r="BF513" s="183"/>
      <c r="BG513" s="183"/>
      <c r="BH513" s="183"/>
    </row>
    <row r="514" spans="1:31" ht="13.5">
      <c r="A514" s="165" t="s">
        <v>141</v>
      </c>
      <c r="B514" s="187" t="s">
        <v>23</v>
      </c>
      <c r="C514" s="188" t="s">
        <v>24</v>
      </c>
      <c r="D514" s="189"/>
      <c r="E514" s="190"/>
      <c r="F514" s="191"/>
      <c r="G514" s="191"/>
      <c r="H514" s="191"/>
      <c r="I514" s="191">
        <f>SUM(I515:I519)</f>
        <v>0</v>
      </c>
      <c r="J514" s="191"/>
      <c r="K514" s="191">
        <f>SUM(K515:K519)</f>
        <v>0</v>
      </c>
      <c r="L514" s="191"/>
      <c r="M514" s="191">
        <f>SUM(M515:M519)</f>
        <v>0</v>
      </c>
      <c r="N514" s="189"/>
      <c r="O514" s="189"/>
      <c r="P514" s="189"/>
      <c r="Q514" s="189"/>
      <c r="R514" s="189"/>
      <c r="S514" s="189"/>
      <c r="T514" s="193"/>
      <c r="U514" s="189">
        <f>SUM(U515:U519)</f>
        <v>0</v>
      </c>
      <c r="AE514" t="s">
        <v>142</v>
      </c>
    </row>
    <row r="515" spans="1:60" ht="13.5" outlineLevel="1">
      <c r="A515" s="174">
        <v>252</v>
      </c>
      <c r="B515" s="175" t="s">
        <v>845</v>
      </c>
      <c r="C515" s="176" t="s">
        <v>846</v>
      </c>
      <c r="D515" s="177" t="s">
        <v>847</v>
      </c>
      <c r="E515" s="178">
        <v>1</v>
      </c>
      <c r="F515" s="179"/>
      <c r="G515" s="180"/>
      <c r="H515" s="179"/>
      <c r="I515" s="180">
        <f>ROUND(E515*H515,2)</f>
        <v>0</v>
      </c>
      <c r="J515" s="179"/>
      <c r="K515" s="180">
        <f>ROUND(E515*J515,2)</f>
        <v>0</v>
      </c>
      <c r="L515" s="180">
        <v>21</v>
      </c>
      <c r="M515" s="180">
        <f>G515*(1+L515/100)</f>
        <v>0</v>
      </c>
      <c r="N515" s="177"/>
      <c r="O515" s="177"/>
      <c r="P515" s="177"/>
      <c r="Q515" s="177"/>
      <c r="R515" s="177"/>
      <c r="S515" s="177"/>
      <c r="T515" s="182">
        <v>0</v>
      </c>
      <c r="U515" s="177">
        <f>ROUND(E515*T515,2)</f>
        <v>0</v>
      </c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 t="s">
        <v>153</v>
      </c>
      <c r="AF515" s="183"/>
      <c r="AG515" s="183"/>
      <c r="AH515" s="183"/>
      <c r="AI515" s="183"/>
      <c r="AJ515" s="183"/>
      <c r="AK515" s="183"/>
      <c r="AL515" s="183"/>
      <c r="AM515" s="183"/>
      <c r="AN515" s="183"/>
      <c r="AO515" s="183"/>
      <c r="AP515" s="183"/>
      <c r="AQ515" s="183"/>
      <c r="AR515" s="183"/>
      <c r="AS515" s="183"/>
      <c r="AT515" s="183"/>
      <c r="AU515" s="183"/>
      <c r="AV515" s="183"/>
      <c r="AW515" s="183"/>
      <c r="AX515" s="183"/>
      <c r="AY515" s="183"/>
      <c r="AZ515" s="183"/>
      <c r="BA515" s="183"/>
      <c r="BB515" s="183"/>
      <c r="BC515" s="183"/>
      <c r="BD515" s="183"/>
      <c r="BE515" s="183"/>
      <c r="BF515" s="183"/>
      <c r="BG515" s="183"/>
      <c r="BH515" s="183"/>
    </row>
    <row r="516" spans="1:60" ht="13.5" outlineLevel="1">
      <c r="A516" s="174">
        <v>253</v>
      </c>
      <c r="B516" s="175" t="s">
        <v>848</v>
      </c>
      <c r="C516" s="176" t="s">
        <v>849</v>
      </c>
      <c r="D516" s="177" t="s">
        <v>847</v>
      </c>
      <c r="E516" s="178">
        <v>1</v>
      </c>
      <c r="F516" s="179"/>
      <c r="G516" s="180"/>
      <c r="H516" s="179"/>
      <c r="I516" s="180">
        <f>ROUND(E516*H516,2)</f>
        <v>0</v>
      </c>
      <c r="J516" s="179"/>
      <c r="K516" s="180">
        <f>ROUND(E516*J516,2)</f>
        <v>0</v>
      </c>
      <c r="L516" s="180">
        <v>21</v>
      </c>
      <c r="M516" s="180">
        <f>G516*(1+L516/100)</f>
        <v>0</v>
      </c>
      <c r="N516" s="177"/>
      <c r="O516" s="177"/>
      <c r="P516" s="177"/>
      <c r="Q516" s="177"/>
      <c r="R516" s="177"/>
      <c r="S516" s="177"/>
      <c r="T516" s="182">
        <v>0</v>
      </c>
      <c r="U516" s="177">
        <f>ROUND(E516*T516,2)</f>
        <v>0</v>
      </c>
      <c r="V516" s="183"/>
      <c r="W516" s="183"/>
      <c r="X516" s="183"/>
      <c r="Y516" s="183"/>
      <c r="Z516" s="183"/>
      <c r="AA516" s="183"/>
      <c r="AB516" s="183"/>
      <c r="AC516" s="183"/>
      <c r="AD516" s="183"/>
      <c r="AE516" s="183" t="s">
        <v>153</v>
      </c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  <c r="AP516" s="183"/>
      <c r="AQ516" s="183"/>
      <c r="AR516" s="183"/>
      <c r="AS516" s="183"/>
      <c r="AT516" s="183"/>
      <c r="AU516" s="183"/>
      <c r="AV516" s="183"/>
      <c r="AW516" s="183"/>
      <c r="AX516" s="183"/>
      <c r="AY516" s="183"/>
      <c r="AZ516" s="183"/>
      <c r="BA516" s="183"/>
      <c r="BB516" s="183"/>
      <c r="BC516" s="183"/>
      <c r="BD516" s="183"/>
      <c r="BE516" s="183"/>
      <c r="BF516" s="183"/>
      <c r="BG516" s="183"/>
      <c r="BH516" s="183"/>
    </row>
    <row r="517" spans="1:60" ht="13.5" outlineLevel="1">
      <c r="A517" s="174">
        <v>254</v>
      </c>
      <c r="B517" s="175" t="s">
        <v>850</v>
      </c>
      <c r="C517" s="176" t="s">
        <v>851</v>
      </c>
      <c r="D517" s="177" t="s">
        <v>847</v>
      </c>
      <c r="E517" s="178">
        <v>1</v>
      </c>
      <c r="F517" s="179"/>
      <c r="G517" s="180"/>
      <c r="H517" s="179"/>
      <c r="I517" s="180">
        <f>ROUND(E517*H517,2)</f>
        <v>0</v>
      </c>
      <c r="J517" s="179"/>
      <c r="K517" s="180">
        <f>ROUND(E517*J517,2)</f>
        <v>0</v>
      </c>
      <c r="L517" s="180">
        <v>21</v>
      </c>
      <c r="M517" s="180">
        <f>G517*(1+L517/100)</f>
        <v>0</v>
      </c>
      <c r="N517" s="177"/>
      <c r="O517" s="177"/>
      <c r="P517" s="177"/>
      <c r="Q517" s="177"/>
      <c r="R517" s="177"/>
      <c r="S517" s="177"/>
      <c r="T517" s="182">
        <v>0</v>
      </c>
      <c r="U517" s="177">
        <f>ROUND(E517*T517,2)</f>
        <v>0</v>
      </c>
      <c r="V517" s="183"/>
      <c r="W517" s="183"/>
      <c r="X517" s="183"/>
      <c r="Y517" s="183"/>
      <c r="Z517" s="183"/>
      <c r="AA517" s="183"/>
      <c r="AB517" s="183"/>
      <c r="AC517" s="183"/>
      <c r="AD517" s="183"/>
      <c r="AE517" s="183" t="s">
        <v>153</v>
      </c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  <c r="AP517" s="183"/>
      <c r="AQ517" s="183"/>
      <c r="AR517" s="183"/>
      <c r="AS517" s="183"/>
      <c r="AT517" s="183"/>
      <c r="AU517" s="183"/>
      <c r="AV517" s="183"/>
      <c r="AW517" s="183"/>
      <c r="AX517" s="183"/>
      <c r="AY517" s="183"/>
      <c r="AZ517" s="183"/>
      <c r="BA517" s="183"/>
      <c r="BB517" s="183"/>
      <c r="BC517" s="183"/>
      <c r="BD517" s="183"/>
      <c r="BE517" s="183"/>
      <c r="BF517" s="183"/>
      <c r="BG517" s="183"/>
      <c r="BH517" s="183"/>
    </row>
    <row r="518" spans="1:60" ht="22.5" outlineLevel="1">
      <c r="A518" s="174">
        <v>255</v>
      </c>
      <c r="B518" s="175" t="s">
        <v>852</v>
      </c>
      <c r="C518" s="176" t="s">
        <v>853</v>
      </c>
      <c r="D518" s="177" t="s">
        <v>847</v>
      </c>
      <c r="E518" s="178">
        <v>1</v>
      </c>
      <c r="F518" s="179"/>
      <c r="G518" s="180"/>
      <c r="H518" s="179"/>
      <c r="I518" s="180">
        <f>ROUND(E518*H518,2)</f>
        <v>0</v>
      </c>
      <c r="J518" s="179"/>
      <c r="K518" s="180">
        <f>ROUND(E518*J518,2)</f>
        <v>0</v>
      </c>
      <c r="L518" s="180">
        <v>21</v>
      </c>
      <c r="M518" s="180">
        <f>G518*(1+L518/100)</f>
        <v>0</v>
      </c>
      <c r="N518" s="177"/>
      <c r="O518" s="177"/>
      <c r="P518" s="177"/>
      <c r="Q518" s="177"/>
      <c r="R518" s="177"/>
      <c r="S518" s="177"/>
      <c r="T518" s="182">
        <v>0</v>
      </c>
      <c r="U518" s="177">
        <f>ROUND(E518*T518,2)</f>
        <v>0</v>
      </c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 t="s">
        <v>153</v>
      </c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83"/>
      <c r="AT518" s="183"/>
      <c r="AU518" s="183"/>
      <c r="AV518" s="183"/>
      <c r="AW518" s="183"/>
      <c r="AX518" s="183"/>
      <c r="AY518" s="183"/>
      <c r="AZ518" s="183"/>
      <c r="BA518" s="183"/>
      <c r="BB518" s="183"/>
      <c r="BC518" s="183"/>
      <c r="BD518" s="183"/>
      <c r="BE518" s="183"/>
      <c r="BF518" s="183"/>
      <c r="BG518" s="183"/>
      <c r="BH518" s="183"/>
    </row>
    <row r="519" spans="1:60" ht="13.5" outlineLevel="1">
      <c r="A519" s="174">
        <v>256</v>
      </c>
      <c r="B519" s="175" t="s">
        <v>854</v>
      </c>
      <c r="C519" s="176" t="s">
        <v>855</v>
      </c>
      <c r="D519" s="177" t="s">
        <v>847</v>
      </c>
      <c r="E519" s="178">
        <v>1</v>
      </c>
      <c r="F519" s="179"/>
      <c r="G519" s="180"/>
      <c r="H519" s="179"/>
      <c r="I519" s="180">
        <f>ROUND(E519*H519,2)</f>
        <v>0</v>
      </c>
      <c r="J519" s="179"/>
      <c r="K519" s="180">
        <f>ROUND(E519*J519,2)</f>
        <v>0</v>
      </c>
      <c r="L519" s="180">
        <v>21</v>
      </c>
      <c r="M519" s="180">
        <f>G519*(1+L519/100)</f>
        <v>0</v>
      </c>
      <c r="N519" s="177"/>
      <c r="O519" s="177"/>
      <c r="P519" s="177"/>
      <c r="Q519" s="177"/>
      <c r="R519" s="177"/>
      <c r="S519" s="177"/>
      <c r="T519" s="182">
        <v>0</v>
      </c>
      <c r="U519" s="177">
        <f>ROUND(E519*T519,2)</f>
        <v>0</v>
      </c>
      <c r="V519" s="183"/>
      <c r="W519" s="183"/>
      <c r="X519" s="183"/>
      <c r="Y519" s="183"/>
      <c r="Z519" s="183"/>
      <c r="AA519" s="183"/>
      <c r="AB519" s="183"/>
      <c r="AC519" s="183"/>
      <c r="AD519" s="183"/>
      <c r="AE519" s="183" t="s">
        <v>153</v>
      </c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  <c r="AP519" s="183"/>
      <c r="AQ519" s="183"/>
      <c r="AR519" s="183"/>
      <c r="AS519" s="183"/>
      <c r="AT519" s="183"/>
      <c r="AU519" s="183"/>
      <c r="AV519" s="183"/>
      <c r="AW519" s="183"/>
      <c r="AX519" s="183"/>
      <c r="AY519" s="183"/>
      <c r="AZ519" s="183"/>
      <c r="BA519" s="183"/>
      <c r="BB519" s="183"/>
      <c r="BC519" s="183"/>
      <c r="BD519" s="183"/>
      <c r="BE519" s="183"/>
      <c r="BF519" s="183"/>
      <c r="BG519" s="183"/>
      <c r="BH519" s="183"/>
    </row>
    <row r="520" spans="1:31" ht="13.5">
      <c r="A520" s="165" t="s">
        <v>141</v>
      </c>
      <c r="B520" s="187" t="s">
        <v>25</v>
      </c>
      <c r="C520" s="188" t="s">
        <v>26</v>
      </c>
      <c r="D520" s="189"/>
      <c r="E520" s="190"/>
      <c r="F520" s="191"/>
      <c r="G520" s="191"/>
      <c r="H520" s="191"/>
      <c r="I520" s="191">
        <f>SUM(I521:I524)</f>
        <v>0</v>
      </c>
      <c r="J520" s="191"/>
      <c r="K520" s="191">
        <f>SUM(K521:K524)</f>
        <v>0</v>
      </c>
      <c r="L520" s="191"/>
      <c r="M520" s="191">
        <f>SUM(M521:M524)</f>
        <v>0</v>
      </c>
      <c r="N520" s="189"/>
      <c r="O520" s="189"/>
      <c r="P520" s="189"/>
      <c r="Q520" s="189"/>
      <c r="R520" s="189"/>
      <c r="S520" s="189"/>
      <c r="T520" s="193"/>
      <c r="U520" s="189">
        <f>SUM(U521:U524)</f>
        <v>0</v>
      </c>
      <c r="AE520" t="s">
        <v>142</v>
      </c>
    </row>
    <row r="521" spans="1:60" ht="13.5" outlineLevel="1">
      <c r="A521" s="174">
        <v>257</v>
      </c>
      <c r="B521" s="175" t="s">
        <v>856</v>
      </c>
      <c r="C521" s="176" t="s">
        <v>857</v>
      </c>
      <c r="D521" s="177" t="s">
        <v>847</v>
      </c>
      <c r="E521" s="178">
        <v>1</v>
      </c>
      <c r="F521" s="179"/>
      <c r="G521" s="180"/>
      <c r="H521" s="179"/>
      <c r="I521" s="180">
        <f>ROUND(E521*H521,2)</f>
        <v>0</v>
      </c>
      <c r="J521" s="179"/>
      <c r="K521" s="180">
        <f>ROUND(E521*J521,2)</f>
        <v>0</v>
      </c>
      <c r="L521" s="180">
        <v>21</v>
      </c>
      <c r="M521" s="180">
        <f>G521*(1+L521/100)</f>
        <v>0</v>
      </c>
      <c r="N521" s="177"/>
      <c r="O521" s="177"/>
      <c r="P521" s="177"/>
      <c r="Q521" s="177"/>
      <c r="R521" s="177"/>
      <c r="S521" s="177"/>
      <c r="T521" s="182">
        <v>0</v>
      </c>
      <c r="U521" s="177">
        <f>ROUND(E521*T521,2)</f>
        <v>0</v>
      </c>
      <c r="V521" s="183"/>
      <c r="W521" s="183"/>
      <c r="X521" s="183"/>
      <c r="Y521" s="183"/>
      <c r="Z521" s="183"/>
      <c r="AA521" s="183"/>
      <c r="AB521" s="183"/>
      <c r="AC521" s="183"/>
      <c r="AD521" s="183"/>
      <c r="AE521" s="183" t="s">
        <v>153</v>
      </c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  <c r="AP521" s="183"/>
      <c r="AQ521" s="183"/>
      <c r="AR521" s="183"/>
      <c r="AS521" s="183"/>
      <c r="AT521" s="183"/>
      <c r="AU521" s="183"/>
      <c r="AV521" s="183"/>
      <c r="AW521" s="183"/>
      <c r="AX521" s="183"/>
      <c r="AY521" s="183"/>
      <c r="AZ521" s="183"/>
      <c r="BA521" s="183"/>
      <c r="BB521" s="183"/>
      <c r="BC521" s="183"/>
      <c r="BD521" s="183"/>
      <c r="BE521" s="183"/>
      <c r="BF521" s="183"/>
      <c r="BG521" s="183"/>
      <c r="BH521" s="183"/>
    </row>
    <row r="522" spans="1:60" ht="13.5" outlineLevel="1">
      <c r="A522" s="174">
        <v>258</v>
      </c>
      <c r="B522" s="175" t="s">
        <v>858</v>
      </c>
      <c r="C522" s="176" t="s">
        <v>859</v>
      </c>
      <c r="D522" s="177" t="s">
        <v>847</v>
      </c>
      <c r="E522" s="178">
        <v>1</v>
      </c>
      <c r="F522" s="179"/>
      <c r="G522" s="180"/>
      <c r="H522" s="179"/>
      <c r="I522" s="180">
        <f>ROUND(E522*H522,2)</f>
        <v>0</v>
      </c>
      <c r="J522" s="179"/>
      <c r="K522" s="180">
        <f>ROUND(E522*J522,2)</f>
        <v>0</v>
      </c>
      <c r="L522" s="180">
        <v>21</v>
      </c>
      <c r="M522" s="180">
        <f>G522*(1+L522/100)</f>
        <v>0</v>
      </c>
      <c r="N522" s="177"/>
      <c r="O522" s="177"/>
      <c r="P522" s="177"/>
      <c r="Q522" s="177"/>
      <c r="R522" s="177"/>
      <c r="S522" s="177"/>
      <c r="T522" s="182">
        <v>0</v>
      </c>
      <c r="U522" s="177">
        <f>ROUND(E522*T522,2)</f>
        <v>0</v>
      </c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 t="s">
        <v>153</v>
      </c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3"/>
      <c r="AS522" s="183"/>
      <c r="AT522" s="183"/>
      <c r="AU522" s="183"/>
      <c r="AV522" s="183"/>
      <c r="AW522" s="183"/>
      <c r="AX522" s="183"/>
      <c r="AY522" s="183"/>
      <c r="AZ522" s="183"/>
      <c r="BA522" s="183"/>
      <c r="BB522" s="183"/>
      <c r="BC522" s="183"/>
      <c r="BD522" s="183"/>
      <c r="BE522" s="183"/>
      <c r="BF522" s="183"/>
      <c r="BG522" s="183"/>
      <c r="BH522" s="183"/>
    </row>
    <row r="523" spans="1:60" ht="13.5" outlineLevel="1">
      <c r="A523" s="174">
        <v>259</v>
      </c>
      <c r="B523" s="175" t="s">
        <v>860</v>
      </c>
      <c r="C523" s="176" t="s">
        <v>861</v>
      </c>
      <c r="D523" s="177" t="s">
        <v>847</v>
      </c>
      <c r="E523" s="178">
        <v>1</v>
      </c>
      <c r="F523" s="179"/>
      <c r="G523" s="180"/>
      <c r="H523" s="179"/>
      <c r="I523" s="180">
        <f>ROUND(E523*H523,2)</f>
        <v>0</v>
      </c>
      <c r="J523" s="179"/>
      <c r="K523" s="180">
        <f>ROUND(E523*J523,2)</f>
        <v>0</v>
      </c>
      <c r="L523" s="180">
        <v>21</v>
      </c>
      <c r="M523" s="180">
        <f>G523*(1+L523/100)</f>
        <v>0</v>
      </c>
      <c r="N523" s="177"/>
      <c r="O523" s="177"/>
      <c r="P523" s="177"/>
      <c r="Q523" s="177"/>
      <c r="R523" s="177"/>
      <c r="S523" s="177"/>
      <c r="T523" s="182">
        <v>0</v>
      </c>
      <c r="U523" s="177">
        <f>ROUND(E523*T523,2)</f>
        <v>0</v>
      </c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 t="s">
        <v>153</v>
      </c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183"/>
      <c r="AT523" s="183"/>
      <c r="AU523" s="183"/>
      <c r="AV523" s="183"/>
      <c r="AW523" s="183"/>
      <c r="AX523" s="183"/>
      <c r="AY523" s="183"/>
      <c r="AZ523" s="183"/>
      <c r="BA523" s="183"/>
      <c r="BB523" s="183"/>
      <c r="BC523" s="183"/>
      <c r="BD523" s="183"/>
      <c r="BE523" s="183"/>
      <c r="BF523" s="183"/>
      <c r="BG523" s="183"/>
      <c r="BH523" s="183"/>
    </row>
    <row r="524" spans="1:60" ht="13.5" outlineLevel="1">
      <c r="A524" s="195">
        <v>260</v>
      </c>
      <c r="B524" s="196" t="s">
        <v>862</v>
      </c>
      <c r="C524" s="197" t="s">
        <v>863</v>
      </c>
      <c r="D524" s="198" t="s">
        <v>847</v>
      </c>
      <c r="E524" s="199">
        <v>1</v>
      </c>
      <c r="F524" s="200"/>
      <c r="G524" s="201"/>
      <c r="H524" s="200"/>
      <c r="I524" s="201">
        <f>ROUND(E524*H524,2)</f>
        <v>0</v>
      </c>
      <c r="J524" s="200"/>
      <c r="K524" s="201">
        <f>ROUND(E524*J524,2)</f>
        <v>0</v>
      </c>
      <c r="L524" s="201">
        <v>21</v>
      </c>
      <c r="M524" s="201">
        <f>G524*(1+L524/100)</f>
        <v>0</v>
      </c>
      <c r="N524" s="198"/>
      <c r="O524" s="198"/>
      <c r="P524" s="198"/>
      <c r="Q524" s="198"/>
      <c r="R524" s="198"/>
      <c r="S524" s="198"/>
      <c r="T524" s="202">
        <v>0</v>
      </c>
      <c r="U524" s="198">
        <f>ROUND(E524*T524,2)</f>
        <v>0</v>
      </c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 t="s">
        <v>153</v>
      </c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183"/>
      <c r="BG524" s="183"/>
      <c r="BH524" s="183"/>
    </row>
    <row r="525" spans="1:30" ht="13.5">
      <c r="A525" s="135"/>
      <c r="B525" s="139" t="s">
        <v>864</v>
      </c>
      <c r="C525" s="203" t="s">
        <v>864</v>
      </c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AC525">
        <v>15</v>
      </c>
      <c r="AD525">
        <v>21</v>
      </c>
    </row>
    <row r="526" spans="1:31" ht="13.5">
      <c r="A526" s="204"/>
      <c r="B526" s="205"/>
      <c r="C526" s="206" t="s">
        <v>864</v>
      </c>
      <c r="D526" s="207"/>
      <c r="E526" s="207"/>
      <c r="F526" s="207"/>
      <c r="G526" s="208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AC526">
        <f>SUMIF(L7:L524,AC525,G7:G524)</f>
        <v>0</v>
      </c>
      <c r="AD526">
        <f>SUMIF(L7:L524,AD525,G7:G524)</f>
        <v>0</v>
      </c>
      <c r="AE526" t="s">
        <v>865</v>
      </c>
    </row>
    <row r="527" spans="1:21" ht="13.5">
      <c r="A527" s="135"/>
      <c r="B527" s="139" t="s">
        <v>864</v>
      </c>
      <c r="C527" s="203" t="s">
        <v>864</v>
      </c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</row>
    <row r="528" spans="1:21" ht="13.5">
      <c r="A528" s="135"/>
      <c r="B528" s="139" t="s">
        <v>864</v>
      </c>
      <c r="C528" s="203" t="s">
        <v>864</v>
      </c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</row>
    <row r="529" spans="1:21" ht="13.5">
      <c r="A529" s="291"/>
      <c r="B529" s="291"/>
      <c r="C529" s="292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</row>
    <row r="530" spans="1:31" ht="13.5">
      <c r="A530" s="279"/>
      <c r="B530" s="280"/>
      <c r="C530" s="281"/>
      <c r="D530" s="280"/>
      <c r="E530" s="280"/>
      <c r="F530" s="280"/>
      <c r="G530" s="282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AE530" t="s">
        <v>866</v>
      </c>
    </row>
    <row r="531" spans="1:21" ht="13.5">
      <c r="A531" s="283"/>
      <c r="B531" s="284"/>
      <c r="C531" s="285"/>
      <c r="D531" s="284"/>
      <c r="E531" s="284"/>
      <c r="F531" s="284"/>
      <c r="G531" s="286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</row>
    <row r="532" spans="1:21" ht="13.5">
      <c r="A532" s="283"/>
      <c r="B532" s="284"/>
      <c r="C532" s="285"/>
      <c r="D532" s="284"/>
      <c r="E532" s="284"/>
      <c r="F532" s="284"/>
      <c r="G532" s="286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</row>
    <row r="533" spans="1:21" ht="13.5">
      <c r="A533" s="283"/>
      <c r="B533" s="284"/>
      <c r="C533" s="285"/>
      <c r="D533" s="284"/>
      <c r="E533" s="284"/>
      <c r="F533" s="284"/>
      <c r="G533" s="286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</row>
    <row r="534" spans="1:21" ht="13.5">
      <c r="A534" s="287"/>
      <c r="B534" s="288"/>
      <c r="C534" s="289"/>
      <c r="D534" s="288"/>
      <c r="E534" s="288"/>
      <c r="F534" s="288"/>
      <c r="G534" s="290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</row>
    <row r="535" spans="1:21" ht="13.5">
      <c r="A535" s="135"/>
      <c r="B535" s="139" t="s">
        <v>864</v>
      </c>
      <c r="C535" s="203" t="s">
        <v>864</v>
      </c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</row>
    <row r="536" spans="3:31" ht="13.5">
      <c r="C536" s="209"/>
      <c r="AE536" t="s">
        <v>867</v>
      </c>
    </row>
  </sheetData>
  <sheetProtection/>
  <mergeCells count="146">
    <mergeCell ref="A530:G534"/>
    <mergeCell ref="C502:G502"/>
    <mergeCell ref="A529:C529"/>
    <mergeCell ref="C483:G483"/>
    <mergeCell ref="C485:G485"/>
    <mergeCell ref="C487:G487"/>
    <mergeCell ref="C489:G489"/>
    <mergeCell ref="C491:G491"/>
    <mergeCell ref="C493:G493"/>
    <mergeCell ref="C481:G481"/>
    <mergeCell ref="C465:G465"/>
    <mergeCell ref="C459:G459"/>
    <mergeCell ref="C462:G462"/>
    <mergeCell ref="C452:G452"/>
    <mergeCell ref="C450:G450"/>
    <mergeCell ref="C448:G448"/>
    <mergeCell ref="C446:G446"/>
    <mergeCell ref="C439:G439"/>
    <mergeCell ref="C441:G441"/>
    <mergeCell ref="C443:G443"/>
    <mergeCell ref="C444:G444"/>
    <mergeCell ref="C437:G437"/>
    <mergeCell ref="C435:G435"/>
    <mergeCell ref="C422:G422"/>
    <mergeCell ref="C428:G428"/>
    <mergeCell ref="C430:G430"/>
    <mergeCell ref="C431:G431"/>
    <mergeCell ref="C433:G433"/>
    <mergeCell ref="C423:G423"/>
    <mergeCell ref="C424:G424"/>
    <mergeCell ref="C425:G425"/>
    <mergeCell ref="C426:G426"/>
    <mergeCell ref="C427:G427"/>
    <mergeCell ref="C416:G416"/>
    <mergeCell ref="C417:G417"/>
    <mergeCell ref="C418:G418"/>
    <mergeCell ref="C419:G419"/>
    <mergeCell ref="C420:G420"/>
    <mergeCell ref="C407:G407"/>
    <mergeCell ref="C409:G409"/>
    <mergeCell ref="C411:G411"/>
    <mergeCell ref="C413:G413"/>
    <mergeCell ref="C414:G414"/>
    <mergeCell ref="C415:G415"/>
    <mergeCell ref="C405:G405"/>
    <mergeCell ref="C403:G403"/>
    <mergeCell ref="C395:G395"/>
    <mergeCell ref="C397:G397"/>
    <mergeCell ref="C399:G399"/>
    <mergeCell ref="C401:G401"/>
    <mergeCell ref="C393:G393"/>
    <mergeCell ref="C391:G391"/>
    <mergeCell ref="C383:G383"/>
    <mergeCell ref="C385:G385"/>
    <mergeCell ref="C387:G387"/>
    <mergeCell ref="C389:G389"/>
    <mergeCell ref="C381:G381"/>
    <mergeCell ref="C379:G379"/>
    <mergeCell ref="C370:G370"/>
    <mergeCell ref="C373:G373"/>
    <mergeCell ref="C375:G375"/>
    <mergeCell ref="C377:G377"/>
    <mergeCell ref="C368:G368"/>
    <mergeCell ref="C365:G365"/>
    <mergeCell ref="C358:G358"/>
    <mergeCell ref="C360:G360"/>
    <mergeCell ref="C361:G361"/>
    <mergeCell ref="C363:G363"/>
    <mergeCell ref="C357:G357"/>
    <mergeCell ref="C356:G356"/>
    <mergeCell ref="C351:G351"/>
    <mergeCell ref="C353:G353"/>
    <mergeCell ref="C354:G354"/>
    <mergeCell ref="C355:G355"/>
    <mergeCell ref="C349:G349"/>
    <mergeCell ref="C350:G350"/>
    <mergeCell ref="C346:G346"/>
    <mergeCell ref="C337:G337"/>
    <mergeCell ref="C343:G343"/>
    <mergeCell ref="C344:G344"/>
    <mergeCell ref="C345:G345"/>
    <mergeCell ref="C338:G338"/>
    <mergeCell ref="C339:G339"/>
    <mergeCell ref="C340:G340"/>
    <mergeCell ref="C341:G341"/>
    <mergeCell ref="C342:G342"/>
    <mergeCell ref="C331:G331"/>
    <mergeCell ref="C332:G332"/>
    <mergeCell ref="C333:G333"/>
    <mergeCell ref="C334:G334"/>
    <mergeCell ref="C335:G335"/>
    <mergeCell ref="C336:G336"/>
    <mergeCell ref="C322:G322"/>
    <mergeCell ref="C323:G323"/>
    <mergeCell ref="C326:G326"/>
    <mergeCell ref="C327:G327"/>
    <mergeCell ref="C328:G328"/>
    <mergeCell ref="C329:G329"/>
    <mergeCell ref="C315:G315"/>
    <mergeCell ref="C317:G317"/>
    <mergeCell ref="C318:G318"/>
    <mergeCell ref="C319:G319"/>
    <mergeCell ref="C320:G320"/>
    <mergeCell ref="C321:G321"/>
    <mergeCell ref="C314:G314"/>
    <mergeCell ref="C312:G312"/>
    <mergeCell ref="C307:G307"/>
    <mergeCell ref="C308:G308"/>
    <mergeCell ref="C310:G310"/>
    <mergeCell ref="C311:G311"/>
    <mergeCell ref="C306:G306"/>
    <mergeCell ref="C305:G305"/>
    <mergeCell ref="C300:G300"/>
    <mergeCell ref="C301:G301"/>
    <mergeCell ref="C303:G303"/>
    <mergeCell ref="C304:G304"/>
    <mergeCell ref="C299:G299"/>
    <mergeCell ref="C291:G291"/>
    <mergeCell ref="C287:G287"/>
    <mergeCell ref="C288:G288"/>
    <mergeCell ref="C289:G289"/>
    <mergeCell ref="C290:G290"/>
    <mergeCell ref="C286:G286"/>
    <mergeCell ref="C298:G298"/>
    <mergeCell ref="C293:G293"/>
    <mergeCell ref="C294:G294"/>
    <mergeCell ref="C295:G295"/>
    <mergeCell ref="C297:G297"/>
    <mergeCell ref="C292:G292"/>
    <mergeCell ref="C284:G284"/>
    <mergeCell ref="C267:G267"/>
    <mergeCell ref="C278:G278"/>
    <mergeCell ref="C279:G279"/>
    <mergeCell ref="C282:G282"/>
    <mergeCell ref="C283:G283"/>
    <mergeCell ref="C272:G272"/>
    <mergeCell ref="C273:G273"/>
    <mergeCell ref="C275:G275"/>
    <mergeCell ref="C276:G276"/>
    <mergeCell ref="C277:G277"/>
    <mergeCell ref="C261:G261"/>
    <mergeCell ref="C266:G266"/>
    <mergeCell ref="A1:G1"/>
    <mergeCell ref="C2:G2"/>
    <mergeCell ref="C3:G3"/>
    <mergeCell ref="C4:G4"/>
  </mergeCells>
  <printOptions horizontalCentered="1"/>
  <pageMargins left="0.39375001192092896" right="0.39375001192092896" top="0.39375001192092896" bottom="0.39375001192092896" header="0" footer="0"/>
  <pageSetup errors="blank" firstPageNumber="5" useFirstPageNumber="1" horizontalDpi="600" verticalDpi="600" orientation="landscape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info</cp:lastModifiedBy>
  <cp:lastPrinted>2019-06-08T09:56:17Z</cp:lastPrinted>
  <dcterms:created xsi:type="dcterms:W3CDTF">2009-04-08T07:15:50Z</dcterms:created>
  <dcterms:modified xsi:type="dcterms:W3CDTF">2021-05-11T12:33:52Z</dcterms:modified>
  <cp:category/>
  <cp:version/>
  <cp:contentType/>
  <cp:contentStatus/>
</cp:coreProperties>
</file>