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Rutter\Documents\"/>
    </mc:Choice>
  </mc:AlternateContent>
  <xr:revisionPtr revIDLastSave="0" documentId="8_{300FB9A5-E725-4C21-BA62-62AA8AA45D79}" xr6:coauthVersionLast="47" xr6:coauthVersionMax="47" xr10:uidLastSave="{00000000-0000-0000-0000-000000000000}"/>
  <bookViews>
    <workbookView xWindow="-57720" yWindow="-4110" windowWidth="29040" windowHeight="15840" xr2:uid="{C69E4B39-B327-4BF9-8005-B18FB12E2112}"/>
  </bookViews>
  <sheets>
    <sheet name="04 - Izolácia základov + ..." sheetId="1" r:id="rId1"/>
  </sheets>
  <externalReferences>
    <externalReference r:id="rId2"/>
  </externalReferences>
  <definedNames>
    <definedName name="_xlnm._FilterDatabase" localSheetId="0" hidden="1">'04 - Izolácia základov + ...'!$C$123:$K$159</definedName>
    <definedName name="_xlnm.Print_Area" localSheetId="0">'04 - Izolácia základov + ...'!$A$1:$W$159</definedName>
    <definedName name="_xlnm.Print_Titles" localSheetId="0">'04 - Izolácia základov + ...'!$123:$123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59" i="1" l="1"/>
  <c r="BI159" i="1"/>
  <c r="BH159" i="1"/>
  <c r="BG159" i="1"/>
  <c r="BE159" i="1"/>
  <c r="T159" i="1"/>
  <c r="R159" i="1"/>
  <c r="R156" i="1" s="1"/>
  <c r="P159" i="1"/>
  <c r="J159" i="1"/>
  <c r="BF159" i="1" s="1"/>
  <c r="BK158" i="1"/>
  <c r="BK156" i="1" s="1"/>
  <c r="J156" i="1" s="1"/>
  <c r="J104" i="1" s="1"/>
  <c r="BI158" i="1"/>
  <c r="BH158" i="1"/>
  <c r="BG158" i="1"/>
  <c r="BE158" i="1"/>
  <c r="T158" i="1"/>
  <c r="R158" i="1"/>
  <c r="P158" i="1"/>
  <c r="J158" i="1"/>
  <c r="BF158" i="1" s="1"/>
  <c r="BK157" i="1"/>
  <c r="BI157" i="1"/>
  <c r="BH157" i="1"/>
  <c r="BG157" i="1"/>
  <c r="BE157" i="1"/>
  <c r="T157" i="1"/>
  <c r="R157" i="1"/>
  <c r="P157" i="1"/>
  <c r="P156" i="1" s="1"/>
  <c r="J157" i="1"/>
  <c r="BF157" i="1" s="1"/>
  <c r="T156" i="1"/>
  <c r="BK155" i="1"/>
  <c r="BI155" i="1"/>
  <c r="BH155" i="1"/>
  <c r="BG155" i="1"/>
  <c r="BE155" i="1"/>
  <c r="T155" i="1"/>
  <c r="R155" i="1"/>
  <c r="P155" i="1"/>
  <c r="J155" i="1"/>
  <c r="BF155" i="1" s="1"/>
  <c r="BK154" i="1"/>
  <c r="BI154" i="1"/>
  <c r="BH154" i="1"/>
  <c r="BG154" i="1"/>
  <c r="BE154" i="1"/>
  <c r="T154" i="1"/>
  <c r="R154" i="1"/>
  <c r="P154" i="1"/>
  <c r="J154" i="1"/>
  <c r="BF154" i="1" s="1"/>
  <c r="BK153" i="1"/>
  <c r="BI153" i="1"/>
  <c r="BH153" i="1"/>
  <c r="BG153" i="1"/>
  <c r="BE153" i="1"/>
  <c r="T153" i="1"/>
  <c r="R153" i="1"/>
  <c r="P153" i="1"/>
  <c r="J153" i="1"/>
  <c r="BF153" i="1" s="1"/>
  <c r="BK152" i="1"/>
  <c r="BI152" i="1"/>
  <c r="BH152" i="1"/>
  <c r="BG152" i="1"/>
  <c r="BE152" i="1"/>
  <c r="T152" i="1"/>
  <c r="R152" i="1"/>
  <c r="P152" i="1"/>
  <c r="J152" i="1"/>
  <c r="BF152" i="1" s="1"/>
  <c r="BK151" i="1"/>
  <c r="BI151" i="1"/>
  <c r="BH151" i="1"/>
  <c r="BG151" i="1"/>
  <c r="BE151" i="1"/>
  <c r="T151" i="1"/>
  <c r="R151" i="1"/>
  <c r="P151" i="1"/>
  <c r="J151" i="1"/>
  <c r="BF151" i="1" s="1"/>
  <c r="BK150" i="1"/>
  <c r="BI150" i="1"/>
  <c r="BH150" i="1"/>
  <c r="BG150" i="1"/>
  <c r="BE150" i="1"/>
  <c r="T150" i="1"/>
  <c r="R150" i="1"/>
  <c r="P150" i="1"/>
  <c r="J150" i="1"/>
  <c r="BF150" i="1" s="1"/>
  <c r="BK149" i="1"/>
  <c r="BI149" i="1"/>
  <c r="BH149" i="1"/>
  <c r="BG149" i="1"/>
  <c r="BE149" i="1"/>
  <c r="T149" i="1"/>
  <c r="R149" i="1"/>
  <c r="P149" i="1"/>
  <c r="J149" i="1"/>
  <c r="BF149" i="1" s="1"/>
  <c r="BK148" i="1"/>
  <c r="BI148" i="1"/>
  <c r="BH148" i="1"/>
  <c r="BG148" i="1"/>
  <c r="BE148" i="1"/>
  <c r="T148" i="1"/>
  <c r="R148" i="1"/>
  <c r="P148" i="1"/>
  <c r="J148" i="1"/>
  <c r="BF148" i="1" s="1"/>
  <c r="BK147" i="1"/>
  <c r="BI147" i="1"/>
  <c r="BH147" i="1"/>
  <c r="BG147" i="1"/>
  <c r="BF147" i="1"/>
  <c r="BE147" i="1"/>
  <c r="T147" i="1"/>
  <c r="R147" i="1"/>
  <c r="P147" i="1"/>
  <c r="J147" i="1"/>
  <c r="BK146" i="1"/>
  <c r="BI146" i="1"/>
  <c r="BH146" i="1"/>
  <c r="BG146" i="1"/>
  <c r="BE146" i="1"/>
  <c r="T146" i="1"/>
  <c r="R146" i="1"/>
  <c r="P146" i="1"/>
  <c r="J146" i="1"/>
  <c r="BF146" i="1" s="1"/>
  <c r="BK145" i="1"/>
  <c r="BI145" i="1"/>
  <c r="BH145" i="1"/>
  <c r="BG145" i="1"/>
  <c r="BF145" i="1"/>
  <c r="BE145" i="1"/>
  <c r="T145" i="1"/>
  <c r="R145" i="1"/>
  <c r="R144" i="1" s="1"/>
  <c r="R143" i="1" s="1"/>
  <c r="P145" i="1"/>
  <c r="P144" i="1" s="1"/>
  <c r="J145" i="1"/>
  <c r="T144" i="1"/>
  <c r="T143" i="1" s="1"/>
  <c r="BK142" i="1"/>
  <c r="BK141" i="1" s="1"/>
  <c r="J141" i="1" s="1"/>
  <c r="J101" i="1" s="1"/>
  <c r="BI142" i="1"/>
  <c r="BH142" i="1"/>
  <c r="BG142" i="1"/>
  <c r="BF142" i="1"/>
  <c r="BE142" i="1"/>
  <c r="T142" i="1"/>
  <c r="R142" i="1"/>
  <c r="R141" i="1" s="1"/>
  <c r="P142" i="1"/>
  <c r="P141" i="1" s="1"/>
  <c r="J142" i="1"/>
  <c r="T141" i="1"/>
  <c r="BK140" i="1"/>
  <c r="BK139" i="1" s="1"/>
  <c r="J139" i="1" s="1"/>
  <c r="J100" i="1" s="1"/>
  <c r="BI140" i="1"/>
  <c r="BH140" i="1"/>
  <c r="BG140" i="1"/>
  <c r="BF140" i="1"/>
  <c r="BE140" i="1"/>
  <c r="T140" i="1"/>
  <c r="R140" i="1"/>
  <c r="P140" i="1"/>
  <c r="P139" i="1" s="1"/>
  <c r="J140" i="1"/>
  <c r="T139" i="1"/>
  <c r="R139" i="1"/>
  <c r="BK138" i="1"/>
  <c r="BI138" i="1"/>
  <c r="BH138" i="1"/>
  <c r="BG138" i="1"/>
  <c r="BE138" i="1"/>
  <c r="T138" i="1"/>
  <c r="R138" i="1"/>
  <c r="P138" i="1"/>
  <c r="J138" i="1"/>
  <c r="BF138" i="1" s="1"/>
  <c r="BK137" i="1"/>
  <c r="BI137" i="1"/>
  <c r="BH137" i="1"/>
  <c r="BG137" i="1"/>
  <c r="BF137" i="1"/>
  <c r="BE137" i="1"/>
  <c r="T137" i="1"/>
  <c r="R137" i="1"/>
  <c r="P137" i="1"/>
  <c r="J137" i="1"/>
  <c r="BK136" i="1"/>
  <c r="BI136" i="1"/>
  <c r="BH136" i="1"/>
  <c r="BG136" i="1"/>
  <c r="BE136" i="1"/>
  <c r="T136" i="1"/>
  <c r="T135" i="1" s="1"/>
  <c r="R136" i="1"/>
  <c r="R135" i="1" s="1"/>
  <c r="P136" i="1"/>
  <c r="J136" i="1"/>
  <c r="BF136" i="1" s="1"/>
  <c r="BK135" i="1"/>
  <c r="J135" i="1" s="1"/>
  <c r="J99" i="1" s="1"/>
  <c r="P135" i="1"/>
  <c r="BK134" i="1"/>
  <c r="BI134" i="1"/>
  <c r="BH134" i="1"/>
  <c r="BG134" i="1"/>
  <c r="BE134" i="1"/>
  <c r="T134" i="1"/>
  <c r="R134" i="1"/>
  <c r="P134" i="1"/>
  <c r="J134" i="1"/>
  <c r="BF134" i="1" s="1"/>
  <c r="BK133" i="1"/>
  <c r="BI133" i="1"/>
  <c r="BH133" i="1"/>
  <c r="BG133" i="1"/>
  <c r="BF133" i="1"/>
  <c r="BE133" i="1"/>
  <c r="T133" i="1"/>
  <c r="R133" i="1"/>
  <c r="P133" i="1"/>
  <c r="J133" i="1"/>
  <c r="BK132" i="1"/>
  <c r="BI132" i="1"/>
  <c r="BH132" i="1"/>
  <c r="BG132" i="1"/>
  <c r="BF132" i="1"/>
  <c r="BE132" i="1"/>
  <c r="T132" i="1"/>
  <c r="R132" i="1"/>
  <c r="P132" i="1"/>
  <c r="J132" i="1"/>
  <c r="BK131" i="1"/>
  <c r="BI131" i="1"/>
  <c r="BH131" i="1"/>
  <c r="BG131" i="1"/>
  <c r="BF131" i="1"/>
  <c r="BE131" i="1"/>
  <c r="T131" i="1"/>
  <c r="R131" i="1"/>
  <c r="P131" i="1"/>
  <c r="J131" i="1"/>
  <c r="BK130" i="1"/>
  <c r="BI130" i="1"/>
  <c r="BH130" i="1"/>
  <c r="BG130" i="1"/>
  <c r="BE130" i="1"/>
  <c r="T130" i="1"/>
  <c r="R130" i="1"/>
  <c r="P130" i="1"/>
  <c r="J130" i="1"/>
  <c r="BF130" i="1" s="1"/>
  <c r="BK129" i="1"/>
  <c r="BI129" i="1"/>
  <c r="BH129" i="1"/>
  <c r="BG129" i="1"/>
  <c r="BF129" i="1"/>
  <c r="BE129" i="1"/>
  <c r="T129" i="1"/>
  <c r="R129" i="1"/>
  <c r="P129" i="1"/>
  <c r="J129" i="1"/>
  <c r="BK128" i="1"/>
  <c r="BI128" i="1"/>
  <c r="BH128" i="1"/>
  <c r="BG128" i="1"/>
  <c r="BF128" i="1"/>
  <c r="BE128" i="1"/>
  <c r="T128" i="1"/>
  <c r="T126" i="1" s="1"/>
  <c r="T125" i="1" s="1"/>
  <c r="T124" i="1" s="1"/>
  <c r="R128" i="1"/>
  <c r="R126" i="1" s="1"/>
  <c r="P128" i="1"/>
  <c r="J128" i="1"/>
  <c r="BK127" i="1"/>
  <c r="BI127" i="1"/>
  <c r="BH127" i="1"/>
  <c r="BG127" i="1"/>
  <c r="BF127" i="1"/>
  <c r="BE127" i="1"/>
  <c r="T127" i="1"/>
  <c r="R127" i="1"/>
  <c r="P127" i="1"/>
  <c r="P126" i="1" s="1"/>
  <c r="J127" i="1"/>
  <c r="J118" i="1"/>
  <c r="F118" i="1"/>
  <c r="E116" i="1"/>
  <c r="E114" i="1"/>
  <c r="F89" i="1"/>
  <c r="E87" i="1"/>
  <c r="J37" i="1"/>
  <c r="J36" i="1"/>
  <c r="J35" i="1"/>
  <c r="J24" i="1"/>
  <c r="E24" i="1"/>
  <c r="J121" i="1" s="1"/>
  <c r="J23" i="1"/>
  <c r="J21" i="1"/>
  <c r="E21" i="1"/>
  <c r="J120" i="1" s="1"/>
  <c r="J20" i="1"/>
  <c r="J18" i="1"/>
  <c r="E18" i="1"/>
  <c r="F121" i="1" s="1"/>
  <c r="J17" i="1"/>
  <c r="J15" i="1"/>
  <c r="E15" i="1"/>
  <c r="F91" i="1" s="1"/>
  <c r="J14" i="1"/>
  <c r="J12" i="1"/>
  <c r="J89" i="1" s="1"/>
  <c r="E85" i="1"/>
  <c r="BK144" i="1" l="1"/>
  <c r="BK143" i="1" s="1"/>
  <c r="J143" i="1" s="1"/>
  <c r="J102" i="1" s="1"/>
  <c r="BK126" i="1"/>
  <c r="J126" i="1" s="1"/>
  <c r="J98" i="1" s="1"/>
  <c r="F35" i="1"/>
  <c r="F37" i="1"/>
  <c r="J33" i="1"/>
  <c r="F36" i="1"/>
  <c r="P125" i="1"/>
  <c r="P124" i="1" s="1"/>
  <c r="R125" i="1"/>
  <c r="R124" i="1" s="1"/>
  <c r="J34" i="1"/>
  <c r="P143" i="1"/>
  <c r="F33" i="1"/>
  <c r="J91" i="1"/>
  <c r="F120" i="1"/>
  <c r="F92" i="1"/>
  <c r="F34" i="1"/>
  <c r="J92" i="1"/>
  <c r="J144" i="1" l="1"/>
  <c r="J103" i="1" s="1"/>
  <c r="BK125" i="1"/>
  <c r="J125" i="1" s="1"/>
  <c r="J97" i="1" s="1"/>
  <c r="BK124" i="1" l="1"/>
  <c r="J124" i="1" s="1"/>
  <c r="J96" i="1" s="1"/>
  <c r="J30" i="1" l="1"/>
  <c r="J39" i="1" s="1"/>
</calcChain>
</file>

<file path=xl/sharedStrings.xml><?xml version="1.0" encoding="utf-8"?>
<sst xmlns="http://schemas.openxmlformats.org/spreadsheetml/2006/main" count="574" uniqueCount="232">
  <si>
    <t>&gt;&gt;  skryté stĺpce  &lt;&lt;</t>
  </si>
  <si>
    <t>{7e72490d-6a3d-4027-815b-b75231dd84c2}</t>
  </si>
  <si>
    <t>0</t>
  </si>
  <si>
    <t>KRYCÍ LIST ROZPOČTU</t>
  </si>
  <si>
    <t>v ---  nižšie sa nachádzajú doplnkové a pomocné údaje k zostavám  --- v</t>
  </si>
  <si>
    <t>False</t>
  </si>
  <si>
    <t>Stavba:</t>
  </si>
  <si>
    <t>Objekt:</t>
  </si>
  <si>
    <t xml:space="preserve">04 - Izolácia základov + drenáž </t>
  </si>
  <si>
    <t>JKSO:</t>
  </si>
  <si>
    <t/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</si>
  <si>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</si>
  <si>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</si>
  <si>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</si>
  <si>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</si>
  <si>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</si>
  <si>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</si>
  <si>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</si>
  <si>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</si>
  <si>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</si>
  <si>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</si>
  <si>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</si>
  <si>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</si>
  <si>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</si>
  <si>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</si>
  <si>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</si>
  <si>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</si>
  <si>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</si>
  <si>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</si>
  <si>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</si>
  <si>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</si>
  <si>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</si>
  <si>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</si>
  <si>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</si>
  <si>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</si>
  <si>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</si>
  <si>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</si>
  <si>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</si>
  <si>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</si>
  <si>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</si>
  <si>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</si>
  <si>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</si>
  <si>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</si>
  <si>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</si>
  <si>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</si>
  <si>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</si>
  <si>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</si>
  <si>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</si>
  <si>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</si>
  <si>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</si>
  <si>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</si>
  <si>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</si>
  <si>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</si>
  <si>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</si>
  <si>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</si>
  <si>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</si>
  <si>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</si>
  <si>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</si>
  <si>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</si>
  <si>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</si>
  <si>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</si>
  <si>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</si>
  <si>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</si>
  <si>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</si>
  <si>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</si>
  <si>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</si>
  <si>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</si>
  <si>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</si>
  <si>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</si>
  <si>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</si>
  <si>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</si>
  <si>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</si>
  <si>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</si>
  <si>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</si>
  <si>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Zemné práce</t>
  </si>
  <si>
    <t>Earthworks</t>
  </si>
  <si>
    <t>K</t>
  </si>
  <si>
    <t>131201101.S</t>
  </si>
  <si>
    <t>Výkop nezapaženej jamy v hornine 3, do 100 m3</t>
  </si>
  <si>
    <t>m3</t>
  </si>
  <si>
    <t>Excavation of an unhealed pit in rock 3, up to 100 m3</t>
  </si>
  <si>
    <t>4</t>
  </si>
  <si>
    <t>2</t>
  </si>
  <si>
    <t>742949691</t>
  </si>
  <si>
    <t>131201109.S</t>
  </si>
  <si>
    <t>Hĺbenie nezapažených jám a zárezov. Príplatok za lepivosť horniny 3</t>
  </si>
  <si>
    <t>Excavation of unmainted pits and incisions. Rock stickiness surcharge 3</t>
  </si>
  <si>
    <t>-787933389</t>
  </si>
  <si>
    <t>3</t>
  </si>
  <si>
    <t>132201101.S</t>
  </si>
  <si>
    <t>Výkop ryhy do šírky 600 mm v horn.3 do 100 m3</t>
  </si>
  <si>
    <t>Excavation of trenches up to a width of 600 mm in the horn.3 up to 100 m3</t>
  </si>
  <si>
    <t>-1382285346</t>
  </si>
  <si>
    <t>132201109.S</t>
  </si>
  <si>
    <t>Príplatok k cene za lepivosť pri hĺbení rýh šírky do 600 mm zapažených i nezapažených s urovnaním dna v hornine 3</t>
  </si>
  <si>
    <t>Surcharge for the price for stickiness when digging grooves up to 600 mm wide, whether or not sealed, with leveling the bottom in the rock 3</t>
  </si>
  <si>
    <t>1940034381</t>
  </si>
  <si>
    <t>5</t>
  </si>
  <si>
    <t>132211121.S</t>
  </si>
  <si>
    <t>Hĺbenie rýh šírky nad 600  do 1300 mm v  horninách tr. 3 súdržných - ručným náradím</t>
  </si>
  <si>
    <t>Excavation of furrows width over 600 to 1300 mm in rocks tr. 3 cohesive - hand tools</t>
  </si>
  <si>
    <t>-392744204</t>
  </si>
  <si>
    <t>6</t>
  </si>
  <si>
    <t>132211139.S</t>
  </si>
  <si>
    <t>Príplatok za lepivosť pri hĺbení rýh š nad 600 do 1300 mm ručným náradím v horninetr. 3</t>
  </si>
  <si>
    <t>Surcharge for stickiness when digging grooves over 600 to 1300 mm with hand tools in the hornineter. 3</t>
  </si>
  <si>
    <t>-1822378892</t>
  </si>
  <si>
    <t>8</t>
  </si>
  <si>
    <t>167101100.S</t>
  </si>
  <si>
    <t>Nakladanie výkopku tr.1-4 ručne</t>
  </si>
  <si>
    <t>Loading the excavation tr.1-4 manually</t>
  </si>
  <si>
    <t>-1929384028</t>
  </si>
  <si>
    <t>9</t>
  </si>
  <si>
    <t>174101102.S</t>
  </si>
  <si>
    <t>Zásyp sypaninou v uzavretých priestoroch s urovnaním povrchu zásypu</t>
  </si>
  <si>
    <t>Backfill with backfill in enclosed spaces with leveling of the backfill surface</t>
  </si>
  <si>
    <t>-1735655320</t>
  </si>
  <si>
    <t>Zakladanie</t>
  </si>
  <si>
    <t>Establishment</t>
  </si>
  <si>
    <t>10</t>
  </si>
  <si>
    <t>212572111.S</t>
  </si>
  <si>
    <t>Lôžko a obsyp pre trativod zo štrkopiesku triedeného</t>
  </si>
  <si>
    <t>Bed and backfill for gravel sorted gravel</t>
  </si>
  <si>
    <t>884656719</t>
  </si>
  <si>
    <t>11</t>
  </si>
  <si>
    <t>212755116.S</t>
  </si>
  <si>
    <t>Trativod z drenážnych rúrok bez lôžka, vnútorného priem. rúrok 160 mm</t>
  </si>
  <si>
    <t>m</t>
  </si>
  <si>
    <t>Trativod made of drainage pipes without bed, inner diam. tubes 160 mm</t>
  </si>
  <si>
    <t>1853832161</t>
  </si>
  <si>
    <t>13</t>
  </si>
  <si>
    <t>271521111PC</t>
  </si>
  <si>
    <t>Vsakovacia jama štrky (1,0 m )</t>
  </si>
  <si>
    <t>Gravel suction pit (1.0 m)</t>
  </si>
  <si>
    <t>-723361279</t>
  </si>
  <si>
    <t>Ostatné konštrukcie a práce-búranie</t>
  </si>
  <si>
    <t>Other construction and demolition work</t>
  </si>
  <si>
    <t>14</t>
  </si>
  <si>
    <t>938902071.S</t>
  </si>
  <si>
    <t>Očistenie povrchu betónových konštrukcií tlakovou vodou</t>
  </si>
  <si>
    <t>m2</t>
  </si>
  <si>
    <t>Cleaning the surface of concrete structures with pressurized water</t>
  </si>
  <si>
    <t>337485371</t>
  </si>
  <si>
    <t>99</t>
  </si>
  <si>
    <t>Presun hmôt HSV</t>
  </si>
  <si>
    <t>Transfer of HSV materials</t>
  </si>
  <si>
    <t>15</t>
  </si>
  <si>
    <t>998011001.S</t>
  </si>
  <si>
    <t>Presun hmôt pre budovy (801, 803, 812), zvislá konštr. z tehál, tvárnic, z kovu výšky do 6 m</t>
  </si>
  <si>
    <t>t</t>
  </si>
  <si>
    <t>Material transfer for buildings (801, 803, 812), vertical const. of bricks, blocks, of metal up to 6 m high</t>
  </si>
  <si>
    <t>-434767273</t>
  </si>
  <si>
    <t>PSV</t>
  </si>
  <si>
    <t>Práce a dodávky PSV</t>
  </si>
  <si>
    <t>Work and supplies of PSV</t>
  </si>
  <si>
    <t>711</t>
  </si>
  <si>
    <t>Izolácie proti vode a vlhkosti</t>
  </si>
  <si>
    <t>Water and moisture insulation</t>
  </si>
  <si>
    <t>16</t>
  </si>
  <si>
    <t>711112001.S</t>
  </si>
  <si>
    <t>Zhotovenie  izolácie proti zemnej vlhkosti zvislá penetračným náterom za studena</t>
  </si>
  <si>
    <t>Making insulation against ground moisture, vertical by cold penetration coating</t>
  </si>
  <si>
    <t>-1066466614</t>
  </si>
  <si>
    <t>17</t>
  </si>
  <si>
    <t>M</t>
  </si>
  <si>
    <t>246170000900.S</t>
  </si>
  <si>
    <t>Lak asfaltový penetračný</t>
  </si>
  <si>
    <t>Asphalt penetrating varnish</t>
  </si>
  <si>
    <t>32</t>
  </si>
  <si>
    <t>189095597</t>
  </si>
  <si>
    <t>18</t>
  </si>
  <si>
    <t>711132107.S</t>
  </si>
  <si>
    <t>Zhotovenie izolácie proti zemnej vlhkosti nopovou fóloiu položenou voľne na ploche zvislej</t>
  </si>
  <si>
    <t>Making insulation against ground moisture with a nop foil laid loosely on a vertical surface</t>
  </si>
  <si>
    <t>-1624096645</t>
  </si>
  <si>
    <t>19</t>
  </si>
  <si>
    <t>283230002700.S</t>
  </si>
  <si>
    <t>Nopová HDPE fólia hrúbky 0,5 mm, výška nopu 8 mm, proti zemnej vlhkosti s radónovou ochranou, pre spodnú stavbu</t>
  </si>
  <si>
    <t>Knob HDPE foil 0.5 mm thick, knob height 8 mm, against ground moisture with radon protection, for substructure</t>
  </si>
  <si>
    <t>-1382100122</t>
  </si>
  <si>
    <t>20</t>
  </si>
  <si>
    <t>711142559.S</t>
  </si>
  <si>
    <t>Zhotovenie  izolácie proti zemnej vlhkosti a tlakovej vode zvislá NAIP pritavením</t>
  </si>
  <si>
    <t>Making insulation against ground moisture and pressurized water by vertical NAIP welding</t>
  </si>
  <si>
    <t>547589515</t>
  </si>
  <si>
    <t>21</t>
  </si>
  <si>
    <t>628310001000.S</t>
  </si>
  <si>
    <t>Pás asfaltový s posypom hr. 3,5 mm vystužený sklenenou rohožou</t>
  </si>
  <si>
    <t>Asphalt belt with sprinkling hr. 3.5 mm reinforced with a glass mat</t>
  </si>
  <si>
    <t>-1205874906</t>
  </si>
  <si>
    <t>22</t>
  </si>
  <si>
    <t>711491171.S</t>
  </si>
  <si>
    <t>Zhotovenie podkladnej vrstvy izolácie z textílie na ploche vodorovnej, pre izolácie proti zemnej vlhkosti, podpovrchovej a tlakovej vode</t>
  </si>
  <si>
    <t>Making a base layer of textile insulation on a horizontal surface, for insulation against ground moisture, groundwater and pressurized water</t>
  </si>
  <si>
    <t>1165368717</t>
  </si>
  <si>
    <t>23</t>
  </si>
  <si>
    <t>693110002000.S</t>
  </si>
  <si>
    <t>Geotextília polypropylénová netkaná 200 g/m2</t>
  </si>
  <si>
    <t>Non-woven polypropylene geotextile 200 g / m2</t>
  </si>
  <si>
    <t>1131064747</t>
  </si>
  <si>
    <t>24</t>
  </si>
  <si>
    <t>711491172.S</t>
  </si>
  <si>
    <t>Zhotovenie ochrannej vrstvy izolácie z textílie na ploche vodorovnej, pre izolácie proti zemnej vlhkosti, podpovrchovej a tlakovej vode</t>
  </si>
  <si>
    <t>Making a protective layer of textile insulation on a horizontal surface, for insulation against ground moisture, groundwater and pressurized water</t>
  </si>
  <si>
    <t>574961031</t>
  </si>
  <si>
    <t>25</t>
  </si>
  <si>
    <t>-457715297</t>
  </si>
  <si>
    <t>26</t>
  </si>
  <si>
    <t>998711201.S</t>
  </si>
  <si>
    <t>Presun hmôt pre izoláciu proti vode v objektoch výšky do 6 m</t>
  </si>
  <si>
    <t>%</t>
  </si>
  <si>
    <t>Transfer of materials for waterproofing in buildings up to 6 m high</t>
  </si>
  <si>
    <t>1755923525</t>
  </si>
  <si>
    <t>713</t>
  </si>
  <si>
    <t>Izolácie tepelné</t>
  </si>
  <si>
    <t>Thermal insulation</t>
  </si>
  <si>
    <t>27</t>
  </si>
  <si>
    <t>713132201.S</t>
  </si>
  <si>
    <t>Montáž tepelnej izolácie podzemných stien a základov polystyrénom bodovým prilepením</t>
  </si>
  <si>
    <t>Installation of thermal insulation of underground walls and foundations with polystyrene by spot gluing</t>
  </si>
  <si>
    <t>460498017</t>
  </si>
  <si>
    <t>28</t>
  </si>
  <si>
    <t>283750001500.S</t>
  </si>
  <si>
    <t>Doska XPS hr. 50 mm, zateplenie soklov, suterénov, podláh, terás, striech, cestné staviteľstvo</t>
  </si>
  <si>
    <t>XPS board hr. 50 mm, insulation of plinths, basements, floors, terraces, roofs, road construction</t>
  </si>
  <si>
    <t>1346918259</t>
  </si>
  <si>
    <t>29</t>
  </si>
  <si>
    <t>998713201.S</t>
  </si>
  <si>
    <t>Presun hmôt pre izolácie tepelné v objektoch výšky do 6 m</t>
  </si>
  <si>
    <t>Transfer of materials for thermal insulation in buildings up to 6 m high</t>
  </si>
  <si>
    <t>-1213670939</t>
  </si>
  <si>
    <t xml:space="preserve">RD Trenčín posledna úprava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</si>
</sst>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2"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7" fillId="0" borderId="4" xfId="0" applyNumberFormat="1" applyFont="1" applyBorder="1"/>
    <xf numFmtId="166" fontId="17" fillId="0" borderId="17" xfId="0" applyNumberFormat="1" applyFont="1" applyBorder="1"/>
    <xf numFmtId="4" fontId="18" fillId="0" borderId="0" xfId="0" applyNumberFormat="1" applyFont="1" applyAlignment="1">
      <alignment vertical="center"/>
    </xf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9" fillId="0" borderId="18" xfId="0" applyFont="1" applyBorder="1"/>
    <xf numFmtId="166" fontId="19" fillId="0" borderId="0" xfId="0" applyNumberFormat="1" applyFont="1"/>
    <xf numFmtId="166" fontId="19" fillId="0" borderId="19" xfId="0" applyNumberFormat="1" applyFont="1" applyBorder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167" fontId="12" fillId="0" borderId="20" xfId="0" applyNumberFormat="1" applyFont="1" applyBorder="1" applyAlignment="1" applyProtection="1">
      <alignment vertical="center"/>
      <protection locked="0"/>
    </xf>
    <xf numFmtId="4" fontId="12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20" xfId="0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7" fontId="20" fillId="0" borderId="20" xfId="0" applyNumberFormat="1" applyFont="1" applyBorder="1" applyAlignment="1" applyProtection="1">
      <alignment vertical="center"/>
      <protection locked="0"/>
    </xf>
    <xf numFmtId="4" fontId="20" fillId="0" borderId="20" xfId="0" applyNumberFormat="1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166" fontId="16" fillId="0" borderId="12" xfId="0" applyNumberFormat="1" applyFont="1" applyBorder="1" applyAlignment="1">
      <alignment vertical="center"/>
    </xf>
    <xf numFmtId="166" fontId="16" fillId="0" borderId="2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47-2021%20-%20RD%20Tren&#269;&#237;n%20posledna%20&#250;prava%20p.%20Morov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 - strecha "/>
      <sheetName val="04 - Izolácia základov + ..."/>
      <sheetName val="05 - Fasáda "/>
      <sheetName val="06 - Zámková dlažba "/>
    </sheetNames>
    <sheetDataSet>
      <sheetData sheetId="0">
        <row r="8">
          <cell r="AN8" t="str">
            <v>25. 5. 2021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A3FC-0D23-457E-AC82-C795072C13EE}">
  <sheetPr>
    <pageSetUpPr fitToPage="1"/>
  </sheetPr>
  <dimension ref="B2:BM160"/>
  <sheetViews>
    <sheetView showGridLines="0" tabSelected="1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21.83203125" bestFit="1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</v>
      </c>
    </row>
    <row r="3" spans="2:46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2</v>
      </c>
    </row>
    <row r="4" spans="2:46" ht="24.95" customHeight="1">
      <c r="B4" s="6"/>
      <c r="D4" s="7" t="s">
        <v>3</v>
      </c>
      <c r="L4" s="6"/>
      <c r="M4" s="8" t="s">
        <v>4</v>
      </c>
      <c r="AT4" s="3" t="s">
        <v>5</v>
      </c>
    </row>
    <row r="5" spans="2:46" ht="6.95" customHeight="1">
      <c r="B5" s="6"/>
      <c r="L5" s="6"/>
    </row>
    <row r="6" spans="2:46" ht="12" customHeight="1">
      <c r="B6" s="6"/>
      <c r="D6" s="9" t="s">
        <v>6</v>
      </c>
      <c r="L6" s="6"/>
    </row>
    <row r="7" spans="2:46" ht="16.5" customHeight="1">
      <c r="B7" s="6"/>
      <c r="E7" s="10" t="s">
        <v>231</v>
      </c>
      <c r="F7" s="11"/>
      <c r="G7" s="11"/>
      <c r="H7" s="11"/>
      <c r="L7" s="6"/>
    </row>
    <row r="8" spans="2:46" s="12" customFormat="1" ht="12" customHeight="1">
      <c r="B8" s="13"/>
      <c r="D8" s="9" t="s">
        <v>7</v>
      </c>
      <c r="L8" s="13"/>
    </row>
    <row r="9" spans="2:46" s="12" customFormat="1" ht="16.5" customHeight="1">
      <c r="B9" s="13"/>
      <c r="E9" s="14" t="s">
        <v>8</v>
      </c>
      <c r="F9" s="15"/>
      <c r="G9" s="15"/>
      <c r="H9" s="15"/>
      <c r="L9" s="13"/>
    </row>
    <row r="10" spans="2:46" s="12" customFormat="1">
      <c r="B10" s="13"/>
      <c r="L10" s="13"/>
    </row>
    <row r="11" spans="2:46" s="12" customFormat="1" ht="12" customHeight="1">
      <c r="B11" s="13"/>
      <c r="D11" s="9" t="s">
        <v>9</v>
      </c>
      <c r="F11" s="16" t="s">
        <v>10</v>
      </c>
      <c r="I11" s="9" t="s">
        <v>11</v>
      </c>
      <c r="J11" s="16" t="s">
        <v>10</v>
      </c>
      <c r="L11" s="13"/>
    </row>
    <row r="12" spans="2:46" s="12" customFormat="1" ht="12" customHeight="1">
      <c r="B12" s="13"/>
      <c r="D12" s="9" t="s">
        <v>12</v>
      </c>
      <c r="F12" s="16" t="s">
        <v>13</v>
      </c>
      <c r="I12" s="9" t="s">
        <v>14</v>
      </c>
      <c r="J12" s="17" t="str">
        <f>'[1]Rekapitulácia stavby'!AN8</f>
        <v>25. 5. 2021</v>
      </c>
      <c r="L12" s="13"/>
    </row>
    <row r="13" spans="2:46" s="12" customFormat="1" ht="10.9" customHeight="1">
      <c r="B13" s="13"/>
      <c r="L13" s="13"/>
    </row>
    <row r="14" spans="2:46" s="12" customFormat="1" ht="12" customHeight="1">
      <c r="B14" s="13"/>
      <c r="D14" s="9" t="s">
        <v>15</v>
      </c>
      <c r="I14" s="9" t="s">
        <v>16</v>
      </c>
      <c r="J14" s="16" t="str">
        <f>IF('[1]Rekapitulácia stavby'!AN10="","",'[1]Rekapitulácia stavby'!AN10)</f>
        <v/>
      </c>
      <c r="L14" s="13"/>
    </row>
    <row r="15" spans="2:46" s="12" customFormat="1" ht="18" customHeight="1">
      <c r="B15" s="13"/>
      <c r="E15" s="16" t="str">
        <f>IF('[1]Rekapitulácia stavby'!E11="","",'[1]Rekapitulácia stavby'!E11)</f>
        <v xml:space="preserve"> </v>
      </c>
      <c r="I15" s="9" t="s">
        <v>17</v>
      </c>
      <c r="J15" s="16" t="str">
        <f>IF('[1]Rekapitulácia stavby'!AN11="","",'[1]Rekapitulácia stavby'!AN11)</f>
        <v/>
      </c>
      <c r="L15" s="13"/>
    </row>
    <row r="16" spans="2:46" s="12" customFormat="1" ht="6.95" customHeight="1">
      <c r="B16" s="13"/>
      <c r="L16" s="13"/>
    </row>
    <row r="17" spans="2:12" s="12" customFormat="1" ht="12" customHeight="1">
      <c r="B17" s="13"/>
      <c r="D17" s="9" t="s">
        <v>18</v>
      </c>
      <c r="I17" s="9" t="s">
        <v>16</v>
      </c>
      <c r="J17" s="16" t="str">
        <f>'[1]Rekapitulácia stavby'!AN13</f>
        <v/>
      </c>
      <c r="L17" s="13"/>
    </row>
    <row r="18" spans="2:12" s="12" customFormat="1" ht="18" customHeight="1">
      <c r="B18" s="13"/>
      <c r="E18" s="18" t="str">
        <f>'[1]Rekapitulácia stavby'!E14</f>
        <v xml:space="preserve"> </v>
      </c>
      <c r="F18" s="18"/>
      <c r="G18" s="18"/>
      <c r="H18" s="18"/>
      <c r="I18" s="9" t="s">
        <v>17</v>
      </c>
      <c r="J18" s="16" t="str">
        <f>'[1]Rekapitulácia stavby'!AN14</f>
        <v/>
      </c>
      <c r="L18" s="13"/>
    </row>
    <row r="19" spans="2:12" s="12" customFormat="1" ht="6.95" customHeight="1">
      <c r="B19" s="13"/>
      <c r="L19" s="13"/>
    </row>
    <row r="20" spans="2:12" s="12" customFormat="1" ht="12" customHeight="1">
      <c r="B20" s="13"/>
      <c r="D20" s="9" t="s">
        <v>19</v>
      </c>
      <c r="I20" s="9" t="s">
        <v>16</v>
      </c>
      <c r="J20" s="16" t="str">
        <f>IF('[1]Rekapitulácia stavby'!AN16="","",'[1]Rekapitulácia stavby'!AN16)</f>
        <v/>
      </c>
      <c r="L20" s="13"/>
    </row>
    <row r="21" spans="2:12" s="12" customFormat="1" ht="18" customHeight="1">
      <c r="B21" s="13"/>
      <c r="E21" s="16" t="str">
        <f>IF('[1]Rekapitulácia stavby'!E17="","",'[1]Rekapitulácia stavby'!E17)</f>
        <v xml:space="preserve"> </v>
      </c>
      <c r="I21" s="9" t="s">
        <v>17</v>
      </c>
      <c r="J21" s="16" t="str">
        <f>IF('[1]Rekapitulácia stavby'!AN17="","",'[1]Rekapitulácia stavby'!AN17)</f>
        <v/>
      </c>
      <c r="L21" s="13"/>
    </row>
    <row r="22" spans="2:12" s="12" customFormat="1" ht="6.95" customHeight="1">
      <c r="B22" s="13"/>
      <c r="L22" s="13"/>
    </row>
    <row r="23" spans="2:12" s="12" customFormat="1" ht="12" customHeight="1">
      <c r="B23" s="13"/>
      <c r="D23" s="9" t="s">
        <v>20</v>
      </c>
      <c r="I23" s="9" t="s">
        <v>16</v>
      </c>
      <c r="J23" s="16" t="str">
        <f>IF('[1]Rekapitulácia stavby'!AN19="","",'[1]Rekapitulácia stavby'!AN19)</f>
        <v/>
      </c>
      <c r="L23" s="13"/>
    </row>
    <row r="24" spans="2:12" s="12" customFormat="1" ht="18" customHeight="1">
      <c r="B24" s="13"/>
      <c r="E24" s="16" t="str">
        <f>IF('[1]Rekapitulácia stavby'!E20="","",'[1]Rekapitulácia stavby'!E20)</f>
        <v xml:space="preserve"> </v>
      </c>
      <c r="I24" s="9" t="s">
        <v>17</v>
      </c>
      <c r="J24" s="16" t="str">
        <f>IF('[1]Rekapitulácia stavby'!AN20="","",'[1]Rekapitulácia stavby'!AN20)</f>
        <v/>
      </c>
      <c r="L24" s="13"/>
    </row>
    <row r="25" spans="2:12" s="12" customFormat="1" ht="6.95" customHeight="1">
      <c r="B25" s="13"/>
      <c r="L25" s="13"/>
    </row>
    <row r="26" spans="2:12" s="12" customFormat="1" ht="12" customHeight="1">
      <c r="B26" s="13"/>
      <c r="D26" s="9" t="s">
        <v>21</v>
      </c>
      <c r="L26" s="13"/>
    </row>
    <row r="27" spans="2:12" s="19" customFormat="1" ht="16.5" customHeight="1">
      <c r="B27" s="20"/>
      <c r="E27" s="21" t="s">
        <v>10</v>
      </c>
      <c r="F27" s="21"/>
      <c r="G27" s="21"/>
      <c r="H27" s="21"/>
      <c r="L27" s="20"/>
    </row>
    <row r="28" spans="2:12" s="12" customFormat="1" ht="6.95" customHeight="1">
      <c r="B28" s="13"/>
      <c r="L28" s="13"/>
    </row>
    <row r="29" spans="2:12" s="12" customFormat="1" ht="6.95" customHeight="1">
      <c r="B29" s="13"/>
      <c r="D29" s="22"/>
      <c r="E29" s="22"/>
      <c r="F29" s="22"/>
      <c r="G29" s="22"/>
      <c r="H29" s="22"/>
      <c r="I29" s="22"/>
      <c r="J29" s="22"/>
      <c r="K29" s="22"/>
      <c r="L29" s="13"/>
    </row>
    <row r="30" spans="2:12" s="12" customFormat="1" ht="25.35" customHeight="1">
      <c r="B30" s="13"/>
      <c r="D30" s="23" t="s">
        <v>22</v>
      </c>
      <c r="J30" s="24">
        <f>ROUND(J124, 2)</f>
        <v>0</v>
      </c>
      <c r="L30" s="13"/>
    </row>
    <row r="31" spans="2:12" s="12" customFormat="1" ht="6.95" customHeight="1">
      <c r="B31" s="13"/>
      <c r="D31" s="22"/>
      <c r="E31" s="22"/>
      <c r="F31" s="22"/>
      <c r="G31" s="22"/>
      <c r="H31" s="22"/>
      <c r="I31" s="22"/>
      <c r="J31" s="22"/>
      <c r="K31" s="22"/>
      <c r="L31" s="13"/>
    </row>
    <row r="32" spans="2:12" s="12" customFormat="1" ht="14.45" customHeight="1">
      <c r="B32" s="13"/>
      <c r="F32" s="25" t="s">
        <v>23</v>
      </c>
      <c r="I32" s="25" t="s">
        <v>24</v>
      </c>
      <c r="J32" s="25" t="s">
        <v>25</v>
      </c>
      <c r="L32" s="13"/>
    </row>
    <row r="33" spans="2:12" s="12" customFormat="1" ht="14.45" customHeight="1">
      <c r="B33" s="13"/>
      <c r="D33" s="26" t="s">
        <v>26</v>
      </c>
      <c r="E33" s="9" t="s">
        <v>27</v>
      </c>
      <c r="F33" s="27">
        <f>ROUND((SUM(BE124:BE159)),  2)</f>
        <v>0</v>
      </c>
      <c r="I33" s="28">
        <v>0.2</v>
      </c>
      <c r="J33" s="27">
        <f>ROUND(((SUM(BE124:BE159))*I33),  2)</f>
        <v>0</v>
      </c>
      <c r="L33" s="13"/>
    </row>
    <row r="34" spans="2:12" s="12" customFormat="1" ht="14.45" customHeight="1">
      <c r="B34" s="13"/>
      <c r="E34" s="9" t="s">
        <v>28</v>
      </c>
      <c r="F34" s="27">
        <f>ROUND((SUM(BF124:BF159)),  2)</f>
        <v>0</v>
      </c>
      <c r="I34" s="28">
        <v>0.2</v>
      </c>
      <c r="J34" s="27">
        <f>ROUND(((SUM(BF124:BF159))*I34),  2)</f>
        <v>0</v>
      </c>
      <c r="L34" s="13"/>
    </row>
    <row r="35" spans="2:12" s="12" customFormat="1" ht="14.45" hidden="1" customHeight="1">
      <c r="B35" s="13"/>
      <c r="E35" s="9" t="s">
        <v>29</v>
      </c>
      <c r="F35" s="27">
        <f>ROUND((SUM(BG124:BG159)),  2)</f>
        <v>0</v>
      </c>
      <c r="I35" s="28">
        <v>0.2</v>
      </c>
      <c r="J35" s="27">
        <f>0</f>
        <v>0</v>
      </c>
      <c r="L35" s="13"/>
    </row>
    <row r="36" spans="2:12" s="12" customFormat="1" ht="14.45" hidden="1" customHeight="1">
      <c r="B36" s="13"/>
      <c r="E36" s="9" t="s">
        <v>30</v>
      </c>
      <c r="F36" s="27">
        <f>ROUND((SUM(BH124:BH159)),  2)</f>
        <v>0</v>
      </c>
      <c r="I36" s="28">
        <v>0.2</v>
      </c>
      <c r="J36" s="27">
        <f>0</f>
        <v>0</v>
      </c>
      <c r="L36" s="13"/>
    </row>
    <row r="37" spans="2:12" s="12" customFormat="1" ht="14.45" hidden="1" customHeight="1">
      <c r="B37" s="13"/>
      <c r="E37" s="9" t="s">
        <v>31</v>
      </c>
      <c r="F37" s="27">
        <f>ROUND((SUM(BI124:BI159)),  2)</f>
        <v>0</v>
      </c>
      <c r="I37" s="28">
        <v>0</v>
      </c>
      <c r="J37" s="27">
        <f>0</f>
        <v>0</v>
      </c>
      <c r="L37" s="13"/>
    </row>
    <row r="38" spans="2:12" s="12" customFormat="1" ht="6.95" customHeight="1">
      <c r="B38" s="13"/>
      <c r="L38" s="13"/>
    </row>
    <row r="39" spans="2:12" s="12" customFormat="1" ht="25.35" customHeight="1">
      <c r="B39" s="13"/>
      <c r="C39" s="29"/>
      <c r="D39" s="30" t="s">
        <v>32</v>
      </c>
      <c r="E39" s="31"/>
      <c r="F39" s="31"/>
      <c r="G39" s="32" t="s">
        <v>33</v>
      </c>
      <c r="H39" s="33" t="s">
        <v>34</v>
      </c>
      <c r="I39" s="31"/>
      <c r="J39" s="34">
        <f>SUM(J30:J37)</f>
        <v>0</v>
      </c>
      <c r="K39" s="35"/>
      <c r="L39" s="13"/>
    </row>
    <row r="40" spans="2:12" s="12" customFormat="1" ht="14.45" customHeight="1">
      <c r="B40" s="13"/>
      <c r="L40" s="13"/>
    </row>
    <row r="41" spans="2:12" ht="14.45" customHeight="1">
      <c r="B41" s="6"/>
      <c r="L41" s="6"/>
    </row>
    <row r="42" spans="2:12" ht="14.45" customHeight="1">
      <c r="B42" s="6"/>
      <c r="L42" s="6"/>
    </row>
    <row r="43" spans="2:12" ht="14.45" customHeight="1">
      <c r="B43" s="6"/>
      <c r="L43" s="6"/>
    </row>
    <row r="44" spans="2:12" ht="14.45" customHeight="1">
      <c r="B44" s="6"/>
      <c r="L44" s="6"/>
    </row>
    <row r="45" spans="2:12" ht="14.45" customHeight="1">
      <c r="B45" s="6"/>
      <c r="L45" s="6"/>
    </row>
    <row r="46" spans="2:12" ht="14.45" customHeight="1">
      <c r="B46" s="6"/>
      <c r="L46" s="6"/>
    </row>
    <row r="47" spans="2:12" ht="14.45" customHeight="1">
      <c r="B47" s="6"/>
      <c r="L47" s="6"/>
    </row>
    <row r="48" spans="2:12" ht="14.45" customHeight="1">
      <c r="B48" s="6"/>
      <c r="L48" s="6"/>
    </row>
    <row r="49" spans="2:12" ht="14.45" customHeight="1">
      <c r="B49" s="6"/>
      <c r="L49" s="6"/>
    </row>
    <row r="50" spans="2:12" s="12" customFormat="1" ht="14.45" customHeight="1">
      <c r="B50" s="13"/>
      <c r="D50" s="36" t="s">
        <v>35</v>
      </c>
      <c r="E50" s="37"/>
      <c r="F50" s="37"/>
      <c r="G50" s="36" t="s">
        <v>36</v>
      </c>
      <c r="H50" s="37"/>
      <c r="I50" s="37"/>
      <c r="J50" s="37"/>
      <c r="K50" s="37"/>
      <c r="L50" s="13"/>
    </row>
    <row r="51" spans="2:12">
      <c r="B51" s="6"/>
      <c r="L51" s="6"/>
    </row>
    <row r="52" spans="2:12">
      <c r="B52" s="6"/>
      <c r="L52" s="6"/>
    </row>
    <row r="53" spans="2:12">
      <c r="B53" s="6"/>
      <c r="L53" s="6"/>
    </row>
    <row r="54" spans="2:12">
      <c r="B54" s="6"/>
      <c r="L54" s="6"/>
    </row>
    <row r="55" spans="2:12">
      <c r="B55" s="6"/>
      <c r="L55" s="6"/>
    </row>
    <row r="56" spans="2:12">
      <c r="B56" s="6"/>
      <c r="L56" s="6"/>
    </row>
    <row r="57" spans="2:12">
      <c r="B57" s="6"/>
      <c r="L57" s="6"/>
    </row>
    <row r="58" spans="2:12">
      <c r="B58" s="6"/>
      <c r="L58" s="6"/>
    </row>
    <row r="59" spans="2:12">
      <c r="B59" s="6"/>
      <c r="L59" s="6"/>
    </row>
    <row r="60" spans="2:12">
      <c r="B60" s="6"/>
      <c r="L60" s="6"/>
    </row>
    <row r="61" spans="2:12" s="12" customFormat="1" ht="12.75">
      <c r="B61" s="13"/>
      <c r="D61" s="38" t="s">
        <v>37</v>
      </c>
      <c r="E61" s="39"/>
      <c r="F61" s="40" t="s">
        <v>38</v>
      </c>
      <c r="G61" s="38" t="s">
        <v>37</v>
      </c>
      <c r="H61" s="39"/>
      <c r="I61" s="39"/>
      <c r="J61" s="41" t="s">
        <v>38</v>
      </c>
      <c r="K61" s="39"/>
      <c r="L61" s="13"/>
    </row>
    <row r="62" spans="2:12">
      <c r="B62" s="6"/>
      <c r="L62" s="6"/>
    </row>
    <row r="63" spans="2:12">
      <c r="B63" s="6"/>
      <c r="L63" s="6"/>
    </row>
    <row r="64" spans="2:12">
      <c r="B64" s="6"/>
      <c r="L64" s="6"/>
    </row>
    <row r="65" spans="2:12" s="12" customFormat="1" ht="12.75">
      <c r="B65" s="13"/>
      <c r="D65" s="36" t="s">
        <v>39</v>
      </c>
      <c r="E65" s="37"/>
      <c r="F65" s="37"/>
      <c r="G65" s="36" t="s">
        <v>40</v>
      </c>
      <c r="H65" s="37"/>
      <c r="I65" s="37"/>
      <c r="J65" s="37"/>
      <c r="K65" s="37"/>
      <c r="L65" s="13"/>
    </row>
    <row r="66" spans="2:12">
      <c r="B66" s="6"/>
      <c r="L66" s="6"/>
    </row>
    <row r="67" spans="2:12">
      <c r="B67" s="6"/>
      <c r="L67" s="6"/>
    </row>
    <row r="68" spans="2:12">
      <c r="B68" s="6"/>
      <c r="L68" s="6"/>
    </row>
    <row r="69" spans="2:12">
      <c r="B69" s="6"/>
      <c r="L69" s="6"/>
    </row>
    <row r="70" spans="2:12">
      <c r="B70" s="6"/>
      <c r="L70" s="6"/>
    </row>
    <row r="71" spans="2:12">
      <c r="B71" s="6"/>
      <c r="L71" s="6"/>
    </row>
    <row r="72" spans="2:12">
      <c r="B72" s="6"/>
      <c r="L72" s="6"/>
    </row>
    <row r="73" spans="2:12">
      <c r="B73" s="6"/>
      <c r="L73" s="6"/>
    </row>
    <row r="74" spans="2:12">
      <c r="B74" s="6"/>
      <c r="L74" s="6"/>
    </row>
    <row r="75" spans="2:12">
      <c r="B75" s="6"/>
      <c r="L75" s="6"/>
    </row>
    <row r="76" spans="2:12" s="12" customFormat="1" ht="12.75">
      <c r="B76" s="13"/>
      <c r="D76" s="38" t="s">
        <v>37</v>
      </c>
      <c r="E76" s="39"/>
      <c r="F76" s="40" t="s">
        <v>38</v>
      </c>
      <c r="G76" s="38" t="s">
        <v>37</v>
      </c>
      <c r="H76" s="39"/>
      <c r="I76" s="39"/>
      <c r="J76" s="41" t="s">
        <v>38</v>
      </c>
      <c r="K76" s="39"/>
      <c r="L76" s="13"/>
    </row>
    <row r="77" spans="2:12" s="12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"/>
    </row>
    <row r="81" spans="2:47" s="12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13"/>
    </row>
    <row r="82" spans="2:47" s="12" customFormat="1" ht="24.95" customHeight="1">
      <c r="B82" s="13"/>
      <c r="C82" s="7" t="s">
        <v>41</v>
      </c>
      <c r="L82" s="13"/>
    </row>
    <row r="83" spans="2:47" s="12" customFormat="1" ht="6.95" customHeight="1">
      <c r="B83" s="13"/>
      <c r="L83" s="13"/>
    </row>
    <row r="84" spans="2:47" s="12" customFormat="1" ht="12" customHeight="1">
      <c r="B84" s="13"/>
      <c r="C84" s="9" t="s">
        <v>6</v>
      </c>
      <c r="L84" s="13"/>
    </row>
    <row r="85" spans="2:47" s="12" customFormat="1" ht="16.5" customHeight="1">
      <c r="B85" s="13"/>
      <c r="E85" s="10" t="str">
        <f>E7</f>
        <v xml:space="preserve">RD Trenčín posledna úprava </v>
      </c>
      <c r="F85" s="11"/>
      <c r="G85" s="11"/>
      <c r="H85" s="11"/>
      <c r="L85" s="13"/>
    </row>
    <row r="86" spans="2:47" s="12" customFormat="1" ht="12" customHeight="1">
      <c r="B86" s="13"/>
      <c r="C86" s="9" t="s">
        <v>7</v>
      </c>
      <c r="L86" s="13"/>
    </row>
    <row r="87" spans="2:47" s="12" customFormat="1" ht="16.5" customHeight="1">
      <c r="B87" s="13"/>
      <c r="E87" s="14" t="str">
        <f>E9</f>
        <v xml:space="preserve">04 - Izolácia základov + drenáž </v>
      </c>
      <c r="F87" s="15"/>
      <c r="G87" s="15"/>
      <c r="H87" s="15"/>
      <c r="L87" s="13"/>
    </row>
    <row r="88" spans="2:47" s="12" customFormat="1" ht="6.95" customHeight="1">
      <c r="B88" s="13"/>
      <c r="L88" s="13"/>
    </row>
    <row r="89" spans="2:47" s="12" customFormat="1" ht="12" customHeight="1">
      <c r="B89" s="13"/>
      <c r="C89" s="9" t="s">
        <v>12</v>
      </c>
      <c r="F89" s="16" t="str">
        <f>F12</f>
        <v xml:space="preserve"> </v>
      </c>
      <c r="I89" s="9" t="s">
        <v>14</v>
      </c>
      <c r="J89" s="17" t="str">
        <f>IF(J12="","",J12)</f>
        <v>25. 5. 2021</v>
      </c>
      <c r="L89" s="13"/>
    </row>
    <row r="90" spans="2:47" s="12" customFormat="1" ht="6.95" customHeight="1">
      <c r="B90" s="13"/>
      <c r="L90" s="13"/>
    </row>
    <row r="91" spans="2:47" s="12" customFormat="1" ht="15.2" customHeight="1">
      <c r="B91" s="13"/>
      <c r="C91" s="9" t="s">
        <v>15</v>
      </c>
      <c r="F91" s="16" t="str">
        <f>E15</f>
        <v xml:space="preserve"> </v>
      </c>
      <c r="I91" s="9" t="s">
        <v>19</v>
      </c>
      <c r="J91" s="46" t="str">
        <f>E21</f>
        <v xml:space="preserve"> </v>
      </c>
      <c r="L91" s="13"/>
    </row>
    <row r="92" spans="2:47" s="12" customFormat="1" ht="15.2" customHeight="1">
      <c r="B92" s="13"/>
      <c r="C92" s="9" t="s">
        <v>18</v>
      </c>
      <c r="F92" s="16" t="str">
        <f>IF(E18="","",E18)</f>
        <v xml:space="preserve"> </v>
      </c>
      <c r="I92" s="9" t="s">
        <v>20</v>
      </c>
      <c r="J92" s="46" t="str">
        <f>E24</f>
        <v xml:space="preserve"> </v>
      </c>
      <c r="L92" s="13"/>
    </row>
    <row r="93" spans="2:47" s="12" customFormat="1" ht="10.35" customHeight="1">
      <c r="B93" s="13"/>
      <c r="L93" s="13"/>
    </row>
    <row r="94" spans="2:47" s="12" customFormat="1" ht="29.25" customHeight="1">
      <c r="B94" s="13"/>
      <c r="C94" s="47" t="s">
        <v>42</v>
      </c>
      <c r="D94" s="29"/>
      <c r="E94" s="29"/>
      <c r="F94" s="29"/>
      <c r="G94" s="29"/>
      <c r="H94" s="29"/>
      <c r="I94" s="29"/>
      <c r="J94" s="48" t="s">
        <v>43</v>
      </c>
      <c r="K94" s="29"/>
      <c r="L94" s="13"/>
    </row>
    <row r="95" spans="2:47" s="12" customFormat="1" ht="10.35" customHeight="1">
      <c r="B95" s="13"/>
      <c r="L95" s="13"/>
    </row>
    <row r="96" spans="2:47" s="12" customFormat="1" ht="22.9" customHeight="1">
      <c r="B96" s="13"/>
      <c r="C96" s="49" t="s">
        <v>44</v>
      </c>
      <c r="J96" s="24">
        <f>J124</f>
        <v>0</v>
      </c>
      <c r="L96" s="13"/>
      <c r="AU96" s="3" t="s">
        <v>45</v>
      </c>
    </row>
    <row r="97" spans="2:12" s="50" customFormat="1" ht="24.95" customHeight="1">
      <c r="B97" s="51"/>
      <c r="D97" s="52" t="s">
        <v>46</v>
      </c>
      <c r="E97" s="53"/>
      <c r="F97" s="53"/>
      <c r="G97" s="53"/>
      <c r="H97" s="53"/>
      <c r="I97" s="53"/>
      <c r="J97" s="54">
        <f>J125</f>
        <v>0</v>
      </c>
      <c r="L97" s="51"/>
    </row>
    <row r="98" spans="2:12" s="55" customFormat="1" ht="19.899999999999999" customHeight="1">
      <c r="B98" s="56"/>
      <c r="D98" s="57" t="s">
        <v>47</v>
      </c>
      <c r="E98" s="58"/>
      <c r="F98" s="58"/>
      <c r="G98" s="58"/>
      <c r="H98" s="58"/>
      <c r="I98" s="58"/>
      <c r="J98" s="59">
        <f>J126</f>
        <v>0</v>
      </c>
      <c r="L98" s="56"/>
    </row>
    <row r="99" spans="2:12" s="55" customFormat="1" ht="19.899999999999999" customHeight="1">
      <c r="B99" s="56"/>
      <c r="D99" s="57" t="s">
        <v>48</v>
      </c>
      <c r="E99" s="58"/>
      <c r="F99" s="58"/>
      <c r="G99" s="58"/>
      <c r="H99" s="58"/>
      <c r="I99" s="58"/>
      <c r="J99" s="59">
        <f>J135</f>
        <v>0</v>
      </c>
      <c r="L99" s="56"/>
    </row>
    <row r="100" spans="2:12" s="55" customFormat="1" ht="19.899999999999999" customHeight="1">
      <c r="B100" s="56"/>
      <c r="D100" s="57" t="s">
        <v>49</v>
      </c>
      <c r="E100" s="58"/>
      <c r="F100" s="58"/>
      <c r="G100" s="58"/>
      <c r="H100" s="58"/>
      <c r="I100" s="58"/>
      <c r="J100" s="59">
        <f>J139</f>
        <v>0</v>
      </c>
      <c r="L100" s="56"/>
    </row>
    <row r="101" spans="2:12" s="55" customFormat="1" ht="19.899999999999999" customHeight="1">
      <c r="B101" s="56"/>
      <c r="D101" s="57" t="s">
        <v>50</v>
      </c>
      <c r="E101" s="58"/>
      <c r="F101" s="58"/>
      <c r="G101" s="58"/>
      <c r="H101" s="58"/>
      <c r="I101" s="58"/>
      <c r="J101" s="59">
        <f>J141</f>
        <v>0</v>
      </c>
      <c r="L101" s="56"/>
    </row>
    <row r="102" spans="2:12" s="50" customFormat="1" ht="24.95" customHeight="1">
      <c r="B102" s="51"/>
      <c r="D102" s="52" t="s">
        <v>51</v>
      </c>
      <c r="E102" s="53"/>
      <c r="F102" s="53"/>
      <c r="G102" s="53"/>
      <c r="H102" s="53"/>
      <c r="I102" s="53"/>
      <c r="J102" s="54">
        <f>J143</f>
        <v>0</v>
      </c>
      <c r="L102" s="51"/>
    </row>
    <row r="103" spans="2:12" s="55" customFormat="1" ht="19.899999999999999" customHeight="1">
      <c r="B103" s="56"/>
      <c r="D103" s="57" t="s">
        <v>52</v>
      </c>
      <c r="E103" s="58"/>
      <c r="F103" s="58"/>
      <c r="G103" s="58"/>
      <c r="H103" s="58"/>
      <c r="I103" s="58"/>
      <c r="J103" s="59">
        <f>J144</f>
        <v>0</v>
      </c>
      <c r="L103" s="56"/>
    </row>
    <row r="104" spans="2:12" s="55" customFormat="1" ht="19.899999999999999" customHeight="1">
      <c r="B104" s="56"/>
      <c r="D104" s="57" t="s">
        <v>53</v>
      </c>
      <c r="E104" s="58"/>
      <c r="F104" s="58"/>
      <c r="G104" s="58"/>
      <c r="H104" s="58"/>
      <c r="I104" s="58"/>
      <c r="J104" s="59">
        <f>J156</f>
        <v>0</v>
      </c>
      <c r="L104" s="56"/>
    </row>
    <row r="105" spans="2:12" s="12" customFormat="1" ht="21.75" customHeight="1">
      <c r="B105" s="13"/>
      <c r="L105" s="13"/>
    </row>
    <row r="106" spans="2:12" s="12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"/>
    </row>
    <row r="110" spans="2:12" s="12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13"/>
    </row>
    <row r="111" spans="2:12" s="12" customFormat="1" ht="24.95" customHeight="1">
      <c r="B111" s="13"/>
      <c r="C111" s="7" t="s">
        <v>54</v>
      </c>
      <c r="L111" s="13"/>
    </row>
    <row r="112" spans="2:12" s="12" customFormat="1" ht="6.95" customHeight="1">
      <c r="B112" s="13"/>
      <c r="L112" s="13"/>
    </row>
    <row r="113" spans="2:65" s="12" customFormat="1" ht="12" customHeight="1">
      <c r="B113" s="13"/>
      <c r="C113" s="9" t="s">
        <v>6</v>
      </c>
      <c r="L113" s="13"/>
    </row>
    <row r="114" spans="2:65" s="12" customFormat="1" ht="16.5" customHeight="1">
      <c r="B114" s="13"/>
      <c r="E114" s="10" t="str">
        <f>E7</f>
        <v xml:space="preserve">RD Trenčín posledna úprava </v>
      </c>
      <c r="F114" s="11"/>
      <c r="G114" s="11"/>
      <c r="H114" s="11"/>
      <c r="L114" s="13"/>
    </row>
    <row r="115" spans="2:65" s="12" customFormat="1" ht="12" customHeight="1">
      <c r="B115" s="13"/>
      <c r="C115" s="9" t="s">
        <v>7</v>
      </c>
      <c r="L115" s="13"/>
    </row>
    <row r="116" spans="2:65" s="12" customFormat="1" ht="16.5" customHeight="1">
      <c r="B116" s="13"/>
      <c r="E116" s="14" t="str">
        <f>E9</f>
        <v xml:space="preserve">04 - Izolácia základov + drenáž </v>
      </c>
      <c r="F116" s="15"/>
      <c r="G116" s="15"/>
      <c r="H116" s="15"/>
      <c r="L116" s="13"/>
    </row>
    <row r="117" spans="2:65" s="12" customFormat="1" ht="6.95" customHeight="1">
      <c r="B117" s="13"/>
      <c r="L117" s="13"/>
    </row>
    <row r="118" spans="2:65" s="12" customFormat="1" ht="12" customHeight="1">
      <c r="B118" s="13"/>
      <c r="C118" s="9" t="s">
        <v>12</v>
      </c>
      <c r="F118" s="16" t="str">
        <f>F12</f>
        <v xml:space="preserve"> </v>
      </c>
      <c r="I118" s="9" t="s">
        <v>14</v>
      </c>
      <c r="J118" s="17" t="str">
        <f>IF(J12="","",J12)</f>
        <v>25. 5. 2021</v>
      </c>
      <c r="L118" s="13"/>
    </row>
    <row r="119" spans="2:65" s="12" customFormat="1" ht="6.95" customHeight="1">
      <c r="B119" s="13"/>
      <c r="L119" s="13"/>
    </row>
    <row r="120" spans="2:65" s="12" customFormat="1" ht="15.2" customHeight="1">
      <c r="B120" s="13"/>
      <c r="C120" s="9" t="s">
        <v>15</v>
      </c>
      <c r="F120" s="16" t="str">
        <f>E15</f>
        <v xml:space="preserve"> </v>
      </c>
      <c r="I120" s="9" t="s">
        <v>19</v>
      </c>
      <c r="J120" s="46" t="str">
        <f>E21</f>
        <v xml:space="preserve"> </v>
      </c>
      <c r="L120" s="13"/>
    </row>
    <row r="121" spans="2:65" s="12" customFormat="1" ht="15.2" customHeight="1">
      <c r="B121" s="13"/>
      <c r="C121" s="9" t="s">
        <v>18</v>
      </c>
      <c r="F121" s="16" t="str">
        <f>IF(E18="","",E18)</f>
        <v xml:space="preserve"> </v>
      </c>
      <c r="I121" s="9" t="s">
        <v>20</v>
      </c>
      <c r="J121" s="46" t="str">
        <f>E24</f>
        <v xml:space="preserve"> </v>
      </c>
      <c r="L121" s="13"/>
    </row>
    <row r="122" spans="2:65" s="12" customFormat="1" ht="10.35" customHeight="1">
      <c r="B122" s="13"/>
      <c r="L122" s="13"/>
    </row>
    <row r="123" spans="2:65" s="60" customFormat="1" ht="29.25" customHeight="1">
      <c r="B123" s="61"/>
      <c r="C123" s="62" t="s">
        <v>55</v>
      </c>
      <c r="D123" s="63" t="s">
        <v>56</v>
      </c>
      <c r="E123" s="63" t="s">
        <v>57</v>
      </c>
      <c r="F123" s="63" t="s">
        <v>58</v>
      </c>
      <c r="G123" s="63" t="s">
        <v>59</v>
      </c>
      <c r="H123" s="63" t="s">
        <v>60</v>
      </c>
      <c r="I123" s="63" t="s">
        <v>61</v>
      </c>
      <c r="J123" s="64" t="s">
        <v>43</v>
      </c>
      <c r="K123" s="65" t="s">
        <v>62</v>
      </c>
      <c r="L123" s="61"/>
      <c r="M123" s="66" t="s">
        <v>10</v>
      </c>
      <c r="N123" s="67" t="s">
        <v>26</v>
      </c>
      <c r="O123" s="67" t="s">
        <v>63</v>
      </c>
      <c r="P123" s="67" t="s">
        <v>64</v>
      </c>
      <c r="Q123" s="67" t="s">
        <v>65</v>
      </c>
      <c r="R123" s="67" t="s">
        <v>66</v>
      </c>
      <c r="S123" s="67" t="s">
        <v>67</v>
      </c>
      <c r="T123" s="68" t="s">
        <v>68</v>
      </c>
    </row>
    <row r="124" spans="2:65" s="12" customFormat="1" ht="22.9" customHeight="1">
      <c r="B124" s="13"/>
      <c r="C124" s="69" t="s">
        <v>44</v>
      </c>
      <c r="J124" s="70">
        <f>BK124</f>
        <v>0</v>
      </c>
      <c r="L124" s="13"/>
      <c r="M124" s="71"/>
      <c r="N124" s="22"/>
      <c r="O124" s="22"/>
      <c r="P124" s="72">
        <f>P125+P143</f>
        <v>655.37183193999999</v>
      </c>
      <c r="Q124" s="22"/>
      <c r="R124" s="72">
        <f>R125+R143</f>
        <v>43.747338399999997</v>
      </c>
      <c r="S124" s="22"/>
      <c r="T124" s="73">
        <f>T125+T143</f>
        <v>0</v>
      </c>
      <c r="AT124" s="3" t="s">
        <v>69</v>
      </c>
      <c r="AU124" s="3" t="s">
        <v>45</v>
      </c>
      <c r="BK124" s="74">
        <f>BK125+BK143</f>
        <v>0</v>
      </c>
    </row>
    <row r="125" spans="2:65" s="75" customFormat="1" ht="25.9" customHeight="1">
      <c r="B125" s="76"/>
      <c r="D125" s="77" t="s">
        <v>69</v>
      </c>
      <c r="E125" s="78" t="s">
        <v>70</v>
      </c>
      <c r="F125" s="78" t="s">
        <v>71</v>
      </c>
      <c r="J125" s="79">
        <f>BK125</f>
        <v>0</v>
      </c>
      <c r="L125" s="76"/>
      <c r="M125" s="80"/>
      <c r="P125" s="81">
        <f>P126+P135+P139+P141</f>
        <v>624.31043188000001</v>
      </c>
      <c r="R125" s="81">
        <f>R126+R135+R139+R141</f>
        <v>43.183119999999995</v>
      </c>
      <c r="T125" s="82">
        <f>T126+T135+T139+T141</f>
        <v>0</v>
      </c>
      <c r="AR125" s="77" t="s">
        <v>72</v>
      </c>
      <c r="AT125" s="83" t="s">
        <v>69</v>
      </c>
      <c r="AU125" s="83" t="s">
        <v>2</v>
      </c>
      <c r="AY125" s="77" t="s">
        <v>73</v>
      </c>
      <c r="BK125" s="84">
        <f>BK126+BK135+BK139+BK141</f>
        <v>0</v>
      </c>
    </row>
    <row r="126" spans="2:65" s="75" customFormat="1" ht="22.9" customHeight="1">
      <c r="B126" s="76"/>
      <c r="D126" s="77" t="s">
        <v>69</v>
      </c>
      <c r="E126" s="85" t="s">
        <v>72</v>
      </c>
      <c r="F126" s="85" t="s">
        <v>74</v>
      </c>
      <c r="J126" s="86">
        <f>BK126</f>
        <v>0</v>
      </c>
      <c r="L126" s="76"/>
      <c r="M126" s="80"/>
      <c r="P126" s="81">
        <f>SUM(P127:P134)</f>
        <v>555.25975788000005</v>
      </c>
      <c r="R126" s="81">
        <f>SUM(R127:R134)</f>
        <v>0</v>
      </c>
      <c r="T126" s="82">
        <f>SUM(T127:T134)</f>
        <v>0</v>
      </c>
      <c r="W126" s="75" t="s">
        <v>75</v>
      </c>
      <c r="AR126" s="77" t="s">
        <v>72</v>
      </c>
      <c r="AT126" s="83" t="s">
        <v>69</v>
      </c>
      <c r="AU126" s="83" t="s">
        <v>72</v>
      </c>
      <c r="AY126" s="77" t="s">
        <v>73</v>
      </c>
      <c r="BK126" s="84">
        <f>SUM(BK127:BK134)</f>
        <v>0</v>
      </c>
    </row>
    <row r="127" spans="2:65" s="12" customFormat="1" ht="14.45" customHeight="1">
      <c r="B127" s="87"/>
      <c r="C127" s="88" t="s">
        <v>72</v>
      </c>
      <c r="D127" s="88" t="s">
        <v>76</v>
      </c>
      <c r="E127" s="89" t="s">
        <v>77</v>
      </c>
      <c r="F127" s="90" t="s">
        <v>78</v>
      </c>
      <c r="G127" s="91" t="s">
        <v>79</v>
      </c>
      <c r="H127" s="92">
        <v>13.5</v>
      </c>
      <c r="I127" s="93">
        <v>0</v>
      </c>
      <c r="J127" s="93">
        <f t="shared" ref="J127:J134" si="0">ROUND(I127*H127,2)</f>
        <v>0</v>
      </c>
      <c r="K127" s="94"/>
      <c r="L127" s="13"/>
      <c r="M127" s="95" t="s">
        <v>10</v>
      </c>
      <c r="N127" s="96" t="s">
        <v>28</v>
      </c>
      <c r="O127" s="97">
        <v>0.83799999999999997</v>
      </c>
      <c r="P127" s="97">
        <f t="shared" ref="P127:P134" si="1">O127*H127</f>
        <v>11.312999999999999</v>
      </c>
      <c r="Q127" s="97">
        <v>0</v>
      </c>
      <c r="R127" s="97">
        <f t="shared" ref="R127:R134" si="2">Q127*H127</f>
        <v>0</v>
      </c>
      <c r="S127" s="97">
        <v>0</v>
      </c>
      <c r="T127" s="98">
        <f t="shared" ref="T127:T134" si="3">S127*H127</f>
        <v>0</v>
      </c>
      <c r="W127" s="12" t="s">
        <v>80</v>
      </c>
      <c r="AR127" s="99" t="s">
        <v>81</v>
      </c>
      <c r="AT127" s="99" t="s">
        <v>76</v>
      </c>
      <c r="AU127" s="99" t="s">
        <v>82</v>
      </c>
      <c r="AY127" s="3" t="s">
        <v>73</v>
      </c>
      <c r="BE127" s="100">
        <f t="shared" ref="BE127:BE134" si="4">IF(N127="základná",J127,0)</f>
        <v>0</v>
      </c>
      <c r="BF127" s="100">
        <f t="shared" ref="BF127:BF134" si="5">IF(N127="znížená",J127,0)</f>
        <v>0</v>
      </c>
      <c r="BG127" s="100">
        <f t="shared" ref="BG127:BG134" si="6">IF(N127="zákl. prenesená",J127,0)</f>
        <v>0</v>
      </c>
      <c r="BH127" s="100">
        <f t="shared" ref="BH127:BH134" si="7">IF(N127="zníž. prenesená",J127,0)</f>
        <v>0</v>
      </c>
      <c r="BI127" s="100">
        <f t="shared" ref="BI127:BI134" si="8">IF(N127="nulová",J127,0)</f>
        <v>0</v>
      </c>
      <c r="BJ127" s="3" t="s">
        <v>82</v>
      </c>
      <c r="BK127" s="100">
        <f t="shared" ref="BK127:BK134" si="9">ROUND(I127*H127,2)</f>
        <v>0</v>
      </c>
      <c r="BL127" s="3" t="s">
        <v>81</v>
      </c>
      <c r="BM127" s="99" t="s">
        <v>83</v>
      </c>
    </row>
    <row r="128" spans="2:65" s="12" customFormat="1" ht="24.2" customHeight="1">
      <c r="B128" s="87"/>
      <c r="C128" s="88" t="s">
        <v>82</v>
      </c>
      <c r="D128" s="88" t="s">
        <v>76</v>
      </c>
      <c r="E128" s="89" t="s">
        <v>84</v>
      </c>
      <c r="F128" s="90" t="s">
        <v>85</v>
      </c>
      <c r="G128" s="91" t="s">
        <v>79</v>
      </c>
      <c r="H128" s="92">
        <v>6.75</v>
      </c>
      <c r="I128" s="93">
        <v>0</v>
      </c>
      <c r="J128" s="93">
        <f t="shared" si="0"/>
        <v>0</v>
      </c>
      <c r="K128" s="94"/>
      <c r="L128" s="13"/>
      <c r="M128" s="95" t="s">
        <v>10</v>
      </c>
      <c r="N128" s="96" t="s">
        <v>28</v>
      </c>
      <c r="O128" s="97">
        <v>4.2000000000000003E-2</v>
      </c>
      <c r="P128" s="97">
        <f t="shared" si="1"/>
        <v>0.28350000000000003</v>
      </c>
      <c r="Q128" s="97">
        <v>0</v>
      </c>
      <c r="R128" s="97">
        <f t="shared" si="2"/>
        <v>0</v>
      </c>
      <c r="S128" s="97">
        <v>0</v>
      </c>
      <c r="T128" s="98">
        <f t="shared" si="3"/>
        <v>0</v>
      </c>
      <c r="W128" s="12" t="s">
        <v>86</v>
      </c>
      <c r="AR128" s="99" t="s">
        <v>81</v>
      </c>
      <c r="AT128" s="99" t="s">
        <v>76</v>
      </c>
      <c r="AU128" s="99" t="s">
        <v>82</v>
      </c>
      <c r="AY128" s="3" t="s">
        <v>73</v>
      </c>
      <c r="BE128" s="100">
        <f t="shared" si="4"/>
        <v>0</v>
      </c>
      <c r="BF128" s="100">
        <f t="shared" si="5"/>
        <v>0</v>
      </c>
      <c r="BG128" s="100">
        <f t="shared" si="6"/>
        <v>0</v>
      </c>
      <c r="BH128" s="100">
        <f t="shared" si="7"/>
        <v>0</v>
      </c>
      <c r="BI128" s="100">
        <f t="shared" si="8"/>
        <v>0</v>
      </c>
      <c r="BJ128" s="3" t="s">
        <v>82</v>
      </c>
      <c r="BK128" s="100">
        <f t="shared" si="9"/>
        <v>0</v>
      </c>
      <c r="BL128" s="3" t="s">
        <v>81</v>
      </c>
      <c r="BM128" s="99" t="s">
        <v>87</v>
      </c>
    </row>
    <row r="129" spans="2:65" s="12" customFormat="1" ht="14.45" customHeight="1">
      <c r="B129" s="87"/>
      <c r="C129" s="88" t="s">
        <v>88</v>
      </c>
      <c r="D129" s="88" t="s">
        <v>76</v>
      </c>
      <c r="E129" s="89" t="s">
        <v>89</v>
      </c>
      <c r="F129" s="90" t="s">
        <v>90</v>
      </c>
      <c r="G129" s="91" t="s">
        <v>79</v>
      </c>
      <c r="H129" s="92">
        <v>19.95</v>
      </c>
      <c r="I129" s="93">
        <v>0</v>
      </c>
      <c r="J129" s="93">
        <f t="shared" si="0"/>
        <v>0</v>
      </c>
      <c r="K129" s="94"/>
      <c r="L129" s="13"/>
      <c r="M129" s="95" t="s">
        <v>10</v>
      </c>
      <c r="N129" s="96" t="s">
        <v>28</v>
      </c>
      <c r="O129" s="97">
        <v>2.5139999999999998</v>
      </c>
      <c r="P129" s="97">
        <f t="shared" si="1"/>
        <v>50.154299999999992</v>
      </c>
      <c r="Q129" s="97">
        <v>0</v>
      </c>
      <c r="R129" s="97">
        <f t="shared" si="2"/>
        <v>0</v>
      </c>
      <c r="S129" s="97">
        <v>0</v>
      </c>
      <c r="T129" s="98">
        <f t="shared" si="3"/>
        <v>0</v>
      </c>
      <c r="W129" s="12" t="s">
        <v>91</v>
      </c>
      <c r="AR129" s="99" t="s">
        <v>81</v>
      </c>
      <c r="AT129" s="99" t="s">
        <v>76</v>
      </c>
      <c r="AU129" s="99" t="s">
        <v>82</v>
      </c>
      <c r="AY129" s="3" t="s">
        <v>73</v>
      </c>
      <c r="BE129" s="100">
        <f t="shared" si="4"/>
        <v>0</v>
      </c>
      <c r="BF129" s="100">
        <f t="shared" si="5"/>
        <v>0</v>
      </c>
      <c r="BG129" s="100">
        <f t="shared" si="6"/>
        <v>0</v>
      </c>
      <c r="BH129" s="100">
        <f t="shared" si="7"/>
        <v>0</v>
      </c>
      <c r="BI129" s="100">
        <f t="shared" si="8"/>
        <v>0</v>
      </c>
      <c r="BJ129" s="3" t="s">
        <v>82</v>
      </c>
      <c r="BK129" s="100">
        <f t="shared" si="9"/>
        <v>0</v>
      </c>
      <c r="BL129" s="3" t="s">
        <v>81</v>
      </c>
      <c r="BM129" s="99" t="s">
        <v>92</v>
      </c>
    </row>
    <row r="130" spans="2:65" s="12" customFormat="1" ht="37.9" customHeight="1">
      <c r="B130" s="87"/>
      <c r="C130" s="88" t="s">
        <v>81</v>
      </c>
      <c r="D130" s="88" t="s">
        <v>76</v>
      </c>
      <c r="E130" s="89" t="s">
        <v>93</v>
      </c>
      <c r="F130" s="90" t="s">
        <v>94</v>
      </c>
      <c r="G130" s="91" t="s">
        <v>79</v>
      </c>
      <c r="H130" s="92">
        <v>9.9749999999999996</v>
      </c>
      <c r="I130" s="93">
        <v>0</v>
      </c>
      <c r="J130" s="93">
        <f t="shared" si="0"/>
        <v>0</v>
      </c>
      <c r="K130" s="94"/>
      <c r="L130" s="13"/>
      <c r="M130" s="95" t="s">
        <v>10</v>
      </c>
      <c r="N130" s="96" t="s">
        <v>28</v>
      </c>
      <c r="O130" s="97">
        <v>0.61299999999999999</v>
      </c>
      <c r="P130" s="97">
        <f t="shared" si="1"/>
        <v>6.1146750000000001</v>
      </c>
      <c r="Q130" s="97">
        <v>0</v>
      </c>
      <c r="R130" s="97">
        <f t="shared" si="2"/>
        <v>0</v>
      </c>
      <c r="S130" s="97">
        <v>0</v>
      </c>
      <c r="T130" s="98">
        <f t="shared" si="3"/>
        <v>0</v>
      </c>
      <c r="W130" s="12" t="s">
        <v>95</v>
      </c>
      <c r="AR130" s="99" t="s">
        <v>81</v>
      </c>
      <c r="AT130" s="99" t="s">
        <v>76</v>
      </c>
      <c r="AU130" s="99" t="s">
        <v>82</v>
      </c>
      <c r="AY130" s="3" t="s">
        <v>73</v>
      </c>
      <c r="BE130" s="100">
        <f t="shared" si="4"/>
        <v>0</v>
      </c>
      <c r="BF130" s="100">
        <f t="shared" si="5"/>
        <v>0</v>
      </c>
      <c r="BG130" s="100">
        <f t="shared" si="6"/>
        <v>0</v>
      </c>
      <c r="BH130" s="100">
        <f t="shared" si="7"/>
        <v>0</v>
      </c>
      <c r="BI130" s="100">
        <f t="shared" si="8"/>
        <v>0</v>
      </c>
      <c r="BJ130" s="3" t="s">
        <v>82</v>
      </c>
      <c r="BK130" s="100">
        <f t="shared" si="9"/>
        <v>0</v>
      </c>
      <c r="BL130" s="3" t="s">
        <v>81</v>
      </c>
      <c r="BM130" s="99" t="s">
        <v>96</v>
      </c>
    </row>
    <row r="131" spans="2:65" s="12" customFormat="1" ht="24.2" customHeight="1">
      <c r="B131" s="87"/>
      <c r="C131" s="88" t="s">
        <v>97</v>
      </c>
      <c r="D131" s="88" t="s">
        <v>76</v>
      </c>
      <c r="E131" s="89" t="s">
        <v>98</v>
      </c>
      <c r="F131" s="90" t="s">
        <v>99</v>
      </c>
      <c r="G131" s="91" t="s">
        <v>79</v>
      </c>
      <c r="H131" s="92">
        <v>60.375</v>
      </c>
      <c r="I131" s="93">
        <v>0</v>
      </c>
      <c r="J131" s="93">
        <f t="shared" si="0"/>
        <v>0</v>
      </c>
      <c r="K131" s="94"/>
      <c r="L131" s="13"/>
      <c r="M131" s="95" t="s">
        <v>10</v>
      </c>
      <c r="N131" s="96" t="s">
        <v>28</v>
      </c>
      <c r="O131" s="97">
        <v>4.5074800000000002</v>
      </c>
      <c r="P131" s="97">
        <f t="shared" si="1"/>
        <v>272.13910500000003</v>
      </c>
      <c r="Q131" s="97">
        <v>0</v>
      </c>
      <c r="R131" s="97">
        <f t="shared" si="2"/>
        <v>0</v>
      </c>
      <c r="S131" s="97">
        <v>0</v>
      </c>
      <c r="T131" s="98">
        <f t="shared" si="3"/>
        <v>0</v>
      </c>
      <c r="W131" s="12" t="s">
        <v>100</v>
      </c>
      <c r="AR131" s="99" t="s">
        <v>81</v>
      </c>
      <c r="AT131" s="99" t="s">
        <v>76</v>
      </c>
      <c r="AU131" s="99" t="s">
        <v>82</v>
      </c>
      <c r="AY131" s="3" t="s">
        <v>73</v>
      </c>
      <c r="BE131" s="100">
        <f t="shared" si="4"/>
        <v>0</v>
      </c>
      <c r="BF131" s="100">
        <f t="shared" si="5"/>
        <v>0</v>
      </c>
      <c r="BG131" s="100">
        <f t="shared" si="6"/>
        <v>0</v>
      </c>
      <c r="BH131" s="100">
        <f t="shared" si="7"/>
        <v>0</v>
      </c>
      <c r="BI131" s="100">
        <f t="shared" si="8"/>
        <v>0</v>
      </c>
      <c r="BJ131" s="3" t="s">
        <v>82</v>
      </c>
      <c r="BK131" s="100">
        <f t="shared" si="9"/>
        <v>0</v>
      </c>
      <c r="BL131" s="3" t="s">
        <v>81</v>
      </c>
      <c r="BM131" s="99" t="s">
        <v>101</v>
      </c>
    </row>
    <row r="132" spans="2:65" s="12" customFormat="1" ht="24.2" customHeight="1">
      <c r="B132" s="87"/>
      <c r="C132" s="88" t="s">
        <v>102</v>
      </c>
      <c r="D132" s="88" t="s">
        <v>76</v>
      </c>
      <c r="E132" s="89" t="s">
        <v>103</v>
      </c>
      <c r="F132" s="90" t="s">
        <v>104</v>
      </c>
      <c r="G132" s="91" t="s">
        <v>79</v>
      </c>
      <c r="H132" s="92">
        <v>30.187999999999999</v>
      </c>
      <c r="I132" s="93">
        <v>0</v>
      </c>
      <c r="J132" s="93">
        <f t="shared" si="0"/>
        <v>0</v>
      </c>
      <c r="K132" s="94"/>
      <c r="L132" s="13"/>
      <c r="M132" s="95" t="s">
        <v>10</v>
      </c>
      <c r="N132" s="96" t="s">
        <v>28</v>
      </c>
      <c r="O132" s="97">
        <v>0.90200999999999998</v>
      </c>
      <c r="P132" s="97">
        <f t="shared" si="1"/>
        <v>27.229877879999997</v>
      </c>
      <c r="Q132" s="97">
        <v>0</v>
      </c>
      <c r="R132" s="97">
        <f t="shared" si="2"/>
        <v>0</v>
      </c>
      <c r="S132" s="97">
        <v>0</v>
      </c>
      <c r="T132" s="98">
        <f t="shared" si="3"/>
        <v>0</v>
      </c>
      <c r="W132" s="12" t="s">
        <v>105</v>
      </c>
      <c r="AR132" s="99" t="s">
        <v>81</v>
      </c>
      <c r="AT132" s="99" t="s">
        <v>76</v>
      </c>
      <c r="AU132" s="99" t="s">
        <v>82</v>
      </c>
      <c r="AY132" s="3" t="s">
        <v>73</v>
      </c>
      <c r="BE132" s="100">
        <f t="shared" si="4"/>
        <v>0</v>
      </c>
      <c r="BF132" s="100">
        <f t="shared" si="5"/>
        <v>0</v>
      </c>
      <c r="BG132" s="100">
        <f t="shared" si="6"/>
        <v>0</v>
      </c>
      <c r="BH132" s="100">
        <f t="shared" si="7"/>
        <v>0</v>
      </c>
      <c r="BI132" s="100">
        <f t="shared" si="8"/>
        <v>0</v>
      </c>
      <c r="BJ132" s="3" t="s">
        <v>82</v>
      </c>
      <c r="BK132" s="100">
        <f t="shared" si="9"/>
        <v>0</v>
      </c>
      <c r="BL132" s="3" t="s">
        <v>81</v>
      </c>
      <c r="BM132" s="99" t="s">
        <v>106</v>
      </c>
    </row>
    <row r="133" spans="2:65" s="12" customFormat="1" ht="14.45" customHeight="1">
      <c r="B133" s="87"/>
      <c r="C133" s="88" t="s">
        <v>107</v>
      </c>
      <c r="D133" s="88" t="s">
        <v>76</v>
      </c>
      <c r="E133" s="89" t="s">
        <v>108</v>
      </c>
      <c r="F133" s="90" t="s">
        <v>109</v>
      </c>
      <c r="G133" s="91" t="s">
        <v>79</v>
      </c>
      <c r="H133" s="92">
        <v>93.825000000000003</v>
      </c>
      <c r="I133" s="93">
        <v>0</v>
      </c>
      <c r="J133" s="93">
        <f t="shared" si="0"/>
        <v>0</v>
      </c>
      <c r="K133" s="94"/>
      <c r="L133" s="13"/>
      <c r="M133" s="95" t="s">
        <v>10</v>
      </c>
      <c r="N133" s="96" t="s">
        <v>28</v>
      </c>
      <c r="O133" s="97">
        <v>0.83199999999999996</v>
      </c>
      <c r="P133" s="97">
        <f t="shared" si="1"/>
        <v>78.062399999999997</v>
      </c>
      <c r="Q133" s="97">
        <v>0</v>
      </c>
      <c r="R133" s="97">
        <f t="shared" si="2"/>
        <v>0</v>
      </c>
      <c r="S133" s="97">
        <v>0</v>
      </c>
      <c r="T133" s="98">
        <f t="shared" si="3"/>
        <v>0</v>
      </c>
      <c r="W133" s="12" t="s">
        <v>110</v>
      </c>
      <c r="AR133" s="99" t="s">
        <v>81</v>
      </c>
      <c r="AT133" s="99" t="s">
        <v>76</v>
      </c>
      <c r="AU133" s="99" t="s">
        <v>82</v>
      </c>
      <c r="AY133" s="3" t="s">
        <v>73</v>
      </c>
      <c r="BE133" s="100">
        <f t="shared" si="4"/>
        <v>0</v>
      </c>
      <c r="BF133" s="100">
        <f t="shared" si="5"/>
        <v>0</v>
      </c>
      <c r="BG133" s="100">
        <f t="shared" si="6"/>
        <v>0</v>
      </c>
      <c r="BH133" s="100">
        <f t="shared" si="7"/>
        <v>0</v>
      </c>
      <c r="BI133" s="100">
        <f t="shared" si="8"/>
        <v>0</v>
      </c>
      <c r="BJ133" s="3" t="s">
        <v>82</v>
      </c>
      <c r="BK133" s="100">
        <f t="shared" si="9"/>
        <v>0</v>
      </c>
      <c r="BL133" s="3" t="s">
        <v>81</v>
      </c>
      <c r="BM133" s="99" t="s">
        <v>111</v>
      </c>
    </row>
    <row r="134" spans="2:65" s="12" customFormat="1" ht="24.2" customHeight="1">
      <c r="B134" s="87"/>
      <c r="C134" s="88" t="s">
        <v>112</v>
      </c>
      <c r="D134" s="88" t="s">
        <v>76</v>
      </c>
      <c r="E134" s="89" t="s">
        <v>113</v>
      </c>
      <c r="F134" s="90" t="s">
        <v>114</v>
      </c>
      <c r="G134" s="91" t="s">
        <v>79</v>
      </c>
      <c r="H134" s="92">
        <v>93.825000000000003</v>
      </c>
      <c r="I134" s="93">
        <v>0</v>
      </c>
      <c r="J134" s="93">
        <f t="shared" si="0"/>
        <v>0</v>
      </c>
      <c r="K134" s="94"/>
      <c r="L134" s="13"/>
      <c r="M134" s="95" t="s">
        <v>10</v>
      </c>
      <c r="N134" s="96" t="s">
        <v>28</v>
      </c>
      <c r="O134" s="97">
        <v>1.1719999999999999</v>
      </c>
      <c r="P134" s="97">
        <f t="shared" si="1"/>
        <v>109.96289999999999</v>
      </c>
      <c r="Q134" s="97">
        <v>0</v>
      </c>
      <c r="R134" s="97">
        <f t="shared" si="2"/>
        <v>0</v>
      </c>
      <c r="S134" s="97">
        <v>0</v>
      </c>
      <c r="T134" s="98">
        <f t="shared" si="3"/>
        <v>0</v>
      </c>
      <c r="W134" s="12" t="s">
        <v>115</v>
      </c>
      <c r="AR134" s="99" t="s">
        <v>81</v>
      </c>
      <c r="AT134" s="99" t="s">
        <v>76</v>
      </c>
      <c r="AU134" s="99" t="s">
        <v>82</v>
      </c>
      <c r="AY134" s="3" t="s">
        <v>73</v>
      </c>
      <c r="BE134" s="100">
        <f t="shared" si="4"/>
        <v>0</v>
      </c>
      <c r="BF134" s="100">
        <f t="shared" si="5"/>
        <v>0</v>
      </c>
      <c r="BG134" s="100">
        <f t="shared" si="6"/>
        <v>0</v>
      </c>
      <c r="BH134" s="100">
        <f t="shared" si="7"/>
        <v>0</v>
      </c>
      <c r="BI134" s="100">
        <f t="shared" si="8"/>
        <v>0</v>
      </c>
      <c r="BJ134" s="3" t="s">
        <v>82</v>
      </c>
      <c r="BK134" s="100">
        <f t="shared" si="9"/>
        <v>0</v>
      </c>
      <c r="BL134" s="3" t="s">
        <v>81</v>
      </c>
      <c r="BM134" s="99" t="s">
        <v>116</v>
      </c>
    </row>
    <row r="135" spans="2:65" s="75" customFormat="1" ht="22.9" customHeight="1">
      <c r="B135" s="76"/>
      <c r="D135" s="77" t="s">
        <v>69</v>
      </c>
      <c r="E135" s="85" t="s">
        <v>82</v>
      </c>
      <c r="F135" s="85" t="s">
        <v>117</v>
      </c>
      <c r="J135" s="86">
        <f>BK135</f>
        <v>0</v>
      </c>
      <c r="L135" s="76"/>
      <c r="M135" s="80"/>
      <c r="P135" s="81">
        <f>SUM(P136:P138)</f>
        <v>25.704840000000001</v>
      </c>
      <c r="R135" s="81">
        <f>SUM(R136:R138)</f>
        <v>43.183119999999995</v>
      </c>
      <c r="T135" s="82">
        <f>SUM(T136:T138)</f>
        <v>0</v>
      </c>
      <c r="W135" s="75" t="s">
        <v>118</v>
      </c>
      <c r="AR135" s="77" t="s">
        <v>72</v>
      </c>
      <c r="AT135" s="83" t="s">
        <v>69</v>
      </c>
      <c r="AU135" s="83" t="s">
        <v>72</v>
      </c>
      <c r="AY135" s="77" t="s">
        <v>73</v>
      </c>
      <c r="BK135" s="84">
        <f>SUM(BK136:BK138)</f>
        <v>0</v>
      </c>
    </row>
    <row r="136" spans="2:65" s="12" customFormat="1" ht="14.45" customHeight="1">
      <c r="B136" s="87"/>
      <c r="C136" s="88" t="s">
        <v>119</v>
      </c>
      <c r="D136" s="88" t="s">
        <v>76</v>
      </c>
      <c r="E136" s="89" t="s">
        <v>120</v>
      </c>
      <c r="F136" s="90" t="s">
        <v>121</v>
      </c>
      <c r="G136" s="91" t="s">
        <v>79</v>
      </c>
      <c r="H136" s="92">
        <v>7.56</v>
      </c>
      <c r="I136" s="93">
        <v>0</v>
      </c>
      <c r="J136" s="93">
        <f>ROUND(I136*H136,2)</f>
        <v>0</v>
      </c>
      <c r="K136" s="94"/>
      <c r="L136" s="13"/>
      <c r="M136" s="95" t="s">
        <v>10</v>
      </c>
      <c r="N136" s="96" t="s">
        <v>28</v>
      </c>
      <c r="O136" s="97">
        <v>1.1639999999999999</v>
      </c>
      <c r="P136" s="97">
        <f>O136*H136</f>
        <v>8.7998399999999997</v>
      </c>
      <c r="Q136" s="97">
        <v>1.9205000000000001</v>
      </c>
      <c r="R136" s="97">
        <f>Q136*H136</f>
        <v>14.518979999999999</v>
      </c>
      <c r="S136" s="97">
        <v>0</v>
      </c>
      <c r="T136" s="98">
        <f>S136*H136</f>
        <v>0</v>
      </c>
      <c r="W136" s="12" t="s">
        <v>122</v>
      </c>
      <c r="AR136" s="99" t="s">
        <v>81</v>
      </c>
      <c r="AT136" s="99" t="s">
        <v>76</v>
      </c>
      <c r="AU136" s="99" t="s">
        <v>82</v>
      </c>
      <c r="AY136" s="3" t="s">
        <v>73</v>
      </c>
      <c r="BE136" s="100">
        <f>IF(N136="základná",J136,0)</f>
        <v>0</v>
      </c>
      <c r="BF136" s="100">
        <f>IF(N136="znížená",J136,0)</f>
        <v>0</v>
      </c>
      <c r="BG136" s="100">
        <f>IF(N136="zákl. prenesená",J136,0)</f>
        <v>0</v>
      </c>
      <c r="BH136" s="100">
        <f>IF(N136="zníž. prenesená",J136,0)</f>
        <v>0</v>
      </c>
      <c r="BI136" s="100">
        <f>IF(N136="nulová",J136,0)</f>
        <v>0</v>
      </c>
      <c r="BJ136" s="3" t="s">
        <v>82</v>
      </c>
      <c r="BK136" s="100">
        <f>ROUND(I136*H136,2)</f>
        <v>0</v>
      </c>
      <c r="BL136" s="3" t="s">
        <v>81</v>
      </c>
      <c r="BM136" s="99" t="s">
        <v>123</v>
      </c>
    </row>
    <row r="137" spans="2:65" s="12" customFormat="1" ht="24.2" customHeight="1">
      <c r="B137" s="87"/>
      <c r="C137" s="88" t="s">
        <v>124</v>
      </c>
      <c r="D137" s="88" t="s">
        <v>76</v>
      </c>
      <c r="E137" s="89" t="s">
        <v>125</v>
      </c>
      <c r="F137" s="90" t="s">
        <v>126</v>
      </c>
      <c r="G137" s="91" t="s">
        <v>127</v>
      </c>
      <c r="H137" s="92">
        <v>43</v>
      </c>
      <c r="I137" s="93">
        <v>0</v>
      </c>
      <c r="J137" s="93">
        <f>ROUND(I137*H137,2)</f>
        <v>0</v>
      </c>
      <c r="K137" s="94"/>
      <c r="L137" s="13"/>
      <c r="M137" s="95" t="s">
        <v>10</v>
      </c>
      <c r="N137" s="96" t="s">
        <v>28</v>
      </c>
      <c r="O137" s="97">
        <v>6.6000000000000003E-2</v>
      </c>
      <c r="P137" s="97">
        <f>O137*H137</f>
        <v>2.8380000000000001</v>
      </c>
      <c r="Q137" s="97">
        <v>1.7979999999999999E-2</v>
      </c>
      <c r="R137" s="97">
        <f>Q137*H137</f>
        <v>0.77313999999999994</v>
      </c>
      <c r="S137" s="97">
        <v>0</v>
      </c>
      <c r="T137" s="98">
        <f>S137*H137</f>
        <v>0</v>
      </c>
      <c r="W137" s="12" t="s">
        <v>128</v>
      </c>
      <c r="AR137" s="99" t="s">
        <v>81</v>
      </c>
      <c r="AT137" s="99" t="s">
        <v>76</v>
      </c>
      <c r="AU137" s="99" t="s">
        <v>82</v>
      </c>
      <c r="AY137" s="3" t="s">
        <v>73</v>
      </c>
      <c r="BE137" s="100">
        <f>IF(N137="základná",J137,0)</f>
        <v>0</v>
      </c>
      <c r="BF137" s="100">
        <f>IF(N137="znížená",J137,0)</f>
        <v>0</v>
      </c>
      <c r="BG137" s="100">
        <f>IF(N137="zákl. prenesená",J137,0)</f>
        <v>0</v>
      </c>
      <c r="BH137" s="100">
        <f>IF(N137="zníž. prenesená",J137,0)</f>
        <v>0</v>
      </c>
      <c r="BI137" s="100">
        <f>IF(N137="nulová",J137,0)</f>
        <v>0</v>
      </c>
      <c r="BJ137" s="3" t="s">
        <v>82</v>
      </c>
      <c r="BK137" s="100">
        <f>ROUND(I137*H137,2)</f>
        <v>0</v>
      </c>
      <c r="BL137" s="3" t="s">
        <v>81</v>
      </c>
      <c r="BM137" s="99" t="s">
        <v>129</v>
      </c>
    </row>
    <row r="138" spans="2:65" s="12" customFormat="1" ht="14.45" customHeight="1">
      <c r="B138" s="87"/>
      <c r="C138" s="88" t="s">
        <v>130</v>
      </c>
      <c r="D138" s="88" t="s">
        <v>76</v>
      </c>
      <c r="E138" s="89" t="s">
        <v>131</v>
      </c>
      <c r="F138" s="90" t="s">
        <v>132</v>
      </c>
      <c r="G138" s="91" t="s">
        <v>79</v>
      </c>
      <c r="H138" s="92">
        <v>13.5</v>
      </c>
      <c r="I138" s="93">
        <v>0</v>
      </c>
      <c r="J138" s="93">
        <f>ROUND(I138*H138,2)</f>
        <v>0</v>
      </c>
      <c r="K138" s="94"/>
      <c r="L138" s="13"/>
      <c r="M138" s="95" t="s">
        <v>10</v>
      </c>
      <c r="N138" s="96" t="s">
        <v>28</v>
      </c>
      <c r="O138" s="97">
        <v>1.042</v>
      </c>
      <c r="P138" s="97">
        <f>O138*H138</f>
        <v>14.067</v>
      </c>
      <c r="Q138" s="97">
        <v>2.0659999999999998</v>
      </c>
      <c r="R138" s="97">
        <f>Q138*H138</f>
        <v>27.890999999999998</v>
      </c>
      <c r="S138" s="97">
        <v>0</v>
      </c>
      <c r="T138" s="98">
        <f>S138*H138</f>
        <v>0</v>
      </c>
      <c r="W138" s="12" t="s">
        <v>133</v>
      </c>
      <c r="AR138" s="99" t="s">
        <v>81</v>
      </c>
      <c r="AT138" s="99" t="s">
        <v>76</v>
      </c>
      <c r="AU138" s="99" t="s">
        <v>82</v>
      </c>
      <c r="AY138" s="3" t="s">
        <v>73</v>
      </c>
      <c r="BE138" s="100">
        <f>IF(N138="základná",J138,0)</f>
        <v>0</v>
      </c>
      <c r="BF138" s="100">
        <f>IF(N138="znížená",J138,0)</f>
        <v>0</v>
      </c>
      <c r="BG138" s="100">
        <f>IF(N138="zákl. prenesená",J138,0)</f>
        <v>0</v>
      </c>
      <c r="BH138" s="100">
        <f>IF(N138="zníž. prenesená",J138,0)</f>
        <v>0</v>
      </c>
      <c r="BI138" s="100">
        <f>IF(N138="nulová",J138,0)</f>
        <v>0</v>
      </c>
      <c r="BJ138" s="3" t="s">
        <v>82</v>
      </c>
      <c r="BK138" s="100">
        <f>ROUND(I138*H138,2)</f>
        <v>0</v>
      </c>
      <c r="BL138" s="3" t="s">
        <v>81</v>
      </c>
      <c r="BM138" s="99" t="s">
        <v>134</v>
      </c>
    </row>
    <row r="139" spans="2:65" s="75" customFormat="1" ht="22.9" customHeight="1">
      <c r="B139" s="76"/>
      <c r="D139" s="77" t="s">
        <v>69</v>
      </c>
      <c r="E139" s="85" t="s">
        <v>112</v>
      </c>
      <c r="F139" s="85" t="s">
        <v>135</v>
      </c>
      <c r="J139" s="86">
        <f>BK139</f>
        <v>0</v>
      </c>
      <c r="L139" s="76"/>
      <c r="M139" s="80"/>
      <c r="P139" s="81">
        <f>P140</f>
        <v>4.5674999999999999</v>
      </c>
      <c r="R139" s="81">
        <f>R140</f>
        <v>0</v>
      </c>
      <c r="T139" s="82">
        <f>T140</f>
        <v>0</v>
      </c>
      <c r="W139" s="75" t="s">
        <v>136</v>
      </c>
      <c r="AR139" s="77" t="s">
        <v>72</v>
      </c>
      <c r="AT139" s="83" t="s">
        <v>69</v>
      </c>
      <c r="AU139" s="83" t="s">
        <v>72</v>
      </c>
      <c r="AY139" s="77" t="s">
        <v>73</v>
      </c>
      <c r="BK139" s="84">
        <f>BK140</f>
        <v>0</v>
      </c>
    </row>
    <row r="140" spans="2:65" s="12" customFormat="1" ht="24.2" customHeight="1">
      <c r="B140" s="87"/>
      <c r="C140" s="88" t="s">
        <v>137</v>
      </c>
      <c r="D140" s="88" t="s">
        <v>76</v>
      </c>
      <c r="E140" s="89" t="s">
        <v>138</v>
      </c>
      <c r="F140" s="90" t="s">
        <v>139</v>
      </c>
      <c r="G140" s="91" t="s">
        <v>140</v>
      </c>
      <c r="H140" s="92">
        <v>52.5</v>
      </c>
      <c r="I140" s="93">
        <v>0</v>
      </c>
      <c r="J140" s="93">
        <f>ROUND(I140*H140,2)</f>
        <v>0</v>
      </c>
      <c r="K140" s="94"/>
      <c r="L140" s="13"/>
      <c r="M140" s="95" t="s">
        <v>10</v>
      </c>
      <c r="N140" s="96" t="s">
        <v>28</v>
      </c>
      <c r="O140" s="97">
        <v>8.6999999999999994E-2</v>
      </c>
      <c r="P140" s="97">
        <f>O140*H140</f>
        <v>4.5674999999999999</v>
      </c>
      <c r="Q140" s="97">
        <v>0</v>
      </c>
      <c r="R140" s="97">
        <f>Q140*H140</f>
        <v>0</v>
      </c>
      <c r="S140" s="97">
        <v>0</v>
      </c>
      <c r="T140" s="98">
        <f>S140*H140</f>
        <v>0</v>
      </c>
      <c r="W140" s="12" t="s">
        <v>141</v>
      </c>
      <c r="AR140" s="99" t="s">
        <v>81</v>
      </c>
      <c r="AT140" s="99" t="s">
        <v>76</v>
      </c>
      <c r="AU140" s="99" t="s">
        <v>82</v>
      </c>
      <c r="AY140" s="3" t="s">
        <v>73</v>
      </c>
      <c r="BE140" s="100">
        <f>IF(N140="základná",J140,0)</f>
        <v>0</v>
      </c>
      <c r="BF140" s="100">
        <f>IF(N140="znížená",J140,0)</f>
        <v>0</v>
      </c>
      <c r="BG140" s="100">
        <f>IF(N140="zákl. prenesená",J140,0)</f>
        <v>0</v>
      </c>
      <c r="BH140" s="100">
        <f>IF(N140="zníž. prenesená",J140,0)</f>
        <v>0</v>
      </c>
      <c r="BI140" s="100">
        <f>IF(N140="nulová",J140,0)</f>
        <v>0</v>
      </c>
      <c r="BJ140" s="3" t="s">
        <v>82</v>
      </c>
      <c r="BK140" s="100">
        <f>ROUND(I140*H140,2)</f>
        <v>0</v>
      </c>
      <c r="BL140" s="3" t="s">
        <v>81</v>
      </c>
      <c r="BM140" s="99" t="s">
        <v>142</v>
      </c>
    </row>
    <row r="141" spans="2:65" s="75" customFormat="1" ht="22.9" customHeight="1">
      <c r="B141" s="76"/>
      <c r="D141" s="77" t="s">
        <v>69</v>
      </c>
      <c r="E141" s="85" t="s">
        <v>143</v>
      </c>
      <c r="F141" s="85" t="s">
        <v>144</v>
      </c>
      <c r="J141" s="86">
        <f>BK141</f>
        <v>0</v>
      </c>
      <c r="L141" s="76"/>
      <c r="M141" s="80"/>
      <c r="P141" s="81">
        <f>P142</f>
        <v>38.778334000000001</v>
      </c>
      <c r="R141" s="81">
        <f>R142</f>
        <v>0</v>
      </c>
      <c r="T141" s="82">
        <f>T142</f>
        <v>0</v>
      </c>
      <c r="W141" s="75" t="s">
        <v>145</v>
      </c>
      <c r="AR141" s="77" t="s">
        <v>72</v>
      </c>
      <c r="AT141" s="83" t="s">
        <v>69</v>
      </c>
      <c r="AU141" s="83" t="s">
        <v>72</v>
      </c>
      <c r="AY141" s="77" t="s">
        <v>73</v>
      </c>
      <c r="BK141" s="84">
        <f>BK142</f>
        <v>0</v>
      </c>
    </row>
    <row r="142" spans="2:65" s="12" customFormat="1" ht="24.2" customHeight="1">
      <c r="B142" s="87"/>
      <c r="C142" s="88" t="s">
        <v>146</v>
      </c>
      <c r="D142" s="88" t="s">
        <v>76</v>
      </c>
      <c r="E142" s="89" t="s">
        <v>147</v>
      </c>
      <c r="F142" s="90" t="s">
        <v>148</v>
      </c>
      <c r="G142" s="91" t="s">
        <v>149</v>
      </c>
      <c r="H142" s="92">
        <v>43.183</v>
      </c>
      <c r="I142" s="93">
        <v>0</v>
      </c>
      <c r="J142" s="93">
        <f>ROUND(I142*H142,2)</f>
        <v>0</v>
      </c>
      <c r="K142" s="94"/>
      <c r="L142" s="13"/>
      <c r="M142" s="95" t="s">
        <v>10</v>
      </c>
      <c r="N142" s="96" t="s">
        <v>28</v>
      </c>
      <c r="O142" s="97">
        <v>0.89800000000000002</v>
      </c>
      <c r="P142" s="97">
        <f>O142*H142</f>
        <v>38.778334000000001</v>
      </c>
      <c r="Q142" s="97">
        <v>0</v>
      </c>
      <c r="R142" s="97">
        <f>Q142*H142</f>
        <v>0</v>
      </c>
      <c r="S142" s="97">
        <v>0</v>
      </c>
      <c r="T142" s="98">
        <f>S142*H142</f>
        <v>0</v>
      </c>
      <c r="W142" s="12" t="s">
        <v>150</v>
      </c>
      <c r="AR142" s="99" t="s">
        <v>81</v>
      </c>
      <c r="AT142" s="99" t="s">
        <v>76</v>
      </c>
      <c r="AU142" s="99" t="s">
        <v>82</v>
      </c>
      <c r="AY142" s="3" t="s">
        <v>73</v>
      </c>
      <c r="BE142" s="100">
        <f>IF(N142="základná",J142,0)</f>
        <v>0</v>
      </c>
      <c r="BF142" s="100">
        <f>IF(N142="znížená",J142,0)</f>
        <v>0</v>
      </c>
      <c r="BG142" s="100">
        <f>IF(N142="zákl. prenesená",J142,0)</f>
        <v>0</v>
      </c>
      <c r="BH142" s="100">
        <f>IF(N142="zníž. prenesená",J142,0)</f>
        <v>0</v>
      </c>
      <c r="BI142" s="100">
        <f>IF(N142="nulová",J142,0)</f>
        <v>0</v>
      </c>
      <c r="BJ142" s="3" t="s">
        <v>82</v>
      </c>
      <c r="BK142" s="100">
        <f>ROUND(I142*H142,2)</f>
        <v>0</v>
      </c>
      <c r="BL142" s="3" t="s">
        <v>81</v>
      </c>
      <c r="BM142" s="99" t="s">
        <v>151</v>
      </c>
    </row>
    <row r="143" spans="2:65" s="75" customFormat="1" ht="25.9" customHeight="1">
      <c r="B143" s="76"/>
      <c r="D143" s="77" t="s">
        <v>69</v>
      </c>
      <c r="E143" s="78" t="s">
        <v>152</v>
      </c>
      <c r="F143" s="78" t="s">
        <v>153</v>
      </c>
      <c r="J143" s="79">
        <f>BK143</f>
        <v>0</v>
      </c>
      <c r="L143" s="76"/>
      <c r="M143" s="80"/>
      <c r="P143" s="81">
        <f>P144+P156</f>
        <v>31.06140006</v>
      </c>
      <c r="R143" s="81">
        <f>R144+R156</f>
        <v>0.56421840000000001</v>
      </c>
      <c r="T143" s="82">
        <f>T144+T156</f>
        <v>0</v>
      </c>
      <c r="W143" s="75" t="s">
        <v>154</v>
      </c>
      <c r="AR143" s="77" t="s">
        <v>82</v>
      </c>
      <c r="AT143" s="83" t="s">
        <v>69</v>
      </c>
      <c r="AU143" s="83" t="s">
        <v>2</v>
      </c>
      <c r="AY143" s="77" t="s">
        <v>73</v>
      </c>
      <c r="BK143" s="84">
        <f>BK144+BK156</f>
        <v>0</v>
      </c>
    </row>
    <row r="144" spans="2:65" s="75" customFormat="1" ht="22.9" customHeight="1">
      <c r="B144" s="76"/>
      <c r="D144" s="77" t="s">
        <v>69</v>
      </c>
      <c r="E144" s="85" t="s">
        <v>155</v>
      </c>
      <c r="F144" s="85" t="s">
        <v>156</v>
      </c>
      <c r="J144" s="86">
        <f>BK144</f>
        <v>0</v>
      </c>
      <c r="L144" s="76"/>
      <c r="M144" s="80"/>
      <c r="P144" s="81">
        <f>SUM(P145:P155)</f>
        <v>24.90856806</v>
      </c>
      <c r="R144" s="81">
        <f>SUM(R145:R155)</f>
        <v>0.42899520000000002</v>
      </c>
      <c r="T144" s="82">
        <f>SUM(T145:T155)</f>
        <v>0</v>
      </c>
      <c r="W144" s="75" t="s">
        <v>157</v>
      </c>
      <c r="AR144" s="77" t="s">
        <v>82</v>
      </c>
      <c r="AT144" s="83" t="s">
        <v>69</v>
      </c>
      <c r="AU144" s="83" t="s">
        <v>72</v>
      </c>
      <c r="AY144" s="77" t="s">
        <v>73</v>
      </c>
      <c r="BK144" s="84">
        <f>SUM(BK145:BK155)</f>
        <v>0</v>
      </c>
    </row>
    <row r="145" spans="2:65" s="12" customFormat="1" ht="24.2" customHeight="1">
      <c r="B145" s="87"/>
      <c r="C145" s="88" t="s">
        <v>158</v>
      </c>
      <c r="D145" s="88" t="s">
        <v>76</v>
      </c>
      <c r="E145" s="89" t="s">
        <v>159</v>
      </c>
      <c r="F145" s="90" t="s">
        <v>160</v>
      </c>
      <c r="G145" s="91" t="s">
        <v>140</v>
      </c>
      <c r="H145" s="92">
        <v>50.4</v>
      </c>
      <c r="I145" s="93">
        <v>0</v>
      </c>
      <c r="J145" s="93">
        <f t="shared" ref="J145:J155" si="10">ROUND(I145*H145,2)</f>
        <v>0</v>
      </c>
      <c r="K145" s="94"/>
      <c r="L145" s="13"/>
      <c r="M145" s="95" t="s">
        <v>10</v>
      </c>
      <c r="N145" s="96" t="s">
        <v>28</v>
      </c>
      <c r="O145" s="97">
        <v>1.6039999999999999E-2</v>
      </c>
      <c r="P145" s="97">
        <f t="shared" ref="P145:P155" si="11">O145*H145</f>
        <v>0.80841599999999991</v>
      </c>
      <c r="Q145" s="97">
        <v>0</v>
      </c>
      <c r="R145" s="97">
        <f t="shared" ref="R145:R155" si="12">Q145*H145</f>
        <v>0</v>
      </c>
      <c r="S145" s="97">
        <v>0</v>
      </c>
      <c r="T145" s="98">
        <f t="shared" ref="T145:T155" si="13">S145*H145</f>
        <v>0</v>
      </c>
      <c r="W145" s="12" t="s">
        <v>161</v>
      </c>
      <c r="AR145" s="99" t="s">
        <v>158</v>
      </c>
      <c r="AT145" s="99" t="s">
        <v>76</v>
      </c>
      <c r="AU145" s="99" t="s">
        <v>82</v>
      </c>
      <c r="AY145" s="3" t="s">
        <v>73</v>
      </c>
      <c r="BE145" s="100">
        <f t="shared" ref="BE145:BE155" si="14">IF(N145="základná",J145,0)</f>
        <v>0</v>
      </c>
      <c r="BF145" s="100">
        <f t="shared" ref="BF145:BF155" si="15">IF(N145="znížená",J145,0)</f>
        <v>0</v>
      </c>
      <c r="BG145" s="100">
        <f t="shared" ref="BG145:BG155" si="16">IF(N145="zákl. prenesená",J145,0)</f>
        <v>0</v>
      </c>
      <c r="BH145" s="100">
        <f t="shared" ref="BH145:BH155" si="17">IF(N145="zníž. prenesená",J145,0)</f>
        <v>0</v>
      </c>
      <c r="BI145" s="100">
        <f t="shared" ref="BI145:BI155" si="18">IF(N145="nulová",J145,0)</f>
        <v>0</v>
      </c>
      <c r="BJ145" s="3" t="s">
        <v>82</v>
      </c>
      <c r="BK145" s="100">
        <f t="shared" ref="BK145:BK155" si="19">ROUND(I145*H145,2)</f>
        <v>0</v>
      </c>
      <c r="BL145" s="3" t="s">
        <v>158</v>
      </c>
      <c r="BM145" s="99" t="s">
        <v>162</v>
      </c>
    </row>
    <row r="146" spans="2:65" s="12" customFormat="1" ht="14.45" customHeight="1">
      <c r="B146" s="87"/>
      <c r="C146" s="101" t="s">
        <v>163</v>
      </c>
      <c r="D146" s="101" t="s">
        <v>164</v>
      </c>
      <c r="E146" s="102" t="s">
        <v>165</v>
      </c>
      <c r="F146" s="103" t="s">
        <v>166</v>
      </c>
      <c r="G146" s="104" t="s">
        <v>149</v>
      </c>
      <c r="H146" s="105">
        <v>1.4999999999999999E-2</v>
      </c>
      <c r="I146" s="106">
        <v>0</v>
      </c>
      <c r="J146" s="106">
        <f t="shared" si="10"/>
        <v>0</v>
      </c>
      <c r="K146" s="107"/>
      <c r="L146" s="108"/>
      <c r="M146" s="109" t="s">
        <v>10</v>
      </c>
      <c r="N146" s="110" t="s">
        <v>28</v>
      </c>
      <c r="O146" s="97">
        <v>0</v>
      </c>
      <c r="P146" s="97">
        <f t="shared" si="11"/>
        <v>0</v>
      </c>
      <c r="Q146" s="97">
        <v>1</v>
      </c>
      <c r="R146" s="97">
        <f t="shared" si="12"/>
        <v>1.4999999999999999E-2</v>
      </c>
      <c r="S146" s="97">
        <v>0</v>
      </c>
      <c r="T146" s="98">
        <f t="shared" si="13"/>
        <v>0</v>
      </c>
      <c r="W146" s="12" t="s">
        <v>167</v>
      </c>
      <c r="AR146" s="99" t="s">
        <v>168</v>
      </c>
      <c r="AT146" s="99" t="s">
        <v>164</v>
      </c>
      <c r="AU146" s="99" t="s">
        <v>82</v>
      </c>
      <c r="AY146" s="3" t="s">
        <v>73</v>
      </c>
      <c r="BE146" s="100">
        <f t="shared" si="14"/>
        <v>0</v>
      </c>
      <c r="BF146" s="100">
        <f t="shared" si="15"/>
        <v>0</v>
      </c>
      <c r="BG146" s="100">
        <f t="shared" si="16"/>
        <v>0</v>
      </c>
      <c r="BH146" s="100">
        <f t="shared" si="17"/>
        <v>0</v>
      </c>
      <c r="BI146" s="100">
        <f t="shared" si="18"/>
        <v>0</v>
      </c>
      <c r="BJ146" s="3" t="s">
        <v>82</v>
      </c>
      <c r="BK146" s="100">
        <f t="shared" si="19"/>
        <v>0</v>
      </c>
      <c r="BL146" s="3" t="s">
        <v>158</v>
      </c>
      <c r="BM146" s="99" t="s">
        <v>169</v>
      </c>
    </row>
    <row r="147" spans="2:65" s="12" customFormat="1" ht="24.2" customHeight="1">
      <c r="B147" s="87"/>
      <c r="C147" s="88" t="s">
        <v>170</v>
      </c>
      <c r="D147" s="88" t="s">
        <v>76</v>
      </c>
      <c r="E147" s="89" t="s">
        <v>171</v>
      </c>
      <c r="F147" s="90" t="s">
        <v>172</v>
      </c>
      <c r="G147" s="91" t="s">
        <v>140</v>
      </c>
      <c r="H147" s="92">
        <v>50.4</v>
      </c>
      <c r="I147" s="93">
        <v>0</v>
      </c>
      <c r="J147" s="93">
        <f t="shared" si="10"/>
        <v>0</v>
      </c>
      <c r="K147" s="94"/>
      <c r="L147" s="13"/>
      <c r="M147" s="95" t="s">
        <v>10</v>
      </c>
      <c r="N147" s="96" t="s">
        <v>28</v>
      </c>
      <c r="O147" s="97">
        <v>0.1653</v>
      </c>
      <c r="P147" s="97">
        <f t="shared" si="11"/>
        <v>8.3311200000000003</v>
      </c>
      <c r="Q147" s="97">
        <v>8.0000000000000007E-5</v>
      </c>
      <c r="R147" s="97">
        <f t="shared" si="12"/>
        <v>4.032E-3</v>
      </c>
      <c r="S147" s="97">
        <v>0</v>
      </c>
      <c r="T147" s="98">
        <f t="shared" si="13"/>
        <v>0</v>
      </c>
      <c r="W147" s="12" t="s">
        <v>173</v>
      </c>
      <c r="AR147" s="99" t="s">
        <v>158</v>
      </c>
      <c r="AT147" s="99" t="s">
        <v>76</v>
      </c>
      <c r="AU147" s="99" t="s">
        <v>82</v>
      </c>
      <c r="AY147" s="3" t="s">
        <v>73</v>
      </c>
      <c r="BE147" s="100">
        <f t="shared" si="14"/>
        <v>0</v>
      </c>
      <c r="BF147" s="100">
        <f t="shared" si="15"/>
        <v>0</v>
      </c>
      <c r="BG147" s="100">
        <f t="shared" si="16"/>
        <v>0</v>
      </c>
      <c r="BH147" s="100">
        <f t="shared" si="17"/>
        <v>0</v>
      </c>
      <c r="BI147" s="100">
        <f t="shared" si="18"/>
        <v>0</v>
      </c>
      <c r="BJ147" s="3" t="s">
        <v>82</v>
      </c>
      <c r="BK147" s="100">
        <f t="shared" si="19"/>
        <v>0</v>
      </c>
      <c r="BL147" s="3" t="s">
        <v>158</v>
      </c>
      <c r="BM147" s="99" t="s">
        <v>174</v>
      </c>
    </row>
    <row r="148" spans="2:65" s="12" customFormat="1" ht="37.9" customHeight="1">
      <c r="B148" s="87"/>
      <c r="C148" s="101" t="s">
        <v>175</v>
      </c>
      <c r="D148" s="101" t="s">
        <v>164</v>
      </c>
      <c r="E148" s="102" t="s">
        <v>176</v>
      </c>
      <c r="F148" s="103" t="s">
        <v>177</v>
      </c>
      <c r="G148" s="104" t="s">
        <v>140</v>
      </c>
      <c r="H148" s="105">
        <v>57.96</v>
      </c>
      <c r="I148" s="106">
        <v>0</v>
      </c>
      <c r="J148" s="106">
        <f t="shared" si="10"/>
        <v>0</v>
      </c>
      <c r="K148" s="107"/>
      <c r="L148" s="108"/>
      <c r="M148" s="109" t="s">
        <v>10</v>
      </c>
      <c r="N148" s="110" t="s">
        <v>28</v>
      </c>
      <c r="O148" s="97">
        <v>0</v>
      </c>
      <c r="P148" s="97">
        <f t="shared" si="11"/>
        <v>0</v>
      </c>
      <c r="Q148" s="97">
        <v>2E-3</v>
      </c>
      <c r="R148" s="97">
        <f t="shared" si="12"/>
        <v>0.11592000000000001</v>
      </c>
      <c r="S148" s="97">
        <v>0</v>
      </c>
      <c r="T148" s="98">
        <f t="shared" si="13"/>
        <v>0</v>
      </c>
      <c r="W148" s="12" t="s">
        <v>178</v>
      </c>
      <c r="AR148" s="99" t="s">
        <v>168</v>
      </c>
      <c r="AT148" s="99" t="s">
        <v>164</v>
      </c>
      <c r="AU148" s="99" t="s">
        <v>82</v>
      </c>
      <c r="AY148" s="3" t="s">
        <v>73</v>
      </c>
      <c r="BE148" s="100">
        <f t="shared" si="14"/>
        <v>0</v>
      </c>
      <c r="BF148" s="100">
        <f t="shared" si="15"/>
        <v>0</v>
      </c>
      <c r="BG148" s="100">
        <f t="shared" si="16"/>
        <v>0</v>
      </c>
      <c r="BH148" s="100">
        <f t="shared" si="17"/>
        <v>0</v>
      </c>
      <c r="BI148" s="100">
        <f t="shared" si="18"/>
        <v>0</v>
      </c>
      <c r="BJ148" s="3" t="s">
        <v>82</v>
      </c>
      <c r="BK148" s="100">
        <f t="shared" si="19"/>
        <v>0</v>
      </c>
      <c r="BL148" s="3" t="s">
        <v>158</v>
      </c>
      <c r="BM148" s="99" t="s">
        <v>179</v>
      </c>
    </row>
    <row r="149" spans="2:65" s="12" customFormat="1" ht="24.2" customHeight="1">
      <c r="B149" s="87"/>
      <c r="C149" s="88" t="s">
        <v>180</v>
      </c>
      <c r="D149" s="88" t="s">
        <v>76</v>
      </c>
      <c r="E149" s="89" t="s">
        <v>181</v>
      </c>
      <c r="F149" s="90" t="s">
        <v>182</v>
      </c>
      <c r="G149" s="91" t="s">
        <v>140</v>
      </c>
      <c r="H149" s="92">
        <v>50.4</v>
      </c>
      <c r="I149" s="93">
        <v>0</v>
      </c>
      <c r="J149" s="93">
        <f t="shared" si="10"/>
        <v>0</v>
      </c>
      <c r="K149" s="94"/>
      <c r="L149" s="13"/>
      <c r="M149" s="95" t="s">
        <v>10</v>
      </c>
      <c r="N149" s="96" t="s">
        <v>28</v>
      </c>
      <c r="O149" s="97">
        <v>0.23100999999999999</v>
      </c>
      <c r="P149" s="97">
        <f t="shared" si="11"/>
        <v>11.642904</v>
      </c>
      <c r="Q149" s="97">
        <v>5.4000000000000001E-4</v>
      </c>
      <c r="R149" s="97">
        <f t="shared" si="12"/>
        <v>2.7216000000000001E-2</v>
      </c>
      <c r="S149" s="97">
        <v>0</v>
      </c>
      <c r="T149" s="98">
        <f t="shared" si="13"/>
        <v>0</v>
      </c>
      <c r="W149" s="12" t="s">
        <v>183</v>
      </c>
      <c r="AR149" s="99" t="s">
        <v>158</v>
      </c>
      <c r="AT149" s="99" t="s">
        <v>76</v>
      </c>
      <c r="AU149" s="99" t="s">
        <v>82</v>
      </c>
      <c r="AY149" s="3" t="s">
        <v>73</v>
      </c>
      <c r="BE149" s="100">
        <f t="shared" si="14"/>
        <v>0</v>
      </c>
      <c r="BF149" s="100">
        <f t="shared" si="15"/>
        <v>0</v>
      </c>
      <c r="BG149" s="100">
        <f t="shared" si="16"/>
        <v>0</v>
      </c>
      <c r="BH149" s="100">
        <f t="shared" si="17"/>
        <v>0</v>
      </c>
      <c r="BI149" s="100">
        <f t="shared" si="18"/>
        <v>0</v>
      </c>
      <c r="BJ149" s="3" t="s">
        <v>82</v>
      </c>
      <c r="BK149" s="100">
        <f t="shared" si="19"/>
        <v>0</v>
      </c>
      <c r="BL149" s="3" t="s">
        <v>158</v>
      </c>
      <c r="BM149" s="99" t="s">
        <v>184</v>
      </c>
    </row>
    <row r="150" spans="2:65" s="12" customFormat="1" ht="24.2" customHeight="1">
      <c r="B150" s="87"/>
      <c r="C150" s="101" t="s">
        <v>185</v>
      </c>
      <c r="D150" s="101" t="s">
        <v>164</v>
      </c>
      <c r="E150" s="102" t="s">
        <v>186</v>
      </c>
      <c r="F150" s="103" t="s">
        <v>187</v>
      </c>
      <c r="G150" s="104" t="s">
        <v>140</v>
      </c>
      <c r="H150" s="105">
        <v>60.48</v>
      </c>
      <c r="I150" s="106">
        <v>0</v>
      </c>
      <c r="J150" s="106">
        <f t="shared" si="10"/>
        <v>0</v>
      </c>
      <c r="K150" s="107"/>
      <c r="L150" s="108"/>
      <c r="M150" s="109" t="s">
        <v>10</v>
      </c>
      <c r="N150" s="110" t="s">
        <v>28</v>
      </c>
      <c r="O150" s="97">
        <v>0</v>
      </c>
      <c r="P150" s="97">
        <f t="shared" si="11"/>
        <v>0</v>
      </c>
      <c r="Q150" s="97">
        <v>4.2500000000000003E-3</v>
      </c>
      <c r="R150" s="97">
        <f t="shared" si="12"/>
        <v>0.25703999999999999</v>
      </c>
      <c r="S150" s="97">
        <v>0</v>
      </c>
      <c r="T150" s="98">
        <f t="shared" si="13"/>
        <v>0</v>
      </c>
      <c r="W150" s="12" t="s">
        <v>188</v>
      </c>
      <c r="AR150" s="99" t="s">
        <v>168</v>
      </c>
      <c r="AT150" s="99" t="s">
        <v>164</v>
      </c>
      <c r="AU150" s="99" t="s">
        <v>82</v>
      </c>
      <c r="AY150" s="3" t="s">
        <v>73</v>
      </c>
      <c r="BE150" s="100">
        <f t="shared" si="14"/>
        <v>0</v>
      </c>
      <c r="BF150" s="100">
        <f t="shared" si="15"/>
        <v>0</v>
      </c>
      <c r="BG150" s="100">
        <f t="shared" si="16"/>
        <v>0</v>
      </c>
      <c r="BH150" s="100">
        <f t="shared" si="17"/>
        <v>0</v>
      </c>
      <c r="BI150" s="100">
        <f t="shared" si="18"/>
        <v>0</v>
      </c>
      <c r="BJ150" s="3" t="s">
        <v>82</v>
      </c>
      <c r="BK150" s="100">
        <f t="shared" si="19"/>
        <v>0</v>
      </c>
      <c r="BL150" s="3" t="s">
        <v>158</v>
      </c>
      <c r="BM150" s="99" t="s">
        <v>189</v>
      </c>
    </row>
    <row r="151" spans="2:65" s="12" customFormat="1" ht="37.9" customHeight="1">
      <c r="B151" s="87"/>
      <c r="C151" s="88" t="s">
        <v>190</v>
      </c>
      <c r="D151" s="88" t="s">
        <v>76</v>
      </c>
      <c r="E151" s="89" t="s">
        <v>191</v>
      </c>
      <c r="F151" s="90" t="s">
        <v>192</v>
      </c>
      <c r="G151" s="91" t="s">
        <v>140</v>
      </c>
      <c r="H151" s="92">
        <v>27</v>
      </c>
      <c r="I151" s="93">
        <v>0</v>
      </c>
      <c r="J151" s="93">
        <f t="shared" si="10"/>
        <v>0</v>
      </c>
      <c r="K151" s="94"/>
      <c r="L151" s="13"/>
      <c r="M151" s="95" t="s">
        <v>10</v>
      </c>
      <c r="N151" s="96" t="s">
        <v>28</v>
      </c>
      <c r="O151" s="97">
        <v>9.0020000000000003E-2</v>
      </c>
      <c r="P151" s="97">
        <f t="shared" si="11"/>
        <v>2.4305400000000001</v>
      </c>
      <c r="Q151" s="97">
        <v>0</v>
      </c>
      <c r="R151" s="97">
        <f t="shared" si="12"/>
        <v>0</v>
      </c>
      <c r="S151" s="97">
        <v>0</v>
      </c>
      <c r="T151" s="98">
        <f t="shared" si="13"/>
        <v>0</v>
      </c>
      <c r="W151" s="12" t="s">
        <v>193</v>
      </c>
      <c r="AR151" s="99" t="s">
        <v>158</v>
      </c>
      <c r="AT151" s="99" t="s">
        <v>76</v>
      </c>
      <c r="AU151" s="99" t="s">
        <v>82</v>
      </c>
      <c r="AY151" s="3" t="s">
        <v>73</v>
      </c>
      <c r="BE151" s="100">
        <f t="shared" si="14"/>
        <v>0</v>
      </c>
      <c r="BF151" s="100">
        <f t="shared" si="15"/>
        <v>0</v>
      </c>
      <c r="BG151" s="100">
        <f t="shared" si="16"/>
        <v>0</v>
      </c>
      <c r="BH151" s="100">
        <f t="shared" si="17"/>
        <v>0</v>
      </c>
      <c r="BI151" s="100">
        <f t="shared" si="18"/>
        <v>0</v>
      </c>
      <c r="BJ151" s="3" t="s">
        <v>82</v>
      </c>
      <c r="BK151" s="100">
        <f t="shared" si="19"/>
        <v>0</v>
      </c>
      <c r="BL151" s="3" t="s">
        <v>158</v>
      </c>
      <c r="BM151" s="99" t="s">
        <v>194</v>
      </c>
    </row>
    <row r="152" spans="2:65" s="12" customFormat="1" ht="14.45" customHeight="1">
      <c r="B152" s="87"/>
      <c r="C152" s="101" t="s">
        <v>195</v>
      </c>
      <c r="D152" s="101" t="s">
        <v>164</v>
      </c>
      <c r="E152" s="102" t="s">
        <v>196</v>
      </c>
      <c r="F152" s="103" t="s">
        <v>197</v>
      </c>
      <c r="G152" s="104" t="s">
        <v>140</v>
      </c>
      <c r="H152" s="105">
        <v>31.05</v>
      </c>
      <c r="I152" s="106">
        <v>0</v>
      </c>
      <c r="J152" s="106">
        <f t="shared" si="10"/>
        <v>0</v>
      </c>
      <c r="K152" s="107"/>
      <c r="L152" s="108"/>
      <c r="M152" s="109" t="s">
        <v>10</v>
      </c>
      <c r="N152" s="110" t="s">
        <v>28</v>
      </c>
      <c r="O152" s="97">
        <v>0</v>
      </c>
      <c r="P152" s="97">
        <f t="shared" si="11"/>
        <v>0</v>
      </c>
      <c r="Q152" s="97">
        <v>2.0000000000000001E-4</v>
      </c>
      <c r="R152" s="97">
        <f t="shared" si="12"/>
        <v>6.2100000000000002E-3</v>
      </c>
      <c r="S152" s="97">
        <v>0</v>
      </c>
      <c r="T152" s="98">
        <f t="shared" si="13"/>
        <v>0</v>
      </c>
      <c r="W152" s="12" t="s">
        <v>198</v>
      </c>
      <c r="AR152" s="99" t="s">
        <v>168</v>
      </c>
      <c r="AT152" s="99" t="s">
        <v>164</v>
      </c>
      <c r="AU152" s="99" t="s">
        <v>82</v>
      </c>
      <c r="AY152" s="3" t="s">
        <v>73</v>
      </c>
      <c r="BE152" s="100">
        <f t="shared" si="14"/>
        <v>0</v>
      </c>
      <c r="BF152" s="100">
        <f t="shared" si="15"/>
        <v>0</v>
      </c>
      <c r="BG152" s="100">
        <f t="shared" si="16"/>
        <v>0</v>
      </c>
      <c r="BH152" s="100">
        <f t="shared" si="17"/>
        <v>0</v>
      </c>
      <c r="BI152" s="100">
        <f t="shared" si="18"/>
        <v>0</v>
      </c>
      <c r="BJ152" s="3" t="s">
        <v>82</v>
      </c>
      <c r="BK152" s="100">
        <f t="shared" si="19"/>
        <v>0</v>
      </c>
      <c r="BL152" s="3" t="s">
        <v>158</v>
      </c>
      <c r="BM152" s="99" t="s">
        <v>199</v>
      </c>
    </row>
    <row r="153" spans="2:65" s="12" customFormat="1" ht="37.9" customHeight="1">
      <c r="B153" s="87"/>
      <c r="C153" s="88" t="s">
        <v>200</v>
      </c>
      <c r="D153" s="88" t="s">
        <v>76</v>
      </c>
      <c r="E153" s="89" t="s">
        <v>201</v>
      </c>
      <c r="F153" s="90" t="s">
        <v>202</v>
      </c>
      <c r="G153" s="91" t="s">
        <v>140</v>
      </c>
      <c r="H153" s="92">
        <v>15.553000000000001</v>
      </c>
      <c r="I153" s="93">
        <v>0</v>
      </c>
      <c r="J153" s="93">
        <f t="shared" si="10"/>
        <v>0</v>
      </c>
      <c r="K153" s="94"/>
      <c r="L153" s="13"/>
      <c r="M153" s="95" t="s">
        <v>10</v>
      </c>
      <c r="N153" s="96" t="s">
        <v>28</v>
      </c>
      <c r="O153" s="97">
        <v>0.10902000000000001</v>
      </c>
      <c r="P153" s="97">
        <f t="shared" si="11"/>
        <v>1.6955880600000002</v>
      </c>
      <c r="Q153" s="97">
        <v>0</v>
      </c>
      <c r="R153" s="97">
        <f t="shared" si="12"/>
        <v>0</v>
      </c>
      <c r="S153" s="97">
        <v>0</v>
      </c>
      <c r="T153" s="98">
        <f t="shared" si="13"/>
        <v>0</v>
      </c>
      <c r="W153" s="12" t="s">
        <v>203</v>
      </c>
      <c r="AR153" s="99" t="s">
        <v>158</v>
      </c>
      <c r="AT153" s="99" t="s">
        <v>76</v>
      </c>
      <c r="AU153" s="99" t="s">
        <v>82</v>
      </c>
      <c r="AY153" s="3" t="s">
        <v>73</v>
      </c>
      <c r="BE153" s="100">
        <f t="shared" si="14"/>
        <v>0</v>
      </c>
      <c r="BF153" s="100">
        <f t="shared" si="15"/>
        <v>0</v>
      </c>
      <c r="BG153" s="100">
        <f t="shared" si="16"/>
        <v>0</v>
      </c>
      <c r="BH153" s="100">
        <f t="shared" si="17"/>
        <v>0</v>
      </c>
      <c r="BI153" s="100">
        <f t="shared" si="18"/>
        <v>0</v>
      </c>
      <c r="BJ153" s="3" t="s">
        <v>82</v>
      </c>
      <c r="BK153" s="100">
        <f t="shared" si="19"/>
        <v>0</v>
      </c>
      <c r="BL153" s="3" t="s">
        <v>158</v>
      </c>
      <c r="BM153" s="99" t="s">
        <v>204</v>
      </c>
    </row>
    <row r="154" spans="2:65" s="12" customFormat="1" ht="14.45" customHeight="1">
      <c r="B154" s="87"/>
      <c r="C154" s="101" t="s">
        <v>205</v>
      </c>
      <c r="D154" s="101" t="s">
        <v>164</v>
      </c>
      <c r="E154" s="102" t="s">
        <v>196</v>
      </c>
      <c r="F154" s="103" t="s">
        <v>197</v>
      </c>
      <c r="G154" s="104" t="s">
        <v>140</v>
      </c>
      <c r="H154" s="105">
        <v>17.885999999999999</v>
      </c>
      <c r="I154" s="106">
        <v>0</v>
      </c>
      <c r="J154" s="106">
        <f t="shared" si="10"/>
        <v>0</v>
      </c>
      <c r="K154" s="107"/>
      <c r="L154" s="108"/>
      <c r="M154" s="109" t="s">
        <v>10</v>
      </c>
      <c r="N154" s="110" t="s">
        <v>28</v>
      </c>
      <c r="O154" s="97">
        <v>0</v>
      </c>
      <c r="P154" s="97">
        <f t="shared" si="11"/>
        <v>0</v>
      </c>
      <c r="Q154" s="97">
        <v>2.0000000000000001E-4</v>
      </c>
      <c r="R154" s="97">
        <f t="shared" si="12"/>
        <v>3.5772E-3</v>
      </c>
      <c r="S154" s="97">
        <v>0</v>
      </c>
      <c r="T154" s="98">
        <f t="shared" si="13"/>
        <v>0</v>
      </c>
      <c r="W154" s="12" t="s">
        <v>198</v>
      </c>
      <c r="AR154" s="99" t="s">
        <v>168</v>
      </c>
      <c r="AT154" s="99" t="s">
        <v>164</v>
      </c>
      <c r="AU154" s="99" t="s">
        <v>82</v>
      </c>
      <c r="AY154" s="3" t="s">
        <v>73</v>
      </c>
      <c r="BE154" s="100">
        <f t="shared" si="14"/>
        <v>0</v>
      </c>
      <c r="BF154" s="100">
        <f t="shared" si="15"/>
        <v>0</v>
      </c>
      <c r="BG154" s="100">
        <f t="shared" si="16"/>
        <v>0</v>
      </c>
      <c r="BH154" s="100">
        <f t="shared" si="17"/>
        <v>0</v>
      </c>
      <c r="BI154" s="100">
        <f t="shared" si="18"/>
        <v>0</v>
      </c>
      <c r="BJ154" s="3" t="s">
        <v>82</v>
      </c>
      <c r="BK154" s="100">
        <f t="shared" si="19"/>
        <v>0</v>
      </c>
      <c r="BL154" s="3" t="s">
        <v>158</v>
      </c>
      <c r="BM154" s="99" t="s">
        <v>206</v>
      </c>
    </row>
    <row r="155" spans="2:65" s="12" customFormat="1" ht="24.2" customHeight="1">
      <c r="B155" s="87"/>
      <c r="C155" s="88" t="s">
        <v>207</v>
      </c>
      <c r="D155" s="88" t="s">
        <v>76</v>
      </c>
      <c r="E155" s="89" t="s">
        <v>208</v>
      </c>
      <c r="F155" s="90" t="s">
        <v>209</v>
      </c>
      <c r="G155" s="91" t="s">
        <v>210</v>
      </c>
      <c r="H155" s="92">
        <v>9.2119999999999997</v>
      </c>
      <c r="I155" s="93">
        <v>0</v>
      </c>
      <c r="J155" s="93">
        <f t="shared" si="10"/>
        <v>0</v>
      </c>
      <c r="K155" s="94"/>
      <c r="L155" s="13"/>
      <c r="M155" s="95" t="s">
        <v>10</v>
      </c>
      <c r="N155" s="96" t="s">
        <v>28</v>
      </c>
      <c r="O155" s="97">
        <v>0</v>
      </c>
      <c r="P155" s="97">
        <f t="shared" si="11"/>
        <v>0</v>
      </c>
      <c r="Q155" s="97">
        <v>0</v>
      </c>
      <c r="R155" s="97">
        <f t="shared" si="12"/>
        <v>0</v>
      </c>
      <c r="S155" s="97">
        <v>0</v>
      </c>
      <c r="T155" s="98">
        <f t="shared" si="13"/>
        <v>0</v>
      </c>
      <c r="W155" s="12" t="s">
        <v>211</v>
      </c>
      <c r="AR155" s="99" t="s">
        <v>158</v>
      </c>
      <c r="AT155" s="99" t="s">
        <v>76</v>
      </c>
      <c r="AU155" s="99" t="s">
        <v>82</v>
      </c>
      <c r="AY155" s="3" t="s">
        <v>73</v>
      </c>
      <c r="BE155" s="100">
        <f t="shared" si="14"/>
        <v>0</v>
      </c>
      <c r="BF155" s="100">
        <f t="shared" si="15"/>
        <v>0</v>
      </c>
      <c r="BG155" s="100">
        <f t="shared" si="16"/>
        <v>0</v>
      </c>
      <c r="BH155" s="100">
        <f t="shared" si="17"/>
        <v>0</v>
      </c>
      <c r="BI155" s="100">
        <f t="shared" si="18"/>
        <v>0</v>
      </c>
      <c r="BJ155" s="3" t="s">
        <v>82</v>
      </c>
      <c r="BK155" s="100">
        <f t="shared" si="19"/>
        <v>0</v>
      </c>
      <c r="BL155" s="3" t="s">
        <v>158</v>
      </c>
      <c r="BM155" s="99" t="s">
        <v>212</v>
      </c>
    </row>
    <row r="156" spans="2:65" s="75" customFormat="1" ht="22.9" customHeight="1">
      <c r="B156" s="76"/>
      <c r="D156" s="77" t="s">
        <v>69</v>
      </c>
      <c r="E156" s="85" t="s">
        <v>213</v>
      </c>
      <c r="F156" s="85" t="s">
        <v>214</v>
      </c>
      <c r="J156" s="86">
        <f>BK156</f>
        <v>0</v>
      </c>
      <c r="L156" s="76"/>
      <c r="M156" s="80"/>
      <c r="P156" s="81">
        <f>SUM(P157:P159)</f>
        <v>6.1528319999999992</v>
      </c>
      <c r="R156" s="81">
        <f>SUM(R157:R159)</f>
        <v>0.13522319999999999</v>
      </c>
      <c r="T156" s="82">
        <f>SUM(T157:T159)</f>
        <v>0</v>
      </c>
      <c r="W156" s="75" t="s">
        <v>215</v>
      </c>
      <c r="AR156" s="77" t="s">
        <v>82</v>
      </c>
      <c r="AT156" s="83" t="s">
        <v>69</v>
      </c>
      <c r="AU156" s="83" t="s">
        <v>72</v>
      </c>
      <c r="AY156" s="77" t="s">
        <v>73</v>
      </c>
      <c r="BK156" s="84">
        <f>SUM(BK157:BK159)</f>
        <v>0</v>
      </c>
    </row>
    <row r="157" spans="2:65" s="12" customFormat="1" ht="24.2" customHeight="1">
      <c r="B157" s="87"/>
      <c r="C157" s="88" t="s">
        <v>216</v>
      </c>
      <c r="D157" s="88" t="s">
        <v>76</v>
      </c>
      <c r="E157" s="89" t="s">
        <v>217</v>
      </c>
      <c r="F157" s="90" t="s">
        <v>218</v>
      </c>
      <c r="G157" s="91" t="s">
        <v>140</v>
      </c>
      <c r="H157" s="92">
        <v>50.4</v>
      </c>
      <c r="I157" s="93">
        <v>0</v>
      </c>
      <c r="J157" s="93">
        <f>ROUND(I157*H157,2)</f>
        <v>0</v>
      </c>
      <c r="K157" s="94"/>
      <c r="L157" s="13"/>
      <c r="M157" s="95" t="s">
        <v>10</v>
      </c>
      <c r="N157" s="96" t="s">
        <v>28</v>
      </c>
      <c r="O157" s="97">
        <v>0.12207999999999999</v>
      </c>
      <c r="P157" s="97">
        <f>O157*H157</f>
        <v>6.1528319999999992</v>
      </c>
      <c r="Q157" s="97">
        <v>1E-3</v>
      </c>
      <c r="R157" s="97">
        <f>Q157*H157</f>
        <v>5.04E-2</v>
      </c>
      <c r="S157" s="97">
        <v>0</v>
      </c>
      <c r="T157" s="98">
        <f>S157*H157</f>
        <v>0</v>
      </c>
      <c r="W157" s="12" t="s">
        <v>219</v>
      </c>
      <c r="AR157" s="99" t="s">
        <v>158</v>
      </c>
      <c r="AT157" s="99" t="s">
        <v>76</v>
      </c>
      <c r="AU157" s="99" t="s">
        <v>82</v>
      </c>
      <c r="AY157" s="3" t="s">
        <v>73</v>
      </c>
      <c r="BE157" s="100">
        <f>IF(N157="základná",J157,0)</f>
        <v>0</v>
      </c>
      <c r="BF157" s="100">
        <f>IF(N157="znížená",J157,0)</f>
        <v>0</v>
      </c>
      <c r="BG157" s="100">
        <f>IF(N157="zákl. prenesená",J157,0)</f>
        <v>0</v>
      </c>
      <c r="BH157" s="100">
        <f>IF(N157="zníž. prenesená",J157,0)</f>
        <v>0</v>
      </c>
      <c r="BI157" s="100">
        <f>IF(N157="nulová",J157,0)</f>
        <v>0</v>
      </c>
      <c r="BJ157" s="3" t="s">
        <v>82</v>
      </c>
      <c r="BK157" s="100">
        <f>ROUND(I157*H157,2)</f>
        <v>0</v>
      </c>
      <c r="BL157" s="3" t="s">
        <v>158</v>
      </c>
      <c r="BM157" s="99" t="s">
        <v>220</v>
      </c>
    </row>
    <row r="158" spans="2:65" s="12" customFormat="1" ht="24.2" customHeight="1">
      <c r="B158" s="87"/>
      <c r="C158" s="101" t="s">
        <v>221</v>
      </c>
      <c r="D158" s="101" t="s">
        <v>164</v>
      </c>
      <c r="E158" s="102" t="s">
        <v>222</v>
      </c>
      <c r="F158" s="103" t="s">
        <v>223</v>
      </c>
      <c r="G158" s="104" t="s">
        <v>140</v>
      </c>
      <c r="H158" s="105">
        <v>51.408000000000001</v>
      </c>
      <c r="I158" s="106">
        <v>0</v>
      </c>
      <c r="J158" s="106">
        <f>ROUND(I158*H158,2)</f>
        <v>0</v>
      </c>
      <c r="K158" s="107"/>
      <c r="L158" s="108"/>
      <c r="M158" s="109" t="s">
        <v>10</v>
      </c>
      <c r="N158" s="110" t="s">
        <v>28</v>
      </c>
      <c r="O158" s="97">
        <v>0</v>
      </c>
      <c r="P158" s="97">
        <f>O158*H158</f>
        <v>0</v>
      </c>
      <c r="Q158" s="97">
        <v>1.65E-3</v>
      </c>
      <c r="R158" s="97">
        <f>Q158*H158</f>
        <v>8.4823200000000001E-2</v>
      </c>
      <c r="S158" s="97">
        <v>0</v>
      </c>
      <c r="T158" s="98">
        <f>S158*H158</f>
        <v>0</v>
      </c>
      <c r="W158" s="12" t="s">
        <v>224</v>
      </c>
      <c r="AR158" s="99" t="s">
        <v>168</v>
      </c>
      <c r="AT158" s="99" t="s">
        <v>164</v>
      </c>
      <c r="AU158" s="99" t="s">
        <v>82</v>
      </c>
      <c r="AY158" s="3" t="s">
        <v>73</v>
      </c>
      <c r="BE158" s="100">
        <f>IF(N158="základná",J158,0)</f>
        <v>0</v>
      </c>
      <c r="BF158" s="100">
        <f>IF(N158="znížená",J158,0)</f>
        <v>0</v>
      </c>
      <c r="BG158" s="100">
        <f>IF(N158="zákl. prenesená",J158,0)</f>
        <v>0</v>
      </c>
      <c r="BH158" s="100">
        <f>IF(N158="zníž. prenesená",J158,0)</f>
        <v>0</v>
      </c>
      <c r="BI158" s="100">
        <f>IF(N158="nulová",J158,0)</f>
        <v>0</v>
      </c>
      <c r="BJ158" s="3" t="s">
        <v>82</v>
      </c>
      <c r="BK158" s="100">
        <f>ROUND(I158*H158,2)</f>
        <v>0</v>
      </c>
      <c r="BL158" s="3" t="s">
        <v>158</v>
      </c>
      <c r="BM158" s="99" t="s">
        <v>225</v>
      </c>
    </row>
    <row r="159" spans="2:65" s="12" customFormat="1" ht="24.2" customHeight="1">
      <c r="B159" s="87"/>
      <c r="C159" s="88" t="s">
        <v>226</v>
      </c>
      <c r="D159" s="88" t="s">
        <v>76</v>
      </c>
      <c r="E159" s="89" t="s">
        <v>227</v>
      </c>
      <c r="F159" s="90" t="s">
        <v>228</v>
      </c>
      <c r="G159" s="91" t="s">
        <v>210</v>
      </c>
      <c r="H159" s="92">
        <v>7.0220000000000002</v>
      </c>
      <c r="I159" s="93">
        <v>0</v>
      </c>
      <c r="J159" s="93">
        <f>ROUND(I159*H159,2)</f>
        <v>0</v>
      </c>
      <c r="K159" s="94"/>
      <c r="L159" s="13"/>
      <c r="M159" s="111" t="s">
        <v>10</v>
      </c>
      <c r="N159" s="112" t="s">
        <v>28</v>
      </c>
      <c r="O159" s="113">
        <v>0</v>
      </c>
      <c r="P159" s="113">
        <f>O159*H159</f>
        <v>0</v>
      </c>
      <c r="Q159" s="113">
        <v>0</v>
      </c>
      <c r="R159" s="113">
        <f>Q159*H159</f>
        <v>0</v>
      </c>
      <c r="S159" s="113">
        <v>0</v>
      </c>
      <c r="T159" s="114">
        <f>S159*H159</f>
        <v>0</v>
      </c>
      <c r="W159" s="12" t="s">
        <v>229</v>
      </c>
      <c r="AR159" s="99" t="s">
        <v>158</v>
      </c>
      <c r="AT159" s="99" t="s">
        <v>76</v>
      </c>
      <c r="AU159" s="99" t="s">
        <v>82</v>
      </c>
      <c r="AY159" s="3" t="s">
        <v>73</v>
      </c>
      <c r="BE159" s="100">
        <f>IF(N159="základná",J159,0)</f>
        <v>0</v>
      </c>
      <c r="BF159" s="100">
        <f>IF(N159="znížená",J159,0)</f>
        <v>0</v>
      </c>
      <c r="BG159" s="100">
        <f>IF(N159="zákl. prenesená",J159,0)</f>
        <v>0</v>
      </c>
      <c r="BH159" s="100">
        <f>IF(N159="zníž. prenesená",J159,0)</f>
        <v>0</v>
      </c>
      <c r="BI159" s="100">
        <f>IF(N159="nulová",J159,0)</f>
        <v>0</v>
      </c>
      <c r="BJ159" s="3" t="s">
        <v>82</v>
      </c>
      <c r="BK159" s="100">
        <f>ROUND(I159*H159,2)</f>
        <v>0</v>
      </c>
      <c r="BL159" s="3" t="s">
        <v>158</v>
      </c>
      <c r="BM159" s="99" t="s">
        <v>230</v>
      </c>
    </row>
    <row r="160" spans="2:65" s="12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13"/>
    </row>
  </sheetData>
  <autoFilter ref="C123:K159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04 - Izolácia základov + ...</vt:lpstr>
      <vt:lpstr>'04 - Izolácia základov + ...'!Print_Area</vt:lpstr>
      <vt:lpstr>'04 - Izolácia základov + ...'!Print_Titles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Rutter</dc:creator>
  <cp:lastModifiedBy>David Rutter</cp:lastModifiedBy>
  <dcterms:created xsi:type="dcterms:W3CDTF">2021-08-24T10:26:32Z</dcterms:created>
  <dcterms:modified xsi:type="dcterms:W3CDTF">2021-08-24T10:27:41Z</dcterms:modified>
</cp:coreProperties>
</file>