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esza\Desktop\KEMPE STAV\3. Obklady Slnečnice\"/>
    </mc:Choice>
  </mc:AlternateContent>
  <xr:revisionPtr revIDLastSave="0" documentId="8_{DA971CE5-EF3A-48AE-93D2-BACEF66B3525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Rekapitulácia stavby" sheetId="1" r:id="rId1"/>
    <sheet name="SO 12 O+D" sheetId="70" r:id="rId2"/>
    <sheet name="SO 11 O+D" sheetId="2" r:id="rId3"/>
    <sheet name="SO 10 O+D" sheetId="69" r:id="rId4"/>
    <sheet name="SO 012 ZTI" sheetId="15" r:id="rId5"/>
    <sheet name="SO 011 ZTI" sheetId="5" r:id="rId6"/>
    <sheet name="SO 010 ZTI" sheetId="68" r:id="rId7"/>
  </sheets>
  <definedNames>
    <definedName name="_xlnm._FilterDatabase" localSheetId="6" hidden="1">'SO 010 ZTI'!$C$19:$K$68</definedName>
    <definedName name="_xlnm._FilterDatabase" localSheetId="5" hidden="1">'SO 011 ZTI'!$C$19:$J$68</definedName>
    <definedName name="_xlnm._FilterDatabase" localSheetId="4" hidden="1">'SO 012 ZTI'!$C$19:$J$68</definedName>
    <definedName name="_xlnm._FilterDatabase" localSheetId="3" hidden="1">'SO 10 O+D'!$C$17:$J$71</definedName>
    <definedName name="_xlnm._FilterDatabase" localSheetId="2" hidden="1">'SO 11 O+D'!$C$17:$J$71</definedName>
    <definedName name="_xlnm._FilterDatabase" localSheetId="1" hidden="1">'SO 12 O+D'!$C$17:$J$71</definedName>
    <definedName name="_xlnm.Print_Titles" localSheetId="0">'Rekapitulácia stavby'!$14:$14</definedName>
    <definedName name="_xlnm.Print_Titles" localSheetId="6">'SO 010 ZTI'!$19:$19</definedName>
    <definedName name="_xlnm.Print_Titles" localSheetId="5">'SO 011 ZTI'!$19:$19</definedName>
    <definedName name="_xlnm.Print_Titles" localSheetId="4">'SO 012 ZTI'!$19:$19</definedName>
    <definedName name="_xlnm.Print_Titles" localSheetId="3">'SO 10 O+D'!$17:$17</definedName>
    <definedName name="_xlnm.Print_Titles" localSheetId="2">'SO 11 O+D'!$17:$17</definedName>
    <definedName name="_xlnm.Print_Titles" localSheetId="1">'SO 12 O+D'!$17:$17</definedName>
    <definedName name="_xlnm.Print_Area" localSheetId="0">'Rekapitulácia stavby'!$B$2:$AQ$25</definedName>
    <definedName name="_xlnm.Print_Area" localSheetId="6">'SO 010 ZTI'!$B$2:$J$69</definedName>
    <definedName name="_xlnm.Print_Area" localSheetId="5">'SO 011 ZTI'!$B$2:$J$69</definedName>
    <definedName name="_xlnm.Print_Area" localSheetId="4">'SO 012 ZTI'!$B$2:$J$69</definedName>
    <definedName name="_xlnm.Print_Area" localSheetId="3">'SO 10 O+D'!$B$2:$J$72</definedName>
    <definedName name="_xlnm.Print_Area" localSheetId="2">'SO 11 O+D'!$B$2:$J$72</definedName>
    <definedName name="_xlnm.Print_Area" localSheetId="1">'SO 12 O+D'!$B$2:$J$72</definedName>
  </definedNames>
  <calcPr calcId="191029" iterateCount="1"/>
</workbook>
</file>

<file path=xl/calcChain.xml><?xml version="1.0" encoding="utf-8"?>
<calcChain xmlns="http://schemas.openxmlformats.org/spreadsheetml/2006/main">
  <c r="J23" i="70" l="1"/>
  <c r="J71" i="70"/>
  <c r="J70" i="70"/>
  <c r="J69" i="70"/>
  <c r="J68" i="70"/>
  <c r="J66" i="70"/>
  <c r="J65" i="70"/>
  <c r="J63" i="70"/>
  <c r="J60" i="70"/>
  <c r="J59" i="70"/>
  <c r="J58" i="70"/>
  <c r="J55" i="70"/>
  <c r="J53" i="70"/>
  <c r="J51" i="70"/>
  <c r="J50" i="70"/>
  <c r="J49" i="70"/>
  <c r="J48" i="70"/>
  <c r="J47" i="70"/>
  <c r="J46" i="70"/>
  <c r="J45" i="70"/>
  <c r="J44" i="70"/>
  <c r="J43" i="70"/>
  <c r="J42" i="70"/>
  <c r="J39" i="70"/>
  <c r="J34" i="70"/>
  <c r="J33" i="70"/>
  <c r="J32" i="70"/>
  <c r="J27" i="70"/>
  <c r="J26" i="70"/>
  <c r="J25" i="70"/>
  <c r="J22" i="70"/>
  <c r="J21" i="70"/>
  <c r="J71" i="69"/>
  <c r="J70" i="69"/>
  <c r="J69" i="69"/>
  <c r="J68" i="69"/>
  <c r="J66" i="69"/>
  <c r="J65" i="69"/>
  <c r="J64" i="69"/>
  <c r="J63" i="69"/>
  <c r="J61" i="69"/>
  <c r="J60" i="69"/>
  <c r="J59" i="69"/>
  <c r="J58" i="69"/>
  <c r="J56" i="69"/>
  <c r="J55" i="69"/>
  <c r="J54" i="69"/>
  <c r="J53" i="69"/>
  <c r="J51" i="69"/>
  <c r="J50" i="69"/>
  <c r="J49" i="69"/>
  <c r="J48" i="69"/>
  <c r="J47" i="69"/>
  <c r="J46" i="69"/>
  <c r="J45" i="69"/>
  <c r="J44" i="69"/>
  <c r="J43" i="69"/>
  <c r="J42" i="69"/>
  <c r="J39" i="69"/>
  <c r="J38" i="69" s="1"/>
  <c r="J34" i="69"/>
  <c r="J33" i="69"/>
  <c r="J32" i="69"/>
  <c r="J27" i="69"/>
  <c r="J26" i="69"/>
  <c r="J25" i="69"/>
  <c r="J24" i="69"/>
  <c r="J23" i="69"/>
  <c r="J22" i="69"/>
  <c r="J21" i="69"/>
  <c r="J69" i="2"/>
  <c r="J68" i="2"/>
  <c r="J67" i="69" l="1"/>
  <c r="J24" i="70"/>
  <c r="J20" i="70" s="1"/>
  <c r="J64" i="70"/>
  <c r="J54" i="70"/>
  <c r="J61" i="70"/>
  <c r="J56" i="70"/>
  <c r="J38" i="70"/>
  <c r="J67" i="70"/>
  <c r="J20" i="69"/>
  <c r="J40" i="69"/>
  <c r="J40" i="70" l="1"/>
  <c r="J19" i="70" s="1"/>
  <c r="J18" i="70" s="1"/>
  <c r="AG18" i="1" s="1"/>
  <c r="J19" i="69"/>
  <c r="J18" i="69" s="1"/>
  <c r="AG20" i="1" s="1"/>
  <c r="AN20" i="1" s="1"/>
  <c r="AN18" i="1" l="1"/>
  <c r="J61" i="2"/>
  <c r="J60" i="2"/>
  <c r="J56" i="2" l="1"/>
  <c r="J55" i="2"/>
  <c r="J54" i="2"/>
  <c r="J53" i="2"/>
  <c r="J51" i="2" l="1"/>
  <c r="J50" i="2"/>
  <c r="J49" i="2"/>
  <c r="J48" i="2"/>
  <c r="J47" i="2"/>
  <c r="J46" i="2"/>
  <c r="J45" i="2"/>
  <c r="J44" i="2"/>
  <c r="J43" i="2"/>
  <c r="J42" i="2"/>
  <c r="J34" i="2" l="1"/>
  <c r="J33" i="2"/>
  <c r="J32" i="2"/>
  <c r="J27" i="2"/>
  <c r="J26" i="2"/>
  <c r="J25" i="2"/>
  <c r="J24" i="2"/>
  <c r="J23" i="2"/>
  <c r="J22" i="2"/>
  <c r="J21" i="2"/>
  <c r="J68" i="68"/>
  <c r="J67" i="68"/>
  <c r="J66" i="68"/>
  <c r="J65" i="68"/>
  <c r="J64" i="68"/>
  <c r="J63" i="68"/>
  <c r="J62" i="68"/>
  <c r="J61" i="68"/>
  <c r="J60" i="68"/>
  <c r="J59" i="68"/>
  <c r="J58" i="68"/>
  <c r="J57" i="68"/>
  <c r="J56" i="68"/>
  <c r="J55" i="68"/>
  <c r="J54" i="68"/>
  <c r="J53" i="68"/>
  <c r="J52" i="68"/>
  <c r="J51" i="68"/>
  <c r="J50" i="68"/>
  <c r="J49" i="68"/>
  <c r="J48" i="68"/>
  <c r="J47" i="68"/>
  <c r="J46" i="68"/>
  <c r="J45" i="68"/>
  <c r="J44" i="68"/>
  <c r="J43" i="68"/>
  <c r="J42" i="68"/>
  <c r="J41" i="68"/>
  <c r="J40" i="68"/>
  <c r="J39" i="68"/>
  <c r="J38" i="68"/>
  <c r="J37" i="68"/>
  <c r="J36" i="68"/>
  <c r="J35" i="68"/>
  <c r="J34" i="68"/>
  <c r="J33" i="68"/>
  <c r="J32" i="68"/>
  <c r="J31" i="68"/>
  <c r="J30" i="68"/>
  <c r="J29" i="68"/>
  <c r="J28" i="68"/>
  <c r="J27" i="68"/>
  <c r="J26" i="68"/>
  <c r="J25" i="68"/>
  <c r="J24" i="68"/>
  <c r="J23" i="68"/>
  <c r="J31" i="5"/>
  <c r="J31" i="15"/>
  <c r="J22" i="68" l="1"/>
  <c r="J21" i="68" s="1"/>
  <c r="J20" i="68" s="1"/>
  <c r="AG24" i="1" s="1"/>
  <c r="AN24" i="1" s="1"/>
  <c r="J20" i="2"/>
  <c r="J50" i="5" l="1"/>
  <c r="J49" i="5"/>
  <c r="J48" i="5"/>
  <c r="J45" i="5"/>
  <c r="J44" i="5"/>
  <c r="J43" i="5"/>
  <c r="J42" i="5"/>
  <c r="J48" i="15"/>
  <c r="J45" i="15" l="1"/>
  <c r="J44" i="15"/>
  <c r="J50" i="15" l="1"/>
  <c r="J49" i="15"/>
  <c r="J43" i="15"/>
  <c r="J42" i="15"/>
  <c r="J54" i="15" l="1"/>
  <c r="J53" i="15"/>
  <c r="J52" i="15"/>
  <c r="J51" i="15"/>
  <c r="AY23" i="1"/>
  <c r="AX23" i="1"/>
  <c r="AY22" i="1"/>
  <c r="AX22" i="1"/>
  <c r="AY19" i="1"/>
  <c r="AX19" i="1"/>
  <c r="AY18" i="1"/>
  <c r="AX18" i="1"/>
  <c r="J56" i="15"/>
  <c r="J55" i="15"/>
  <c r="J39" i="15"/>
  <c r="J30" i="15"/>
  <c r="J65" i="5"/>
  <c r="J62" i="5"/>
  <c r="J57" i="5"/>
  <c r="J55" i="5"/>
  <c r="J52" i="5"/>
  <c r="J47" i="5"/>
  <c r="J46" i="5"/>
  <c r="J40" i="5"/>
  <c r="J39" i="5"/>
  <c r="J36" i="5"/>
  <c r="J27" i="5"/>
  <c r="J26" i="5"/>
  <c r="J24" i="5"/>
  <c r="J23" i="5"/>
  <c r="AS24" i="1"/>
  <c r="AS20" i="1"/>
  <c r="J66" i="15"/>
  <c r="J64" i="15"/>
  <c r="J63" i="15"/>
  <c r="J62" i="15"/>
  <c r="J58" i="15"/>
  <c r="J46" i="15"/>
  <c r="J34" i="15"/>
  <c r="J65" i="2"/>
  <c r="J64" i="2"/>
  <c r="J63" i="2"/>
  <c r="J59" i="2"/>
  <c r="J58" i="2"/>
  <c r="J60" i="15"/>
  <c r="J59" i="15"/>
  <c r="J41" i="15"/>
  <c r="J38" i="15"/>
  <c r="J33" i="15"/>
  <c r="J28" i="15"/>
  <c r="J26" i="15"/>
  <c r="J25" i="15"/>
  <c r="J24" i="15"/>
  <c r="J60" i="5"/>
  <c r="J59" i="5"/>
  <c r="J58" i="5"/>
  <c r="J51" i="5"/>
  <c r="J38" i="5"/>
  <c r="J37" i="5"/>
  <c r="J30" i="5"/>
  <c r="J29" i="5"/>
  <c r="J28" i="5"/>
  <c r="J70" i="2"/>
  <c r="J68" i="15"/>
  <c r="J67" i="15"/>
  <c r="J65" i="15"/>
  <c r="J61" i="15"/>
  <c r="J57" i="15"/>
  <c r="J47" i="15"/>
  <c r="J40" i="15"/>
  <c r="J37" i="15"/>
  <c r="J36" i="15"/>
  <c r="J35" i="15"/>
  <c r="J32" i="15"/>
  <c r="J29" i="15"/>
  <c r="J27" i="15"/>
  <c r="J23" i="15"/>
  <c r="J68" i="5"/>
  <c r="J67" i="5"/>
  <c r="J66" i="5"/>
  <c r="J64" i="5"/>
  <c r="J63" i="5"/>
  <c r="J61" i="5"/>
  <c r="J56" i="5"/>
  <c r="J54" i="5"/>
  <c r="J53" i="5"/>
  <c r="J41" i="5"/>
  <c r="J35" i="5"/>
  <c r="J34" i="5"/>
  <c r="J33" i="5"/>
  <c r="J32" i="5"/>
  <c r="J25" i="5"/>
  <c r="J71" i="2"/>
  <c r="J66" i="2"/>
  <c r="J39" i="2"/>
  <c r="J38" i="2" s="1"/>
  <c r="J67" i="2" l="1"/>
  <c r="J40" i="2"/>
  <c r="J19" i="2" s="1"/>
  <c r="J18" i="2" s="1"/>
  <c r="AG19" i="1" s="1"/>
  <c r="J22" i="15"/>
  <c r="J21" i="15" s="1"/>
  <c r="J20" i="15" s="1"/>
  <c r="AG22" i="1" s="1"/>
  <c r="J22" i="5"/>
  <c r="J21" i="5" s="1"/>
  <c r="J20" i="5" s="1"/>
  <c r="AG23" i="1" s="1"/>
  <c r="AN23" i="1" s="1"/>
  <c r="AU19" i="1"/>
  <c r="BB18" i="1"/>
  <c r="BC23" i="1"/>
  <c r="BD18" i="1"/>
  <c r="AV22" i="1"/>
  <c r="AZ18" i="1"/>
  <c r="AS21" i="1"/>
  <c r="AZ23" i="1"/>
  <c r="BD23" i="1"/>
  <c r="AV19" i="1"/>
  <c r="AZ22" i="1"/>
  <c r="BB23" i="1"/>
  <c r="AZ19" i="1"/>
  <c r="BC22" i="1"/>
  <c r="BD19" i="1"/>
  <c r="AV18" i="1"/>
  <c r="BB22" i="1"/>
  <c r="AV23" i="1"/>
  <c r="BC18" i="1"/>
  <c r="BB19" i="1"/>
  <c r="BD22" i="1"/>
  <c r="BC19" i="1"/>
  <c r="AS17" i="1"/>
  <c r="AN22" i="1" l="1"/>
  <c r="AN21" i="1" s="1"/>
  <c r="AG21" i="1"/>
  <c r="AN19" i="1"/>
  <c r="AN17" i="1" s="1"/>
  <c r="AG17" i="1"/>
  <c r="AS16" i="1"/>
  <c r="AU23" i="1"/>
  <c r="AZ24" i="1"/>
  <c r="AV24" i="1" s="1"/>
  <c r="AZ20" i="1"/>
  <c r="AV20" i="1" s="1"/>
  <c r="BD24" i="1"/>
  <c r="BC24" i="1"/>
  <c r="AY24" i="1" s="1"/>
  <c r="BC20" i="1"/>
  <c r="AY20" i="1" s="1"/>
  <c r="BB24" i="1"/>
  <c r="AX24" i="1" s="1"/>
  <c r="BB20" i="1"/>
  <c r="AX20" i="1" s="1"/>
  <c r="BD20" i="1"/>
  <c r="AN16" i="1" l="1"/>
  <c r="AG16" i="1"/>
  <c r="AU18" i="1"/>
  <c r="AU22" i="1"/>
  <c r="AW18" i="1"/>
  <c r="AT18" i="1" s="1"/>
  <c r="BB17" i="1"/>
  <c r="AX17" i="1" s="1"/>
  <c r="BD17" i="1"/>
  <c r="AZ17" i="1"/>
  <c r="AV17" i="1" s="1"/>
  <c r="AZ21" i="1"/>
  <c r="AV21" i="1" s="1"/>
  <c r="BC21" i="1"/>
  <c r="AY21" i="1" s="1"/>
  <c r="BB21" i="1"/>
  <c r="AX21" i="1" s="1"/>
  <c r="BC17" i="1"/>
  <c r="AY17" i="1" s="1"/>
  <c r="BD21" i="1"/>
  <c r="AU24" i="1"/>
  <c r="AU20" i="1"/>
  <c r="BD16" i="1" l="1"/>
  <c r="BA18" i="1"/>
  <c r="AU17" i="1"/>
  <c r="AZ16" i="1"/>
  <c r="BC16" i="1"/>
  <c r="AU21" i="1"/>
  <c r="BB16" i="1"/>
  <c r="AU16" i="1" l="1"/>
  <c r="AX16" i="1"/>
  <c r="AW23" i="1"/>
  <c r="AT23" i="1" s="1"/>
  <c r="AV16" i="1"/>
  <c r="AY16" i="1"/>
  <c r="AW19" i="1"/>
  <c r="AT19" i="1" s="1"/>
  <c r="BA24" i="1"/>
  <c r="AW24" i="1" s="1"/>
  <c r="AT24" i="1" s="1"/>
  <c r="BA22" i="1"/>
  <c r="BA19" i="1" l="1"/>
  <c r="BA23" i="1"/>
  <c r="AW22" i="1"/>
  <c r="AT22" i="1" s="1"/>
  <c r="BA20" i="1"/>
  <c r="AW20" i="1" s="1"/>
  <c r="AT20" i="1"/>
  <c r="BA17" i="1" l="1"/>
  <c r="BA21" i="1" l="1"/>
  <c r="AW21" i="1" s="1"/>
  <c r="AT21" i="1" s="1"/>
  <c r="AW17" i="1"/>
  <c r="AT17" i="1"/>
  <c r="BA16" i="1" l="1"/>
  <c r="AW16" i="1" l="1"/>
  <c r="AT16" i="1" l="1"/>
</calcChain>
</file>

<file path=xl/sharedStrings.xml><?xml version="1.0" encoding="utf-8"?>
<sst xmlns="http://schemas.openxmlformats.org/spreadsheetml/2006/main" count="1508" uniqueCount="302">
  <si>
    <t/>
  </si>
  <si>
    <t>{ac0505e7-44d8-4479-b630-f493443e3ed1}</t>
  </si>
  <si>
    <t>Kód:</t>
  </si>
  <si>
    <t>0620</t>
  </si>
  <si>
    <t>Stavba:</t>
  </si>
  <si>
    <t>JUŽNÉ MESTO BRATISLAVA - ZÓNA A1 - 2. ETAPA</t>
  </si>
  <si>
    <t>Miesto:</t>
  </si>
  <si>
    <t xml:space="preserve"> </t>
  </si>
  <si>
    <t>Dátum:</t>
  </si>
  <si>
    <t>19. 12. 2020</t>
  </si>
  <si>
    <t>Objednávateľ:</t>
  </si>
  <si>
    <t>Zhotoviteľ:</t>
  </si>
  <si>
    <t>Vyplň údaj</t>
  </si>
  <si>
    <t>Projektant:</t>
  </si>
  <si>
    <t>ACREA s.r.o.</t>
  </si>
  <si>
    <t>Spracovateľ: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</si>
  <si>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</si>
  <si>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</si>
  <si>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</si>
  <si>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</si>
  <si>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</si>
  <si>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</si>
  <si>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</si>
  <si>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</si>
  <si>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</si>
  <si>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</si>
  <si>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</si>
  <si>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</si>
  <si>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</si>
  <si>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</si>
  <si>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</si>
  <si>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</si>
  <si>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</si>
  <si>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</si>
  <si>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</si>
  <si>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</si>
  <si>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</si>
  <si>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</si>
  <si>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</si>
  <si>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</si>
  <si>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</si>
  <si>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SO - 011</t>
  </si>
  <si>
    <t>BYTOVÝ DOM G2</t>
  </si>
  <si>
    <t>STA</t>
  </si>
  <si>
    <t>1</t>
  </si>
  <si>
    <t>{63727778-5a0c-4ac4-90dc-2452e3682456}</t>
  </si>
  <si>
    <t>Časť</t>
  </si>
  <si>
    <t>2</t>
  </si>
  <si>
    <t>{5b90a7f4-5b2a-4b21-bd13-23aa641626fc}</t>
  </si>
  <si>
    <t>{799bfd9e-9a00-42b9-bc29-f5da72fc696b}</t>
  </si>
  <si>
    <t>{aeb7bda6-7707-486f-82f1-bf98394442d7}</t>
  </si>
  <si>
    <t>SO - 012</t>
  </si>
  <si>
    <t>BYTOVÝ DOM G3</t>
  </si>
  <si>
    <t>{265fc91f-f5fd-48a0-9abd-e3e22cd0cc1d}</t>
  </si>
  <si>
    <t>{53296326-b2ef-4c6b-b0d7-ddc3f420570d}</t>
  </si>
  <si>
    <t>{d801da0e-6481-420d-a207-71bd77f0aa97}</t>
  </si>
  <si>
    <t>{9578331c-b33e-4df3-b2b5-7c8485143689}</t>
  </si>
  <si>
    <t>Objekt:</t>
  </si>
  <si>
    <t>SO - 011 - BYTOVÝ DOM G2</t>
  </si>
  <si>
    <t>Časť:</t>
  </si>
  <si>
    <t>E1-1 - ASR - ARCHITEKTONICKO STAVEBNÁ ČASŤ</t>
  </si>
  <si>
    <t>RoZing s.r.o.</t>
  </si>
  <si>
    <t>Náklady z rozpočtu</t>
  </si>
  <si>
    <t>m2</t>
  </si>
  <si>
    <t>190</t>
  </si>
  <si>
    <t>M</t>
  </si>
  <si>
    <t>Cena celkom [EUR]</t>
  </si>
  <si>
    <t>ROZPOČET</t>
  </si>
  <si>
    <t>PČ</t>
  </si>
  <si>
    <t>MJ</t>
  </si>
  <si>
    <t>Množstvo</t>
  </si>
  <si>
    <t>J.cena [EUR]</t>
  </si>
  <si>
    <t>Cenová sústava</t>
  </si>
  <si>
    <t>K</t>
  </si>
  <si>
    <t>VV</t>
  </si>
  <si>
    <t>Súčet</t>
  </si>
  <si>
    <t>ks</t>
  </si>
  <si>
    <t>m</t>
  </si>
  <si>
    <t>"S7.1" 24</t>
  </si>
  <si>
    <t>PSV</t>
  </si>
  <si>
    <t>Práce a dodávky PSV</t>
  </si>
  <si>
    <t>711</t>
  </si>
  <si>
    <t>Izolácie proti vode a vlhkosti</t>
  </si>
  <si>
    <t>kg</t>
  </si>
  <si>
    <t>711210200.S</t>
  </si>
  <si>
    <t>"S5" 430</t>
  </si>
  <si>
    <t>"S7" 232</t>
  </si>
  <si>
    <t>245650000400.S</t>
  </si>
  <si>
    <t>Stierka hydroizolačná na báze cementu</t>
  </si>
  <si>
    <t>247710007700.S</t>
  </si>
  <si>
    <t>Pás tesniaci š. 120 mm, na utesnenie rohových a spojovacích škár pri aplikácii hydroizolácií</t>
  </si>
  <si>
    <t>711212001.S.1</t>
  </si>
  <si>
    <t>"S5-2x PMMA HI NÁTER - DETAILOVÝ SYSTÉM" 180*2</t>
  </si>
  <si>
    <t>"S7-2x PMMA HI NÁTER - DETAILOVÝ SYSTÉM" 260*2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</si>
  <si>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</si>
  <si>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</si>
  <si>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</si>
  <si>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</si>
  <si>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</si>
  <si>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</si>
  <si>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</si>
  <si>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</si>
  <si>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</si>
  <si>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</si>
  <si>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</si>
  <si>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</si>
  <si>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</si>
  <si>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</si>
  <si>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</si>
  <si>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</si>
  <si>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</si>
  <si>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</si>
  <si>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</si>
  <si>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</si>
  <si>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</si>
  <si>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</si>
  <si>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</si>
  <si>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</si>
  <si>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</si>
  <si>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</si>
  <si>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</si>
  <si>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</si>
  <si>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</si>
  <si>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</si>
  <si>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</si>
  <si>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</si>
  <si>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</si>
  <si>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</si>
  <si>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188</t>
  </si>
  <si>
    <t>189</t>
  </si>
  <si>
    <t>191</t>
  </si>
  <si>
    <t>764</t>
  </si>
  <si>
    <t>Konštrukcie klampiarske</t>
  </si>
  <si>
    <t>764421520.S</t>
  </si>
  <si>
    <t>771</t>
  </si>
  <si>
    <t>Podlahy z dlaždíc</t>
  </si>
  <si>
    <t>771411004.S.1</t>
  </si>
  <si>
    <t>597640006300.S</t>
  </si>
  <si>
    <t>771411005.S</t>
  </si>
  <si>
    <t>597640005600.S</t>
  </si>
  <si>
    <t>771541215.S</t>
  </si>
  <si>
    <t>597740002110.S.1</t>
  </si>
  <si>
    <t>771576306.S</t>
  </si>
  <si>
    <t>597740001110.S</t>
  </si>
  <si>
    <t>781</t>
  </si>
  <si>
    <t>Obklady</t>
  </si>
  <si>
    <t>781441027.S.1</t>
  </si>
  <si>
    <t>597640001800.S</t>
  </si>
  <si>
    <t>E1-3 - ZTI - ZDRAVOTECHNIKA</t>
  </si>
  <si>
    <t>Úroveň 3:</t>
  </si>
  <si>
    <t>02 - Bytový dom G2</t>
  </si>
  <si>
    <t>725</t>
  </si>
  <si>
    <t>Zdravotechnika - zariaďovacie predmety</t>
  </si>
  <si>
    <t>725119107.S</t>
  </si>
  <si>
    <t>Montáž závesného systému pre WC</t>
  </si>
  <si>
    <t>642370000300.S</t>
  </si>
  <si>
    <t>Závesný systém Alcaplast AM 101/1120</t>
  </si>
  <si>
    <t>725119109.S</t>
  </si>
  <si>
    <t>Montáž tlakového tlačidlového splachovača</t>
  </si>
  <si>
    <t>642370001000.S</t>
  </si>
  <si>
    <t>725119109.S1</t>
  </si>
  <si>
    <t>Montáž WC sedátka</t>
  </si>
  <si>
    <t>642370003800</t>
  </si>
  <si>
    <t>Záchodová doska Jika Lyra Plus</t>
  </si>
  <si>
    <t>725119410.S</t>
  </si>
  <si>
    <t>Montáž záchodovej misy keramickej zavesenej s rovným odpadom</t>
  </si>
  <si>
    <t>642360000500.S</t>
  </si>
  <si>
    <t>725219401.S</t>
  </si>
  <si>
    <t>Montáž umývadla keramického na skrutky do muriva, bez výtokovej armatúry</t>
  </si>
  <si>
    <t>642110004300.S</t>
  </si>
  <si>
    <t>UMÝVADLO Ideal Standard Connect 60cm</t>
  </si>
  <si>
    <t>642110004301.S</t>
  </si>
  <si>
    <t>UMÝVADLO Ideal Standard Tempo 37cm, ĽAVÉ</t>
  </si>
  <si>
    <t>642110004302.S</t>
  </si>
  <si>
    <t>UMÝVADLO Ideal Standard Tempo 37cm, PRAVÉ</t>
  </si>
  <si>
    <t>725229113.S</t>
  </si>
  <si>
    <t>Montáž vane akrylátovej klasickej, bez výtokovej armatúry</t>
  </si>
  <si>
    <t>554210003600.S</t>
  </si>
  <si>
    <t>VAŇA Eurowa Kaldewei, rozmer 1700 x 700 mm</t>
  </si>
  <si>
    <t>552210002000.S</t>
  </si>
  <si>
    <t>Vaňové nohy Kaldewei model 5041 PLUS</t>
  </si>
  <si>
    <t>725241111.S</t>
  </si>
  <si>
    <t>Montáž sprchovej vaničky akrylátovej štvorcovej 800x800 mm</t>
  </si>
  <si>
    <t>554230002000.S</t>
  </si>
  <si>
    <t>SPRCHOVÁ VANIČKA  Ideal Standard Ultraflat 80x80cm (K517201)</t>
  </si>
  <si>
    <t>554230005900.S</t>
  </si>
  <si>
    <t>725241125.S</t>
  </si>
  <si>
    <t>Montáž sprchovej vaničky akrylátovej obdĺžnikovej 1000x800 mm</t>
  </si>
  <si>
    <t>554230000500.S</t>
  </si>
  <si>
    <t>SPRCHOVÁ VANIČKA  Ideal Standard Ultraflat 100x80cm (K518001)</t>
  </si>
  <si>
    <t>725333360.S</t>
  </si>
  <si>
    <t>Montáž výlevky keramickej voľne stojacej bez výtokovej armatúry</t>
  </si>
  <si>
    <t>642710000100</t>
  </si>
  <si>
    <t>VÝLEVKA keramická voľne stojaca IDEAL STANDARD EUROVIT so zadným odtokom</t>
  </si>
  <si>
    <t>7258292011.S</t>
  </si>
  <si>
    <t>Montáž batérie umývadlovej a drezovej nástennej pákovej alebo klasickej s mechanickým ovládaním - výlevka</t>
  </si>
  <si>
    <t>551450000200.S</t>
  </si>
  <si>
    <t>Batéria pre výlevku</t>
  </si>
  <si>
    <t>725829206.S</t>
  </si>
  <si>
    <t>Montáž batérie umývadlovej a drezovej stojankovej s mechanickým ovládaním odpadového ventilu</t>
  </si>
  <si>
    <t>551450003800.S</t>
  </si>
  <si>
    <t>725839215.S</t>
  </si>
  <si>
    <t>Montáž batérie vaňovej nástennej</t>
  </si>
  <si>
    <t>551450001200.S</t>
  </si>
  <si>
    <t>725849201.S</t>
  </si>
  <si>
    <t>Montáž batérie sprchovej nástennej pákovej, klasickej</t>
  </si>
  <si>
    <t>551450002600.S</t>
  </si>
  <si>
    <t>725849205.S</t>
  </si>
  <si>
    <t>Montáž batérie sprchovej nástennej, držiak sprchy s nastaviteľnou výškou sprchy</t>
  </si>
  <si>
    <t>551450003300.S</t>
  </si>
  <si>
    <t>725869301.S</t>
  </si>
  <si>
    <t>Montáž zápachovej uzávierky pre zariaďovacie predmety, umývadlovej do D 40</t>
  </si>
  <si>
    <t>551620006400.S</t>
  </si>
  <si>
    <t>725869330.S</t>
  </si>
  <si>
    <t>Montáž zápachovej uzávierky pre zariaďovacie predmety, vaňovej do D 50</t>
  </si>
  <si>
    <t>551620001200.S</t>
  </si>
  <si>
    <t>Sifón vaňový Alcaplast A51 CRM automat komplet, chróm</t>
  </si>
  <si>
    <t>725869340.S</t>
  </si>
  <si>
    <t>Montáž zápachovej uzávierky pre zariaďovacie predmety, sprchovej do D 50</t>
  </si>
  <si>
    <t>551620003400.S</t>
  </si>
  <si>
    <t>SO - 012 - BYTOVÝ DOM G3</t>
  </si>
  <si>
    <t>E 1-3 - ZTI - ZDRAVOTECHNIKA</t>
  </si>
  <si>
    <t>02 - Bytový dom G3</t>
  </si>
  <si>
    <t>Tlačítko Alcaplast biele M270</t>
  </si>
  <si>
    <t>Misa záchodová keramická závesná JIKA LYRA PLUS H8233800000001 Biela</t>
  </si>
  <si>
    <r>
      <t xml:space="preserve">Nohy pre sprchovacie vaničky akrylátové </t>
    </r>
    <r>
      <rPr>
        <i/>
        <sz val="9"/>
        <color rgb="FFFF0000"/>
        <rFont val="Arial CE"/>
        <charset val="238"/>
      </rPr>
      <t>- len ak to bude nevyhnutné, vanička bude podmurovaná</t>
    </r>
  </si>
  <si>
    <t>Umývadlový SIFÓN Alcaplast A431, DN32 s převlečnou maticou 5/4", kov</t>
  </si>
  <si>
    <t>Umývadlová BATÉRIA  Ideal Standard Ceraflex s odtokovou garniturou, B1708</t>
  </si>
  <si>
    <t>Vaňová nástenná BATÉRIA s príslušenstvom Ideal Standard Ceraflex, B1722</t>
  </si>
  <si>
    <t>Sprchová BATÉRIA Ideal Standard Ceraflex B1720, chróm (páka dole)</t>
  </si>
  <si>
    <t>Sprchová SÚPRAVA Ideal Standard- Ideal Rain S1, tyč 90 cm, s ručnou sprchou, chróm, B9502</t>
  </si>
  <si>
    <t>Zápachová uzávierka sprchových vaničiek DN 40, Roth - znížený CHROM PLAST Ø 90, 8100034</t>
  </si>
  <si>
    <t>Sprchový kút Kolo Rekord štvrocový 800x800 mm, posuvné dvere, PKDK80222003</t>
  </si>
  <si>
    <t>Montáž rohového sprchového kúta 800x800 mm s posuvnými dverami</t>
  </si>
  <si>
    <t>Sprchová zástena dl. 1000 mm s otváravými dverami</t>
  </si>
  <si>
    <t>Montáž sprchovej zásteny dl .1000 mm s otváravými dverami (m.č. T3-C1-08-04.02, T3-C1-08-01.02, T3-C2-08-06.02, T3-C2-08-09.02)</t>
  </si>
  <si>
    <t>Sprchová zástena dl. 800 mm s otváravými dverami</t>
  </si>
  <si>
    <t>Montáž sprchovej zásteny dl. 800 mm s otváravými dverami (m.č. T3-C1-02-10.01, T3-C1-03-10.01, T3-C1-04-10.01)</t>
  </si>
  <si>
    <t>Montáž sprchovej zásteny dl. 800 mm s otváravými dverami (m.č. T2-B1-02-06.02, T2-B1-03-06.02, T2-B1-04-06.02, T2-B1-05-06.02, T2-B1-06-06.02, T2-B1-07-06.02, T2-B1-08-07.02, T2-B2-08-03.02)</t>
  </si>
  <si>
    <t>Montáž sprchovej zásteny dl .1000 mm s otváravými dverami (m.č. T2-B1-08-04.02, T2-B1-08-01.02, T2-B2-08-06.02, T2-B2-08-09.02)</t>
  </si>
  <si>
    <t>Izolačná doska pre závesné WC a bidet s príslušenstvom a krytkou (biela), Alcaplast M930</t>
  </si>
  <si>
    <t>642360000500.1</t>
  </si>
  <si>
    <t>SO - 010 - BYTOVÝ DOM G1</t>
  </si>
  <si>
    <t>02 - Bytový dom G1</t>
  </si>
  <si>
    <t>711210100.S</t>
  </si>
  <si>
    <t>245610000400.S</t>
  </si>
  <si>
    <t>Stierka hydroizolačná na báze syntetickej živice, (tekutá hydroizolačná fólia)</t>
  </si>
  <si>
    <t>711210110.S</t>
  </si>
  <si>
    <t>711210125.S</t>
  </si>
  <si>
    <t>245660000550.S</t>
  </si>
  <si>
    <t>Náter hydroizolačný tekutá vodonepriepustná membrána na báze živice</t>
  </si>
  <si>
    <t>K06.1-5_Oplechovanie balkónov, Hliník, Systémový balkónový profil Celox, typ MAXI, farba 01 Elox striebro</t>
  </si>
  <si>
    <t>771275307.Stupnice</t>
  </si>
  <si>
    <t>597740002110stupnice</t>
  </si>
  <si>
    <t>771275307.podstupnic</t>
  </si>
  <si>
    <t>597740002110podstupn</t>
  </si>
  <si>
    <t>771415005sokl;sch</t>
  </si>
  <si>
    <t>597740002110sokl;sch</t>
  </si>
  <si>
    <t>771576109.podesty</t>
  </si>
  <si>
    <t>597740002110podest</t>
  </si>
  <si>
    <t>771415005.sokl;podes</t>
  </si>
  <si>
    <t>597740002110sokl;pod</t>
  </si>
  <si>
    <t>Dlaždice keramické DANZIG 333 x 333 x 7,2 mm, farba ANTRACITE, R10</t>
  </si>
  <si>
    <t>Dlaždice keramické DANZIG 333 x 333 x 7,2 mm, farba GREY, R10</t>
  </si>
  <si>
    <r>
      <t xml:space="preserve">Montáž soklíkov z obkladačiek do tmelu veľ. 333 x 100 mm - </t>
    </r>
    <r>
      <rPr>
        <b/>
        <sz val="9"/>
        <color rgb="FFFF0000"/>
        <rFont val="Arial CE"/>
        <charset val="238"/>
      </rPr>
      <t>schody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</si>
  <si>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r>
      <t xml:space="preserve">Dlaždice keramické DANZIG </t>
    </r>
    <r>
      <rPr>
        <b/>
        <i/>
        <sz val="9"/>
        <color rgb="FF0000FF"/>
        <rFont val="Arial CE"/>
        <charset val="238"/>
      </rPr>
      <t>schodnica</t>
    </r>
    <r>
      <rPr>
        <i/>
        <sz val="9"/>
        <color rgb="FF0000FF"/>
        <rFont val="Arial CE"/>
      </rPr>
      <t xml:space="preserve"> 333 x 333 x 7,2 mm, farba ANTRACITE, R10</t>
    </r>
  </si>
  <si>
    <r>
      <t xml:space="preserve">Montáž obkladov schodiskových stupňov dlaždicami do flexibilného tmelu veľ. 333 x 333 mm - </t>
    </r>
    <r>
      <rPr>
        <b/>
        <sz val="9"/>
        <color rgb="FFFF0000"/>
        <rFont val="Arial CE"/>
        <charset val="238"/>
      </rPr>
      <t>podstupnice (P12)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</si>
  <si>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r>
      <t xml:space="preserve">Montáž obkladov schodiskových stupňov dlaždicami do flexibilného tmelu veľ. 333 x 333 mm - </t>
    </r>
    <r>
      <rPr>
        <b/>
        <sz val="9"/>
        <color rgb="FFFF0000"/>
        <rFont val="Arial CE"/>
        <charset val="238"/>
      </rPr>
      <t>stupnice (P12)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</si>
  <si>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t>771415008.chodby</t>
  </si>
  <si>
    <t>597740003500sokl;cho</t>
  </si>
  <si>
    <t>771576133.chodby</t>
  </si>
  <si>
    <t>597740003500chodby</t>
  </si>
  <si>
    <r>
      <t xml:space="preserve">Montáž soklíkov z obkladačiek do tmelu veľ. 333 x 100 mm - </t>
    </r>
    <r>
      <rPr>
        <b/>
        <sz val="9"/>
        <color rgb="FFFF0000"/>
        <rFont val="Arial CE"/>
        <charset val="238"/>
      </rPr>
      <t>podesty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</si>
  <si>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r>
      <t xml:space="preserve">Montáž podláh z dlaždíc keramických do tmelu flexibilného veľ. 333 x 333 mm - </t>
    </r>
    <r>
      <rPr>
        <b/>
        <sz val="9"/>
        <color rgb="FFFF0000"/>
        <rFont val="Arial CE"/>
        <charset val="238"/>
      </rPr>
      <t>podesty (P3), medzipodesty (P13)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</si>
  <si>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t>Dlaždice keramické DANZIG 310 x 620 x 8 mm, farba GREY, R10</t>
  </si>
  <si>
    <r>
      <t xml:space="preserve">Montáž soklíkov z obkladačiek do tmelu veľ. 620 x 100 mm - </t>
    </r>
    <r>
      <rPr>
        <b/>
        <sz val="9"/>
        <color rgb="FFFF0000"/>
        <rFont val="Arial CE"/>
        <charset val="238"/>
      </rPr>
      <t>chodby (P3)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</si>
  <si>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r>
      <t xml:space="preserve">Montáž podláh z dlaždíc keramických do tmelu flexibilného mrazuvzdorného veľ. 310 x 620 mm - </t>
    </r>
    <r>
      <rPr>
        <b/>
        <sz val="9"/>
        <color rgb="FFFF0000"/>
        <rFont val="Arial CE"/>
        <charset val="238"/>
      </rPr>
      <t>chodby (P3)</t>
    </r>
    <r>
      <rPr>
        <sz val="9"/>
        <rFont val="Arial CE"/>
      </rPr>
      <t xml:space="preserve"> (vrátane škárovania a tmelenia + vrátane dodávky flexibilného lepidla, škárovacej hmoty a tmelov + vrátane presunu hmôt a likvidácie odpadu)</t>
    </r>
  </si>
  <si>
    <t>Dlaždice keramické DANZIG OUT 333 x 333 x 7,2 mm, farba GREY, R11/C</t>
  </si>
  <si>
    <r>
      <rPr>
        <b/>
        <sz val="9"/>
        <color rgb="FFFF0000"/>
        <rFont val="Arial CE"/>
        <charset val="238"/>
      </rPr>
      <t xml:space="preserve">Balkóny (S5) </t>
    </r>
    <r>
      <rPr>
        <sz val="9"/>
        <rFont val="Arial CE"/>
      </rPr>
      <t>Montáž podláh z dlaždíc gres  kladených do tmelu flexibil. mrazuvzdorného veľ. 333 x 333 mm  (vrátane škárovania a tmelenia + vrátane dodávky flexibilného lepidla, škárovacej hmoty a tmelov + vrátane presunu hmôt a likvidácie odpadu)</t>
    </r>
  </si>
  <si>
    <r>
      <rPr>
        <b/>
        <sz val="9"/>
        <color rgb="FFFF0000"/>
        <rFont val="Arial CE"/>
        <charset val="238"/>
      </rPr>
      <t>Balkóny (S5)</t>
    </r>
    <r>
      <rPr>
        <sz val="9"/>
        <rFont val="Arial CE"/>
      </rPr>
      <t xml:space="preserve"> Montáž soklíkov z obkladačiek do malty veľ. 333 x 100 mm</t>
    </r>
    <r>
      <rPr>
        <sz val="9"/>
        <rFont val="Arial CE"/>
        <charset val="238"/>
      </rPr>
      <t>, (vrátane škárovania a tmelenia + vrátane dodávky flexibilného lepidla, škárovacej hmoty a tmelov + vrátane presunu hmôt a likvidácie odpadu)</t>
    </r>
  </si>
  <si>
    <t>Obklad Ceramica Limone Qubus 310 × 620 mm (White, Grey, Dark Grey, Antracite, Soft Grey, Beige) Aaron Biela lesklá/matná 300 × 600 mm</t>
  </si>
  <si>
    <t>Dlažba Ceramica Limone Qubus 333 × 333 mm</t>
  </si>
  <si>
    <r>
      <rPr>
        <b/>
        <sz val="9"/>
        <color rgb="FFFF0000"/>
        <rFont val="Arial CE"/>
        <charset val="238"/>
      </rPr>
      <t>Kúpeľne (P2)</t>
    </r>
    <r>
      <rPr>
        <sz val="9"/>
        <rFont val="Arial CE"/>
      </rPr>
      <t xml:space="preserve"> Montáž podláh z dlaždíc keramických do tmelu flexibilného mrazuvzdorného veľ. 333 x 333 mm (vrátane škárovania a tmelenia + vrátane dodávky flexibilného lepidla, škárovacej hmoty a tmelov + vrátane presunu hmôt a likvidácie odpadu)</t>
    </r>
  </si>
  <si>
    <r>
      <rPr>
        <b/>
        <sz val="9"/>
        <color rgb="FFFF0000"/>
        <rFont val="Arial CE"/>
        <charset val="238"/>
      </rPr>
      <t xml:space="preserve">Kúpeľne (Wi01+Wi02) </t>
    </r>
    <r>
      <rPr>
        <sz val="9"/>
        <rFont val="Arial CE"/>
      </rPr>
      <t>Montáž obkladov vnútor. stien z obkladačiek kladených do flex. lepidla veľ. 310x620 mm (vrátane škárovania a tmelenia + vrátane dodávky flexibilného lepidla, škárovacej hmoty a tmelov + vrátane presunu hmôt a likvidácie odpadu)</t>
    </r>
  </si>
  <si>
    <r>
      <rPr>
        <b/>
        <sz val="9"/>
        <color rgb="FFFF0000"/>
        <rFont val="Arial CE"/>
        <charset val="238"/>
      </rPr>
      <t>Kúpeľne (P2</t>
    </r>
    <r>
      <rPr>
        <sz val="9"/>
        <rFont val="Arial CE"/>
      </rPr>
      <t>) Montáž soklíkov z obkladačiek do malty veľ. 333 x 100 mm  (vrátane škárovania a tmelenia + vrátane dodávky flexibilného lepidla, škárovacej hmoty a tmelov + vrátane presunu hmôt a likvidácie odpadu)</t>
    </r>
  </si>
  <si>
    <t>Kúpeľne</t>
  </si>
  <si>
    <t>Balkóny</t>
  </si>
  <si>
    <t>Vstupná hala, chodby</t>
  </si>
  <si>
    <t>Schodiská</t>
  </si>
  <si>
    <r>
      <rPr>
        <b/>
        <sz val="9"/>
        <color rgb="FFFF0000"/>
        <rFont val="Arial CE"/>
        <charset val="238"/>
      </rPr>
      <t>Kúpeľne (Wi01+Wi02)</t>
    </r>
    <r>
      <rPr>
        <sz val="9"/>
        <rFont val="Arial CE"/>
      </rPr>
      <t xml:space="preserve"> Zhotovenie dvojnásobného izol. náteru pod keramické obklady v interiéri na ploche zvislej</t>
    </r>
  </si>
  <si>
    <r>
      <rPr>
        <b/>
        <sz val="9"/>
        <color rgb="FFFF0000"/>
        <rFont val="Arial CE"/>
        <charset val="238"/>
      </rPr>
      <t>Kúpeľne (P2)</t>
    </r>
    <r>
      <rPr>
        <sz val="9"/>
        <rFont val="Arial CE"/>
      </rPr>
      <t xml:space="preserve"> Zhotovenie dvojnásobnej izol. stierky pod keramické obklady v interiéri na ploche vodorovnej</t>
    </r>
  </si>
  <si>
    <r>
      <rPr>
        <b/>
        <sz val="9"/>
        <color rgb="FFFF0000"/>
        <rFont val="Arial CE"/>
        <charset val="238"/>
      </rPr>
      <t>Kúpeľne (P2.1)</t>
    </r>
    <r>
      <rPr>
        <sz val="9"/>
        <rFont val="Arial CE"/>
      </rPr>
      <t xml:space="preserve"> Zhotovenie dvojnásobnej izol. stierky pod keramické obklady v interiéri na ploche zvislej</t>
    </r>
  </si>
  <si>
    <r>
      <rPr>
        <b/>
        <sz val="9"/>
        <color rgb="FFFF0000"/>
        <rFont val="Arial CE"/>
        <charset val="238"/>
      </rPr>
      <t>Balkóny a lódžie (S5, S7, S7.1)</t>
    </r>
    <r>
      <rPr>
        <sz val="9"/>
        <rFont val="Arial CE"/>
      </rPr>
      <t xml:space="preserve"> Zhotovenie dvojnásobnej izol. stierky balkónov a terás na ploche vodorovnej</t>
    </r>
  </si>
  <si>
    <r>
      <rPr>
        <b/>
        <sz val="9"/>
        <color rgb="FFFF0000"/>
        <rFont val="Arial CE"/>
        <charset val="238"/>
      </rPr>
      <t>Balkóny a lódžie (S5, S7)</t>
    </r>
    <r>
      <rPr>
        <sz val="9"/>
        <rFont val="Arial CE"/>
      </rPr>
      <t xml:space="preserve"> 2x PMMA HI NÁTER - DETAILOVÝ SYSTÉM zvislá</t>
    </r>
  </si>
  <si>
    <r>
      <rPr>
        <b/>
        <sz val="9"/>
        <color rgb="FFFF0000"/>
        <rFont val="Arial CE"/>
        <charset val="238"/>
      </rPr>
      <t xml:space="preserve">Kúpeľne (Wi01+Wi02) </t>
    </r>
    <r>
      <rPr>
        <sz val="9"/>
        <rFont val="Arial CE"/>
      </rPr>
      <t>Montáž hliníkových profilov pre obklad do tmelu - roh steny</t>
    </r>
  </si>
  <si>
    <t>781491111</t>
  </si>
  <si>
    <t>553630000203</t>
  </si>
  <si>
    <t>Profil rohový pre obklady hliníkový</t>
  </si>
  <si>
    <t>Obklady a dlažby</t>
  </si>
  <si>
    <t>Zariaďovacie predmety, sanita</t>
  </si>
  <si>
    <t>SO - 010</t>
  </si>
  <si>
    <t>BYTOVÝ DOM 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</si>
</sst>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3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b/>
      <sz val="14"/>
      <name val="Arial CE"/>
    </font>
    <font>
      <b/>
      <sz val="10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i/>
      <sz val="9"/>
      <color rgb="FF0000FF"/>
      <name val="Arial CE"/>
      <charset val="238"/>
    </font>
    <font>
      <sz val="9"/>
      <name val="Arial CE"/>
      <charset val="238"/>
    </font>
    <font>
      <b/>
      <sz val="10"/>
      <color rgb="FF00336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3" fillId="0" borderId="12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2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4" fontId="21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166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17" fillId="0" borderId="0" xfId="0" applyNumberFormat="1" applyFont="1" applyAlignment="1"/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7" fillId="0" borderId="0" xfId="0" applyFont="1" applyAlignment="1">
      <alignment horizontal="left"/>
    </xf>
    <xf numFmtId="166" fontId="7" fillId="0" borderId="0" xfId="0" applyNumberFormat="1" applyFont="1" applyAlignment="1"/>
    <xf numFmtId="0" fontId="15" fillId="0" borderId="17" xfId="0" applyFont="1" applyBorder="1" applyAlignment="1" applyProtection="1">
      <alignment horizontal="center" vertical="center"/>
      <protection locked="0"/>
    </xf>
    <xf numFmtId="49" fontId="15" fillId="0" borderId="17" xfId="0" applyNumberFormat="1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166" fontId="15" fillId="2" borderId="17" xfId="0" applyNumberFormat="1" applyFont="1" applyFill="1" applyBorder="1" applyAlignment="1" applyProtection="1">
      <alignment vertical="center"/>
      <protection locked="0"/>
    </xf>
    <xf numFmtId="166" fontId="15" fillId="0" borderId="17" xfId="0" applyNumberFormat="1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166" fontId="24" fillId="2" borderId="17" xfId="0" applyNumberFormat="1" applyFont="1" applyFill="1" applyBorder="1" applyAlignment="1" applyProtection="1">
      <alignment vertical="center"/>
      <protection locked="0"/>
    </xf>
    <xf numFmtId="166" fontId="24" fillId="0" borderId="17" xfId="0" applyNumberFormat="1" applyFont="1" applyBorder="1" applyAlignment="1" applyProtection="1">
      <alignment vertical="center"/>
      <protection locked="0"/>
    </xf>
    <xf numFmtId="0" fontId="25" fillId="0" borderId="17" xfId="0" applyFont="1" applyBorder="1" applyAlignment="1" applyProtection="1">
      <alignment vertical="center"/>
      <protection locked="0"/>
    </xf>
    <xf numFmtId="0" fontId="25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4" fillId="0" borderId="17" xfId="0" applyFont="1" applyFill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horizontal="left" vertical="center" wrapText="1"/>
      <protection locked="0"/>
    </xf>
    <xf numFmtId="4" fontId="15" fillId="0" borderId="17" xfId="0" applyNumberFormat="1" applyFont="1" applyBorder="1" applyAlignment="1" applyProtection="1">
      <alignment vertical="center"/>
      <protection locked="0"/>
    </xf>
    <xf numFmtId="4" fontId="24" fillId="0" borderId="17" xfId="0" applyNumberFormat="1" applyFont="1" applyBorder="1" applyAlignment="1" applyProtection="1">
      <alignment vertical="center"/>
      <protection locked="0"/>
    </xf>
    <xf numFmtId="0" fontId="29" fillId="0" borderId="17" xfId="0" applyFont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/>
    <xf numFmtId="0" fontId="8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30" fillId="4" borderId="0" xfId="0" applyFont="1" applyFill="1" applyAlignment="1">
      <alignment horizontal="left"/>
    </xf>
    <xf numFmtId="0" fontId="8" fillId="4" borderId="0" xfId="0" applyFont="1" applyFill="1" applyAlignment="1" applyProtection="1">
      <protection locked="0"/>
    </xf>
    <xf numFmtId="166" fontId="7" fillId="4" borderId="0" xfId="0" applyNumberFormat="1" applyFont="1" applyFill="1" applyAlignment="1"/>
    <xf numFmtId="0" fontId="29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left"/>
    </xf>
    <xf numFmtId="0" fontId="0" fillId="0" borderId="8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/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5"/>
  <sheetViews>
    <sheetView showGridLines="0" tabSelected="1" view="pageBreakPreview" zoomScaleNormal="100" zoomScaleSheetLayoutView="100" workbookViewId="0">
      <selection activeCell="BE16" sqref="BE16"/>
    </sheetView>
  </sheetViews>
  <sheetFormatPr defaultRowHeight="10.199999999999999" x14ac:dyDescent="0.2"/>
  <cols>
    <col min="1" max="1" width="9.140625" style="118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90" s="118" customFormat="1" x14ac:dyDescent="0.2"/>
    <row r="3" spans="1:90" s="2" customFormat="1" ht="6.9" customHeight="1" x14ac:dyDescent="0.2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18"/>
      <c r="BE3" s="17"/>
    </row>
    <row r="4" spans="1:90" s="2" customFormat="1" ht="24.9" customHeight="1" x14ac:dyDescent="0.2">
      <c r="B4" s="18"/>
      <c r="C4" s="13" t="s">
        <v>16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8"/>
      <c r="BE4" s="17"/>
    </row>
    <row r="5" spans="1:90" s="2" customFormat="1" ht="6.9" customHeight="1" x14ac:dyDescent="0.2"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8"/>
      <c r="BE5" s="17"/>
    </row>
    <row r="6" spans="1:90" s="3" customFormat="1" ht="12" customHeight="1" x14ac:dyDescent="0.2">
      <c r="A6" s="115"/>
      <c r="B6" s="24"/>
      <c r="C6" s="15" t="s">
        <v>2</v>
      </c>
      <c r="L6" s="3" t="s">
        <v>3</v>
      </c>
      <c r="AR6" s="24"/>
    </row>
    <row r="7" spans="1:90" s="4" customFormat="1" ht="36.9" customHeight="1" x14ac:dyDescent="0.2">
      <c r="A7" s="117"/>
      <c r="B7" s="25"/>
      <c r="C7" s="26" t="s">
        <v>4</v>
      </c>
      <c r="L7" s="157" t="s">
        <v>5</v>
      </c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R7" s="25"/>
    </row>
    <row r="8" spans="1:90" s="2" customFormat="1" ht="6.9" customHeight="1" x14ac:dyDescent="0.2"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8"/>
      <c r="BE8" s="17"/>
    </row>
    <row r="9" spans="1:90" s="2" customFormat="1" ht="12" customHeight="1" x14ac:dyDescent="0.2">
      <c r="B9" s="18"/>
      <c r="C9" s="15" t="s">
        <v>6</v>
      </c>
      <c r="D9" s="17"/>
      <c r="E9" s="17"/>
      <c r="F9" s="17"/>
      <c r="G9" s="17"/>
      <c r="H9" s="17"/>
      <c r="I9" s="17"/>
      <c r="J9" s="17"/>
      <c r="K9" s="17"/>
      <c r="L9" s="27" t="s">
        <v>7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5" t="s">
        <v>8</v>
      </c>
      <c r="AJ9" s="17"/>
      <c r="AK9" s="17"/>
      <c r="AL9" s="17"/>
      <c r="AM9" s="160" t="s">
        <v>9</v>
      </c>
      <c r="AN9" s="160"/>
      <c r="AO9" s="17"/>
      <c r="AP9" s="17"/>
      <c r="AQ9" s="17"/>
      <c r="AR9" s="18"/>
      <c r="BE9" s="17"/>
    </row>
    <row r="10" spans="1:90" s="2" customFormat="1" ht="6.9" customHeight="1" x14ac:dyDescent="0.2"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8"/>
      <c r="BE10" s="17"/>
    </row>
    <row r="11" spans="1:90" s="2" customFormat="1" ht="15.15" customHeight="1" x14ac:dyDescent="0.2">
      <c r="B11" s="18"/>
      <c r="C11" s="15" t="s">
        <v>10</v>
      </c>
      <c r="D11" s="17"/>
      <c r="E11" s="17"/>
      <c r="F11" s="17"/>
      <c r="G11" s="17"/>
      <c r="H11" s="17"/>
      <c r="I11" s="17"/>
      <c r="J11" s="17"/>
      <c r="K11" s="17"/>
      <c r="L11" s="3" t="s">
        <v>7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5" t="s">
        <v>13</v>
      </c>
      <c r="AJ11" s="17"/>
      <c r="AK11" s="17"/>
      <c r="AL11" s="17"/>
      <c r="AM11" s="146" t="s">
        <v>14</v>
      </c>
      <c r="AN11" s="147"/>
      <c r="AO11" s="147"/>
      <c r="AP11" s="147"/>
      <c r="AQ11" s="17"/>
      <c r="AR11" s="18"/>
      <c r="AS11" s="148" t="s">
        <v>17</v>
      </c>
      <c r="AT11" s="149"/>
      <c r="AU11" s="29"/>
      <c r="AV11" s="29"/>
      <c r="AW11" s="29"/>
      <c r="AX11" s="29"/>
      <c r="AY11" s="29"/>
      <c r="AZ11" s="29"/>
      <c r="BA11" s="29"/>
      <c r="BB11" s="29"/>
      <c r="BC11" s="29"/>
      <c r="BD11" s="30"/>
      <c r="BE11" s="17"/>
    </row>
    <row r="12" spans="1:90" s="2" customFormat="1" ht="15.15" customHeight="1" x14ac:dyDescent="0.2">
      <c r="B12" s="18"/>
      <c r="C12" s="15" t="s">
        <v>11</v>
      </c>
      <c r="D12" s="17"/>
      <c r="E12" s="17"/>
      <c r="F12" s="17"/>
      <c r="G12" s="17"/>
      <c r="H12" s="17"/>
      <c r="I12" s="17"/>
      <c r="J12" s="17"/>
      <c r="K12" s="17"/>
      <c r="L12" s="3" t="s">
        <v>0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5" t="s">
        <v>15</v>
      </c>
      <c r="AJ12" s="17"/>
      <c r="AK12" s="17"/>
      <c r="AL12" s="17"/>
      <c r="AM12" s="146" t="s">
        <v>7</v>
      </c>
      <c r="AN12" s="147"/>
      <c r="AO12" s="147"/>
      <c r="AP12" s="147"/>
      <c r="AQ12" s="17"/>
      <c r="AR12" s="18"/>
      <c r="AS12" s="150"/>
      <c r="AT12" s="151"/>
      <c r="AU12" s="31"/>
      <c r="AV12" s="31"/>
      <c r="AW12" s="31"/>
      <c r="AX12" s="31"/>
      <c r="AY12" s="31"/>
      <c r="AZ12" s="31"/>
      <c r="BA12" s="31"/>
      <c r="BB12" s="31"/>
      <c r="BC12" s="31"/>
      <c r="BD12" s="32"/>
      <c r="BE12" s="17"/>
    </row>
    <row r="13" spans="1:90" s="2" customFormat="1" ht="10.8" customHeight="1" x14ac:dyDescent="0.2"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8"/>
      <c r="AS13" s="150"/>
      <c r="AT13" s="151"/>
      <c r="AU13" s="31"/>
      <c r="AV13" s="31"/>
      <c r="AW13" s="31"/>
      <c r="AX13" s="31"/>
      <c r="AY13" s="31"/>
      <c r="AZ13" s="31"/>
      <c r="BA13" s="31"/>
      <c r="BB13" s="31"/>
      <c r="BC13" s="31"/>
      <c r="BD13" s="32"/>
      <c r="BE13" s="17"/>
    </row>
    <row r="14" spans="1:90" s="2" customFormat="1" ht="29.25" customHeight="1" x14ac:dyDescent="0.2">
      <c r="B14" s="18"/>
      <c r="C14" s="159" t="s">
        <v>18</v>
      </c>
      <c r="D14" s="153"/>
      <c r="E14" s="153"/>
      <c r="F14" s="153"/>
      <c r="G14" s="153"/>
      <c r="H14" s="33"/>
      <c r="I14" s="152" t="s">
        <v>19</v>
      </c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5" t="s">
        <v>20</v>
      </c>
      <c r="AH14" s="153"/>
      <c r="AI14" s="153"/>
      <c r="AJ14" s="153"/>
      <c r="AK14" s="153"/>
      <c r="AL14" s="153"/>
      <c r="AM14" s="153"/>
      <c r="AN14" s="152" t="s">
        <v>21</v>
      </c>
      <c r="AO14" s="153"/>
      <c r="AP14" s="154"/>
      <c r="AQ14" s="34" t="s">
        <v>22</v>
      </c>
      <c r="AR14" s="18"/>
      <c r="AS14" s="35" t="s">
        <v>23</v>
      </c>
      <c r="AT14" s="36" t="s">
        <v>24</v>
      </c>
      <c r="AU14" s="36" t="s">
        <v>25</v>
      </c>
      <c r="AV14" s="36" t="s">
        <v>26</v>
      </c>
      <c r="AW14" s="36" t="s">
        <v>27</v>
      </c>
      <c r="AX14" s="36" t="s">
        <v>28</v>
      </c>
      <c r="AY14" s="36" t="s">
        <v>29</v>
      </c>
      <c r="AZ14" s="36" t="s">
        <v>30</v>
      </c>
      <c r="BA14" s="36" t="s">
        <v>31</v>
      </c>
      <c r="BB14" s="36" t="s">
        <v>32</v>
      </c>
      <c r="BC14" s="36" t="s">
        <v>33</v>
      </c>
      <c r="BD14" s="37" t="s">
        <v>34</v>
      </c>
      <c r="BE14" s="17"/>
    </row>
    <row r="15" spans="1:90" s="2" customFormat="1" ht="10.8" customHeight="1" x14ac:dyDescent="0.2"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8"/>
      <c r="AS15" s="38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40"/>
      <c r="BE15" s="17"/>
    </row>
    <row r="16" spans="1:90" s="5" customFormat="1" ht="15.6" x14ac:dyDescent="0.2">
      <c r="B16" s="41"/>
      <c r="C16" s="42" t="s">
        <v>35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141">
        <f>AG17+AG21</f>
        <v>0</v>
      </c>
      <c r="AH16" s="141"/>
      <c r="AI16" s="141"/>
      <c r="AJ16" s="141"/>
      <c r="AK16" s="141"/>
      <c r="AL16" s="141"/>
      <c r="AM16" s="141"/>
      <c r="AN16" s="142">
        <f>AN17+AN21</f>
        <v>0</v>
      </c>
      <c r="AO16" s="142"/>
      <c r="AP16" s="142"/>
      <c r="AQ16" s="44" t="s">
        <v>0</v>
      </c>
      <c r="AR16" s="41"/>
      <c r="AS16" s="45" t="e">
        <f>ROUND(AS17+AS21+#REF!+#REF!+#REF!+#REF!+#REF!+SUM(#REF!)+#REF!+SUM(#REF!),2)</f>
        <v>#REF!</v>
      </c>
      <c r="AT16" s="46" t="e">
        <f t="shared" ref="AT16:AT24" si="0">ROUND(SUM(AV16:AW16),2)</f>
        <v>#REF!</v>
      </c>
      <c r="AU16" s="47" t="e">
        <f>ROUND(AU17+AU21+#REF!+#REF!+#REF!+#REF!+#REF!+SUM(#REF!)+#REF!+SUM(#REF!),5)</f>
        <v>#REF!</v>
      </c>
      <c r="AV16" s="46" t="e">
        <f>ROUND(AZ16*#REF!,2)</f>
        <v>#REF!</v>
      </c>
      <c r="AW16" s="46" t="e">
        <f>ROUND(BA16*#REF!,2)</f>
        <v>#REF!</v>
      </c>
      <c r="AX16" s="46" t="e">
        <f>ROUND(BB16*#REF!,2)</f>
        <v>#REF!</v>
      </c>
      <c r="AY16" s="46" t="e">
        <f>ROUND(BC16*#REF!,2)</f>
        <v>#REF!</v>
      </c>
      <c r="AZ16" s="46" t="e">
        <f>ROUND(AZ17+AZ21+#REF!+#REF!+#REF!+#REF!+#REF!+SUM(#REF!)+#REF!+SUM(#REF!),2)</f>
        <v>#REF!</v>
      </c>
      <c r="BA16" s="46" t="e">
        <f>ROUND(BA17+BA21+#REF!+#REF!+#REF!+#REF!+#REF!+SUM(#REF!)+#REF!+SUM(#REF!),2)</f>
        <v>#REF!</v>
      </c>
      <c r="BB16" s="46" t="e">
        <f>ROUND(BB17+BB21+#REF!+#REF!+#REF!+#REF!+#REF!+SUM(#REF!)+#REF!+SUM(#REF!),2)</f>
        <v>#REF!</v>
      </c>
      <c r="BC16" s="46" t="e">
        <f>ROUND(BC17+BC21+#REF!+#REF!+#REF!+#REF!+#REF!+SUM(#REF!)+#REF!+SUM(#REF!),2)</f>
        <v>#REF!</v>
      </c>
      <c r="BD16" s="48" t="e">
        <f>ROUND(BD17+BD21+#REF!+#REF!+#REF!+#REF!+#REF!+SUM(#REF!)+#REF!+SUM(#REF!),2)</f>
        <v>#REF!</v>
      </c>
      <c r="BS16" s="49" t="s">
        <v>36</v>
      </c>
      <c r="BT16" s="49" t="s">
        <v>37</v>
      </c>
      <c r="BU16" s="50" t="s">
        <v>38</v>
      </c>
      <c r="BV16" s="49" t="s">
        <v>39</v>
      </c>
      <c r="BW16" s="49" t="s">
        <v>1</v>
      </c>
      <c r="BX16" s="49" t="s">
        <v>40</v>
      </c>
      <c r="CL16" s="49" t="s">
        <v>0</v>
      </c>
    </row>
    <row r="17" spans="1:91" s="6" customFormat="1" ht="13.8" x14ac:dyDescent="0.2">
      <c r="B17" s="51"/>
      <c r="C17" s="52"/>
      <c r="D17" s="156"/>
      <c r="E17" s="156"/>
      <c r="F17" s="156"/>
      <c r="G17" s="156"/>
      <c r="H17" s="156"/>
      <c r="I17" s="116"/>
      <c r="J17" s="156" t="s">
        <v>298</v>
      </c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45">
        <f>SUM(AG18:AM20)</f>
        <v>0</v>
      </c>
      <c r="AH17" s="144"/>
      <c r="AI17" s="144"/>
      <c r="AJ17" s="144"/>
      <c r="AK17" s="144"/>
      <c r="AL17" s="144"/>
      <c r="AM17" s="144"/>
      <c r="AN17" s="143">
        <f>SUM(AN18:AP20)</f>
        <v>0</v>
      </c>
      <c r="AO17" s="144"/>
      <c r="AP17" s="144"/>
      <c r="AQ17" s="53" t="s">
        <v>43</v>
      </c>
      <c r="AR17" s="51"/>
      <c r="AS17" s="54" t="e">
        <f>ROUND(AS18+AS19+AS20+SUM(#REF!),2)</f>
        <v>#REF!</v>
      </c>
      <c r="AT17" s="55" t="e">
        <f t="shared" si="0"/>
        <v>#REF!</v>
      </c>
      <c r="AU17" s="56" t="e">
        <f>ROUND(AU18+AU19+AU20+SUM(#REF!),5)</f>
        <v>#REF!</v>
      </c>
      <c r="AV17" s="55" t="e">
        <f>ROUND(AZ17*#REF!,2)</f>
        <v>#REF!</v>
      </c>
      <c r="AW17" s="55" t="e">
        <f>ROUND(BA17*#REF!,2)</f>
        <v>#REF!</v>
      </c>
      <c r="AX17" s="55" t="e">
        <f>ROUND(BB17*#REF!,2)</f>
        <v>#REF!</v>
      </c>
      <c r="AY17" s="55" t="e">
        <f>ROUND(BC17*#REF!,2)</f>
        <v>#REF!</v>
      </c>
      <c r="AZ17" s="55" t="e">
        <f>ROUND(AZ18+AZ19+AZ20+SUM(#REF!),2)</f>
        <v>#REF!</v>
      </c>
      <c r="BA17" s="55" t="e">
        <f>ROUND(BA18+BA19+BA20+SUM(#REF!),2)</f>
        <v>#REF!</v>
      </c>
      <c r="BB17" s="55" t="e">
        <f>ROUND(BB18+BB19+BB20+SUM(#REF!),2)</f>
        <v>#REF!</v>
      </c>
      <c r="BC17" s="55" t="e">
        <f>ROUND(BC18+BC19+BC20+SUM(#REF!),2)</f>
        <v>#REF!</v>
      </c>
      <c r="BD17" s="57" t="e">
        <f>ROUND(BD18+BD19+BD20+SUM(#REF!),2)</f>
        <v>#REF!</v>
      </c>
      <c r="BS17" s="58" t="s">
        <v>36</v>
      </c>
      <c r="BT17" s="58" t="s">
        <v>44</v>
      </c>
      <c r="BU17" s="58" t="s">
        <v>38</v>
      </c>
      <c r="BV17" s="58" t="s">
        <v>39</v>
      </c>
      <c r="BW17" s="58" t="s">
        <v>45</v>
      </c>
      <c r="BX17" s="58" t="s">
        <v>1</v>
      </c>
      <c r="CL17" s="58" t="s">
        <v>0</v>
      </c>
      <c r="CM17" s="58" t="s">
        <v>37</v>
      </c>
    </row>
    <row r="18" spans="1:91" s="3" customFormat="1" ht="13.2" x14ac:dyDescent="0.2">
      <c r="A18" s="115"/>
      <c r="B18" s="24"/>
      <c r="C18" s="7"/>
      <c r="D18" s="7"/>
      <c r="E18" s="137" t="s">
        <v>51</v>
      </c>
      <c r="F18" s="137"/>
      <c r="G18" s="137"/>
      <c r="H18" s="137"/>
      <c r="I18" s="137"/>
      <c r="J18" s="7"/>
      <c r="K18" s="137" t="s">
        <v>52</v>
      </c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>
        <f>'SO 12 O+D'!J18</f>
        <v>0</v>
      </c>
      <c r="AH18" s="139"/>
      <c r="AI18" s="139"/>
      <c r="AJ18" s="139"/>
      <c r="AK18" s="139"/>
      <c r="AL18" s="139"/>
      <c r="AM18" s="139"/>
      <c r="AN18" s="138">
        <f t="shared" ref="AN18:AN20" si="1">ROUND(AG18*1.2,2)</f>
        <v>0</v>
      </c>
      <c r="AO18" s="139"/>
      <c r="AP18" s="139"/>
      <c r="AQ18" s="59" t="s">
        <v>46</v>
      </c>
      <c r="AR18" s="24"/>
      <c r="AS18" s="60">
        <v>0</v>
      </c>
      <c r="AT18" s="61" t="e">
        <f t="shared" si="0"/>
        <v>#REF!</v>
      </c>
      <c r="AU18" s="62" t="e">
        <f>'SO 11 O+D'!#REF!</f>
        <v>#REF!</v>
      </c>
      <c r="AV18" s="61" t="e">
        <f>'SO 11 O+D'!#REF!</f>
        <v>#REF!</v>
      </c>
      <c r="AW18" s="61" t="e">
        <f>'SO 11 O+D'!#REF!</f>
        <v>#REF!</v>
      </c>
      <c r="AX18" s="61" t="e">
        <f>'SO 11 O+D'!#REF!</f>
        <v>#REF!</v>
      </c>
      <c r="AY18" s="61" t="e">
        <f>'SO 11 O+D'!#REF!</f>
        <v>#REF!</v>
      </c>
      <c r="AZ18" s="61" t="e">
        <f>'SO 11 O+D'!#REF!</f>
        <v>#REF!</v>
      </c>
      <c r="BA18" s="61" t="e">
        <f>'SO 11 O+D'!#REF!</f>
        <v>#REF!</v>
      </c>
      <c r="BB18" s="61" t="e">
        <f>'SO 11 O+D'!#REF!</f>
        <v>#REF!</v>
      </c>
      <c r="BC18" s="61" t="e">
        <f>'SO 11 O+D'!#REF!</f>
        <v>#REF!</v>
      </c>
      <c r="BD18" s="63" t="e">
        <f>'SO 11 O+D'!#REF!</f>
        <v>#REF!</v>
      </c>
      <c r="BT18" s="14" t="s">
        <v>47</v>
      </c>
      <c r="BV18" s="14" t="s">
        <v>39</v>
      </c>
      <c r="BW18" s="14" t="s">
        <v>48</v>
      </c>
      <c r="BX18" s="14" t="s">
        <v>45</v>
      </c>
      <c r="CL18" s="14" t="s">
        <v>0</v>
      </c>
    </row>
    <row r="19" spans="1:91" s="3" customFormat="1" ht="13.2" x14ac:dyDescent="0.2">
      <c r="A19" s="115"/>
      <c r="B19" s="24"/>
      <c r="C19" s="7"/>
      <c r="D19" s="7"/>
      <c r="E19" s="137" t="s">
        <v>41</v>
      </c>
      <c r="F19" s="137"/>
      <c r="G19" s="137"/>
      <c r="H19" s="137"/>
      <c r="I19" s="137"/>
      <c r="J19" s="113"/>
      <c r="K19" s="137" t="s">
        <v>42</v>
      </c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8">
        <f>'SO 11 O+D'!J18</f>
        <v>0</v>
      </c>
      <c r="AH19" s="139"/>
      <c r="AI19" s="139"/>
      <c r="AJ19" s="139"/>
      <c r="AK19" s="139"/>
      <c r="AL19" s="139"/>
      <c r="AM19" s="139"/>
      <c r="AN19" s="138">
        <f t="shared" si="1"/>
        <v>0</v>
      </c>
      <c r="AO19" s="139"/>
      <c r="AP19" s="139"/>
      <c r="AQ19" s="59" t="s">
        <v>46</v>
      </c>
      <c r="AR19" s="24"/>
      <c r="AS19" s="60">
        <v>0</v>
      </c>
      <c r="AT19" s="61" t="e">
        <f t="shared" si="0"/>
        <v>#REF!</v>
      </c>
      <c r="AU19" s="62" t="e">
        <f>#REF!</f>
        <v>#REF!</v>
      </c>
      <c r="AV19" s="61" t="e">
        <f>#REF!</f>
        <v>#REF!</v>
      </c>
      <c r="AW19" s="61" t="e">
        <f>#REF!</f>
        <v>#REF!</v>
      </c>
      <c r="AX19" s="61" t="e">
        <f>#REF!</f>
        <v>#REF!</v>
      </c>
      <c r="AY19" s="61" t="e">
        <f>#REF!</f>
        <v>#REF!</v>
      </c>
      <c r="AZ19" s="61" t="e">
        <f>#REF!</f>
        <v>#REF!</v>
      </c>
      <c r="BA19" s="61" t="e">
        <f>#REF!</f>
        <v>#REF!</v>
      </c>
      <c r="BB19" s="61" t="e">
        <f>#REF!</f>
        <v>#REF!</v>
      </c>
      <c r="BC19" s="61" t="e">
        <f>#REF!</f>
        <v>#REF!</v>
      </c>
      <c r="BD19" s="63" t="e">
        <f>#REF!</f>
        <v>#REF!</v>
      </c>
      <c r="BT19" s="14" t="s">
        <v>47</v>
      </c>
      <c r="BV19" s="14" t="s">
        <v>39</v>
      </c>
      <c r="BW19" s="14" t="s">
        <v>49</v>
      </c>
      <c r="BX19" s="14" t="s">
        <v>45</v>
      </c>
      <c r="CL19" s="14" t="s">
        <v>0</v>
      </c>
    </row>
    <row r="20" spans="1:91" s="3" customFormat="1" ht="13.2" x14ac:dyDescent="0.2">
      <c r="A20" s="115"/>
      <c r="B20" s="24"/>
      <c r="C20" s="7"/>
      <c r="D20" s="7"/>
      <c r="E20" s="137" t="s">
        <v>300</v>
      </c>
      <c r="F20" s="137"/>
      <c r="G20" s="137"/>
      <c r="H20" s="137"/>
      <c r="I20" s="137"/>
      <c r="J20" s="113"/>
      <c r="K20" s="137" t="s">
        <v>301</v>
      </c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40">
        <f>'SO 10 O+D'!J18</f>
        <v>0</v>
      </c>
      <c r="AH20" s="139"/>
      <c r="AI20" s="139"/>
      <c r="AJ20" s="139"/>
      <c r="AK20" s="139"/>
      <c r="AL20" s="139"/>
      <c r="AM20" s="139"/>
      <c r="AN20" s="138">
        <f t="shared" si="1"/>
        <v>0</v>
      </c>
      <c r="AO20" s="139"/>
      <c r="AP20" s="139"/>
      <c r="AQ20" s="59" t="s">
        <v>46</v>
      </c>
      <c r="AR20" s="24"/>
      <c r="AS20" s="60" t="e">
        <f>ROUND(SUM(#REF!),2)</f>
        <v>#REF!</v>
      </c>
      <c r="AT20" s="61" t="e">
        <f t="shared" si="0"/>
        <v>#REF!</v>
      </c>
      <c r="AU20" s="62" t="e">
        <f>ROUND(SUM(#REF!),5)</f>
        <v>#REF!</v>
      </c>
      <c r="AV20" s="61" t="e">
        <f>ROUND(AZ20*#REF!,2)</f>
        <v>#REF!</v>
      </c>
      <c r="AW20" s="61" t="e">
        <f>ROUND(BA20*#REF!,2)</f>
        <v>#REF!</v>
      </c>
      <c r="AX20" s="61" t="e">
        <f>ROUND(BB20*#REF!,2)</f>
        <v>#REF!</v>
      </c>
      <c r="AY20" s="61" t="e">
        <f>ROUND(BC20*#REF!,2)</f>
        <v>#REF!</v>
      </c>
      <c r="AZ20" s="61" t="e">
        <f>ROUND(SUM(#REF!),2)</f>
        <v>#REF!</v>
      </c>
      <c r="BA20" s="61" t="e">
        <f>ROUND(SUM(#REF!),2)</f>
        <v>#REF!</v>
      </c>
      <c r="BB20" s="61" t="e">
        <f>ROUND(SUM(#REF!),2)</f>
        <v>#REF!</v>
      </c>
      <c r="BC20" s="61" t="e">
        <f>ROUND(SUM(#REF!),2)</f>
        <v>#REF!</v>
      </c>
      <c r="BD20" s="63" t="e">
        <f>ROUND(SUM(#REF!),2)</f>
        <v>#REF!</v>
      </c>
      <c r="BS20" s="14" t="s">
        <v>36</v>
      </c>
      <c r="BT20" s="14" t="s">
        <v>47</v>
      </c>
      <c r="BU20" s="14" t="s">
        <v>38</v>
      </c>
      <c r="BV20" s="14" t="s">
        <v>39</v>
      </c>
      <c r="BW20" s="14" t="s">
        <v>50</v>
      </c>
      <c r="BX20" s="14" t="s">
        <v>45</v>
      </c>
      <c r="CL20" s="14" t="s">
        <v>0</v>
      </c>
    </row>
    <row r="21" spans="1:91" s="6" customFormat="1" ht="13.8" x14ac:dyDescent="0.2">
      <c r="B21" s="51"/>
      <c r="C21" s="52"/>
      <c r="D21" s="156"/>
      <c r="E21" s="156"/>
      <c r="F21" s="156"/>
      <c r="G21" s="156"/>
      <c r="H21" s="156"/>
      <c r="I21" s="116"/>
      <c r="J21" s="156" t="s">
        <v>299</v>
      </c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45">
        <f>SUM(AG22:AM24)</f>
        <v>0</v>
      </c>
      <c r="AH21" s="144"/>
      <c r="AI21" s="144"/>
      <c r="AJ21" s="144"/>
      <c r="AK21" s="144"/>
      <c r="AL21" s="144"/>
      <c r="AM21" s="144"/>
      <c r="AN21" s="143">
        <f>SUM(AN22:AP24)</f>
        <v>0</v>
      </c>
      <c r="AO21" s="144"/>
      <c r="AP21" s="144"/>
      <c r="AQ21" s="53" t="s">
        <v>43</v>
      </c>
      <c r="AR21" s="51"/>
      <c r="AS21" s="54" t="e">
        <f>ROUND(AS22+AS23+AS24+SUM(#REF!),2)</f>
        <v>#REF!</v>
      </c>
      <c r="AT21" s="55" t="e">
        <f t="shared" si="0"/>
        <v>#REF!</v>
      </c>
      <c r="AU21" s="56" t="e">
        <f>ROUND(AU22+AU23+AU24+SUM(#REF!),5)</f>
        <v>#REF!</v>
      </c>
      <c r="AV21" s="55" t="e">
        <f>ROUND(AZ21*#REF!,2)</f>
        <v>#REF!</v>
      </c>
      <c r="AW21" s="55" t="e">
        <f>ROUND(BA21*#REF!,2)</f>
        <v>#REF!</v>
      </c>
      <c r="AX21" s="55" t="e">
        <f>ROUND(BB21*#REF!,2)</f>
        <v>#REF!</v>
      </c>
      <c r="AY21" s="55" t="e">
        <f>ROUND(BC21*#REF!,2)</f>
        <v>#REF!</v>
      </c>
      <c r="AZ21" s="55" t="e">
        <f>ROUND(AZ22+AZ23+AZ24+SUM(#REF!),2)</f>
        <v>#REF!</v>
      </c>
      <c r="BA21" s="55" t="e">
        <f>ROUND(BA22+BA23+BA24+SUM(#REF!),2)</f>
        <v>#REF!</v>
      </c>
      <c r="BB21" s="55" t="e">
        <f>ROUND(BB22+BB23+BB24+SUM(#REF!),2)</f>
        <v>#REF!</v>
      </c>
      <c r="BC21" s="55" t="e">
        <f>ROUND(BC22+BC23+BC24+SUM(#REF!),2)</f>
        <v>#REF!</v>
      </c>
      <c r="BD21" s="57" t="e">
        <f>ROUND(BD22+BD23+BD24+SUM(#REF!),2)</f>
        <v>#REF!</v>
      </c>
      <c r="BS21" s="58" t="s">
        <v>36</v>
      </c>
      <c r="BT21" s="58" t="s">
        <v>44</v>
      </c>
      <c r="BU21" s="58" t="s">
        <v>38</v>
      </c>
      <c r="BV21" s="58" t="s">
        <v>39</v>
      </c>
      <c r="BW21" s="58" t="s">
        <v>53</v>
      </c>
      <c r="BX21" s="58" t="s">
        <v>1</v>
      </c>
      <c r="CL21" s="58" t="s">
        <v>0</v>
      </c>
      <c r="CM21" s="58" t="s">
        <v>37</v>
      </c>
    </row>
    <row r="22" spans="1:91" s="3" customFormat="1" ht="13.2" x14ac:dyDescent="0.2">
      <c r="A22" s="115"/>
      <c r="B22" s="24"/>
      <c r="C22" s="7"/>
      <c r="D22" s="7"/>
      <c r="E22" s="137" t="s">
        <v>51</v>
      </c>
      <c r="F22" s="137"/>
      <c r="G22" s="137"/>
      <c r="H22" s="137"/>
      <c r="I22" s="137"/>
      <c r="J22" s="113"/>
      <c r="K22" s="137" t="s">
        <v>52</v>
      </c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>
        <f>'SO 012 ZTI'!J20</f>
        <v>0</v>
      </c>
      <c r="AH22" s="139"/>
      <c r="AI22" s="139"/>
      <c r="AJ22" s="139"/>
      <c r="AK22" s="139"/>
      <c r="AL22" s="139"/>
      <c r="AM22" s="139"/>
      <c r="AN22" s="138">
        <f>ROUND(AG22*1.2,2)</f>
        <v>0</v>
      </c>
      <c r="AO22" s="139"/>
      <c r="AP22" s="139"/>
      <c r="AQ22" s="59" t="s">
        <v>46</v>
      </c>
      <c r="AR22" s="24"/>
      <c r="AS22" s="60">
        <v>0</v>
      </c>
      <c r="AT22" s="61" t="e">
        <f t="shared" si="0"/>
        <v>#REF!</v>
      </c>
      <c r="AU22" s="62" t="e">
        <f>#REF!</f>
        <v>#REF!</v>
      </c>
      <c r="AV22" s="61" t="e">
        <f>#REF!</f>
        <v>#REF!</v>
      </c>
      <c r="AW22" s="61" t="e">
        <f>#REF!</f>
        <v>#REF!</v>
      </c>
      <c r="AX22" s="61" t="e">
        <f>#REF!</f>
        <v>#REF!</v>
      </c>
      <c r="AY22" s="61" t="e">
        <f>#REF!</f>
        <v>#REF!</v>
      </c>
      <c r="AZ22" s="61" t="e">
        <f>#REF!</f>
        <v>#REF!</v>
      </c>
      <c r="BA22" s="61" t="e">
        <f>#REF!</f>
        <v>#REF!</v>
      </c>
      <c r="BB22" s="61" t="e">
        <f>#REF!</f>
        <v>#REF!</v>
      </c>
      <c r="BC22" s="61" t="e">
        <f>#REF!</f>
        <v>#REF!</v>
      </c>
      <c r="BD22" s="63" t="e">
        <f>#REF!</f>
        <v>#REF!</v>
      </c>
      <c r="BT22" s="14" t="s">
        <v>47</v>
      </c>
      <c r="BV22" s="14" t="s">
        <v>39</v>
      </c>
      <c r="BW22" s="14" t="s">
        <v>54</v>
      </c>
      <c r="BX22" s="14" t="s">
        <v>53</v>
      </c>
      <c r="CL22" s="14" t="s">
        <v>0</v>
      </c>
    </row>
    <row r="23" spans="1:91" s="3" customFormat="1" ht="13.2" x14ac:dyDescent="0.2">
      <c r="A23" s="115"/>
      <c r="B23" s="24"/>
      <c r="C23" s="7"/>
      <c r="D23" s="7"/>
      <c r="E23" s="137" t="s">
        <v>41</v>
      </c>
      <c r="F23" s="137"/>
      <c r="G23" s="137"/>
      <c r="H23" s="137"/>
      <c r="I23" s="137"/>
      <c r="J23" s="113"/>
      <c r="K23" s="137" t="s">
        <v>42</v>
      </c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8">
        <f>'SO 011 ZTI'!J20</f>
        <v>0</v>
      </c>
      <c r="AH23" s="139"/>
      <c r="AI23" s="139"/>
      <c r="AJ23" s="139"/>
      <c r="AK23" s="139"/>
      <c r="AL23" s="139"/>
      <c r="AM23" s="139"/>
      <c r="AN23" s="138">
        <f t="shared" ref="AN23:AN24" si="2">ROUND(AG23*1.2,2)</f>
        <v>0</v>
      </c>
      <c r="AO23" s="139"/>
      <c r="AP23" s="139"/>
      <c r="AQ23" s="59" t="s">
        <v>46</v>
      </c>
      <c r="AR23" s="24"/>
      <c r="AS23" s="60">
        <v>0</v>
      </c>
      <c r="AT23" s="61" t="e">
        <f t="shared" si="0"/>
        <v>#REF!</v>
      </c>
      <c r="AU23" s="62" t="e">
        <f>#REF!</f>
        <v>#REF!</v>
      </c>
      <c r="AV23" s="61" t="e">
        <f>#REF!</f>
        <v>#REF!</v>
      </c>
      <c r="AW23" s="61" t="e">
        <f>#REF!</f>
        <v>#REF!</v>
      </c>
      <c r="AX23" s="61" t="e">
        <f>#REF!</f>
        <v>#REF!</v>
      </c>
      <c r="AY23" s="61" t="e">
        <f>#REF!</f>
        <v>#REF!</v>
      </c>
      <c r="AZ23" s="61" t="e">
        <f>#REF!</f>
        <v>#REF!</v>
      </c>
      <c r="BA23" s="61" t="e">
        <f>#REF!</f>
        <v>#REF!</v>
      </c>
      <c r="BB23" s="61" t="e">
        <f>#REF!</f>
        <v>#REF!</v>
      </c>
      <c r="BC23" s="61" t="e">
        <f>#REF!</f>
        <v>#REF!</v>
      </c>
      <c r="BD23" s="63" t="e">
        <f>#REF!</f>
        <v>#REF!</v>
      </c>
      <c r="BT23" s="14" t="s">
        <v>47</v>
      </c>
      <c r="BV23" s="14" t="s">
        <v>39</v>
      </c>
      <c r="BW23" s="14" t="s">
        <v>55</v>
      </c>
      <c r="BX23" s="14" t="s">
        <v>53</v>
      </c>
      <c r="CL23" s="14" t="s">
        <v>0</v>
      </c>
    </row>
    <row r="24" spans="1:91" s="3" customFormat="1" ht="13.2" x14ac:dyDescent="0.2">
      <c r="A24" s="115"/>
      <c r="B24" s="24"/>
      <c r="C24" s="7"/>
      <c r="D24" s="7"/>
      <c r="E24" s="137" t="s">
        <v>300</v>
      </c>
      <c r="F24" s="137"/>
      <c r="G24" s="137"/>
      <c r="H24" s="137"/>
      <c r="I24" s="137"/>
      <c r="J24" s="113"/>
      <c r="K24" s="137" t="s">
        <v>301</v>
      </c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40">
        <f>'SO 010 ZTI'!J20</f>
        <v>0</v>
      </c>
      <c r="AH24" s="139"/>
      <c r="AI24" s="139"/>
      <c r="AJ24" s="139"/>
      <c r="AK24" s="139"/>
      <c r="AL24" s="139"/>
      <c r="AM24" s="139"/>
      <c r="AN24" s="138">
        <f t="shared" si="2"/>
        <v>0</v>
      </c>
      <c r="AO24" s="139"/>
      <c r="AP24" s="139"/>
      <c r="AQ24" s="59" t="s">
        <v>46</v>
      </c>
      <c r="AR24" s="24"/>
      <c r="AS24" s="60" t="e">
        <f>ROUND(SUM(#REF!),2)</f>
        <v>#REF!</v>
      </c>
      <c r="AT24" s="61" t="e">
        <f t="shared" si="0"/>
        <v>#REF!</v>
      </c>
      <c r="AU24" s="62" t="e">
        <f>ROUND(SUM(#REF!),5)</f>
        <v>#REF!</v>
      </c>
      <c r="AV24" s="61" t="e">
        <f>ROUND(AZ24*#REF!,2)</f>
        <v>#REF!</v>
      </c>
      <c r="AW24" s="61" t="e">
        <f>ROUND(BA24*#REF!,2)</f>
        <v>#REF!</v>
      </c>
      <c r="AX24" s="61" t="e">
        <f>ROUND(BB24*#REF!,2)</f>
        <v>#REF!</v>
      </c>
      <c r="AY24" s="61" t="e">
        <f>ROUND(BC24*#REF!,2)</f>
        <v>#REF!</v>
      </c>
      <c r="AZ24" s="61" t="e">
        <f>ROUND(SUM(#REF!),2)</f>
        <v>#REF!</v>
      </c>
      <c r="BA24" s="61" t="e">
        <f>ROUND(SUM(#REF!),2)</f>
        <v>#REF!</v>
      </c>
      <c r="BB24" s="61" t="e">
        <f>ROUND(SUM(#REF!),2)</f>
        <v>#REF!</v>
      </c>
      <c r="BC24" s="61" t="e">
        <f>ROUND(SUM(#REF!),2)</f>
        <v>#REF!</v>
      </c>
      <c r="BD24" s="63" t="e">
        <f>ROUND(SUM(#REF!),2)</f>
        <v>#REF!</v>
      </c>
      <c r="BS24" s="14" t="s">
        <v>36</v>
      </c>
      <c r="BT24" s="14" t="s">
        <v>47</v>
      </c>
      <c r="BU24" s="14" t="s">
        <v>38</v>
      </c>
      <c r="BV24" s="14" t="s">
        <v>39</v>
      </c>
      <c r="BW24" s="14" t="s">
        <v>56</v>
      </c>
      <c r="BX24" s="14" t="s">
        <v>53</v>
      </c>
      <c r="CL24" s="14" t="s">
        <v>0</v>
      </c>
    </row>
    <row r="25" spans="1:91" s="2" customFormat="1" ht="6.9" customHeight="1" x14ac:dyDescent="0.2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18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</sheetData>
  <mergeCells count="43">
    <mergeCell ref="AN22:AP22"/>
    <mergeCell ref="AG22:AM22"/>
    <mergeCell ref="AG23:AM23"/>
    <mergeCell ref="AN23:AP23"/>
    <mergeCell ref="AN24:AP24"/>
    <mergeCell ref="AG24:AM24"/>
    <mergeCell ref="J21:AF21"/>
    <mergeCell ref="D21:H21"/>
    <mergeCell ref="L7:AO7"/>
    <mergeCell ref="C14:G14"/>
    <mergeCell ref="I14:AF14"/>
    <mergeCell ref="J17:AF17"/>
    <mergeCell ref="D17:H17"/>
    <mergeCell ref="K18:AF18"/>
    <mergeCell ref="E18:I18"/>
    <mergeCell ref="K19:AF19"/>
    <mergeCell ref="E19:I19"/>
    <mergeCell ref="K20:AF20"/>
    <mergeCell ref="E20:I20"/>
    <mergeCell ref="AN21:AP21"/>
    <mergeCell ref="AG21:AM21"/>
    <mergeCell ref="AM9:AN9"/>
    <mergeCell ref="AM11:AP11"/>
    <mergeCell ref="AS11:AT13"/>
    <mergeCell ref="AM12:AP12"/>
    <mergeCell ref="AN14:AP14"/>
    <mergeCell ref="AG14:AM14"/>
    <mergeCell ref="AG19:AM19"/>
    <mergeCell ref="AN19:AP19"/>
    <mergeCell ref="AG20:AM20"/>
    <mergeCell ref="AN20:AP20"/>
    <mergeCell ref="AG16:AM16"/>
    <mergeCell ref="AN16:AP16"/>
    <mergeCell ref="AN17:AP17"/>
    <mergeCell ref="AG17:AM17"/>
    <mergeCell ref="AN18:AP18"/>
    <mergeCell ref="AG18:AM18"/>
    <mergeCell ref="K22:AF22"/>
    <mergeCell ref="E22:I22"/>
    <mergeCell ref="K23:AF23"/>
    <mergeCell ref="E23:I23"/>
    <mergeCell ref="K24:AF24"/>
    <mergeCell ref="E24:I24"/>
  </mergeCells>
  <pageMargins left="0.39370078740157483" right="0.39370078740157483" top="0.39370078740157483" bottom="0.39370078740157483" header="0" footer="0"/>
  <pageSetup paperSize="9" scale="74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3FD9-B7F0-43C9-99A8-07FD8F22E554}">
  <sheetPr>
    <pageSetUpPr fitToPage="1"/>
  </sheetPr>
  <dimension ref="A2:J72"/>
  <sheetViews>
    <sheetView showGridLines="0" view="pageBreakPreview" topLeftCell="A8" zoomScaleNormal="100" zoomScaleSheetLayoutView="100" workbookViewId="0">
      <selection activeCell="F15" sqref="F15:F16"/>
    </sheetView>
  </sheetViews>
  <sheetFormatPr defaultRowHeight="10.199999999999999" x14ac:dyDescent="0.2"/>
  <cols>
    <col min="1" max="1" width="8.28515625" style="118" customWidth="1"/>
    <col min="2" max="2" width="1.140625" style="118" customWidth="1"/>
    <col min="3" max="3" width="4.140625" style="118" customWidth="1"/>
    <col min="4" max="4" width="4.28515625" style="118" customWidth="1"/>
    <col min="5" max="5" width="20.28515625" style="118" customWidth="1"/>
    <col min="6" max="6" width="50.85546875" style="118" customWidth="1"/>
    <col min="7" max="7" width="7.42578125" style="118" customWidth="1"/>
    <col min="8" max="8" width="14" style="118" customWidth="1"/>
    <col min="9" max="9" width="15.85546875" style="118" customWidth="1"/>
    <col min="10" max="10" width="22.28515625" style="118" customWidth="1"/>
    <col min="11" max="16384" width="9.140625" style="118"/>
  </cols>
  <sheetData>
    <row r="2" spans="1:10" s="2" customFormat="1" ht="6.9" customHeight="1" x14ac:dyDescent="0.2">
      <c r="A2" s="121"/>
      <c r="B2" s="22"/>
      <c r="C2" s="23"/>
      <c r="D2" s="23"/>
      <c r="E2" s="23"/>
      <c r="F2" s="23"/>
      <c r="G2" s="23"/>
      <c r="H2" s="23"/>
      <c r="I2" s="23"/>
      <c r="J2" s="23"/>
    </row>
    <row r="3" spans="1:10" s="2" customFormat="1" ht="24.9" customHeight="1" x14ac:dyDescent="0.2">
      <c r="A3" s="121"/>
      <c r="B3" s="18"/>
      <c r="C3" s="13" t="s">
        <v>67</v>
      </c>
      <c r="D3" s="121"/>
      <c r="E3" s="121"/>
      <c r="F3" s="121"/>
      <c r="G3" s="121"/>
      <c r="H3" s="121"/>
      <c r="I3" s="121"/>
      <c r="J3" s="121"/>
    </row>
    <row r="4" spans="1:10" s="2" customFormat="1" ht="6.9" customHeight="1" x14ac:dyDescent="0.2">
      <c r="A4" s="121"/>
      <c r="B4" s="18"/>
      <c r="C4" s="121"/>
      <c r="D4" s="121"/>
      <c r="E4" s="121"/>
      <c r="F4" s="121"/>
      <c r="G4" s="121"/>
      <c r="H4" s="121"/>
      <c r="I4" s="121"/>
      <c r="J4" s="121"/>
    </row>
    <row r="5" spans="1:10" s="2" customFormat="1" ht="12" customHeight="1" x14ac:dyDescent="0.2">
      <c r="A5" s="121"/>
      <c r="B5" s="18"/>
      <c r="C5" s="122" t="s">
        <v>4</v>
      </c>
      <c r="D5" s="121"/>
      <c r="E5" s="121"/>
      <c r="F5" s="121"/>
      <c r="G5" s="121"/>
      <c r="H5" s="121"/>
      <c r="I5" s="121"/>
      <c r="J5" s="121"/>
    </row>
    <row r="6" spans="1:10" s="2" customFormat="1" ht="16.5" customHeight="1" x14ac:dyDescent="0.2">
      <c r="A6" s="121"/>
      <c r="B6" s="18"/>
      <c r="C6" s="121"/>
      <c r="D6" s="121"/>
      <c r="E6" s="161" t="s">
        <v>5</v>
      </c>
      <c r="F6" s="162"/>
      <c r="G6" s="162"/>
      <c r="H6" s="162"/>
      <c r="I6" s="121"/>
      <c r="J6" s="121"/>
    </row>
    <row r="7" spans="1:10" ht="12" customHeight="1" x14ac:dyDescent="0.2">
      <c r="B7" s="12"/>
      <c r="C7" s="122" t="s">
        <v>57</v>
      </c>
    </row>
    <row r="8" spans="1:10" s="2" customFormat="1" ht="16.5" customHeight="1" x14ac:dyDescent="0.2">
      <c r="A8" s="121"/>
      <c r="B8" s="18"/>
      <c r="C8" s="121"/>
      <c r="D8" s="121"/>
      <c r="E8" s="161" t="s">
        <v>220</v>
      </c>
      <c r="F8" s="163"/>
      <c r="G8" s="163"/>
      <c r="H8" s="163"/>
      <c r="I8" s="121"/>
      <c r="J8" s="121"/>
    </row>
    <row r="9" spans="1:10" s="2" customFormat="1" ht="12" customHeight="1" x14ac:dyDescent="0.2">
      <c r="A9" s="121"/>
      <c r="B9" s="18"/>
      <c r="C9" s="122" t="s">
        <v>59</v>
      </c>
      <c r="D9" s="121"/>
      <c r="E9" s="121"/>
      <c r="F9" s="121"/>
      <c r="G9" s="121"/>
      <c r="H9" s="121"/>
      <c r="I9" s="121"/>
      <c r="J9" s="121"/>
    </row>
    <row r="10" spans="1:10" s="2" customFormat="1" ht="16.5" customHeight="1" x14ac:dyDescent="0.2">
      <c r="A10" s="121"/>
      <c r="B10" s="18"/>
      <c r="C10" s="121"/>
      <c r="D10" s="121"/>
      <c r="E10" s="157" t="s">
        <v>60</v>
      </c>
      <c r="F10" s="163"/>
      <c r="G10" s="163"/>
      <c r="H10" s="163"/>
      <c r="I10" s="121"/>
      <c r="J10" s="121"/>
    </row>
    <row r="11" spans="1:10" s="2" customFormat="1" ht="6.9" customHeight="1" x14ac:dyDescent="0.2">
      <c r="A11" s="121"/>
      <c r="B11" s="18"/>
      <c r="C11" s="121"/>
      <c r="D11" s="121"/>
      <c r="E11" s="121"/>
      <c r="F11" s="121"/>
      <c r="G11" s="121"/>
      <c r="H11" s="121"/>
      <c r="I11" s="121"/>
      <c r="J11" s="121"/>
    </row>
    <row r="12" spans="1:10" s="2" customFormat="1" ht="12" customHeight="1" x14ac:dyDescent="0.2">
      <c r="A12" s="121"/>
      <c r="B12" s="18"/>
      <c r="C12" s="122" t="s">
        <v>6</v>
      </c>
      <c r="D12" s="121"/>
      <c r="E12" s="121"/>
      <c r="F12" s="119" t="s">
        <v>7</v>
      </c>
      <c r="G12" s="121"/>
      <c r="H12" s="121"/>
      <c r="I12" s="122" t="s">
        <v>8</v>
      </c>
      <c r="J12" s="114" t="s">
        <v>9</v>
      </c>
    </row>
    <row r="13" spans="1:10" s="2" customFormat="1" ht="6.9" customHeight="1" x14ac:dyDescent="0.2">
      <c r="A13" s="121"/>
      <c r="B13" s="18"/>
      <c r="C13" s="121"/>
      <c r="D13" s="121"/>
      <c r="E13" s="121"/>
      <c r="F13" s="121"/>
      <c r="G13" s="121"/>
      <c r="H13" s="121"/>
      <c r="I13" s="121"/>
      <c r="J13" s="121"/>
    </row>
    <row r="14" spans="1:10" s="2" customFormat="1" ht="15.15" customHeight="1" x14ac:dyDescent="0.2">
      <c r="A14" s="121"/>
      <c r="B14" s="18"/>
      <c r="C14" s="122" t="s">
        <v>10</v>
      </c>
      <c r="D14" s="121"/>
      <c r="E14" s="121"/>
      <c r="F14" s="119" t="s">
        <v>7</v>
      </c>
      <c r="G14" s="121"/>
      <c r="H14" s="121"/>
      <c r="I14" s="122" t="s">
        <v>13</v>
      </c>
      <c r="J14" s="120" t="s">
        <v>14</v>
      </c>
    </row>
    <row r="15" spans="1:10" s="2" customFormat="1" ht="15.15" customHeight="1" x14ac:dyDescent="0.2">
      <c r="A15" s="121"/>
      <c r="B15" s="18"/>
      <c r="C15" s="122" t="s">
        <v>11</v>
      </c>
      <c r="D15" s="121"/>
      <c r="E15" s="121"/>
      <c r="F15" s="119"/>
      <c r="G15" s="121"/>
      <c r="H15" s="121"/>
      <c r="I15" s="122" t="s">
        <v>15</v>
      </c>
      <c r="J15" s="120" t="s">
        <v>61</v>
      </c>
    </row>
    <row r="16" spans="1:10" s="2" customFormat="1" ht="10.35" customHeight="1" x14ac:dyDescent="0.2">
      <c r="A16" s="121"/>
      <c r="B16" s="18"/>
      <c r="C16" s="121"/>
      <c r="D16" s="121"/>
      <c r="E16" s="121"/>
      <c r="F16" s="121"/>
      <c r="G16" s="121"/>
      <c r="H16" s="121"/>
      <c r="I16" s="121"/>
      <c r="J16" s="121"/>
    </row>
    <row r="17" spans="1:10" s="8" customFormat="1" ht="29.25" customHeight="1" x14ac:dyDescent="0.2">
      <c r="A17" s="67"/>
      <c r="B17" s="68"/>
      <c r="C17" s="69" t="s">
        <v>68</v>
      </c>
      <c r="D17" s="70" t="s">
        <v>22</v>
      </c>
      <c r="E17" s="70" t="s">
        <v>18</v>
      </c>
      <c r="F17" s="70" t="s">
        <v>19</v>
      </c>
      <c r="G17" s="70" t="s">
        <v>69</v>
      </c>
      <c r="H17" s="70" t="s">
        <v>70</v>
      </c>
      <c r="I17" s="70" t="s">
        <v>71</v>
      </c>
      <c r="J17" s="71" t="s">
        <v>66</v>
      </c>
    </row>
    <row r="18" spans="1:10" s="2" customFormat="1" ht="22.8" customHeight="1" x14ac:dyDescent="0.3">
      <c r="A18" s="121"/>
      <c r="B18" s="18"/>
      <c r="C18" s="42" t="s">
        <v>62</v>
      </c>
      <c r="D18" s="121"/>
      <c r="E18" s="121"/>
      <c r="F18" s="121"/>
      <c r="G18" s="121"/>
      <c r="H18" s="121"/>
      <c r="I18" s="121"/>
      <c r="J18" s="74">
        <f>J19</f>
        <v>0</v>
      </c>
    </row>
    <row r="19" spans="1:10" s="9" customFormat="1" ht="25.95" customHeight="1" x14ac:dyDescent="0.25">
      <c r="B19" s="75"/>
      <c r="D19" s="76" t="s">
        <v>36</v>
      </c>
      <c r="E19" s="77" t="s">
        <v>79</v>
      </c>
      <c r="F19" s="77" t="s">
        <v>80</v>
      </c>
      <c r="I19" s="78"/>
      <c r="J19" s="64">
        <f>J20+J38+J40+J67</f>
        <v>0</v>
      </c>
    </row>
    <row r="20" spans="1:10" s="9" customFormat="1" ht="22.8" customHeight="1" x14ac:dyDescent="0.25">
      <c r="B20" s="75"/>
      <c r="D20" s="76" t="s">
        <v>36</v>
      </c>
      <c r="E20" s="79" t="s">
        <v>81</v>
      </c>
      <c r="F20" s="79" t="s">
        <v>82</v>
      </c>
      <c r="I20" s="78"/>
      <c r="J20" s="80">
        <f>SUM(J21:J34)</f>
        <v>0</v>
      </c>
    </row>
    <row r="21" spans="1:10" s="2" customFormat="1" ht="34.799999999999997" x14ac:dyDescent="0.2">
      <c r="B21" s="66"/>
      <c r="C21" s="81">
        <v>1</v>
      </c>
      <c r="D21" s="81" t="s">
        <v>73</v>
      </c>
      <c r="E21" s="82" t="s">
        <v>244</v>
      </c>
      <c r="F21" s="127" t="s">
        <v>290</v>
      </c>
      <c r="G21" s="84" t="s">
        <v>63</v>
      </c>
      <c r="H21" s="85">
        <v>489.85</v>
      </c>
      <c r="I21" s="85"/>
      <c r="J21" s="86">
        <f t="shared" ref="J21:J27" si="0">ROUND(I21*H21,3)</f>
        <v>0</v>
      </c>
    </row>
    <row r="22" spans="1:10" s="2" customFormat="1" ht="24.15" customHeight="1" x14ac:dyDescent="0.2">
      <c r="B22" s="66"/>
      <c r="C22" s="99">
        <v>2</v>
      </c>
      <c r="D22" s="99" t="s">
        <v>65</v>
      </c>
      <c r="E22" s="100" t="s">
        <v>245</v>
      </c>
      <c r="F22" s="101" t="s">
        <v>246</v>
      </c>
      <c r="G22" s="102" t="s">
        <v>83</v>
      </c>
      <c r="H22" s="103">
        <v>538.83500000000004</v>
      </c>
      <c r="I22" s="103"/>
      <c r="J22" s="104">
        <f t="shared" si="0"/>
        <v>0</v>
      </c>
    </row>
    <row r="23" spans="1:10" s="2" customFormat="1" ht="34.799999999999997" x14ac:dyDescent="0.2">
      <c r="B23" s="66"/>
      <c r="C23" s="81">
        <v>3</v>
      </c>
      <c r="D23" s="81" t="s">
        <v>73</v>
      </c>
      <c r="E23" s="82" t="s">
        <v>247</v>
      </c>
      <c r="F23" s="127" t="s">
        <v>291</v>
      </c>
      <c r="G23" s="84" t="s">
        <v>63</v>
      </c>
      <c r="H23" s="85">
        <v>50.08</v>
      </c>
      <c r="I23" s="85"/>
      <c r="J23" s="86">
        <f t="shared" si="0"/>
        <v>0</v>
      </c>
    </row>
    <row r="24" spans="1:10" s="2" customFormat="1" ht="24.15" customHeight="1" x14ac:dyDescent="0.2">
      <c r="B24" s="66"/>
      <c r="C24" s="99">
        <v>4</v>
      </c>
      <c r="D24" s="99" t="s">
        <v>65</v>
      </c>
      <c r="E24" s="100" t="s">
        <v>245</v>
      </c>
      <c r="F24" s="101" t="s">
        <v>246</v>
      </c>
      <c r="G24" s="102" t="s">
        <v>83</v>
      </c>
      <c r="H24" s="103">
        <v>55.088000000000001</v>
      </c>
      <c r="I24" s="103"/>
      <c r="J24" s="104">
        <f t="shared" si="0"/>
        <v>0</v>
      </c>
    </row>
    <row r="25" spans="1:10" s="2" customFormat="1" ht="34.799999999999997" x14ac:dyDescent="0.2">
      <c r="B25" s="66"/>
      <c r="C25" s="81">
        <v>5</v>
      </c>
      <c r="D25" s="81" t="s">
        <v>73</v>
      </c>
      <c r="E25" s="82" t="s">
        <v>248</v>
      </c>
      <c r="F25" s="127" t="s">
        <v>289</v>
      </c>
      <c r="G25" s="84" t="s">
        <v>63</v>
      </c>
      <c r="H25" s="85">
        <v>1064.9100000000001</v>
      </c>
      <c r="I25" s="85"/>
      <c r="J25" s="86">
        <f t="shared" si="0"/>
        <v>0</v>
      </c>
    </row>
    <row r="26" spans="1:10" s="2" customFormat="1" ht="24.15" customHeight="1" x14ac:dyDescent="0.2">
      <c r="B26" s="66"/>
      <c r="C26" s="99">
        <v>6</v>
      </c>
      <c r="D26" s="99" t="s">
        <v>65</v>
      </c>
      <c r="E26" s="100" t="s">
        <v>249</v>
      </c>
      <c r="F26" s="101" t="s">
        <v>250</v>
      </c>
      <c r="G26" s="102" t="s">
        <v>83</v>
      </c>
      <c r="H26" s="103">
        <v>1437.6289999999999</v>
      </c>
      <c r="I26" s="103"/>
      <c r="J26" s="104">
        <f t="shared" si="0"/>
        <v>0</v>
      </c>
    </row>
    <row r="27" spans="1:10" s="2" customFormat="1" ht="34.799999999999997" x14ac:dyDescent="0.2">
      <c r="B27" s="66"/>
      <c r="C27" s="81">
        <v>7</v>
      </c>
      <c r="D27" s="81" t="s">
        <v>73</v>
      </c>
      <c r="E27" s="82" t="s">
        <v>84</v>
      </c>
      <c r="F27" s="127" t="s">
        <v>292</v>
      </c>
      <c r="G27" s="84" t="s">
        <v>63</v>
      </c>
      <c r="H27" s="85">
        <v>738.29</v>
      </c>
      <c r="I27" s="85"/>
      <c r="J27" s="86">
        <f t="shared" si="0"/>
        <v>0</v>
      </c>
    </row>
    <row r="28" spans="1:10" s="10" customFormat="1" x14ac:dyDescent="0.2">
      <c r="B28" s="88"/>
      <c r="D28" s="89" t="s">
        <v>74</v>
      </c>
      <c r="E28" s="90" t="s">
        <v>0</v>
      </c>
      <c r="F28" s="91" t="s">
        <v>85</v>
      </c>
      <c r="H28" s="92">
        <v>482.29</v>
      </c>
      <c r="I28" s="93"/>
    </row>
    <row r="29" spans="1:10" s="10" customFormat="1" x14ac:dyDescent="0.2">
      <c r="B29" s="88"/>
      <c r="D29" s="89" t="s">
        <v>74</v>
      </c>
      <c r="E29" s="90" t="s">
        <v>0</v>
      </c>
      <c r="F29" s="91" t="s">
        <v>86</v>
      </c>
      <c r="H29" s="92">
        <v>232</v>
      </c>
      <c r="I29" s="93"/>
    </row>
    <row r="30" spans="1:10" s="10" customFormat="1" x14ac:dyDescent="0.2">
      <c r="B30" s="88"/>
      <c r="D30" s="89" t="s">
        <v>74</v>
      </c>
      <c r="E30" s="90" t="s">
        <v>0</v>
      </c>
      <c r="F30" s="91" t="s">
        <v>78</v>
      </c>
      <c r="H30" s="92">
        <v>24</v>
      </c>
      <c r="I30" s="93"/>
    </row>
    <row r="31" spans="1:10" s="11" customFormat="1" x14ac:dyDescent="0.2">
      <c r="B31" s="94"/>
      <c r="D31" s="89" t="s">
        <v>74</v>
      </c>
      <c r="E31" s="95" t="s">
        <v>0</v>
      </c>
      <c r="F31" s="96" t="s">
        <v>75</v>
      </c>
      <c r="H31" s="97">
        <v>738.29</v>
      </c>
      <c r="I31" s="98"/>
    </row>
    <row r="32" spans="1:10" s="2" customFormat="1" ht="14.4" customHeight="1" x14ac:dyDescent="0.2">
      <c r="B32" s="66"/>
      <c r="C32" s="99">
        <v>8</v>
      </c>
      <c r="D32" s="99" t="s">
        <v>65</v>
      </c>
      <c r="E32" s="100" t="s">
        <v>87</v>
      </c>
      <c r="F32" s="101" t="s">
        <v>88</v>
      </c>
      <c r="G32" s="102" t="s">
        <v>83</v>
      </c>
      <c r="H32" s="103">
        <v>2071.076</v>
      </c>
      <c r="I32" s="103"/>
      <c r="J32" s="104">
        <f>ROUND(I32*H32,3)</f>
        <v>0</v>
      </c>
    </row>
    <row r="33" spans="1:10" s="2" customFormat="1" ht="24.15" customHeight="1" x14ac:dyDescent="0.2">
      <c r="B33" s="66"/>
      <c r="C33" s="99">
        <v>9</v>
      </c>
      <c r="D33" s="99" t="s">
        <v>65</v>
      </c>
      <c r="E33" s="100" t="s">
        <v>89</v>
      </c>
      <c r="F33" s="101" t="s">
        <v>90</v>
      </c>
      <c r="G33" s="102" t="s">
        <v>77</v>
      </c>
      <c r="H33" s="103">
        <v>295.86799999999999</v>
      </c>
      <c r="I33" s="103"/>
      <c r="J33" s="104">
        <f>ROUND(I33*H33,3)</f>
        <v>0</v>
      </c>
    </row>
    <row r="34" spans="1:10" s="2" customFormat="1" ht="24.15" customHeight="1" x14ac:dyDescent="0.2">
      <c r="B34" s="66"/>
      <c r="C34" s="81">
        <v>10</v>
      </c>
      <c r="D34" s="81" t="s">
        <v>73</v>
      </c>
      <c r="E34" s="82" t="s">
        <v>91</v>
      </c>
      <c r="F34" s="127" t="s">
        <v>293</v>
      </c>
      <c r="G34" s="84" t="s">
        <v>63</v>
      </c>
      <c r="H34" s="85">
        <v>880</v>
      </c>
      <c r="I34" s="85"/>
      <c r="J34" s="86">
        <f>ROUND(I34*H34,3)</f>
        <v>0</v>
      </c>
    </row>
    <row r="35" spans="1:10" s="10" customFormat="1" x14ac:dyDescent="0.2">
      <c r="B35" s="88"/>
      <c r="D35" s="89" t="s">
        <v>74</v>
      </c>
      <c r="E35" s="90" t="s">
        <v>0</v>
      </c>
      <c r="F35" s="91" t="s">
        <v>92</v>
      </c>
      <c r="H35" s="92">
        <v>360</v>
      </c>
      <c r="I35" s="93"/>
    </row>
    <row r="36" spans="1:10" s="10" customFormat="1" x14ac:dyDescent="0.2">
      <c r="B36" s="88"/>
      <c r="D36" s="89" t="s">
        <v>74</v>
      </c>
      <c r="E36" s="90" t="s">
        <v>0</v>
      </c>
      <c r="F36" s="91" t="s">
        <v>93</v>
      </c>
      <c r="H36" s="92">
        <v>520</v>
      </c>
      <c r="I36" s="93"/>
    </row>
    <row r="37" spans="1:10" s="11" customFormat="1" x14ac:dyDescent="0.2">
      <c r="B37" s="94"/>
      <c r="D37" s="89" t="s">
        <v>74</v>
      </c>
      <c r="E37" s="95" t="s">
        <v>0</v>
      </c>
      <c r="F37" s="96" t="s">
        <v>75</v>
      </c>
      <c r="H37" s="97">
        <v>880</v>
      </c>
      <c r="I37" s="98"/>
    </row>
    <row r="38" spans="1:10" s="9" customFormat="1" ht="22.8" customHeight="1" x14ac:dyDescent="0.25">
      <c r="B38" s="75"/>
      <c r="D38" s="76" t="s">
        <v>36</v>
      </c>
      <c r="E38" s="79" t="s">
        <v>131</v>
      </c>
      <c r="F38" s="79" t="s">
        <v>132</v>
      </c>
      <c r="I38" s="78"/>
      <c r="J38" s="80">
        <f>SUM(J39)</f>
        <v>0</v>
      </c>
    </row>
    <row r="39" spans="1:10" s="2" customFormat="1" ht="34.200000000000003" x14ac:dyDescent="0.2">
      <c r="A39" s="121"/>
      <c r="B39" s="65"/>
      <c r="C39" s="81">
        <v>11</v>
      </c>
      <c r="D39" s="81" t="s">
        <v>73</v>
      </c>
      <c r="E39" s="82" t="s">
        <v>133</v>
      </c>
      <c r="F39" s="83" t="s">
        <v>251</v>
      </c>
      <c r="G39" s="84" t="s">
        <v>77</v>
      </c>
      <c r="H39" s="85">
        <v>279.43700000000001</v>
      </c>
      <c r="I39" s="85"/>
      <c r="J39" s="86">
        <f>ROUND(I39*H39,3)</f>
        <v>0</v>
      </c>
    </row>
    <row r="40" spans="1:10" s="9" customFormat="1" ht="22.8" customHeight="1" x14ac:dyDescent="0.25">
      <c r="B40" s="75"/>
      <c r="D40" s="76" t="s">
        <v>36</v>
      </c>
      <c r="E40" s="79" t="s">
        <v>134</v>
      </c>
      <c r="F40" s="79" t="s">
        <v>135</v>
      </c>
      <c r="I40" s="78"/>
      <c r="J40" s="80">
        <f>SUM(J42:J66)</f>
        <v>0</v>
      </c>
    </row>
    <row r="41" spans="1:10" s="9" customFormat="1" ht="13.2" x14ac:dyDescent="0.25">
      <c r="B41" s="75"/>
      <c r="C41" s="128"/>
      <c r="D41" s="129"/>
      <c r="E41" s="130"/>
      <c r="F41" s="131" t="s">
        <v>288</v>
      </c>
      <c r="G41" s="128"/>
      <c r="H41" s="128"/>
      <c r="I41" s="132"/>
      <c r="J41" s="133"/>
    </row>
    <row r="42" spans="1:10" s="2" customFormat="1" ht="72.599999999999994" customHeight="1" x14ac:dyDescent="0.2">
      <c r="B42" s="66"/>
      <c r="C42" s="81">
        <v>12</v>
      </c>
      <c r="D42" s="81" t="s">
        <v>73</v>
      </c>
      <c r="E42" s="82" t="s">
        <v>252</v>
      </c>
      <c r="F42" s="124" t="s">
        <v>267</v>
      </c>
      <c r="G42" s="84" t="s">
        <v>63</v>
      </c>
      <c r="H42" s="86">
        <v>111.69799999999999</v>
      </c>
      <c r="I42" s="85"/>
      <c r="J42" s="125">
        <f t="shared" ref="J42:J51" si="1">ROUND(I42*H42,2)</f>
        <v>0</v>
      </c>
    </row>
    <row r="43" spans="1:10" s="2" customFormat="1" ht="22.8" x14ac:dyDescent="0.2">
      <c r="B43" s="66"/>
      <c r="C43" s="99">
        <v>13</v>
      </c>
      <c r="D43" s="99" t="s">
        <v>65</v>
      </c>
      <c r="E43" s="100" t="s">
        <v>253</v>
      </c>
      <c r="F43" s="123" t="s">
        <v>265</v>
      </c>
      <c r="G43" s="102" t="s">
        <v>63</v>
      </c>
      <c r="H43" s="104">
        <v>135.66</v>
      </c>
      <c r="I43" s="103"/>
      <c r="J43" s="126">
        <f t="shared" si="1"/>
        <v>0</v>
      </c>
    </row>
    <row r="44" spans="1:10" s="2" customFormat="1" ht="69" x14ac:dyDescent="0.2">
      <c r="B44" s="66"/>
      <c r="C44" s="81">
        <v>14</v>
      </c>
      <c r="D44" s="81" t="s">
        <v>73</v>
      </c>
      <c r="E44" s="82" t="s">
        <v>254</v>
      </c>
      <c r="F44" s="124" t="s">
        <v>266</v>
      </c>
      <c r="G44" s="84" t="s">
        <v>63</v>
      </c>
      <c r="H44" s="86">
        <v>65.194000000000003</v>
      </c>
      <c r="I44" s="85"/>
      <c r="J44" s="125">
        <f t="shared" si="1"/>
        <v>0</v>
      </c>
    </row>
    <row r="45" spans="1:10" s="2" customFormat="1" ht="22.8" x14ac:dyDescent="0.2">
      <c r="B45" s="66"/>
      <c r="C45" s="99">
        <v>15</v>
      </c>
      <c r="D45" s="99" t="s">
        <v>65</v>
      </c>
      <c r="E45" s="100" t="s">
        <v>255</v>
      </c>
      <c r="F45" s="123" t="s">
        <v>262</v>
      </c>
      <c r="G45" s="102" t="s">
        <v>63</v>
      </c>
      <c r="H45" s="104">
        <v>71.819999999999993</v>
      </c>
      <c r="I45" s="103"/>
      <c r="J45" s="126">
        <f t="shared" si="1"/>
        <v>0</v>
      </c>
    </row>
    <row r="46" spans="1:10" s="2" customFormat="1" ht="57.6" x14ac:dyDescent="0.2">
      <c r="B46" s="66"/>
      <c r="C46" s="81">
        <v>16</v>
      </c>
      <c r="D46" s="81" t="s">
        <v>73</v>
      </c>
      <c r="E46" s="82" t="s">
        <v>256</v>
      </c>
      <c r="F46" s="124" t="s">
        <v>264</v>
      </c>
      <c r="G46" s="84" t="s">
        <v>77</v>
      </c>
      <c r="H46" s="86">
        <v>185.69399999999999</v>
      </c>
      <c r="I46" s="85"/>
      <c r="J46" s="125">
        <f t="shared" si="1"/>
        <v>0</v>
      </c>
    </row>
    <row r="47" spans="1:10" s="2" customFormat="1" ht="22.8" x14ac:dyDescent="0.2">
      <c r="B47" s="66"/>
      <c r="C47" s="99">
        <v>17</v>
      </c>
      <c r="D47" s="99" t="s">
        <v>65</v>
      </c>
      <c r="E47" s="100" t="s">
        <v>257</v>
      </c>
      <c r="F47" s="123" t="s">
        <v>262</v>
      </c>
      <c r="G47" s="102" t="s">
        <v>63</v>
      </c>
      <c r="H47" s="104">
        <v>19.95</v>
      </c>
      <c r="I47" s="103"/>
      <c r="J47" s="126">
        <f t="shared" si="1"/>
        <v>0</v>
      </c>
    </row>
    <row r="48" spans="1:10" s="2" customFormat="1" ht="69.599999999999994" x14ac:dyDescent="0.2">
      <c r="B48" s="66"/>
      <c r="C48" s="81">
        <v>18</v>
      </c>
      <c r="D48" s="81" t="s">
        <v>73</v>
      </c>
      <c r="E48" s="82" t="s">
        <v>258</v>
      </c>
      <c r="F48" s="124" t="s">
        <v>273</v>
      </c>
      <c r="G48" s="84" t="s">
        <v>63</v>
      </c>
      <c r="H48" s="86">
        <v>133.64400000000001</v>
      </c>
      <c r="I48" s="85"/>
      <c r="J48" s="125">
        <f t="shared" si="1"/>
        <v>0</v>
      </c>
    </row>
    <row r="49" spans="1:10" s="2" customFormat="1" ht="22.8" x14ac:dyDescent="0.2">
      <c r="B49" s="66"/>
      <c r="C49" s="99">
        <v>19</v>
      </c>
      <c r="D49" s="99" t="s">
        <v>65</v>
      </c>
      <c r="E49" s="100" t="s">
        <v>259</v>
      </c>
      <c r="F49" s="123" t="s">
        <v>263</v>
      </c>
      <c r="G49" s="102" t="s">
        <v>63</v>
      </c>
      <c r="H49" s="104">
        <v>140.97999999999999</v>
      </c>
      <c r="I49" s="103"/>
      <c r="J49" s="126">
        <f t="shared" si="1"/>
        <v>0</v>
      </c>
    </row>
    <row r="50" spans="1:10" s="2" customFormat="1" ht="57.6" x14ac:dyDescent="0.2">
      <c r="B50" s="66"/>
      <c r="C50" s="81">
        <v>20</v>
      </c>
      <c r="D50" s="81" t="s">
        <v>73</v>
      </c>
      <c r="E50" s="82" t="s">
        <v>260</v>
      </c>
      <c r="F50" s="124" t="s">
        <v>272</v>
      </c>
      <c r="G50" s="84" t="s">
        <v>77</v>
      </c>
      <c r="H50" s="86">
        <v>193.41</v>
      </c>
      <c r="I50" s="85"/>
      <c r="J50" s="125">
        <f t="shared" si="1"/>
        <v>0</v>
      </c>
    </row>
    <row r="51" spans="1:10" s="2" customFormat="1" ht="22.8" x14ac:dyDescent="0.2">
      <c r="B51" s="66"/>
      <c r="C51" s="99">
        <v>21</v>
      </c>
      <c r="D51" s="99" t="s">
        <v>65</v>
      </c>
      <c r="E51" s="100" t="s">
        <v>261</v>
      </c>
      <c r="F51" s="123" t="s">
        <v>263</v>
      </c>
      <c r="G51" s="102" t="s">
        <v>63</v>
      </c>
      <c r="H51" s="104">
        <v>21.28</v>
      </c>
      <c r="I51" s="103"/>
      <c r="J51" s="126">
        <f t="shared" si="1"/>
        <v>0</v>
      </c>
    </row>
    <row r="52" spans="1:10" s="9" customFormat="1" ht="13.2" x14ac:dyDescent="0.25">
      <c r="B52" s="75"/>
      <c r="C52" s="128"/>
      <c r="D52" s="129"/>
      <c r="E52" s="130"/>
      <c r="F52" s="131" t="s">
        <v>287</v>
      </c>
      <c r="G52" s="128"/>
      <c r="H52" s="128"/>
      <c r="I52" s="132"/>
      <c r="J52" s="133"/>
    </row>
    <row r="53" spans="1:10" s="2" customFormat="1" ht="57.6" x14ac:dyDescent="0.2">
      <c r="B53" s="66"/>
      <c r="C53" s="81">
        <v>22</v>
      </c>
      <c r="D53" s="81" t="s">
        <v>73</v>
      </c>
      <c r="E53" s="82" t="s">
        <v>268</v>
      </c>
      <c r="F53" s="124" t="s">
        <v>275</v>
      </c>
      <c r="G53" s="84" t="s">
        <v>77</v>
      </c>
      <c r="H53" s="86">
        <v>699.04</v>
      </c>
      <c r="I53" s="85"/>
      <c r="J53" s="125">
        <f>ROUND(I53*H53,2)</f>
        <v>0</v>
      </c>
    </row>
    <row r="54" spans="1:10" s="2" customFormat="1" ht="22.8" x14ac:dyDescent="0.2">
      <c r="B54" s="66"/>
      <c r="C54" s="99">
        <v>23</v>
      </c>
      <c r="D54" s="99" t="s">
        <v>65</v>
      </c>
      <c r="E54" s="100" t="s">
        <v>269</v>
      </c>
      <c r="F54" s="123" t="s">
        <v>274</v>
      </c>
      <c r="G54" s="102" t="s">
        <v>63</v>
      </c>
      <c r="H54" s="104">
        <v>72.38</v>
      </c>
      <c r="I54" s="103"/>
      <c r="J54" s="126">
        <f>ROUND(I54*H54,2)</f>
        <v>0</v>
      </c>
    </row>
    <row r="55" spans="1:10" s="2" customFormat="1" ht="69" x14ac:dyDescent="0.2">
      <c r="B55" s="66"/>
      <c r="C55" s="81">
        <v>24</v>
      </c>
      <c r="D55" s="81" t="s">
        <v>73</v>
      </c>
      <c r="E55" s="82" t="s">
        <v>270</v>
      </c>
      <c r="F55" s="124" t="s">
        <v>276</v>
      </c>
      <c r="G55" s="84" t="s">
        <v>63</v>
      </c>
      <c r="H55" s="86">
        <v>661.46900000000005</v>
      </c>
      <c r="I55" s="85"/>
      <c r="J55" s="125">
        <f>ROUND(I55*H55,2)</f>
        <v>0</v>
      </c>
    </row>
    <row r="56" spans="1:10" s="2" customFormat="1" ht="22.8" x14ac:dyDescent="0.2">
      <c r="B56" s="66"/>
      <c r="C56" s="99">
        <v>25</v>
      </c>
      <c r="D56" s="99" t="s">
        <v>65</v>
      </c>
      <c r="E56" s="100" t="s">
        <v>271</v>
      </c>
      <c r="F56" s="123" t="s">
        <v>274</v>
      </c>
      <c r="G56" s="102" t="s">
        <v>63</v>
      </c>
      <c r="H56" s="104">
        <v>694.54</v>
      </c>
      <c r="I56" s="103"/>
      <c r="J56" s="126">
        <f>ROUND(I56*H56,2)</f>
        <v>0</v>
      </c>
    </row>
    <row r="57" spans="1:10" s="9" customFormat="1" ht="13.2" x14ac:dyDescent="0.25">
      <c r="B57" s="75"/>
      <c r="C57" s="128"/>
      <c r="D57" s="129"/>
      <c r="E57" s="130"/>
      <c r="F57" s="131" t="s">
        <v>286</v>
      </c>
      <c r="G57" s="128"/>
      <c r="H57" s="128"/>
      <c r="I57" s="132"/>
      <c r="J57" s="133"/>
    </row>
    <row r="58" spans="1:10" s="2" customFormat="1" ht="57.6" x14ac:dyDescent="0.2">
      <c r="A58" s="121"/>
      <c r="B58" s="65"/>
      <c r="C58" s="81">
        <v>26</v>
      </c>
      <c r="D58" s="81" t="s">
        <v>73</v>
      </c>
      <c r="E58" s="82" t="s">
        <v>136</v>
      </c>
      <c r="F58" s="134" t="s">
        <v>279</v>
      </c>
      <c r="G58" s="84" t="s">
        <v>77</v>
      </c>
      <c r="H58" s="85">
        <v>119</v>
      </c>
      <c r="I58" s="85"/>
      <c r="J58" s="86">
        <f>ROUND(I58*H58,3)</f>
        <v>0</v>
      </c>
    </row>
    <row r="59" spans="1:10" s="2" customFormat="1" ht="22.8" x14ac:dyDescent="0.2">
      <c r="A59" s="121"/>
      <c r="B59" s="65"/>
      <c r="C59" s="99">
        <v>27</v>
      </c>
      <c r="D59" s="99" t="s">
        <v>65</v>
      </c>
      <c r="E59" s="100" t="s">
        <v>137</v>
      </c>
      <c r="F59" s="123" t="s">
        <v>277</v>
      </c>
      <c r="G59" s="102" t="s">
        <v>63</v>
      </c>
      <c r="H59" s="103">
        <v>13.3</v>
      </c>
      <c r="I59" s="103"/>
      <c r="J59" s="104">
        <f>ROUND(I59*H59,3)</f>
        <v>0</v>
      </c>
    </row>
    <row r="60" spans="1:10" s="2" customFormat="1" ht="69" x14ac:dyDescent="0.2">
      <c r="A60" s="121"/>
      <c r="B60" s="65"/>
      <c r="C60" s="81">
        <v>28</v>
      </c>
      <c r="D60" s="81" t="s">
        <v>73</v>
      </c>
      <c r="E60" s="82" t="s">
        <v>140</v>
      </c>
      <c r="F60" s="134" t="s">
        <v>278</v>
      </c>
      <c r="G60" s="84" t="s">
        <v>63</v>
      </c>
      <c r="H60" s="85">
        <v>482.29</v>
      </c>
      <c r="I60" s="85"/>
      <c r="J60" s="86">
        <f>ROUND(I60*H60,3)</f>
        <v>0</v>
      </c>
    </row>
    <row r="61" spans="1:10" s="2" customFormat="1" ht="22.8" x14ac:dyDescent="0.2">
      <c r="A61" s="121"/>
      <c r="B61" s="65"/>
      <c r="C61" s="99">
        <v>29</v>
      </c>
      <c r="D61" s="99" t="s">
        <v>65</v>
      </c>
      <c r="E61" s="100" t="s">
        <v>141</v>
      </c>
      <c r="F61" s="123" t="s">
        <v>277</v>
      </c>
      <c r="G61" s="102" t="s">
        <v>63</v>
      </c>
      <c r="H61" s="103">
        <v>506.73</v>
      </c>
      <c r="I61" s="103"/>
      <c r="J61" s="104">
        <f>ROUND(I61*H61,3)</f>
        <v>0</v>
      </c>
    </row>
    <row r="62" spans="1:10" s="9" customFormat="1" ht="13.2" x14ac:dyDescent="0.25">
      <c r="B62" s="75"/>
      <c r="C62" s="128"/>
      <c r="D62" s="129"/>
      <c r="E62" s="130"/>
      <c r="F62" s="131" t="s">
        <v>285</v>
      </c>
      <c r="G62" s="128"/>
      <c r="H62" s="128"/>
      <c r="I62" s="132"/>
      <c r="J62" s="133"/>
    </row>
    <row r="63" spans="1:10" s="2" customFormat="1" ht="57.6" x14ac:dyDescent="0.2">
      <c r="A63" s="121"/>
      <c r="B63" s="65"/>
      <c r="C63" s="81">
        <v>30</v>
      </c>
      <c r="D63" s="81" t="s">
        <v>73</v>
      </c>
      <c r="E63" s="82" t="s">
        <v>138</v>
      </c>
      <c r="F63" s="134" t="s">
        <v>284</v>
      </c>
      <c r="G63" s="84" t="s">
        <v>77</v>
      </c>
      <c r="H63" s="85">
        <v>500.81</v>
      </c>
      <c r="I63" s="85"/>
      <c r="J63" s="86">
        <f>ROUND(I63*H63,3)</f>
        <v>0</v>
      </c>
    </row>
    <row r="64" spans="1:10" s="2" customFormat="1" ht="11.4" x14ac:dyDescent="0.2">
      <c r="A64" s="121"/>
      <c r="B64" s="65"/>
      <c r="C64" s="99">
        <v>31</v>
      </c>
      <c r="D64" s="99" t="s">
        <v>65</v>
      </c>
      <c r="E64" s="100" t="s">
        <v>139</v>
      </c>
      <c r="F64" s="123" t="s">
        <v>281</v>
      </c>
      <c r="G64" s="102" t="s">
        <v>63</v>
      </c>
      <c r="H64" s="103">
        <v>52.59</v>
      </c>
      <c r="I64" s="103"/>
      <c r="J64" s="104">
        <f>ROUND(I64*H64,3)</f>
        <v>0</v>
      </c>
    </row>
    <row r="65" spans="1:10" s="2" customFormat="1" ht="69" x14ac:dyDescent="0.2">
      <c r="A65" s="121"/>
      <c r="B65" s="65"/>
      <c r="C65" s="81">
        <v>32</v>
      </c>
      <c r="D65" s="81" t="s">
        <v>73</v>
      </c>
      <c r="E65" s="82" t="s">
        <v>142</v>
      </c>
      <c r="F65" s="134" t="s">
        <v>282</v>
      </c>
      <c r="G65" s="84" t="s">
        <v>63</v>
      </c>
      <c r="H65" s="85">
        <v>489.85</v>
      </c>
      <c r="I65" s="85"/>
      <c r="J65" s="86">
        <f>ROUND(I65*H65,3)</f>
        <v>0</v>
      </c>
    </row>
    <row r="66" spans="1:10" s="2" customFormat="1" ht="11.4" x14ac:dyDescent="0.2">
      <c r="A66" s="121"/>
      <c r="B66" s="65"/>
      <c r="C66" s="99">
        <v>33</v>
      </c>
      <c r="D66" s="99" t="s">
        <v>65</v>
      </c>
      <c r="E66" s="100" t="s">
        <v>143</v>
      </c>
      <c r="F66" s="123" t="s">
        <v>281</v>
      </c>
      <c r="G66" s="102" t="s">
        <v>63</v>
      </c>
      <c r="H66" s="103">
        <v>514.34</v>
      </c>
      <c r="I66" s="103"/>
      <c r="J66" s="104">
        <f>ROUND(I66*H66,3)</f>
        <v>0</v>
      </c>
    </row>
    <row r="67" spans="1:10" s="9" customFormat="1" ht="13.2" x14ac:dyDescent="0.25">
      <c r="B67" s="75"/>
      <c r="D67" s="76" t="s">
        <v>36</v>
      </c>
      <c r="E67" s="79" t="s">
        <v>144</v>
      </c>
      <c r="F67" s="135" t="s">
        <v>145</v>
      </c>
      <c r="I67" s="78"/>
      <c r="J67" s="80">
        <f>SUM(J68:J71)</f>
        <v>0</v>
      </c>
    </row>
    <row r="68" spans="1:10" s="2" customFormat="1" ht="69" x14ac:dyDescent="0.2">
      <c r="A68" s="121"/>
      <c r="B68" s="65"/>
      <c r="C68" s="81">
        <v>34</v>
      </c>
      <c r="D68" s="81" t="s">
        <v>73</v>
      </c>
      <c r="E68" s="82" t="s">
        <v>146</v>
      </c>
      <c r="F68" s="134" t="s">
        <v>283</v>
      </c>
      <c r="G68" s="84" t="s">
        <v>63</v>
      </c>
      <c r="H68" s="85">
        <v>1070</v>
      </c>
      <c r="I68" s="85"/>
      <c r="J68" s="86">
        <f>ROUND(I68*H68,3)</f>
        <v>0</v>
      </c>
    </row>
    <row r="69" spans="1:10" s="2" customFormat="1" ht="34.200000000000003" x14ac:dyDescent="0.2">
      <c r="A69" s="121"/>
      <c r="B69" s="65"/>
      <c r="C69" s="99">
        <v>35</v>
      </c>
      <c r="D69" s="99" t="s">
        <v>65</v>
      </c>
      <c r="E69" s="100" t="s">
        <v>147</v>
      </c>
      <c r="F69" s="123" t="s">
        <v>280</v>
      </c>
      <c r="G69" s="102" t="s">
        <v>63</v>
      </c>
      <c r="H69" s="103">
        <v>1123.5</v>
      </c>
      <c r="I69" s="103"/>
      <c r="J69" s="104">
        <f>ROUND(I69*H69,3)</f>
        <v>0</v>
      </c>
    </row>
    <row r="70" spans="1:10" s="2" customFormat="1" ht="23.4" x14ac:dyDescent="0.2">
      <c r="A70" s="121"/>
      <c r="B70" s="65"/>
      <c r="C70" s="81">
        <v>36</v>
      </c>
      <c r="D70" s="81" t="s">
        <v>73</v>
      </c>
      <c r="E70" s="82" t="s">
        <v>295</v>
      </c>
      <c r="F70" s="134" t="s">
        <v>294</v>
      </c>
      <c r="G70" s="84" t="s">
        <v>77</v>
      </c>
      <c r="H70" s="85">
        <v>281.20999999999998</v>
      </c>
      <c r="I70" s="85"/>
      <c r="J70" s="86">
        <f>ROUND(I70*H70,3)</f>
        <v>0</v>
      </c>
    </row>
    <row r="71" spans="1:10" s="2" customFormat="1" ht="11.4" x14ac:dyDescent="0.2">
      <c r="A71" s="121"/>
      <c r="B71" s="65"/>
      <c r="C71" s="99">
        <v>37</v>
      </c>
      <c r="D71" s="99" t="s">
        <v>65</v>
      </c>
      <c r="E71" s="100" t="s">
        <v>296</v>
      </c>
      <c r="F71" s="123" t="s">
        <v>297</v>
      </c>
      <c r="G71" s="102" t="s">
        <v>77</v>
      </c>
      <c r="H71" s="103">
        <v>286.834</v>
      </c>
      <c r="I71" s="103"/>
      <c r="J71" s="104">
        <f>ROUND(I71*H71,3)</f>
        <v>0</v>
      </c>
    </row>
    <row r="72" spans="1:10" s="2" customFormat="1" ht="6.9" customHeight="1" x14ac:dyDescent="0.2">
      <c r="A72" s="121"/>
      <c r="B72" s="20"/>
      <c r="C72" s="21"/>
      <c r="D72" s="21"/>
      <c r="E72" s="21"/>
      <c r="F72" s="136"/>
      <c r="G72" s="21"/>
      <c r="H72" s="21"/>
      <c r="I72" s="21"/>
      <c r="J72" s="21"/>
    </row>
  </sheetData>
  <autoFilter ref="C17:J71" xr:uid="{00000000-0009-0000-0000-000001000000}"/>
  <mergeCells count="3">
    <mergeCell ref="E6:H6"/>
    <mergeCell ref="E8:H8"/>
    <mergeCell ref="E10:H10"/>
  </mergeCells>
  <dataValidations disablePrompts="1" count="1">
    <dataValidation type="list" allowBlank="1" showInputMessage="1" showErrorMessage="1" error="Povolené sú hodnoty K, M." sqref="D72" xr:uid="{C92C46B6-6FAA-4B50-AF39-941654D18165}">
      <formula1>"K, M"</formula1>
    </dataValidation>
  </dataValidations>
  <pageMargins left="0.39370078740157483" right="0.39370078740157483" top="0.39370078740157483" bottom="0.39370078740157483" header="0" footer="0"/>
  <pageSetup paperSize="9" scale="88" fitToHeight="100" orientation="portrait" horizontalDpi="4294967293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72"/>
  <sheetViews>
    <sheetView showGridLines="0" view="pageBreakPreview" topLeftCell="A8" zoomScaleNormal="100" zoomScaleSheetLayoutView="100" workbookViewId="0">
      <selection activeCell="F16" sqref="F16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20.28515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9.28515625" style="1" customWidth="1"/>
  </cols>
  <sheetData>
    <row r="2" spans="1:11" s="2" customFormat="1" ht="6.9" customHeight="1" x14ac:dyDescent="0.2">
      <c r="A2" s="17"/>
      <c r="B2" s="22"/>
      <c r="C2" s="23"/>
      <c r="D2" s="23"/>
      <c r="E2" s="23"/>
      <c r="F2" s="23"/>
      <c r="G2" s="23"/>
      <c r="H2" s="23"/>
      <c r="I2" s="23"/>
      <c r="J2" s="23"/>
      <c r="K2" s="19"/>
    </row>
    <row r="3" spans="1:11" s="2" customFormat="1" ht="24.9" customHeight="1" x14ac:dyDescent="0.2">
      <c r="A3" s="17"/>
      <c r="B3" s="18"/>
      <c r="C3" s="13" t="s">
        <v>67</v>
      </c>
      <c r="D3" s="17"/>
      <c r="E3" s="17"/>
      <c r="F3" s="17"/>
      <c r="G3" s="17"/>
      <c r="H3" s="17"/>
      <c r="I3" s="17"/>
      <c r="J3" s="17"/>
      <c r="K3" s="19"/>
    </row>
    <row r="4" spans="1:11" s="2" customFormat="1" ht="6.9" customHeight="1" x14ac:dyDescent="0.2">
      <c r="A4" s="17"/>
      <c r="B4" s="18"/>
      <c r="C4" s="17"/>
      <c r="D4" s="17"/>
      <c r="E4" s="17"/>
      <c r="F4" s="17"/>
      <c r="G4" s="17"/>
      <c r="H4" s="17"/>
      <c r="I4" s="17"/>
      <c r="J4" s="17"/>
      <c r="K4" s="19"/>
    </row>
    <row r="5" spans="1:11" s="2" customFormat="1" ht="12" customHeight="1" x14ac:dyDescent="0.2">
      <c r="A5" s="17"/>
      <c r="B5" s="18"/>
      <c r="C5" s="15" t="s">
        <v>4</v>
      </c>
      <c r="D5" s="17"/>
      <c r="E5" s="17"/>
      <c r="F5" s="17"/>
      <c r="G5" s="17"/>
      <c r="H5" s="17"/>
      <c r="I5" s="17"/>
      <c r="J5" s="17"/>
      <c r="K5" s="19"/>
    </row>
    <row r="6" spans="1:11" s="2" customFormat="1" ht="16.5" customHeight="1" x14ac:dyDescent="0.2">
      <c r="A6" s="17"/>
      <c r="B6" s="18"/>
      <c r="C6" s="17"/>
      <c r="D6" s="17"/>
      <c r="E6" s="161" t="s">
        <v>5</v>
      </c>
      <c r="F6" s="162"/>
      <c r="G6" s="162"/>
      <c r="H6" s="162"/>
      <c r="I6" s="17"/>
      <c r="J6" s="17"/>
      <c r="K6" s="19"/>
    </row>
    <row r="7" spans="1:11" s="1" customFormat="1" ht="12" customHeight="1" x14ac:dyDescent="0.2">
      <c r="B7" s="12"/>
      <c r="C7" s="15" t="s">
        <v>57</v>
      </c>
      <c r="K7" s="12"/>
    </row>
    <row r="8" spans="1:11" s="2" customFormat="1" ht="16.5" customHeight="1" x14ac:dyDescent="0.2">
      <c r="A8" s="17"/>
      <c r="B8" s="18"/>
      <c r="C8" s="17"/>
      <c r="D8" s="17"/>
      <c r="E8" s="161" t="s">
        <v>58</v>
      </c>
      <c r="F8" s="163"/>
      <c r="G8" s="163"/>
      <c r="H8" s="163"/>
      <c r="I8" s="17"/>
      <c r="J8" s="17"/>
      <c r="K8" s="19"/>
    </row>
    <row r="9" spans="1:11" s="2" customFormat="1" ht="12" customHeight="1" x14ac:dyDescent="0.2">
      <c r="A9" s="17"/>
      <c r="B9" s="18"/>
      <c r="C9" s="15" t="s">
        <v>59</v>
      </c>
      <c r="D9" s="17"/>
      <c r="E9" s="17"/>
      <c r="F9" s="17"/>
      <c r="G9" s="17"/>
      <c r="H9" s="17"/>
      <c r="I9" s="17"/>
      <c r="J9" s="17"/>
      <c r="K9" s="19"/>
    </row>
    <row r="10" spans="1:11" s="2" customFormat="1" ht="16.5" customHeight="1" x14ac:dyDescent="0.2">
      <c r="A10" s="17"/>
      <c r="B10" s="18"/>
      <c r="C10" s="17"/>
      <c r="D10" s="17"/>
      <c r="E10" s="157" t="s">
        <v>60</v>
      </c>
      <c r="F10" s="163"/>
      <c r="G10" s="163"/>
      <c r="H10" s="163"/>
      <c r="I10" s="17"/>
      <c r="J10" s="17"/>
      <c r="K10" s="19"/>
    </row>
    <row r="11" spans="1:11" s="2" customFormat="1" ht="6.9" customHeight="1" x14ac:dyDescent="0.2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9"/>
    </row>
    <row r="12" spans="1:11" s="2" customFormat="1" ht="12" customHeight="1" x14ac:dyDescent="0.2">
      <c r="A12" s="17"/>
      <c r="B12" s="18"/>
      <c r="C12" s="15" t="s">
        <v>6</v>
      </c>
      <c r="D12" s="17"/>
      <c r="E12" s="17"/>
      <c r="F12" s="14" t="s">
        <v>7</v>
      </c>
      <c r="G12" s="17"/>
      <c r="H12" s="17"/>
      <c r="I12" s="15" t="s">
        <v>8</v>
      </c>
      <c r="J12" s="28" t="s">
        <v>9</v>
      </c>
      <c r="K12" s="19"/>
    </row>
    <row r="13" spans="1:11" s="2" customFormat="1" ht="6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9"/>
    </row>
    <row r="14" spans="1:11" s="2" customFormat="1" ht="15.15" customHeight="1" x14ac:dyDescent="0.2">
      <c r="A14" s="17"/>
      <c r="B14" s="18"/>
      <c r="C14" s="15" t="s">
        <v>10</v>
      </c>
      <c r="D14" s="17"/>
      <c r="E14" s="17"/>
      <c r="F14" s="14" t="s">
        <v>7</v>
      </c>
      <c r="G14" s="17"/>
      <c r="H14" s="17"/>
      <c r="I14" s="15" t="s">
        <v>13</v>
      </c>
      <c r="J14" s="16" t="s">
        <v>14</v>
      </c>
      <c r="K14" s="19"/>
    </row>
    <row r="15" spans="1:11" s="2" customFormat="1" ht="15.15" customHeight="1" x14ac:dyDescent="0.2">
      <c r="A15" s="17"/>
      <c r="B15" s="18"/>
      <c r="C15" s="15" t="s">
        <v>11</v>
      </c>
      <c r="D15" s="17"/>
      <c r="E15" s="17"/>
      <c r="F15" s="14"/>
      <c r="G15" s="17"/>
      <c r="H15" s="17"/>
      <c r="I15" s="15" t="s">
        <v>15</v>
      </c>
      <c r="J15" s="16" t="s">
        <v>61</v>
      </c>
      <c r="K15" s="19"/>
    </row>
    <row r="16" spans="1:11" s="2" customFormat="1" ht="10.3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9"/>
    </row>
    <row r="17" spans="1:11" s="8" customFormat="1" ht="29.25" customHeight="1" x14ac:dyDescent="0.2">
      <c r="A17" s="67"/>
      <c r="B17" s="68"/>
      <c r="C17" s="69" t="s">
        <v>68</v>
      </c>
      <c r="D17" s="70" t="s">
        <v>22</v>
      </c>
      <c r="E17" s="70" t="s">
        <v>18</v>
      </c>
      <c r="F17" s="70" t="s">
        <v>19</v>
      </c>
      <c r="G17" s="70" t="s">
        <v>69</v>
      </c>
      <c r="H17" s="70" t="s">
        <v>70</v>
      </c>
      <c r="I17" s="70" t="s">
        <v>71</v>
      </c>
      <c r="J17" s="71" t="s">
        <v>66</v>
      </c>
      <c r="K17" s="73"/>
    </row>
    <row r="18" spans="1:11" s="2" customFormat="1" ht="22.8" customHeight="1" x14ac:dyDescent="0.3">
      <c r="A18" s="17"/>
      <c r="B18" s="18"/>
      <c r="C18" s="42" t="s">
        <v>62</v>
      </c>
      <c r="D18" s="17"/>
      <c r="E18" s="17"/>
      <c r="F18" s="17"/>
      <c r="G18" s="17"/>
      <c r="H18" s="17"/>
      <c r="I18" s="17"/>
      <c r="J18" s="74">
        <f>J19</f>
        <v>0</v>
      </c>
      <c r="K18" s="18"/>
    </row>
    <row r="19" spans="1:11" s="9" customFormat="1" ht="25.95" customHeight="1" x14ac:dyDescent="0.25">
      <c r="B19" s="75"/>
      <c r="D19" s="76" t="s">
        <v>36</v>
      </c>
      <c r="E19" s="77" t="s">
        <v>79</v>
      </c>
      <c r="F19" s="77" t="s">
        <v>80</v>
      </c>
      <c r="I19" s="78"/>
      <c r="J19" s="64">
        <f>J20+J38+J40+J67</f>
        <v>0</v>
      </c>
      <c r="K19" s="75"/>
    </row>
    <row r="20" spans="1:11" s="9" customFormat="1" ht="22.8" customHeight="1" x14ac:dyDescent="0.25">
      <c r="B20" s="75"/>
      <c r="D20" s="76" t="s">
        <v>36</v>
      </c>
      <c r="E20" s="79" t="s">
        <v>81</v>
      </c>
      <c r="F20" s="79" t="s">
        <v>82</v>
      </c>
      <c r="I20" s="78"/>
      <c r="J20" s="80">
        <f>SUM(J21:J34)</f>
        <v>0</v>
      </c>
      <c r="K20" s="75"/>
    </row>
    <row r="21" spans="1:11" s="2" customFormat="1" ht="34.799999999999997" x14ac:dyDescent="0.2">
      <c r="B21" s="66"/>
      <c r="C21" s="81">
        <v>1</v>
      </c>
      <c r="D21" s="81" t="s">
        <v>73</v>
      </c>
      <c r="E21" s="82" t="s">
        <v>244</v>
      </c>
      <c r="F21" s="127" t="s">
        <v>290</v>
      </c>
      <c r="G21" s="84" t="s">
        <v>63</v>
      </c>
      <c r="H21" s="85">
        <v>640</v>
      </c>
      <c r="I21" s="85"/>
      <c r="J21" s="86">
        <f t="shared" ref="J21:J27" si="0">ROUND(I21*H21,3)</f>
        <v>0</v>
      </c>
      <c r="K21" s="19"/>
    </row>
    <row r="22" spans="1:11" s="2" customFormat="1" ht="24.15" customHeight="1" x14ac:dyDescent="0.2">
      <c r="B22" s="66"/>
      <c r="C22" s="99">
        <v>2</v>
      </c>
      <c r="D22" s="99" t="s">
        <v>65</v>
      </c>
      <c r="E22" s="100" t="s">
        <v>245</v>
      </c>
      <c r="F22" s="101" t="s">
        <v>246</v>
      </c>
      <c r="G22" s="102" t="s">
        <v>83</v>
      </c>
      <c r="H22" s="103">
        <v>704</v>
      </c>
      <c r="I22" s="103"/>
      <c r="J22" s="104">
        <f t="shared" si="0"/>
        <v>0</v>
      </c>
      <c r="K22" s="106"/>
    </row>
    <row r="23" spans="1:11" s="2" customFormat="1" ht="34.799999999999997" x14ac:dyDescent="0.2">
      <c r="B23" s="66"/>
      <c r="C23" s="81">
        <v>3</v>
      </c>
      <c r="D23" s="81" t="s">
        <v>73</v>
      </c>
      <c r="E23" s="82" t="s">
        <v>247</v>
      </c>
      <c r="F23" s="127" t="s">
        <v>291</v>
      </c>
      <c r="G23" s="84" t="s">
        <v>63</v>
      </c>
      <c r="H23" s="85">
        <v>60</v>
      </c>
      <c r="I23" s="85"/>
      <c r="J23" s="86">
        <f t="shared" si="0"/>
        <v>0</v>
      </c>
      <c r="K23" s="19"/>
    </row>
    <row r="24" spans="1:11" s="2" customFormat="1" ht="24.15" customHeight="1" x14ac:dyDescent="0.2">
      <c r="B24" s="66"/>
      <c r="C24" s="99">
        <v>4</v>
      </c>
      <c r="D24" s="99" t="s">
        <v>65</v>
      </c>
      <c r="E24" s="100" t="s">
        <v>245</v>
      </c>
      <c r="F24" s="101" t="s">
        <v>246</v>
      </c>
      <c r="G24" s="102" t="s">
        <v>83</v>
      </c>
      <c r="H24" s="103">
        <v>66</v>
      </c>
      <c r="I24" s="103"/>
      <c r="J24" s="104">
        <f t="shared" si="0"/>
        <v>0</v>
      </c>
      <c r="K24" s="106"/>
    </row>
    <row r="25" spans="1:11" s="2" customFormat="1" ht="34.799999999999997" x14ac:dyDescent="0.2">
      <c r="B25" s="66"/>
      <c r="C25" s="81">
        <v>5</v>
      </c>
      <c r="D25" s="81" t="s">
        <v>73</v>
      </c>
      <c r="E25" s="82" t="s">
        <v>248</v>
      </c>
      <c r="F25" s="127" t="s">
        <v>289</v>
      </c>
      <c r="G25" s="84" t="s">
        <v>63</v>
      </c>
      <c r="H25" s="85">
        <v>805</v>
      </c>
      <c r="I25" s="85"/>
      <c r="J25" s="86">
        <f t="shared" si="0"/>
        <v>0</v>
      </c>
      <c r="K25" s="19"/>
    </row>
    <row r="26" spans="1:11" s="2" customFormat="1" ht="24.15" customHeight="1" x14ac:dyDescent="0.2">
      <c r="B26" s="66"/>
      <c r="C26" s="99">
        <v>6</v>
      </c>
      <c r="D26" s="99" t="s">
        <v>65</v>
      </c>
      <c r="E26" s="100" t="s">
        <v>249</v>
      </c>
      <c r="F26" s="101" t="s">
        <v>250</v>
      </c>
      <c r="G26" s="102" t="s">
        <v>83</v>
      </c>
      <c r="H26" s="103">
        <v>1086.75</v>
      </c>
      <c r="I26" s="103"/>
      <c r="J26" s="104">
        <f t="shared" si="0"/>
        <v>0</v>
      </c>
      <c r="K26" s="106"/>
    </row>
    <row r="27" spans="1:11" s="2" customFormat="1" ht="34.799999999999997" x14ac:dyDescent="0.2">
      <c r="B27" s="66"/>
      <c r="C27" s="81">
        <v>7</v>
      </c>
      <c r="D27" s="81" t="s">
        <v>73</v>
      </c>
      <c r="E27" s="82" t="s">
        <v>84</v>
      </c>
      <c r="F27" s="127" t="s">
        <v>292</v>
      </c>
      <c r="G27" s="84" t="s">
        <v>63</v>
      </c>
      <c r="H27" s="85">
        <v>739.67</v>
      </c>
      <c r="I27" s="85"/>
      <c r="J27" s="86">
        <f t="shared" si="0"/>
        <v>0</v>
      </c>
      <c r="K27" s="19"/>
    </row>
    <row r="28" spans="1:11" s="10" customFormat="1" x14ac:dyDescent="0.2">
      <c r="B28" s="88"/>
      <c r="D28" s="89" t="s">
        <v>74</v>
      </c>
      <c r="E28" s="90" t="s">
        <v>0</v>
      </c>
      <c r="F28" s="91" t="s">
        <v>85</v>
      </c>
      <c r="H28" s="92">
        <v>483.67</v>
      </c>
      <c r="I28" s="93"/>
      <c r="K28" s="88"/>
    </row>
    <row r="29" spans="1:11" s="10" customFormat="1" x14ac:dyDescent="0.2">
      <c r="B29" s="88"/>
      <c r="D29" s="89" t="s">
        <v>74</v>
      </c>
      <c r="E29" s="90" t="s">
        <v>0</v>
      </c>
      <c r="F29" s="91" t="s">
        <v>86</v>
      </c>
      <c r="H29" s="92">
        <v>232</v>
      </c>
      <c r="I29" s="93"/>
      <c r="K29" s="88"/>
    </row>
    <row r="30" spans="1:11" s="10" customFormat="1" x14ac:dyDescent="0.2">
      <c r="B30" s="88"/>
      <c r="D30" s="89" t="s">
        <v>74</v>
      </c>
      <c r="E30" s="90" t="s">
        <v>0</v>
      </c>
      <c r="F30" s="91" t="s">
        <v>78</v>
      </c>
      <c r="H30" s="92">
        <v>24</v>
      </c>
      <c r="I30" s="93"/>
      <c r="K30" s="88"/>
    </row>
    <row r="31" spans="1:11" s="11" customFormat="1" x14ac:dyDescent="0.2">
      <c r="B31" s="94"/>
      <c r="D31" s="89" t="s">
        <v>74</v>
      </c>
      <c r="E31" s="95" t="s">
        <v>0</v>
      </c>
      <c r="F31" s="96" t="s">
        <v>75</v>
      </c>
      <c r="H31" s="97">
        <v>739.67</v>
      </c>
      <c r="I31" s="98"/>
      <c r="K31" s="94"/>
    </row>
    <row r="32" spans="1:11" s="2" customFormat="1" ht="14.4" customHeight="1" x14ac:dyDescent="0.2">
      <c r="B32" s="66"/>
      <c r="C32" s="99">
        <v>8</v>
      </c>
      <c r="D32" s="99" t="s">
        <v>65</v>
      </c>
      <c r="E32" s="100" t="s">
        <v>87</v>
      </c>
      <c r="F32" s="101" t="s">
        <v>88</v>
      </c>
      <c r="G32" s="102" t="s">
        <v>83</v>
      </c>
      <c r="H32" s="103">
        <v>2071.076</v>
      </c>
      <c r="I32" s="103"/>
      <c r="J32" s="104">
        <f>ROUND(I32*H32,3)</f>
        <v>0</v>
      </c>
      <c r="K32" s="106"/>
    </row>
    <row r="33" spans="1:11" s="2" customFormat="1" ht="24.15" customHeight="1" x14ac:dyDescent="0.2">
      <c r="B33" s="66"/>
      <c r="C33" s="99">
        <v>9</v>
      </c>
      <c r="D33" s="99" t="s">
        <v>65</v>
      </c>
      <c r="E33" s="100" t="s">
        <v>89</v>
      </c>
      <c r="F33" s="101" t="s">
        <v>90</v>
      </c>
      <c r="G33" s="102" t="s">
        <v>77</v>
      </c>
      <c r="H33" s="103">
        <v>295.86799999999999</v>
      </c>
      <c r="I33" s="103"/>
      <c r="J33" s="104">
        <f>ROUND(I33*H33,3)</f>
        <v>0</v>
      </c>
      <c r="K33" s="106"/>
    </row>
    <row r="34" spans="1:11" s="2" customFormat="1" ht="24.15" customHeight="1" x14ac:dyDescent="0.2">
      <c r="B34" s="66"/>
      <c r="C34" s="81">
        <v>10</v>
      </c>
      <c r="D34" s="81" t="s">
        <v>73</v>
      </c>
      <c r="E34" s="82" t="s">
        <v>91</v>
      </c>
      <c r="F34" s="127" t="s">
        <v>293</v>
      </c>
      <c r="G34" s="84" t="s">
        <v>63</v>
      </c>
      <c r="H34" s="85">
        <v>880</v>
      </c>
      <c r="I34" s="85"/>
      <c r="J34" s="86">
        <f>ROUND(I34*H34,3)</f>
        <v>0</v>
      </c>
      <c r="K34" s="19"/>
    </row>
    <row r="35" spans="1:11" s="10" customFormat="1" x14ac:dyDescent="0.2">
      <c r="B35" s="88"/>
      <c r="D35" s="89" t="s">
        <v>74</v>
      </c>
      <c r="E35" s="90" t="s">
        <v>0</v>
      </c>
      <c r="F35" s="91" t="s">
        <v>92</v>
      </c>
      <c r="H35" s="92">
        <v>360</v>
      </c>
      <c r="I35" s="93"/>
      <c r="K35" s="88"/>
    </row>
    <row r="36" spans="1:11" s="10" customFormat="1" x14ac:dyDescent="0.2">
      <c r="B36" s="88"/>
      <c r="D36" s="89" t="s">
        <v>74</v>
      </c>
      <c r="E36" s="90" t="s">
        <v>0</v>
      </c>
      <c r="F36" s="91" t="s">
        <v>93</v>
      </c>
      <c r="H36" s="92">
        <v>520</v>
      </c>
      <c r="I36" s="93"/>
      <c r="K36" s="88"/>
    </row>
    <row r="37" spans="1:11" s="11" customFormat="1" x14ac:dyDescent="0.2">
      <c r="B37" s="94"/>
      <c r="D37" s="89" t="s">
        <v>74</v>
      </c>
      <c r="E37" s="95" t="s">
        <v>0</v>
      </c>
      <c r="F37" s="96" t="s">
        <v>75</v>
      </c>
      <c r="H37" s="97">
        <v>880</v>
      </c>
      <c r="I37" s="98"/>
      <c r="K37" s="94"/>
    </row>
    <row r="38" spans="1:11" s="9" customFormat="1" ht="22.8" customHeight="1" x14ac:dyDescent="0.25">
      <c r="B38" s="75"/>
      <c r="D38" s="76" t="s">
        <v>36</v>
      </c>
      <c r="E38" s="79" t="s">
        <v>131</v>
      </c>
      <c r="F38" s="79" t="s">
        <v>132</v>
      </c>
      <c r="I38" s="78"/>
      <c r="J38" s="80">
        <f>SUM(J39)</f>
        <v>0</v>
      </c>
      <c r="K38" s="75"/>
    </row>
    <row r="39" spans="1:11" s="2" customFormat="1" ht="34.200000000000003" x14ac:dyDescent="0.2">
      <c r="A39" s="17"/>
      <c r="B39" s="65"/>
      <c r="C39" s="81">
        <v>11</v>
      </c>
      <c r="D39" s="81" t="s">
        <v>73</v>
      </c>
      <c r="E39" s="82" t="s">
        <v>133</v>
      </c>
      <c r="F39" s="83" t="s">
        <v>251</v>
      </c>
      <c r="G39" s="84" t="s">
        <v>77</v>
      </c>
      <c r="H39" s="85">
        <v>279.238</v>
      </c>
      <c r="I39" s="85"/>
      <c r="J39" s="86">
        <f>ROUND(I39*H39,3)</f>
        <v>0</v>
      </c>
      <c r="K39" s="18"/>
    </row>
    <row r="40" spans="1:11" s="9" customFormat="1" ht="22.8" customHeight="1" x14ac:dyDescent="0.25">
      <c r="B40" s="75"/>
      <c r="D40" s="76" t="s">
        <v>36</v>
      </c>
      <c r="E40" s="79" t="s">
        <v>134</v>
      </c>
      <c r="F40" s="79" t="s">
        <v>135</v>
      </c>
      <c r="I40" s="78"/>
      <c r="J40" s="80">
        <f>SUM(J42:J66)</f>
        <v>0</v>
      </c>
      <c r="K40" s="75"/>
    </row>
    <row r="41" spans="1:11" s="9" customFormat="1" ht="13.2" x14ac:dyDescent="0.25">
      <c r="B41" s="75"/>
      <c r="C41" s="128"/>
      <c r="D41" s="129"/>
      <c r="E41" s="130"/>
      <c r="F41" s="131" t="s">
        <v>288</v>
      </c>
      <c r="G41" s="128"/>
      <c r="H41" s="128"/>
      <c r="I41" s="132"/>
      <c r="J41" s="133"/>
      <c r="K41" s="75"/>
    </row>
    <row r="42" spans="1:11" s="2" customFormat="1" ht="72.599999999999994" customHeight="1" x14ac:dyDescent="0.2">
      <c r="B42" s="66"/>
      <c r="C42" s="81">
        <v>12</v>
      </c>
      <c r="D42" s="81" t="s">
        <v>73</v>
      </c>
      <c r="E42" s="82" t="s">
        <v>252</v>
      </c>
      <c r="F42" s="124" t="s">
        <v>267</v>
      </c>
      <c r="G42" s="84" t="s">
        <v>63</v>
      </c>
      <c r="H42" s="86">
        <v>111.69799999999999</v>
      </c>
      <c r="I42" s="85"/>
      <c r="J42" s="125">
        <f t="shared" ref="J42:J51" si="1">ROUND(I42*H42,2)</f>
        <v>0</v>
      </c>
      <c r="K42" s="19"/>
    </row>
    <row r="43" spans="1:11" s="2" customFormat="1" ht="22.8" x14ac:dyDescent="0.2">
      <c r="B43" s="66"/>
      <c r="C43" s="99">
        <v>13</v>
      </c>
      <c r="D43" s="99" t="s">
        <v>65</v>
      </c>
      <c r="E43" s="100" t="s">
        <v>253</v>
      </c>
      <c r="F43" s="123" t="s">
        <v>265</v>
      </c>
      <c r="G43" s="102" t="s">
        <v>63</v>
      </c>
      <c r="H43" s="104">
        <v>135.66</v>
      </c>
      <c r="I43" s="103"/>
      <c r="J43" s="126">
        <f t="shared" si="1"/>
        <v>0</v>
      </c>
      <c r="K43" s="106"/>
    </row>
    <row r="44" spans="1:11" s="2" customFormat="1" ht="69" x14ac:dyDescent="0.2">
      <c r="B44" s="66"/>
      <c r="C44" s="81">
        <v>14</v>
      </c>
      <c r="D44" s="81" t="s">
        <v>73</v>
      </c>
      <c r="E44" s="82" t="s">
        <v>254</v>
      </c>
      <c r="F44" s="124" t="s">
        <v>266</v>
      </c>
      <c r="G44" s="84" t="s">
        <v>63</v>
      </c>
      <c r="H44" s="86">
        <v>65.194000000000003</v>
      </c>
      <c r="I44" s="85"/>
      <c r="J44" s="125">
        <f t="shared" si="1"/>
        <v>0</v>
      </c>
      <c r="K44" s="19"/>
    </row>
    <row r="45" spans="1:11" s="2" customFormat="1" ht="22.8" x14ac:dyDescent="0.2">
      <c r="B45" s="66"/>
      <c r="C45" s="99">
        <v>15</v>
      </c>
      <c r="D45" s="99" t="s">
        <v>65</v>
      </c>
      <c r="E45" s="100" t="s">
        <v>255</v>
      </c>
      <c r="F45" s="123" t="s">
        <v>262</v>
      </c>
      <c r="G45" s="102" t="s">
        <v>63</v>
      </c>
      <c r="H45" s="104">
        <v>71.819999999999993</v>
      </c>
      <c r="I45" s="103"/>
      <c r="J45" s="126">
        <f t="shared" si="1"/>
        <v>0</v>
      </c>
      <c r="K45" s="106"/>
    </row>
    <row r="46" spans="1:11" s="2" customFormat="1" ht="57.6" x14ac:dyDescent="0.2">
      <c r="B46" s="66"/>
      <c r="C46" s="81">
        <v>16</v>
      </c>
      <c r="D46" s="81" t="s">
        <v>73</v>
      </c>
      <c r="E46" s="82" t="s">
        <v>256</v>
      </c>
      <c r="F46" s="124" t="s">
        <v>264</v>
      </c>
      <c r="G46" s="84" t="s">
        <v>77</v>
      </c>
      <c r="H46" s="86">
        <v>185.69399999999999</v>
      </c>
      <c r="I46" s="85"/>
      <c r="J46" s="125">
        <f t="shared" si="1"/>
        <v>0</v>
      </c>
      <c r="K46" s="19"/>
    </row>
    <row r="47" spans="1:11" s="2" customFormat="1" ht="22.8" x14ac:dyDescent="0.2">
      <c r="B47" s="66"/>
      <c r="C47" s="99">
        <v>17</v>
      </c>
      <c r="D47" s="99" t="s">
        <v>65</v>
      </c>
      <c r="E47" s="100" t="s">
        <v>257</v>
      </c>
      <c r="F47" s="123" t="s">
        <v>262</v>
      </c>
      <c r="G47" s="102" t="s">
        <v>63</v>
      </c>
      <c r="H47" s="104">
        <v>19.95</v>
      </c>
      <c r="I47" s="103"/>
      <c r="J47" s="126">
        <f t="shared" si="1"/>
        <v>0</v>
      </c>
      <c r="K47" s="106"/>
    </row>
    <row r="48" spans="1:11" s="2" customFormat="1" ht="69.599999999999994" x14ac:dyDescent="0.2">
      <c r="B48" s="66"/>
      <c r="C48" s="81">
        <v>18</v>
      </c>
      <c r="D48" s="81" t="s">
        <v>73</v>
      </c>
      <c r="E48" s="82" t="s">
        <v>258</v>
      </c>
      <c r="F48" s="124" t="s">
        <v>273</v>
      </c>
      <c r="G48" s="84" t="s">
        <v>63</v>
      </c>
      <c r="H48" s="86">
        <v>133.64400000000001</v>
      </c>
      <c r="I48" s="85"/>
      <c r="J48" s="125">
        <f t="shared" si="1"/>
        <v>0</v>
      </c>
      <c r="K48" s="19"/>
    </row>
    <row r="49" spans="1:11" s="2" customFormat="1" ht="22.8" x14ac:dyDescent="0.2">
      <c r="B49" s="66"/>
      <c r="C49" s="99">
        <v>19</v>
      </c>
      <c r="D49" s="99" t="s">
        <v>65</v>
      </c>
      <c r="E49" s="100" t="s">
        <v>259</v>
      </c>
      <c r="F49" s="123" t="s">
        <v>263</v>
      </c>
      <c r="G49" s="102" t="s">
        <v>63</v>
      </c>
      <c r="H49" s="104">
        <v>140.97999999999999</v>
      </c>
      <c r="I49" s="103"/>
      <c r="J49" s="126">
        <f t="shared" si="1"/>
        <v>0</v>
      </c>
      <c r="K49" s="106"/>
    </row>
    <row r="50" spans="1:11" s="2" customFormat="1" ht="57.6" x14ac:dyDescent="0.2">
      <c r="B50" s="66"/>
      <c r="C50" s="81">
        <v>20</v>
      </c>
      <c r="D50" s="81" t="s">
        <v>73</v>
      </c>
      <c r="E50" s="82" t="s">
        <v>260</v>
      </c>
      <c r="F50" s="124" t="s">
        <v>272</v>
      </c>
      <c r="G50" s="84" t="s">
        <v>77</v>
      </c>
      <c r="H50" s="86">
        <v>193.41</v>
      </c>
      <c r="I50" s="85"/>
      <c r="J50" s="125">
        <f t="shared" si="1"/>
        <v>0</v>
      </c>
      <c r="K50" s="19"/>
    </row>
    <row r="51" spans="1:11" s="2" customFormat="1" ht="22.8" x14ac:dyDescent="0.2">
      <c r="B51" s="66"/>
      <c r="C51" s="99">
        <v>21</v>
      </c>
      <c r="D51" s="99" t="s">
        <v>65</v>
      </c>
      <c r="E51" s="100" t="s">
        <v>261</v>
      </c>
      <c r="F51" s="123" t="s">
        <v>263</v>
      </c>
      <c r="G51" s="102" t="s">
        <v>63</v>
      </c>
      <c r="H51" s="104">
        <v>21.28</v>
      </c>
      <c r="I51" s="103"/>
      <c r="J51" s="126">
        <f t="shared" si="1"/>
        <v>0</v>
      </c>
      <c r="K51" s="106"/>
    </row>
    <row r="52" spans="1:11" s="9" customFormat="1" ht="13.2" x14ac:dyDescent="0.25">
      <c r="B52" s="75"/>
      <c r="C52" s="128"/>
      <c r="D52" s="129"/>
      <c r="E52" s="130"/>
      <c r="F52" s="131" t="s">
        <v>287</v>
      </c>
      <c r="G52" s="128"/>
      <c r="H52" s="128"/>
      <c r="I52" s="132"/>
      <c r="J52" s="133"/>
      <c r="K52" s="75"/>
    </row>
    <row r="53" spans="1:11" s="2" customFormat="1" ht="57.6" x14ac:dyDescent="0.2">
      <c r="B53" s="66"/>
      <c r="C53" s="81">
        <v>22</v>
      </c>
      <c r="D53" s="81" t="s">
        <v>73</v>
      </c>
      <c r="E53" s="82" t="s">
        <v>268</v>
      </c>
      <c r="F53" s="124" t="s">
        <v>275</v>
      </c>
      <c r="G53" s="84" t="s">
        <v>77</v>
      </c>
      <c r="H53" s="86">
        <v>667.44200000000001</v>
      </c>
      <c r="I53" s="85"/>
      <c r="J53" s="125">
        <f>ROUND(I53*H53,2)</f>
        <v>0</v>
      </c>
      <c r="K53" s="19"/>
    </row>
    <row r="54" spans="1:11" s="2" customFormat="1" ht="22.8" x14ac:dyDescent="0.2">
      <c r="B54" s="66"/>
      <c r="C54" s="99">
        <v>23</v>
      </c>
      <c r="D54" s="99" t="s">
        <v>65</v>
      </c>
      <c r="E54" s="100" t="s">
        <v>269</v>
      </c>
      <c r="F54" s="123" t="s">
        <v>274</v>
      </c>
      <c r="G54" s="102" t="s">
        <v>63</v>
      </c>
      <c r="H54" s="104">
        <v>69.3</v>
      </c>
      <c r="I54" s="103"/>
      <c r="J54" s="126">
        <f>ROUND(I54*H54,2)</f>
        <v>0</v>
      </c>
      <c r="K54" s="106"/>
    </row>
    <row r="55" spans="1:11" s="2" customFormat="1" ht="69" x14ac:dyDescent="0.2">
      <c r="B55" s="66"/>
      <c r="C55" s="81">
        <v>24</v>
      </c>
      <c r="D55" s="81" t="s">
        <v>73</v>
      </c>
      <c r="E55" s="82" t="s">
        <v>270</v>
      </c>
      <c r="F55" s="124" t="s">
        <v>276</v>
      </c>
      <c r="G55" s="84" t="s">
        <v>63</v>
      </c>
      <c r="H55" s="86">
        <v>630.34400000000005</v>
      </c>
      <c r="I55" s="85"/>
      <c r="J55" s="125">
        <f>ROUND(I55*H55,2)</f>
        <v>0</v>
      </c>
      <c r="K55" s="19"/>
    </row>
    <row r="56" spans="1:11" s="2" customFormat="1" ht="22.8" x14ac:dyDescent="0.2">
      <c r="B56" s="66"/>
      <c r="C56" s="99">
        <v>25</v>
      </c>
      <c r="D56" s="99" t="s">
        <v>65</v>
      </c>
      <c r="E56" s="100" t="s">
        <v>271</v>
      </c>
      <c r="F56" s="123" t="s">
        <v>274</v>
      </c>
      <c r="G56" s="102" t="s">
        <v>63</v>
      </c>
      <c r="H56" s="104">
        <v>662.2</v>
      </c>
      <c r="I56" s="103"/>
      <c r="J56" s="126">
        <f>ROUND(I56*H56,2)</f>
        <v>0</v>
      </c>
      <c r="K56" s="106"/>
    </row>
    <row r="57" spans="1:11" s="9" customFormat="1" ht="13.2" x14ac:dyDescent="0.25">
      <c r="B57" s="75"/>
      <c r="C57" s="128"/>
      <c r="D57" s="129"/>
      <c r="E57" s="130"/>
      <c r="F57" s="131" t="s">
        <v>286</v>
      </c>
      <c r="G57" s="128"/>
      <c r="H57" s="128"/>
      <c r="I57" s="132"/>
      <c r="J57" s="133"/>
      <c r="K57" s="75"/>
    </row>
    <row r="58" spans="1:11" s="2" customFormat="1" ht="57.6" x14ac:dyDescent="0.2">
      <c r="A58" s="17"/>
      <c r="B58" s="65"/>
      <c r="C58" s="81">
        <v>26</v>
      </c>
      <c r="D58" s="81" t="s">
        <v>73</v>
      </c>
      <c r="E58" s="82" t="s">
        <v>136</v>
      </c>
      <c r="F58" s="134" t="s">
        <v>279</v>
      </c>
      <c r="G58" s="84" t="s">
        <v>77</v>
      </c>
      <c r="H58" s="85">
        <v>119</v>
      </c>
      <c r="I58" s="85"/>
      <c r="J58" s="86">
        <f>ROUND(I58*H58,3)</f>
        <v>0</v>
      </c>
      <c r="K58" s="18"/>
    </row>
    <row r="59" spans="1:11" s="2" customFormat="1" ht="22.8" x14ac:dyDescent="0.2">
      <c r="A59" s="17"/>
      <c r="B59" s="65"/>
      <c r="C59" s="99">
        <v>27</v>
      </c>
      <c r="D59" s="99" t="s">
        <v>65</v>
      </c>
      <c r="E59" s="100" t="s">
        <v>137</v>
      </c>
      <c r="F59" s="123" t="s">
        <v>277</v>
      </c>
      <c r="G59" s="102" t="s">
        <v>63</v>
      </c>
      <c r="H59" s="103">
        <v>13.3</v>
      </c>
      <c r="I59" s="103"/>
      <c r="J59" s="104">
        <f>ROUND(I59*H59,3)</f>
        <v>0</v>
      </c>
      <c r="K59" s="106"/>
    </row>
    <row r="60" spans="1:11" s="2" customFormat="1" ht="69" x14ac:dyDescent="0.2">
      <c r="A60" s="121"/>
      <c r="B60" s="65"/>
      <c r="C60" s="81">
        <v>28</v>
      </c>
      <c r="D60" s="81" t="s">
        <v>73</v>
      </c>
      <c r="E60" s="82" t="s">
        <v>140</v>
      </c>
      <c r="F60" s="134" t="s">
        <v>278</v>
      </c>
      <c r="G60" s="84" t="s">
        <v>63</v>
      </c>
      <c r="H60" s="85">
        <v>483.67</v>
      </c>
      <c r="I60" s="85"/>
      <c r="J60" s="86">
        <f>ROUND(I60*H60,3)</f>
        <v>0</v>
      </c>
      <c r="K60" s="18"/>
    </row>
    <row r="61" spans="1:11" s="2" customFormat="1" ht="22.8" x14ac:dyDescent="0.2">
      <c r="A61" s="121"/>
      <c r="B61" s="65"/>
      <c r="C61" s="99">
        <v>29</v>
      </c>
      <c r="D61" s="99" t="s">
        <v>65</v>
      </c>
      <c r="E61" s="100" t="s">
        <v>141</v>
      </c>
      <c r="F61" s="123" t="s">
        <v>277</v>
      </c>
      <c r="G61" s="102" t="s">
        <v>63</v>
      </c>
      <c r="H61" s="103">
        <v>508.06</v>
      </c>
      <c r="I61" s="103"/>
      <c r="J61" s="104">
        <f>ROUND(I61*H61,3)</f>
        <v>0</v>
      </c>
      <c r="K61" s="106"/>
    </row>
    <row r="62" spans="1:11" s="9" customFormat="1" ht="13.2" x14ac:dyDescent="0.25">
      <c r="B62" s="75"/>
      <c r="C62" s="128"/>
      <c r="D62" s="129"/>
      <c r="E62" s="130"/>
      <c r="F62" s="131" t="s">
        <v>285</v>
      </c>
      <c r="G62" s="128"/>
      <c r="H62" s="128"/>
      <c r="I62" s="132"/>
      <c r="J62" s="133"/>
      <c r="K62" s="75"/>
    </row>
    <row r="63" spans="1:11" s="2" customFormat="1" ht="57.6" x14ac:dyDescent="0.2">
      <c r="A63" s="17"/>
      <c r="B63" s="65"/>
      <c r="C63" s="81">
        <v>30</v>
      </c>
      <c r="D63" s="81" t="s">
        <v>73</v>
      </c>
      <c r="E63" s="82" t="s">
        <v>138</v>
      </c>
      <c r="F63" s="134" t="s">
        <v>284</v>
      </c>
      <c r="G63" s="84" t="s">
        <v>77</v>
      </c>
      <c r="H63" s="85">
        <v>479</v>
      </c>
      <c r="I63" s="85"/>
      <c r="J63" s="86">
        <f>ROUND(I63*H63,3)</f>
        <v>0</v>
      </c>
      <c r="K63" s="18"/>
    </row>
    <row r="64" spans="1:11" s="2" customFormat="1" ht="11.4" x14ac:dyDescent="0.2">
      <c r="A64" s="17"/>
      <c r="B64" s="65"/>
      <c r="C64" s="99">
        <v>31</v>
      </c>
      <c r="D64" s="99" t="s">
        <v>65</v>
      </c>
      <c r="E64" s="100" t="s">
        <v>139</v>
      </c>
      <c r="F64" s="123" t="s">
        <v>281</v>
      </c>
      <c r="G64" s="102" t="s">
        <v>63</v>
      </c>
      <c r="H64" s="103">
        <v>50.295000000000002</v>
      </c>
      <c r="I64" s="103"/>
      <c r="J64" s="104">
        <f>ROUND(I64*H64,3)</f>
        <v>0</v>
      </c>
      <c r="K64" s="106"/>
    </row>
    <row r="65" spans="1:11" s="2" customFormat="1" ht="69" x14ac:dyDescent="0.2">
      <c r="A65" s="17"/>
      <c r="B65" s="65"/>
      <c r="C65" s="81">
        <v>32</v>
      </c>
      <c r="D65" s="81" t="s">
        <v>73</v>
      </c>
      <c r="E65" s="82" t="s">
        <v>142</v>
      </c>
      <c r="F65" s="134" t="s">
        <v>282</v>
      </c>
      <c r="G65" s="84" t="s">
        <v>63</v>
      </c>
      <c r="H65" s="85">
        <v>640</v>
      </c>
      <c r="I65" s="85"/>
      <c r="J65" s="86">
        <f>ROUND(I65*H65,3)</f>
        <v>0</v>
      </c>
      <c r="K65" s="18"/>
    </row>
    <row r="66" spans="1:11" s="2" customFormat="1" ht="11.4" x14ac:dyDescent="0.2">
      <c r="A66" s="17"/>
      <c r="B66" s="65"/>
      <c r="C66" s="99">
        <v>33</v>
      </c>
      <c r="D66" s="99" t="s">
        <v>65</v>
      </c>
      <c r="E66" s="100" t="s">
        <v>143</v>
      </c>
      <c r="F66" s="123" t="s">
        <v>281</v>
      </c>
      <c r="G66" s="102" t="s">
        <v>63</v>
      </c>
      <c r="H66" s="103">
        <v>672</v>
      </c>
      <c r="I66" s="103"/>
      <c r="J66" s="104">
        <f>ROUND(I66*H66,3)</f>
        <v>0</v>
      </c>
      <c r="K66" s="106"/>
    </row>
    <row r="67" spans="1:11" s="9" customFormat="1" ht="13.2" x14ac:dyDescent="0.25">
      <c r="B67" s="75"/>
      <c r="D67" s="76" t="s">
        <v>36</v>
      </c>
      <c r="E67" s="79" t="s">
        <v>144</v>
      </c>
      <c r="F67" s="135" t="s">
        <v>145</v>
      </c>
      <c r="I67" s="78"/>
      <c r="J67" s="80">
        <f>SUM(J68:J71)</f>
        <v>0</v>
      </c>
      <c r="K67" s="75"/>
    </row>
    <row r="68" spans="1:11" s="2" customFormat="1" ht="69" x14ac:dyDescent="0.2">
      <c r="A68" s="121"/>
      <c r="B68" s="65"/>
      <c r="C68" s="81">
        <v>34</v>
      </c>
      <c r="D68" s="81" t="s">
        <v>73</v>
      </c>
      <c r="E68" s="82" t="s">
        <v>146</v>
      </c>
      <c r="F68" s="134" t="s">
        <v>283</v>
      </c>
      <c r="G68" s="84" t="s">
        <v>63</v>
      </c>
      <c r="H68" s="85">
        <v>1070</v>
      </c>
      <c r="I68" s="85"/>
      <c r="J68" s="86">
        <f>ROUND(I68*H68,3)</f>
        <v>0</v>
      </c>
      <c r="K68" s="18"/>
    </row>
    <row r="69" spans="1:11" s="2" customFormat="1" ht="34.200000000000003" x14ac:dyDescent="0.2">
      <c r="A69" s="121"/>
      <c r="B69" s="65"/>
      <c r="C69" s="99">
        <v>35</v>
      </c>
      <c r="D69" s="99" t="s">
        <v>65</v>
      </c>
      <c r="E69" s="100" t="s">
        <v>147</v>
      </c>
      <c r="F69" s="123" t="s">
        <v>280</v>
      </c>
      <c r="G69" s="102" t="s">
        <v>63</v>
      </c>
      <c r="H69" s="103">
        <v>1123.5</v>
      </c>
      <c r="I69" s="103"/>
      <c r="J69" s="104">
        <f>ROUND(I69*H69,3)</f>
        <v>0</v>
      </c>
      <c r="K69" s="106"/>
    </row>
    <row r="70" spans="1:11" s="2" customFormat="1" ht="23.4" x14ac:dyDescent="0.2">
      <c r="A70" s="17"/>
      <c r="B70" s="65"/>
      <c r="C70" s="81">
        <v>36</v>
      </c>
      <c r="D70" s="81" t="s">
        <v>73</v>
      </c>
      <c r="E70" s="82" t="s">
        <v>295</v>
      </c>
      <c r="F70" s="134" t="s">
        <v>294</v>
      </c>
      <c r="G70" s="84" t="s">
        <v>77</v>
      </c>
      <c r="H70" s="85">
        <v>292.32</v>
      </c>
      <c r="I70" s="85"/>
      <c r="J70" s="86">
        <f>ROUND(I70*H70,3)</f>
        <v>0</v>
      </c>
      <c r="K70" s="18"/>
    </row>
    <row r="71" spans="1:11" s="2" customFormat="1" ht="11.4" x14ac:dyDescent="0.2">
      <c r="A71" s="17"/>
      <c r="B71" s="65"/>
      <c r="C71" s="99">
        <v>37</v>
      </c>
      <c r="D71" s="99" t="s">
        <v>65</v>
      </c>
      <c r="E71" s="100" t="s">
        <v>296</v>
      </c>
      <c r="F71" s="123" t="s">
        <v>297</v>
      </c>
      <c r="G71" s="102" t="s">
        <v>77</v>
      </c>
      <c r="H71" s="103">
        <v>298.166</v>
      </c>
      <c r="I71" s="103"/>
      <c r="J71" s="104">
        <f>ROUND(I71*H71,3)</f>
        <v>0</v>
      </c>
      <c r="K71" s="106"/>
    </row>
    <row r="72" spans="1:11" s="2" customFormat="1" ht="6.9" customHeight="1" x14ac:dyDescent="0.2">
      <c r="A72" s="17"/>
      <c r="B72" s="20"/>
      <c r="C72" s="21"/>
      <c r="D72" s="21"/>
      <c r="E72" s="21"/>
      <c r="F72" s="136"/>
      <c r="G72" s="21"/>
      <c r="H72" s="21"/>
      <c r="I72" s="21"/>
      <c r="J72" s="21"/>
      <c r="K72" s="18"/>
    </row>
  </sheetData>
  <autoFilter ref="C17:J71" xr:uid="{00000000-0009-0000-0000-000001000000}"/>
  <mergeCells count="3">
    <mergeCell ref="E10:H10"/>
    <mergeCell ref="E6:H6"/>
    <mergeCell ref="E8:H8"/>
  </mergeCells>
  <dataValidations disablePrompts="1" count="1">
    <dataValidation type="list" allowBlank="1" showInputMessage="1" showErrorMessage="1" error="Povolené sú hodnoty K, M." sqref="D72" xr:uid="{00000000-0002-0000-0100-000000000000}">
      <formula1>"K, M"</formula1>
    </dataValidation>
  </dataValidations>
  <pageMargins left="0.39370078740157483" right="0.39370078740157483" top="0.39370078740157483" bottom="0.39370078740157483" header="0" footer="0"/>
  <pageSetup paperSize="9" scale="86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555A-2F39-4E43-9444-4E79BB6B9BBA}">
  <sheetPr>
    <pageSetUpPr fitToPage="1"/>
  </sheetPr>
  <dimension ref="A2:J72"/>
  <sheetViews>
    <sheetView showGridLines="0" view="pageBreakPreview" topLeftCell="A8" zoomScaleNormal="100" zoomScaleSheetLayoutView="100" workbookViewId="0">
      <selection activeCell="F16" sqref="F16"/>
    </sheetView>
  </sheetViews>
  <sheetFormatPr defaultRowHeight="10.199999999999999" x14ac:dyDescent="0.2"/>
  <cols>
    <col min="1" max="1" width="8.28515625" style="118" customWidth="1"/>
    <col min="2" max="2" width="1.140625" style="118" customWidth="1"/>
    <col min="3" max="3" width="4.140625" style="118" customWidth="1"/>
    <col min="4" max="4" width="4.28515625" style="118" customWidth="1"/>
    <col min="5" max="5" width="20.28515625" style="118" customWidth="1"/>
    <col min="6" max="6" width="50.85546875" style="118" customWidth="1"/>
    <col min="7" max="7" width="7.42578125" style="118" customWidth="1"/>
    <col min="8" max="8" width="14" style="118" customWidth="1"/>
    <col min="9" max="9" width="15.85546875" style="118" customWidth="1"/>
    <col min="10" max="10" width="22.28515625" style="118" customWidth="1"/>
    <col min="11" max="16384" width="9.140625" style="118"/>
  </cols>
  <sheetData>
    <row r="2" spans="1:10" s="2" customFormat="1" ht="6.9" customHeight="1" x14ac:dyDescent="0.2">
      <c r="A2" s="121"/>
      <c r="B2" s="22"/>
      <c r="C2" s="23"/>
      <c r="D2" s="23"/>
      <c r="E2" s="23"/>
      <c r="F2" s="23"/>
      <c r="G2" s="23"/>
      <c r="H2" s="23"/>
      <c r="I2" s="23"/>
      <c r="J2" s="23"/>
    </row>
    <row r="3" spans="1:10" s="2" customFormat="1" ht="24.9" customHeight="1" x14ac:dyDescent="0.2">
      <c r="A3" s="121"/>
      <c r="B3" s="18"/>
      <c r="C3" s="13" t="s">
        <v>67</v>
      </c>
      <c r="D3" s="121"/>
      <c r="E3" s="121"/>
      <c r="F3" s="121"/>
      <c r="G3" s="121"/>
      <c r="H3" s="121"/>
      <c r="I3" s="121"/>
      <c r="J3" s="121"/>
    </row>
    <row r="4" spans="1:10" s="2" customFormat="1" ht="6.9" customHeight="1" x14ac:dyDescent="0.2">
      <c r="A4" s="121"/>
      <c r="B4" s="18"/>
      <c r="C4" s="121"/>
      <c r="D4" s="121"/>
      <c r="E4" s="121"/>
      <c r="F4" s="121"/>
      <c r="G4" s="121"/>
      <c r="H4" s="121"/>
      <c r="I4" s="121"/>
      <c r="J4" s="121"/>
    </row>
    <row r="5" spans="1:10" s="2" customFormat="1" ht="12" customHeight="1" x14ac:dyDescent="0.2">
      <c r="A5" s="121"/>
      <c r="B5" s="18"/>
      <c r="C5" s="122" t="s">
        <v>4</v>
      </c>
      <c r="D5" s="121"/>
      <c r="E5" s="121"/>
      <c r="F5" s="121"/>
      <c r="G5" s="121"/>
      <c r="H5" s="121"/>
      <c r="I5" s="121"/>
      <c r="J5" s="121"/>
    </row>
    <row r="6" spans="1:10" s="2" customFormat="1" ht="16.5" customHeight="1" x14ac:dyDescent="0.2">
      <c r="A6" s="121"/>
      <c r="B6" s="18"/>
      <c r="C6" s="121"/>
      <c r="D6" s="121"/>
      <c r="E6" s="161" t="s">
        <v>5</v>
      </c>
      <c r="F6" s="162"/>
      <c r="G6" s="162"/>
      <c r="H6" s="162"/>
      <c r="I6" s="121"/>
      <c r="J6" s="121"/>
    </row>
    <row r="7" spans="1:10" ht="12" customHeight="1" x14ac:dyDescent="0.2">
      <c r="B7" s="12"/>
      <c r="C7" s="122" t="s">
        <v>57</v>
      </c>
    </row>
    <row r="8" spans="1:10" s="2" customFormat="1" ht="16.5" customHeight="1" x14ac:dyDescent="0.2">
      <c r="A8" s="121"/>
      <c r="B8" s="18"/>
      <c r="C8" s="121"/>
      <c r="D8" s="121"/>
      <c r="E8" s="161" t="s">
        <v>242</v>
      </c>
      <c r="F8" s="163"/>
      <c r="G8" s="163"/>
      <c r="H8" s="163"/>
      <c r="I8" s="121"/>
      <c r="J8" s="121"/>
    </row>
    <row r="9" spans="1:10" s="2" customFormat="1" ht="12" customHeight="1" x14ac:dyDescent="0.2">
      <c r="A9" s="121"/>
      <c r="B9" s="18"/>
      <c r="C9" s="122" t="s">
        <v>59</v>
      </c>
      <c r="D9" s="121"/>
      <c r="E9" s="121"/>
      <c r="F9" s="121"/>
      <c r="G9" s="121"/>
      <c r="H9" s="121"/>
      <c r="I9" s="121"/>
      <c r="J9" s="121"/>
    </row>
    <row r="10" spans="1:10" s="2" customFormat="1" ht="16.5" customHeight="1" x14ac:dyDescent="0.2">
      <c r="A10" s="121"/>
      <c r="B10" s="18"/>
      <c r="C10" s="121"/>
      <c r="D10" s="121"/>
      <c r="E10" s="157" t="s">
        <v>60</v>
      </c>
      <c r="F10" s="163"/>
      <c r="G10" s="163"/>
      <c r="H10" s="163"/>
      <c r="I10" s="121"/>
      <c r="J10" s="121"/>
    </row>
    <row r="11" spans="1:10" s="2" customFormat="1" ht="6.9" customHeight="1" x14ac:dyDescent="0.2">
      <c r="A11" s="121"/>
      <c r="B11" s="18"/>
      <c r="C11" s="121"/>
      <c r="D11" s="121"/>
      <c r="E11" s="121"/>
      <c r="F11" s="121"/>
      <c r="G11" s="121"/>
      <c r="H11" s="121"/>
      <c r="I11" s="121"/>
      <c r="J11" s="121"/>
    </row>
    <row r="12" spans="1:10" s="2" customFormat="1" ht="12" customHeight="1" x14ac:dyDescent="0.2">
      <c r="A12" s="121"/>
      <c r="B12" s="18"/>
      <c r="C12" s="122" t="s">
        <v>6</v>
      </c>
      <c r="D12" s="121"/>
      <c r="E12" s="121"/>
      <c r="F12" s="119" t="s">
        <v>7</v>
      </c>
      <c r="G12" s="121"/>
      <c r="H12" s="121"/>
      <c r="I12" s="122" t="s">
        <v>8</v>
      </c>
      <c r="J12" s="114" t="s">
        <v>9</v>
      </c>
    </row>
    <row r="13" spans="1:10" s="2" customFormat="1" ht="6.9" customHeight="1" x14ac:dyDescent="0.2">
      <c r="A13" s="121"/>
      <c r="B13" s="18"/>
      <c r="C13" s="121"/>
      <c r="D13" s="121"/>
      <c r="E13" s="121"/>
      <c r="F13" s="121"/>
      <c r="G13" s="121"/>
      <c r="H13" s="121"/>
      <c r="I13" s="121"/>
      <c r="J13" s="121"/>
    </row>
    <row r="14" spans="1:10" s="2" customFormat="1" ht="15.15" customHeight="1" x14ac:dyDescent="0.2">
      <c r="A14" s="121"/>
      <c r="B14" s="18"/>
      <c r="C14" s="122" t="s">
        <v>10</v>
      </c>
      <c r="D14" s="121"/>
      <c r="E14" s="121"/>
      <c r="F14" s="119" t="s">
        <v>7</v>
      </c>
      <c r="G14" s="121"/>
      <c r="H14" s="121"/>
      <c r="I14" s="122" t="s">
        <v>13</v>
      </c>
      <c r="J14" s="120" t="s">
        <v>14</v>
      </c>
    </row>
    <row r="15" spans="1:10" s="2" customFormat="1" ht="15.15" customHeight="1" x14ac:dyDescent="0.2">
      <c r="A15" s="121"/>
      <c r="B15" s="18"/>
      <c r="C15" s="122" t="s">
        <v>11</v>
      </c>
      <c r="D15" s="121"/>
      <c r="E15" s="121"/>
      <c r="F15" s="119"/>
      <c r="G15" s="121"/>
      <c r="H15" s="121"/>
      <c r="I15" s="122" t="s">
        <v>15</v>
      </c>
      <c r="J15" s="120" t="s">
        <v>61</v>
      </c>
    </row>
    <row r="16" spans="1:10" s="2" customFormat="1" ht="10.35" customHeight="1" x14ac:dyDescent="0.2">
      <c r="A16" s="121"/>
      <c r="B16" s="18"/>
      <c r="C16" s="121"/>
      <c r="D16" s="121"/>
      <c r="E16" s="121"/>
      <c r="F16" s="121"/>
      <c r="G16" s="121"/>
      <c r="H16" s="121"/>
      <c r="I16" s="121"/>
      <c r="J16" s="121"/>
    </row>
    <row r="17" spans="1:10" s="8" customFormat="1" ht="29.25" customHeight="1" x14ac:dyDescent="0.2">
      <c r="A17" s="67"/>
      <c r="B17" s="68"/>
      <c r="C17" s="69" t="s">
        <v>68</v>
      </c>
      <c r="D17" s="70" t="s">
        <v>22</v>
      </c>
      <c r="E17" s="70" t="s">
        <v>18</v>
      </c>
      <c r="F17" s="70" t="s">
        <v>19</v>
      </c>
      <c r="G17" s="70" t="s">
        <v>69</v>
      </c>
      <c r="H17" s="70" t="s">
        <v>70</v>
      </c>
      <c r="I17" s="70" t="s">
        <v>71</v>
      </c>
      <c r="J17" s="71" t="s">
        <v>66</v>
      </c>
    </row>
    <row r="18" spans="1:10" s="2" customFormat="1" ht="22.8" customHeight="1" x14ac:dyDescent="0.3">
      <c r="A18" s="121"/>
      <c r="B18" s="18"/>
      <c r="C18" s="42" t="s">
        <v>62</v>
      </c>
      <c r="D18" s="121"/>
      <c r="E18" s="121"/>
      <c r="F18" s="121"/>
      <c r="G18" s="121"/>
      <c r="H18" s="121"/>
      <c r="I18" s="121"/>
      <c r="J18" s="74">
        <f>J19</f>
        <v>0</v>
      </c>
    </row>
    <row r="19" spans="1:10" s="9" customFormat="1" ht="25.95" customHeight="1" x14ac:dyDescent="0.25">
      <c r="B19" s="75"/>
      <c r="D19" s="76" t="s">
        <v>36</v>
      </c>
      <c r="E19" s="77" t="s">
        <v>79</v>
      </c>
      <c r="F19" s="77" t="s">
        <v>80</v>
      </c>
      <c r="I19" s="78"/>
      <c r="J19" s="64">
        <f>J20+J38+J40+J67</f>
        <v>0</v>
      </c>
    </row>
    <row r="20" spans="1:10" s="9" customFormat="1" ht="22.8" customHeight="1" x14ac:dyDescent="0.25">
      <c r="B20" s="75"/>
      <c r="D20" s="76" t="s">
        <v>36</v>
      </c>
      <c r="E20" s="79" t="s">
        <v>81</v>
      </c>
      <c r="F20" s="79" t="s">
        <v>82</v>
      </c>
      <c r="I20" s="78"/>
      <c r="J20" s="80">
        <f>SUM(J21:J34)</f>
        <v>0</v>
      </c>
    </row>
    <row r="21" spans="1:10" s="2" customFormat="1" ht="34.799999999999997" x14ac:dyDescent="0.2">
      <c r="B21" s="66"/>
      <c r="C21" s="81">
        <v>1</v>
      </c>
      <c r="D21" s="81" t="s">
        <v>73</v>
      </c>
      <c r="E21" s="82" t="s">
        <v>244</v>
      </c>
      <c r="F21" s="127" t="s">
        <v>290</v>
      </c>
      <c r="G21" s="84" t="s">
        <v>63</v>
      </c>
      <c r="H21" s="85">
        <v>640</v>
      </c>
      <c r="I21" s="85"/>
      <c r="J21" s="86">
        <f t="shared" ref="J21:J27" si="0">ROUND(I21*H21,3)</f>
        <v>0</v>
      </c>
    </row>
    <row r="22" spans="1:10" s="2" customFormat="1" ht="24.15" customHeight="1" x14ac:dyDescent="0.2">
      <c r="B22" s="66"/>
      <c r="C22" s="99">
        <v>2</v>
      </c>
      <c r="D22" s="99" t="s">
        <v>65</v>
      </c>
      <c r="E22" s="100" t="s">
        <v>245</v>
      </c>
      <c r="F22" s="101" t="s">
        <v>246</v>
      </c>
      <c r="G22" s="102" t="s">
        <v>83</v>
      </c>
      <c r="H22" s="103">
        <v>704</v>
      </c>
      <c r="I22" s="103"/>
      <c r="J22" s="104">
        <f t="shared" si="0"/>
        <v>0</v>
      </c>
    </row>
    <row r="23" spans="1:10" s="2" customFormat="1" ht="34.799999999999997" x14ac:dyDescent="0.2">
      <c r="B23" s="66"/>
      <c r="C23" s="81">
        <v>3</v>
      </c>
      <c r="D23" s="81" t="s">
        <v>73</v>
      </c>
      <c r="E23" s="82" t="s">
        <v>247</v>
      </c>
      <c r="F23" s="127" t="s">
        <v>291</v>
      </c>
      <c r="G23" s="84" t="s">
        <v>63</v>
      </c>
      <c r="H23" s="85">
        <v>60</v>
      </c>
      <c r="I23" s="85"/>
      <c r="J23" s="86">
        <f t="shared" si="0"/>
        <v>0</v>
      </c>
    </row>
    <row r="24" spans="1:10" s="2" customFormat="1" ht="24.15" customHeight="1" x14ac:dyDescent="0.2">
      <c r="B24" s="66"/>
      <c r="C24" s="99">
        <v>4</v>
      </c>
      <c r="D24" s="99" t="s">
        <v>65</v>
      </c>
      <c r="E24" s="100" t="s">
        <v>245</v>
      </c>
      <c r="F24" s="101" t="s">
        <v>246</v>
      </c>
      <c r="G24" s="102" t="s">
        <v>83</v>
      </c>
      <c r="H24" s="103">
        <v>66</v>
      </c>
      <c r="I24" s="103"/>
      <c r="J24" s="104">
        <f t="shared" si="0"/>
        <v>0</v>
      </c>
    </row>
    <row r="25" spans="1:10" s="2" customFormat="1" ht="34.799999999999997" x14ac:dyDescent="0.2">
      <c r="B25" s="66"/>
      <c r="C25" s="81">
        <v>5</v>
      </c>
      <c r="D25" s="81" t="s">
        <v>73</v>
      </c>
      <c r="E25" s="82" t="s">
        <v>248</v>
      </c>
      <c r="F25" s="127" t="s">
        <v>289</v>
      </c>
      <c r="G25" s="84" t="s">
        <v>63</v>
      </c>
      <c r="H25" s="85">
        <v>805</v>
      </c>
      <c r="I25" s="85"/>
      <c r="J25" s="86">
        <f t="shared" si="0"/>
        <v>0</v>
      </c>
    </row>
    <row r="26" spans="1:10" s="2" customFormat="1" ht="24.15" customHeight="1" x14ac:dyDescent="0.2">
      <c r="B26" s="66"/>
      <c r="C26" s="99">
        <v>6</v>
      </c>
      <c r="D26" s="99" t="s">
        <v>65</v>
      </c>
      <c r="E26" s="100" t="s">
        <v>249</v>
      </c>
      <c r="F26" s="101" t="s">
        <v>250</v>
      </c>
      <c r="G26" s="102" t="s">
        <v>83</v>
      </c>
      <c r="H26" s="103">
        <v>1086.75</v>
      </c>
      <c r="I26" s="103"/>
      <c r="J26" s="104">
        <f t="shared" si="0"/>
        <v>0</v>
      </c>
    </row>
    <row r="27" spans="1:10" s="2" customFormat="1" ht="34.799999999999997" x14ac:dyDescent="0.2">
      <c r="B27" s="66"/>
      <c r="C27" s="81">
        <v>7</v>
      </c>
      <c r="D27" s="81" t="s">
        <v>73</v>
      </c>
      <c r="E27" s="82" t="s">
        <v>84</v>
      </c>
      <c r="F27" s="127" t="s">
        <v>292</v>
      </c>
      <c r="G27" s="84" t="s">
        <v>63</v>
      </c>
      <c r="H27" s="85">
        <v>739.67</v>
      </c>
      <c r="I27" s="85"/>
      <c r="J27" s="86">
        <f t="shared" si="0"/>
        <v>0</v>
      </c>
    </row>
    <row r="28" spans="1:10" s="10" customFormat="1" x14ac:dyDescent="0.2">
      <c r="B28" s="88"/>
      <c r="D28" s="89" t="s">
        <v>74</v>
      </c>
      <c r="E28" s="90" t="s">
        <v>0</v>
      </c>
      <c r="F28" s="91" t="s">
        <v>85</v>
      </c>
      <c r="H28" s="92">
        <v>483.67</v>
      </c>
      <c r="I28" s="93"/>
    </row>
    <row r="29" spans="1:10" s="10" customFormat="1" x14ac:dyDescent="0.2">
      <c r="B29" s="88"/>
      <c r="D29" s="89" t="s">
        <v>74</v>
      </c>
      <c r="E29" s="90" t="s">
        <v>0</v>
      </c>
      <c r="F29" s="91" t="s">
        <v>86</v>
      </c>
      <c r="H29" s="92">
        <v>232</v>
      </c>
      <c r="I29" s="93"/>
    </row>
    <row r="30" spans="1:10" s="10" customFormat="1" x14ac:dyDescent="0.2">
      <c r="B30" s="88"/>
      <c r="D30" s="89" t="s">
        <v>74</v>
      </c>
      <c r="E30" s="90" t="s">
        <v>0</v>
      </c>
      <c r="F30" s="91" t="s">
        <v>78</v>
      </c>
      <c r="H30" s="92">
        <v>24</v>
      </c>
      <c r="I30" s="93"/>
    </row>
    <row r="31" spans="1:10" s="11" customFormat="1" x14ac:dyDescent="0.2">
      <c r="B31" s="94"/>
      <c r="D31" s="89" t="s">
        <v>74</v>
      </c>
      <c r="E31" s="95" t="s">
        <v>0</v>
      </c>
      <c r="F31" s="96" t="s">
        <v>75</v>
      </c>
      <c r="H31" s="97">
        <v>739.67</v>
      </c>
      <c r="I31" s="98"/>
    </row>
    <row r="32" spans="1:10" s="2" customFormat="1" ht="14.4" customHeight="1" x14ac:dyDescent="0.2">
      <c r="B32" s="66"/>
      <c r="C32" s="99">
        <v>8</v>
      </c>
      <c r="D32" s="99" t="s">
        <v>65</v>
      </c>
      <c r="E32" s="100" t="s">
        <v>87</v>
      </c>
      <c r="F32" s="101" t="s">
        <v>88</v>
      </c>
      <c r="G32" s="102" t="s">
        <v>83</v>
      </c>
      <c r="H32" s="103">
        <v>2071.076</v>
      </c>
      <c r="I32" s="103"/>
      <c r="J32" s="104">
        <f>ROUND(I32*H32,3)</f>
        <v>0</v>
      </c>
    </row>
    <row r="33" spans="1:10" s="2" customFormat="1" ht="24.15" customHeight="1" x14ac:dyDescent="0.2">
      <c r="B33" s="66"/>
      <c r="C33" s="99">
        <v>9</v>
      </c>
      <c r="D33" s="99" t="s">
        <v>65</v>
      </c>
      <c r="E33" s="100" t="s">
        <v>89</v>
      </c>
      <c r="F33" s="101" t="s">
        <v>90</v>
      </c>
      <c r="G33" s="102" t="s">
        <v>77</v>
      </c>
      <c r="H33" s="103">
        <v>295.86799999999999</v>
      </c>
      <c r="I33" s="103"/>
      <c r="J33" s="104">
        <f>ROUND(I33*H33,3)</f>
        <v>0</v>
      </c>
    </row>
    <row r="34" spans="1:10" s="2" customFormat="1" ht="24.15" customHeight="1" x14ac:dyDescent="0.2">
      <c r="B34" s="66"/>
      <c r="C34" s="81">
        <v>10</v>
      </c>
      <c r="D34" s="81" t="s">
        <v>73</v>
      </c>
      <c r="E34" s="82" t="s">
        <v>91</v>
      </c>
      <c r="F34" s="127" t="s">
        <v>293</v>
      </c>
      <c r="G34" s="84" t="s">
        <v>63</v>
      </c>
      <c r="H34" s="85">
        <v>880</v>
      </c>
      <c r="I34" s="85"/>
      <c r="J34" s="86">
        <f>ROUND(I34*H34,3)</f>
        <v>0</v>
      </c>
    </row>
    <row r="35" spans="1:10" s="10" customFormat="1" x14ac:dyDescent="0.2">
      <c r="B35" s="88"/>
      <c r="D35" s="89" t="s">
        <v>74</v>
      </c>
      <c r="E35" s="90" t="s">
        <v>0</v>
      </c>
      <c r="F35" s="91" t="s">
        <v>92</v>
      </c>
      <c r="H35" s="92">
        <v>360</v>
      </c>
      <c r="I35" s="93"/>
    </row>
    <row r="36" spans="1:10" s="10" customFormat="1" x14ac:dyDescent="0.2">
      <c r="B36" s="88"/>
      <c r="D36" s="89" t="s">
        <v>74</v>
      </c>
      <c r="E36" s="90" t="s">
        <v>0</v>
      </c>
      <c r="F36" s="91" t="s">
        <v>93</v>
      </c>
      <c r="H36" s="92">
        <v>520</v>
      </c>
      <c r="I36" s="93"/>
    </row>
    <row r="37" spans="1:10" s="11" customFormat="1" x14ac:dyDescent="0.2">
      <c r="B37" s="94"/>
      <c r="D37" s="89" t="s">
        <v>74</v>
      </c>
      <c r="E37" s="95" t="s">
        <v>0</v>
      </c>
      <c r="F37" s="96" t="s">
        <v>75</v>
      </c>
      <c r="H37" s="97">
        <v>880</v>
      </c>
      <c r="I37" s="98"/>
    </row>
    <row r="38" spans="1:10" s="9" customFormat="1" ht="22.8" customHeight="1" x14ac:dyDescent="0.25">
      <c r="B38" s="75"/>
      <c r="D38" s="76" t="s">
        <v>36</v>
      </c>
      <c r="E38" s="79" t="s">
        <v>131</v>
      </c>
      <c r="F38" s="79" t="s">
        <v>132</v>
      </c>
      <c r="I38" s="78"/>
      <c r="J38" s="80">
        <f>SUM(J39)</f>
        <v>0</v>
      </c>
    </row>
    <row r="39" spans="1:10" s="2" customFormat="1" ht="34.200000000000003" x14ac:dyDescent="0.2">
      <c r="A39" s="121"/>
      <c r="B39" s="65"/>
      <c r="C39" s="81">
        <v>11</v>
      </c>
      <c r="D39" s="81" t="s">
        <v>73</v>
      </c>
      <c r="E39" s="82" t="s">
        <v>133</v>
      </c>
      <c r="F39" s="83" t="s">
        <v>251</v>
      </c>
      <c r="G39" s="84" t="s">
        <v>77</v>
      </c>
      <c r="H39" s="85">
        <v>279.238</v>
      </c>
      <c r="I39" s="85"/>
      <c r="J39" s="86">
        <f>ROUND(I39*H39,3)</f>
        <v>0</v>
      </c>
    </row>
    <row r="40" spans="1:10" s="9" customFormat="1" ht="22.8" customHeight="1" x14ac:dyDescent="0.25">
      <c r="B40" s="75"/>
      <c r="D40" s="76" t="s">
        <v>36</v>
      </c>
      <c r="E40" s="79" t="s">
        <v>134</v>
      </c>
      <c r="F40" s="79" t="s">
        <v>135</v>
      </c>
      <c r="I40" s="78"/>
      <c r="J40" s="80">
        <f>SUM(J42:J66)</f>
        <v>0</v>
      </c>
    </row>
    <row r="41" spans="1:10" s="9" customFormat="1" ht="13.2" x14ac:dyDescent="0.25">
      <c r="B41" s="75"/>
      <c r="C41" s="128"/>
      <c r="D41" s="129"/>
      <c r="E41" s="130"/>
      <c r="F41" s="131" t="s">
        <v>288</v>
      </c>
      <c r="G41" s="128"/>
      <c r="H41" s="128"/>
      <c r="I41" s="132"/>
      <c r="J41" s="133"/>
    </row>
    <row r="42" spans="1:10" s="2" customFormat="1" ht="72.599999999999994" customHeight="1" x14ac:dyDescent="0.2">
      <c r="B42" s="66"/>
      <c r="C42" s="81">
        <v>12</v>
      </c>
      <c r="D42" s="81" t="s">
        <v>73</v>
      </c>
      <c r="E42" s="82" t="s">
        <v>252</v>
      </c>
      <c r="F42" s="124" t="s">
        <v>267</v>
      </c>
      <c r="G42" s="84" t="s">
        <v>63</v>
      </c>
      <c r="H42" s="86">
        <v>111.69799999999999</v>
      </c>
      <c r="I42" s="85"/>
      <c r="J42" s="125">
        <f t="shared" ref="J42:J51" si="1">ROUND(I42*H42,2)</f>
        <v>0</v>
      </c>
    </row>
    <row r="43" spans="1:10" s="2" customFormat="1" ht="22.8" x14ac:dyDescent="0.2">
      <c r="B43" s="66"/>
      <c r="C43" s="99">
        <v>13</v>
      </c>
      <c r="D43" s="99" t="s">
        <v>65</v>
      </c>
      <c r="E43" s="100" t="s">
        <v>253</v>
      </c>
      <c r="F43" s="123" t="s">
        <v>265</v>
      </c>
      <c r="G43" s="102" t="s">
        <v>63</v>
      </c>
      <c r="H43" s="104">
        <v>135.66</v>
      </c>
      <c r="I43" s="103"/>
      <c r="J43" s="126">
        <f t="shared" si="1"/>
        <v>0</v>
      </c>
    </row>
    <row r="44" spans="1:10" s="2" customFormat="1" ht="69" x14ac:dyDescent="0.2">
      <c r="B44" s="66"/>
      <c r="C44" s="81">
        <v>14</v>
      </c>
      <c r="D44" s="81" t="s">
        <v>73</v>
      </c>
      <c r="E44" s="82" t="s">
        <v>254</v>
      </c>
      <c r="F44" s="124" t="s">
        <v>266</v>
      </c>
      <c r="G44" s="84" t="s">
        <v>63</v>
      </c>
      <c r="H44" s="86">
        <v>65.194000000000003</v>
      </c>
      <c r="I44" s="85"/>
      <c r="J44" s="125">
        <f t="shared" si="1"/>
        <v>0</v>
      </c>
    </row>
    <row r="45" spans="1:10" s="2" customFormat="1" ht="22.8" x14ac:dyDescent="0.2">
      <c r="B45" s="66"/>
      <c r="C45" s="99">
        <v>15</v>
      </c>
      <c r="D45" s="99" t="s">
        <v>65</v>
      </c>
      <c r="E45" s="100" t="s">
        <v>255</v>
      </c>
      <c r="F45" s="123" t="s">
        <v>262</v>
      </c>
      <c r="G45" s="102" t="s">
        <v>63</v>
      </c>
      <c r="H45" s="104">
        <v>71.819999999999993</v>
      </c>
      <c r="I45" s="103"/>
      <c r="J45" s="126">
        <f t="shared" si="1"/>
        <v>0</v>
      </c>
    </row>
    <row r="46" spans="1:10" s="2" customFormat="1" ht="57.6" x14ac:dyDescent="0.2">
      <c r="B46" s="66"/>
      <c r="C46" s="81">
        <v>16</v>
      </c>
      <c r="D46" s="81" t="s">
        <v>73</v>
      </c>
      <c r="E46" s="82" t="s">
        <v>256</v>
      </c>
      <c r="F46" s="124" t="s">
        <v>264</v>
      </c>
      <c r="G46" s="84" t="s">
        <v>77</v>
      </c>
      <c r="H46" s="86">
        <v>185.69399999999999</v>
      </c>
      <c r="I46" s="85"/>
      <c r="J46" s="125">
        <f t="shared" si="1"/>
        <v>0</v>
      </c>
    </row>
    <row r="47" spans="1:10" s="2" customFormat="1" ht="22.8" x14ac:dyDescent="0.2">
      <c r="B47" s="66"/>
      <c r="C47" s="99">
        <v>17</v>
      </c>
      <c r="D47" s="99" t="s">
        <v>65</v>
      </c>
      <c r="E47" s="100" t="s">
        <v>257</v>
      </c>
      <c r="F47" s="123" t="s">
        <v>262</v>
      </c>
      <c r="G47" s="102" t="s">
        <v>63</v>
      </c>
      <c r="H47" s="104">
        <v>19.95</v>
      </c>
      <c r="I47" s="103"/>
      <c r="J47" s="126">
        <f t="shared" si="1"/>
        <v>0</v>
      </c>
    </row>
    <row r="48" spans="1:10" s="2" customFormat="1" ht="69.599999999999994" x14ac:dyDescent="0.2">
      <c r="B48" s="66"/>
      <c r="C48" s="81">
        <v>18</v>
      </c>
      <c r="D48" s="81" t="s">
        <v>73</v>
      </c>
      <c r="E48" s="82" t="s">
        <v>258</v>
      </c>
      <c r="F48" s="124" t="s">
        <v>273</v>
      </c>
      <c r="G48" s="84" t="s">
        <v>63</v>
      </c>
      <c r="H48" s="86">
        <v>133.64400000000001</v>
      </c>
      <c r="I48" s="85"/>
      <c r="J48" s="125">
        <f t="shared" si="1"/>
        <v>0</v>
      </c>
    </row>
    <row r="49" spans="1:10" s="2" customFormat="1" ht="22.8" x14ac:dyDescent="0.2">
      <c r="B49" s="66"/>
      <c r="C49" s="99">
        <v>19</v>
      </c>
      <c r="D49" s="99" t="s">
        <v>65</v>
      </c>
      <c r="E49" s="100" t="s">
        <v>259</v>
      </c>
      <c r="F49" s="123" t="s">
        <v>263</v>
      </c>
      <c r="G49" s="102" t="s">
        <v>63</v>
      </c>
      <c r="H49" s="104">
        <v>140.97999999999999</v>
      </c>
      <c r="I49" s="103"/>
      <c r="J49" s="126">
        <f t="shared" si="1"/>
        <v>0</v>
      </c>
    </row>
    <row r="50" spans="1:10" s="2" customFormat="1" ht="57.6" x14ac:dyDescent="0.2">
      <c r="B50" s="66"/>
      <c r="C50" s="81">
        <v>20</v>
      </c>
      <c r="D50" s="81" t="s">
        <v>73</v>
      </c>
      <c r="E50" s="82" t="s">
        <v>260</v>
      </c>
      <c r="F50" s="124" t="s">
        <v>272</v>
      </c>
      <c r="G50" s="84" t="s">
        <v>77</v>
      </c>
      <c r="H50" s="86">
        <v>193.41</v>
      </c>
      <c r="I50" s="85"/>
      <c r="J50" s="125">
        <f t="shared" si="1"/>
        <v>0</v>
      </c>
    </row>
    <row r="51" spans="1:10" s="2" customFormat="1" ht="22.8" x14ac:dyDescent="0.2">
      <c r="B51" s="66"/>
      <c r="C51" s="99">
        <v>21</v>
      </c>
      <c r="D51" s="99" t="s">
        <v>65</v>
      </c>
      <c r="E51" s="100" t="s">
        <v>261</v>
      </c>
      <c r="F51" s="123" t="s">
        <v>263</v>
      </c>
      <c r="G51" s="102" t="s">
        <v>63</v>
      </c>
      <c r="H51" s="104">
        <v>21.28</v>
      </c>
      <c r="I51" s="103"/>
      <c r="J51" s="126">
        <f t="shared" si="1"/>
        <v>0</v>
      </c>
    </row>
    <row r="52" spans="1:10" s="9" customFormat="1" ht="13.2" x14ac:dyDescent="0.25">
      <c r="B52" s="75"/>
      <c r="C52" s="128"/>
      <c r="D52" s="129"/>
      <c r="E52" s="130"/>
      <c r="F52" s="131" t="s">
        <v>287</v>
      </c>
      <c r="G52" s="128"/>
      <c r="H52" s="128"/>
      <c r="I52" s="132"/>
      <c r="J52" s="133"/>
    </row>
    <row r="53" spans="1:10" s="2" customFormat="1" ht="57.6" x14ac:dyDescent="0.2">
      <c r="B53" s="66"/>
      <c r="C53" s="81">
        <v>22</v>
      </c>
      <c r="D53" s="81" t="s">
        <v>73</v>
      </c>
      <c r="E53" s="82" t="s">
        <v>268</v>
      </c>
      <c r="F53" s="124" t="s">
        <v>275</v>
      </c>
      <c r="G53" s="84" t="s">
        <v>77</v>
      </c>
      <c r="H53" s="86">
        <v>667.44200000000001</v>
      </c>
      <c r="I53" s="85"/>
      <c r="J53" s="125">
        <f>ROUND(I53*H53,2)</f>
        <v>0</v>
      </c>
    </row>
    <row r="54" spans="1:10" s="2" customFormat="1" ht="22.8" x14ac:dyDescent="0.2">
      <c r="B54" s="66"/>
      <c r="C54" s="99">
        <v>23</v>
      </c>
      <c r="D54" s="99" t="s">
        <v>65</v>
      </c>
      <c r="E54" s="100" t="s">
        <v>269</v>
      </c>
      <c r="F54" s="123" t="s">
        <v>274</v>
      </c>
      <c r="G54" s="102" t="s">
        <v>63</v>
      </c>
      <c r="H54" s="104">
        <v>69.3</v>
      </c>
      <c r="I54" s="103"/>
      <c r="J54" s="126">
        <f>ROUND(I54*H54,2)</f>
        <v>0</v>
      </c>
    </row>
    <row r="55" spans="1:10" s="2" customFormat="1" ht="69" x14ac:dyDescent="0.2">
      <c r="B55" s="66"/>
      <c r="C55" s="81">
        <v>24</v>
      </c>
      <c r="D55" s="81" t="s">
        <v>73</v>
      </c>
      <c r="E55" s="82" t="s">
        <v>270</v>
      </c>
      <c r="F55" s="124" t="s">
        <v>276</v>
      </c>
      <c r="G55" s="84" t="s">
        <v>63</v>
      </c>
      <c r="H55" s="86">
        <v>630.34400000000005</v>
      </c>
      <c r="I55" s="85"/>
      <c r="J55" s="125">
        <f>ROUND(I55*H55,2)</f>
        <v>0</v>
      </c>
    </row>
    <row r="56" spans="1:10" s="2" customFormat="1" ht="22.8" x14ac:dyDescent="0.2">
      <c r="B56" s="66"/>
      <c r="C56" s="99">
        <v>25</v>
      </c>
      <c r="D56" s="99" t="s">
        <v>65</v>
      </c>
      <c r="E56" s="100" t="s">
        <v>271</v>
      </c>
      <c r="F56" s="123" t="s">
        <v>274</v>
      </c>
      <c r="G56" s="102" t="s">
        <v>63</v>
      </c>
      <c r="H56" s="104">
        <v>662.2</v>
      </c>
      <c r="I56" s="103"/>
      <c r="J56" s="126">
        <f>ROUND(I56*H56,2)</f>
        <v>0</v>
      </c>
    </row>
    <row r="57" spans="1:10" s="9" customFormat="1" ht="13.2" x14ac:dyDescent="0.25">
      <c r="B57" s="75"/>
      <c r="C57" s="128"/>
      <c r="D57" s="129"/>
      <c r="E57" s="130"/>
      <c r="F57" s="131" t="s">
        <v>286</v>
      </c>
      <c r="G57" s="128"/>
      <c r="H57" s="128"/>
      <c r="I57" s="132"/>
      <c r="J57" s="133"/>
    </row>
    <row r="58" spans="1:10" s="2" customFormat="1" ht="57.6" x14ac:dyDescent="0.2">
      <c r="A58" s="121"/>
      <c r="B58" s="65"/>
      <c r="C58" s="81">
        <v>26</v>
      </c>
      <c r="D58" s="81" t="s">
        <v>73</v>
      </c>
      <c r="E58" s="82" t="s">
        <v>136</v>
      </c>
      <c r="F58" s="134" t="s">
        <v>279</v>
      </c>
      <c r="G58" s="84" t="s">
        <v>77</v>
      </c>
      <c r="H58" s="85">
        <v>119</v>
      </c>
      <c r="I58" s="85"/>
      <c r="J58" s="86">
        <f>ROUND(I58*H58,3)</f>
        <v>0</v>
      </c>
    </row>
    <row r="59" spans="1:10" s="2" customFormat="1" ht="22.8" x14ac:dyDescent="0.2">
      <c r="A59" s="121"/>
      <c r="B59" s="65"/>
      <c r="C59" s="99">
        <v>27</v>
      </c>
      <c r="D59" s="99" t="s">
        <v>65</v>
      </c>
      <c r="E59" s="100" t="s">
        <v>137</v>
      </c>
      <c r="F59" s="123" t="s">
        <v>277</v>
      </c>
      <c r="G59" s="102" t="s">
        <v>63</v>
      </c>
      <c r="H59" s="103">
        <v>13.3</v>
      </c>
      <c r="I59" s="103"/>
      <c r="J59" s="104">
        <f>ROUND(I59*H59,3)</f>
        <v>0</v>
      </c>
    </row>
    <row r="60" spans="1:10" s="2" customFormat="1" ht="69" x14ac:dyDescent="0.2">
      <c r="A60" s="121"/>
      <c r="B60" s="65"/>
      <c r="C60" s="81">
        <v>28</v>
      </c>
      <c r="D60" s="81" t="s">
        <v>73</v>
      </c>
      <c r="E60" s="82" t="s">
        <v>140</v>
      </c>
      <c r="F60" s="134" t="s">
        <v>278</v>
      </c>
      <c r="G60" s="84" t="s">
        <v>63</v>
      </c>
      <c r="H60" s="85">
        <v>483.67</v>
      </c>
      <c r="I60" s="85"/>
      <c r="J60" s="86">
        <f>ROUND(I60*H60,3)</f>
        <v>0</v>
      </c>
    </row>
    <row r="61" spans="1:10" s="2" customFormat="1" ht="22.8" x14ac:dyDescent="0.2">
      <c r="A61" s="121"/>
      <c r="B61" s="65"/>
      <c r="C61" s="99">
        <v>29</v>
      </c>
      <c r="D61" s="99" t="s">
        <v>65</v>
      </c>
      <c r="E61" s="100" t="s">
        <v>141</v>
      </c>
      <c r="F61" s="123" t="s">
        <v>277</v>
      </c>
      <c r="G61" s="102" t="s">
        <v>63</v>
      </c>
      <c r="H61" s="103">
        <v>508.06</v>
      </c>
      <c r="I61" s="103"/>
      <c r="J61" s="104">
        <f>ROUND(I61*H61,3)</f>
        <v>0</v>
      </c>
    </row>
    <row r="62" spans="1:10" s="9" customFormat="1" ht="13.2" x14ac:dyDescent="0.25">
      <c r="B62" s="75"/>
      <c r="C62" s="128"/>
      <c r="D62" s="129"/>
      <c r="E62" s="130"/>
      <c r="F62" s="131" t="s">
        <v>285</v>
      </c>
      <c r="G62" s="128"/>
      <c r="H62" s="128"/>
      <c r="I62" s="132"/>
      <c r="J62" s="133"/>
    </row>
    <row r="63" spans="1:10" s="2" customFormat="1" ht="57.6" x14ac:dyDescent="0.2">
      <c r="A63" s="121"/>
      <c r="B63" s="65"/>
      <c r="C63" s="81">
        <v>30</v>
      </c>
      <c r="D63" s="81" t="s">
        <v>73</v>
      </c>
      <c r="E63" s="82" t="s">
        <v>138</v>
      </c>
      <c r="F63" s="134" t="s">
        <v>284</v>
      </c>
      <c r="G63" s="84" t="s">
        <v>77</v>
      </c>
      <c r="H63" s="85">
        <v>479</v>
      </c>
      <c r="I63" s="85"/>
      <c r="J63" s="86">
        <f>ROUND(I63*H63,3)</f>
        <v>0</v>
      </c>
    </row>
    <row r="64" spans="1:10" s="2" customFormat="1" ht="11.4" x14ac:dyDescent="0.2">
      <c r="A64" s="121"/>
      <c r="B64" s="65"/>
      <c r="C64" s="99">
        <v>31</v>
      </c>
      <c r="D64" s="99" t="s">
        <v>65</v>
      </c>
      <c r="E64" s="100" t="s">
        <v>139</v>
      </c>
      <c r="F64" s="123" t="s">
        <v>281</v>
      </c>
      <c r="G64" s="102" t="s">
        <v>63</v>
      </c>
      <c r="H64" s="103">
        <v>50.295000000000002</v>
      </c>
      <c r="I64" s="103"/>
      <c r="J64" s="104">
        <f>ROUND(I64*H64,3)</f>
        <v>0</v>
      </c>
    </row>
    <row r="65" spans="1:10" s="2" customFormat="1" ht="69" x14ac:dyDescent="0.2">
      <c r="A65" s="121"/>
      <c r="B65" s="65"/>
      <c r="C65" s="81">
        <v>32</v>
      </c>
      <c r="D65" s="81" t="s">
        <v>73</v>
      </c>
      <c r="E65" s="82" t="s">
        <v>142</v>
      </c>
      <c r="F65" s="134" t="s">
        <v>282</v>
      </c>
      <c r="G65" s="84" t="s">
        <v>63</v>
      </c>
      <c r="H65" s="85">
        <v>640</v>
      </c>
      <c r="I65" s="85"/>
      <c r="J65" s="86">
        <f>ROUND(I65*H65,3)</f>
        <v>0</v>
      </c>
    </row>
    <row r="66" spans="1:10" s="2" customFormat="1" ht="11.4" x14ac:dyDescent="0.2">
      <c r="A66" s="121"/>
      <c r="B66" s="65"/>
      <c r="C66" s="99">
        <v>33</v>
      </c>
      <c r="D66" s="99" t="s">
        <v>65</v>
      </c>
      <c r="E66" s="100" t="s">
        <v>143</v>
      </c>
      <c r="F66" s="123" t="s">
        <v>281</v>
      </c>
      <c r="G66" s="102" t="s">
        <v>63</v>
      </c>
      <c r="H66" s="103">
        <v>672</v>
      </c>
      <c r="I66" s="103"/>
      <c r="J66" s="104">
        <f>ROUND(I66*H66,3)</f>
        <v>0</v>
      </c>
    </row>
    <row r="67" spans="1:10" s="9" customFormat="1" ht="13.2" x14ac:dyDescent="0.25">
      <c r="B67" s="75"/>
      <c r="D67" s="76" t="s">
        <v>36</v>
      </c>
      <c r="E67" s="79" t="s">
        <v>144</v>
      </c>
      <c r="F67" s="135" t="s">
        <v>145</v>
      </c>
      <c r="I67" s="78"/>
      <c r="J67" s="80">
        <f>SUM(J68:J71)</f>
        <v>0</v>
      </c>
    </row>
    <row r="68" spans="1:10" s="2" customFormat="1" ht="69" x14ac:dyDescent="0.2">
      <c r="A68" s="121"/>
      <c r="B68" s="65"/>
      <c r="C68" s="81">
        <v>34</v>
      </c>
      <c r="D68" s="81" t="s">
        <v>73</v>
      </c>
      <c r="E68" s="82" t="s">
        <v>146</v>
      </c>
      <c r="F68" s="134" t="s">
        <v>283</v>
      </c>
      <c r="G68" s="84" t="s">
        <v>63</v>
      </c>
      <c r="H68" s="85">
        <v>1070</v>
      </c>
      <c r="I68" s="85"/>
      <c r="J68" s="86">
        <f>ROUND(I68*H68,3)</f>
        <v>0</v>
      </c>
    </row>
    <row r="69" spans="1:10" s="2" customFormat="1" ht="34.200000000000003" x14ac:dyDescent="0.2">
      <c r="A69" s="121"/>
      <c r="B69" s="65"/>
      <c r="C69" s="99">
        <v>35</v>
      </c>
      <c r="D69" s="99" t="s">
        <v>65</v>
      </c>
      <c r="E69" s="100" t="s">
        <v>147</v>
      </c>
      <c r="F69" s="123" t="s">
        <v>280</v>
      </c>
      <c r="G69" s="102" t="s">
        <v>63</v>
      </c>
      <c r="H69" s="103">
        <v>1123.5</v>
      </c>
      <c r="I69" s="103"/>
      <c r="J69" s="104">
        <f>ROUND(I69*H69,3)</f>
        <v>0</v>
      </c>
    </row>
    <row r="70" spans="1:10" s="2" customFormat="1" ht="23.4" x14ac:dyDescent="0.2">
      <c r="A70" s="121"/>
      <c r="B70" s="65"/>
      <c r="C70" s="81">
        <v>36</v>
      </c>
      <c r="D70" s="81" t="s">
        <v>73</v>
      </c>
      <c r="E70" s="82" t="s">
        <v>295</v>
      </c>
      <c r="F70" s="134" t="s">
        <v>294</v>
      </c>
      <c r="G70" s="84" t="s">
        <v>77</v>
      </c>
      <c r="H70" s="85">
        <v>292.32</v>
      </c>
      <c r="I70" s="85"/>
      <c r="J70" s="86">
        <f>ROUND(I70*H70,3)</f>
        <v>0</v>
      </c>
    </row>
    <row r="71" spans="1:10" s="2" customFormat="1" ht="11.4" x14ac:dyDescent="0.2">
      <c r="A71" s="121"/>
      <c r="B71" s="65"/>
      <c r="C71" s="99">
        <v>37</v>
      </c>
      <c r="D71" s="99" t="s">
        <v>65</v>
      </c>
      <c r="E71" s="100" t="s">
        <v>296</v>
      </c>
      <c r="F71" s="123" t="s">
        <v>297</v>
      </c>
      <c r="G71" s="102" t="s">
        <v>77</v>
      </c>
      <c r="H71" s="103">
        <v>298.166</v>
      </c>
      <c r="I71" s="103"/>
      <c r="J71" s="104">
        <f>ROUND(I71*H71,3)</f>
        <v>0</v>
      </c>
    </row>
    <row r="72" spans="1:10" s="2" customFormat="1" ht="6.9" customHeight="1" x14ac:dyDescent="0.2">
      <c r="A72" s="121"/>
      <c r="B72" s="20"/>
      <c r="C72" s="21"/>
      <c r="D72" s="21"/>
      <c r="E72" s="21"/>
      <c r="F72" s="136"/>
      <c r="G72" s="21"/>
      <c r="H72" s="21"/>
      <c r="I72" s="21"/>
      <c r="J72" s="21"/>
    </row>
  </sheetData>
  <autoFilter ref="C17:J71" xr:uid="{00000000-0009-0000-0000-000001000000}"/>
  <mergeCells count="3">
    <mergeCell ref="E6:H6"/>
    <mergeCell ref="E8:H8"/>
    <mergeCell ref="E10:H10"/>
  </mergeCells>
  <dataValidations disablePrompts="1" count="1">
    <dataValidation type="list" allowBlank="1" showInputMessage="1" showErrorMessage="1" error="Povolené sú hodnoty K, M." sqref="D72" xr:uid="{C2D26B5D-C28F-4517-A743-5A74045F6CCF}">
      <formula1>"K, M"</formula1>
    </dataValidation>
  </dataValidations>
  <pageMargins left="0.39370078740157483" right="0.39370078740157483" top="0.39370078740157483" bottom="0.39370078740157483" header="0" footer="0"/>
  <pageSetup paperSize="9" scale="86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J69"/>
  <sheetViews>
    <sheetView showGridLines="0" view="pageBreakPreview" topLeftCell="A10" zoomScaleNormal="100" zoomScaleSheetLayoutView="100" workbookViewId="0">
      <selection activeCell="F18" sqref="F18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5.5703125" style="1" customWidth="1"/>
    <col min="4" max="4" width="4.28515625" style="1" customWidth="1"/>
    <col min="5" max="5" width="19.28515625" style="1" bestFit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</cols>
  <sheetData>
    <row r="2" spans="1:10" s="2" customFormat="1" ht="6.9" customHeight="1" x14ac:dyDescent="0.2">
      <c r="A2" s="17"/>
      <c r="B2" s="22"/>
      <c r="C2" s="23"/>
      <c r="D2" s="23"/>
      <c r="E2" s="23"/>
      <c r="F2" s="23"/>
      <c r="G2" s="23"/>
      <c r="H2" s="23"/>
      <c r="I2" s="23"/>
      <c r="J2" s="23"/>
    </row>
    <row r="3" spans="1:10" s="2" customFormat="1" ht="24.9" customHeight="1" x14ac:dyDescent="0.2">
      <c r="A3" s="17"/>
      <c r="B3" s="18"/>
      <c r="C3" s="13" t="s">
        <v>67</v>
      </c>
      <c r="D3" s="17"/>
      <c r="E3" s="17"/>
      <c r="F3" s="17"/>
      <c r="G3" s="17"/>
      <c r="H3" s="17"/>
      <c r="I3" s="17"/>
      <c r="J3" s="17"/>
    </row>
    <row r="4" spans="1:10" s="2" customFormat="1" ht="6.9" customHeight="1" x14ac:dyDescent="0.2">
      <c r="A4" s="17"/>
      <c r="B4" s="18"/>
      <c r="C4" s="17"/>
      <c r="D4" s="17"/>
      <c r="E4" s="17"/>
      <c r="F4" s="17"/>
      <c r="G4" s="17"/>
      <c r="H4" s="17"/>
      <c r="I4" s="17"/>
      <c r="J4" s="17"/>
    </row>
    <row r="5" spans="1:10" s="2" customFormat="1" ht="12" customHeight="1" x14ac:dyDescent="0.2">
      <c r="A5" s="17"/>
      <c r="B5" s="18"/>
      <c r="C5" s="15" t="s">
        <v>4</v>
      </c>
      <c r="D5" s="17"/>
      <c r="E5" s="17"/>
      <c r="F5" s="17"/>
      <c r="G5" s="17"/>
      <c r="H5" s="17"/>
      <c r="I5" s="17"/>
      <c r="J5" s="17"/>
    </row>
    <row r="6" spans="1:10" s="2" customFormat="1" ht="16.5" customHeight="1" x14ac:dyDescent="0.2">
      <c r="A6" s="17"/>
      <c r="B6" s="18"/>
      <c r="C6" s="17"/>
      <c r="D6" s="17"/>
      <c r="E6" s="161" t="s">
        <v>5</v>
      </c>
      <c r="F6" s="162"/>
      <c r="G6" s="162"/>
      <c r="H6" s="162"/>
      <c r="I6" s="17"/>
      <c r="J6" s="17"/>
    </row>
    <row r="7" spans="1:10" s="1" customFormat="1" ht="12" customHeight="1" x14ac:dyDescent="0.2">
      <c r="B7" s="12"/>
      <c r="C7" s="15" t="s">
        <v>57</v>
      </c>
    </row>
    <row r="8" spans="1:10" s="1" customFormat="1" ht="16.5" customHeight="1" x14ac:dyDescent="0.2">
      <c r="B8" s="12"/>
      <c r="E8" s="161" t="s">
        <v>220</v>
      </c>
      <c r="F8" s="165"/>
      <c r="G8" s="165"/>
      <c r="H8" s="165"/>
    </row>
    <row r="9" spans="1:10" s="1" customFormat="1" ht="12" customHeight="1" x14ac:dyDescent="0.2">
      <c r="B9" s="12"/>
      <c r="C9" s="15" t="s">
        <v>59</v>
      </c>
    </row>
    <row r="10" spans="1:10" s="2" customFormat="1" ht="16.5" customHeight="1" x14ac:dyDescent="0.2">
      <c r="A10" s="17"/>
      <c r="B10" s="18"/>
      <c r="C10" s="17"/>
      <c r="D10" s="17"/>
      <c r="E10" s="164" t="s">
        <v>221</v>
      </c>
      <c r="F10" s="163"/>
      <c r="G10" s="163"/>
      <c r="H10" s="163"/>
      <c r="I10" s="17"/>
      <c r="J10" s="17"/>
    </row>
    <row r="11" spans="1:10" s="2" customFormat="1" ht="12" customHeight="1" x14ac:dyDescent="0.2">
      <c r="A11" s="17"/>
      <c r="B11" s="18"/>
      <c r="C11" s="15" t="s">
        <v>149</v>
      </c>
      <c r="D11" s="17"/>
      <c r="E11" s="17"/>
      <c r="F11" s="17"/>
      <c r="G11" s="17"/>
      <c r="H11" s="17"/>
      <c r="I11" s="17"/>
      <c r="J11" s="17"/>
    </row>
    <row r="12" spans="1:10" s="2" customFormat="1" ht="16.5" customHeight="1" x14ac:dyDescent="0.2">
      <c r="A12" s="17"/>
      <c r="B12" s="18"/>
      <c r="C12" s="17"/>
      <c r="D12" s="17"/>
      <c r="E12" s="157" t="s">
        <v>222</v>
      </c>
      <c r="F12" s="163"/>
      <c r="G12" s="163"/>
      <c r="H12" s="163"/>
      <c r="I12" s="17"/>
      <c r="J12" s="17"/>
    </row>
    <row r="13" spans="1:10" s="2" customFormat="1" ht="6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2" customHeight="1" x14ac:dyDescent="0.2">
      <c r="A14" s="17"/>
      <c r="B14" s="18"/>
      <c r="C14" s="15" t="s">
        <v>6</v>
      </c>
      <c r="D14" s="17"/>
      <c r="E14" s="17"/>
      <c r="F14" s="14"/>
      <c r="G14" s="17"/>
      <c r="H14" s="17"/>
      <c r="I14" s="15" t="s">
        <v>8</v>
      </c>
      <c r="J14" s="28" t="s">
        <v>9</v>
      </c>
    </row>
    <row r="15" spans="1:10" s="2" customFormat="1" ht="6.9" customHeight="1" x14ac:dyDescent="0.2">
      <c r="A15" s="17"/>
      <c r="B15" s="18"/>
      <c r="C15" s="17"/>
      <c r="D15" s="17"/>
      <c r="E15" s="17"/>
      <c r="F15" s="17"/>
      <c r="G15" s="17"/>
      <c r="H15" s="17"/>
      <c r="I15" s="17"/>
      <c r="J15" s="17"/>
    </row>
    <row r="16" spans="1:10" s="2" customFormat="1" ht="15.15" customHeight="1" x14ac:dyDescent="0.2">
      <c r="A16" s="17"/>
      <c r="B16" s="18"/>
      <c r="C16" s="15" t="s">
        <v>10</v>
      </c>
      <c r="D16" s="17"/>
      <c r="E16" s="17"/>
      <c r="F16" s="14"/>
      <c r="G16" s="17"/>
      <c r="H16" s="17"/>
      <c r="I16" s="15" t="s">
        <v>13</v>
      </c>
      <c r="J16" s="16" t="s">
        <v>14</v>
      </c>
    </row>
    <row r="17" spans="1:10" s="2" customFormat="1" ht="15.15" customHeight="1" x14ac:dyDescent="0.2">
      <c r="A17" s="17"/>
      <c r="B17" s="18"/>
      <c r="C17" s="15" t="s">
        <v>11</v>
      </c>
      <c r="D17" s="17"/>
      <c r="E17" s="17"/>
      <c r="F17" s="14"/>
      <c r="G17" s="17"/>
      <c r="H17" s="17"/>
      <c r="I17" s="15" t="s">
        <v>15</v>
      </c>
      <c r="J17" s="16"/>
    </row>
    <row r="18" spans="1:10" s="2" customFormat="1" ht="10.35" customHeight="1" x14ac:dyDescent="0.2">
      <c r="A18" s="17"/>
      <c r="B18" s="18"/>
      <c r="C18" s="17"/>
      <c r="D18" s="17"/>
      <c r="E18" s="17"/>
      <c r="F18" s="17"/>
      <c r="G18" s="17"/>
      <c r="H18" s="17"/>
      <c r="I18" s="17"/>
      <c r="J18" s="17"/>
    </row>
    <row r="19" spans="1:10" s="8" customFormat="1" ht="29.25" customHeight="1" x14ac:dyDescent="0.2">
      <c r="A19" s="67"/>
      <c r="B19" s="68"/>
      <c r="C19" s="69" t="s">
        <v>68</v>
      </c>
      <c r="D19" s="70" t="s">
        <v>22</v>
      </c>
      <c r="E19" s="70" t="s">
        <v>18</v>
      </c>
      <c r="F19" s="70" t="s">
        <v>19</v>
      </c>
      <c r="G19" s="70" t="s">
        <v>69</v>
      </c>
      <c r="H19" s="70" t="s">
        <v>70</v>
      </c>
      <c r="I19" s="70" t="s">
        <v>71</v>
      </c>
      <c r="J19" s="71" t="s">
        <v>66</v>
      </c>
    </row>
    <row r="20" spans="1:10" s="2" customFormat="1" ht="22.8" customHeight="1" x14ac:dyDescent="0.3">
      <c r="A20" s="17"/>
      <c r="B20" s="18"/>
      <c r="C20" s="42" t="s">
        <v>62</v>
      </c>
      <c r="D20" s="17"/>
      <c r="E20" s="17"/>
      <c r="F20" s="17"/>
      <c r="G20" s="17"/>
      <c r="H20" s="17"/>
      <c r="I20" s="17"/>
      <c r="J20" s="74">
        <f>J21</f>
        <v>0</v>
      </c>
    </row>
    <row r="21" spans="1:10" s="9" customFormat="1" ht="25.95" customHeight="1" x14ac:dyDescent="0.25">
      <c r="B21" s="75"/>
      <c r="D21" s="76" t="s">
        <v>36</v>
      </c>
      <c r="E21" s="77" t="s">
        <v>79</v>
      </c>
      <c r="F21" s="77" t="s">
        <v>80</v>
      </c>
      <c r="I21" s="78"/>
      <c r="J21" s="64">
        <f>J22</f>
        <v>0</v>
      </c>
    </row>
    <row r="22" spans="1:10" s="9" customFormat="1" ht="22.8" customHeight="1" x14ac:dyDescent="0.25">
      <c r="B22" s="75"/>
      <c r="D22" s="76" t="s">
        <v>36</v>
      </c>
      <c r="E22" s="79" t="s">
        <v>151</v>
      </c>
      <c r="F22" s="79" t="s">
        <v>152</v>
      </c>
      <c r="I22" s="78"/>
      <c r="J22" s="80">
        <f>SUM(J23:J68)</f>
        <v>0</v>
      </c>
    </row>
    <row r="23" spans="1:10" s="2" customFormat="1" ht="11.4" x14ac:dyDescent="0.2">
      <c r="A23" s="17"/>
      <c r="B23" s="65"/>
      <c r="C23" s="81">
        <v>1</v>
      </c>
      <c r="D23" s="81" t="s">
        <v>73</v>
      </c>
      <c r="E23" s="82" t="s">
        <v>153</v>
      </c>
      <c r="F23" s="124" t="s">
        <v>154</v>
      </c>
      <c r="G23" s="84" t="s">
        <v>76</v>
      </c>
      <c r="H23" s="85">
        <v>146</v>
      </c>
      <c r="I23" s="85"/>
      <c r="J23" s="86">
        <f t="shared" ref="J23:J68" si="0">ROUND(I23*H23,3)</f>
        <v>0</v>
      </c>
    </row>
    <row r="24" spans="1:10" s="2" customFormat="1" ht="11.4" x14ac:dyDescent="0.2">
      <c r="A24" s="17"/>
      <c r="B24" s="65"/>
      <c r="C24" s="99">
        <v>2</v>
      </c>
      <c r="D24" s="99" t="s">
        <v>65</v>
      </c>
      <c r="E24" s="100" t="s">
        <v>155</v>
      </c>
      <c r="F24" s="123" t="s">
        <v>156</v>
      </c>
      <c r="G24" s="102" t="s">
        <v>76</v>
      </c>
      <c r="H24" s="103">
        <v>146</v>
      </c>
      <c r="I24" s="103"/>
      <c r="J24" s="104">
        <f t="shared" si="0"/>
        <v>0</v>
      </c>
    </row>
    <row r="25" spans="1:10" s="2" customFormat="1" ht="11.4" x14ac:dyDescent="0.2">
      <c r="A25" s="17"/>
      <c r="B25" s="65"/>
      <c r="C25" s="81">
        <v>3</v>
      </c>
      <c r="D25" s="81" t="s">
        <v>73</v>
      </c>
      <c r="E25" s="82" t="s">
        <v>157</v>
      </c>
      <c r="F25" s="124" t="s">
        <v>158</v>
      </c>
      <c r="G25" s="84" t="s">
        <v>76</v>
      </c>
      <c r="H25" s="85">
        <v>146</v>
      </c>
      <c r="I25" s="85"/>
      <c r="J25" s="86">
        <f t="shared" si="0"/>
        <v>0</v>
      </c>
    </row>
    <row r="26" spans="1:10" s="2" customFormat="1" ht="11.4" x14ac:dyDescent="0.2">
      <c r="A26" s="17"/>
      <c r="B26" s="65"/>
      <c r="C26" s="99">
        <v>4</v>
      </c>
      <c r="D26" s="99" t="s">
        <v>65</v>
      </c>
      <c r="E26" s="100" t="s">
        <v>159</v>
      </c>
      <c r="F26" s="123" t="s">
        <v>223</v>
      </c>
      <c r="G26" s="102" t="s">
        <v>76</v>
      </c>
      <c r="H26" s="103">
        <v>146</v>
      </c>
      <c r="I26" s="103"/>
      <c r="J26" s="104">
        <f t="shared" si="0"/>
        <v>0</v>
      </c>
    </row>
    <row r="27" spans="1:10" s="2" customFormat="1" ht="11.4" x14ac:dyDescent="0.2">
      <c r="A27" s="17"/>
      <c r="B27" s="65"/>
      <c r="C27" s="81">
        <v>5</v>
      </c>
      <c r="D27" s="81" t="s">
        <v>73</v>
      </c>
      <c r="E27" s="82" t="s">
        <v>160</v>
      </c>
      <c r="F27" s="124" t="s">
        <v>161</v>
      </c>
      <c r="G27" s="84" t="s">
        <v>76</v>
      </c>
      <c r="H27" s="85">
        <v>146</v>
      </c>
      <c r="I27" s="85"/>
      <c r="J27" s="86">
        <f t="shared" si="0"/>
        <v>0</v>
      </c>
    </row>
    <row r="28" spans="1:10" s="2" customFormat="1" ht="11.4" x14ac:dyDescent="0.2">
      <c r="A28" s="17"/>
      <c r="B28" s="65"/>
      <c r="C28" s="99">
        <v>6</v>
      </c>
      <c r="D28" s="99" t="s">
        <v>65</v>
      </c>
      <c r="E28" s="100" t="s">
        <v>162</v>
      </c>
      <c r="F28" s="123" t="s">
        <v>163</v>
      </c>
      <c r="G28" s="102" t="s">
        <v>76</v>
      </c>
      <c r="H28" s="103">
        <v>146</v>
      </c>
      <c r="I28" s="103"/>
      <c r="J28" s="104">
        <f t="shared" si="0"/>
        <v>0</v>
      </c>
    </row>
    <row r="29" spans="1:10" s="2" customFormat="1" ht="22.8" x14ac:dyDescent="0.2">
      <c r="A29" s="17"/>
      <c r="B29" s="65"/>
      <c r="C29" s="81">
        <v>7</v>
      </c>
      <c r="D29" s="81" t="s">
        <v>73</v>
      </c>
      <c r="E29" s="82" t="s">
        <v>164</v>
      </c>
      <c r="F29" s="124" t="s">
        <v>165</v>
      </c>
      <c r="G29" s="84" t="s">
        <v>76</v>
      </c>
      <c r="H29" s="85">
        <v>146</v>
      </c>
      <c r="I29" s="85"/>
      <c r="J29" s="86">
        <f t="shared" si="0"/>
        <v>0</v>
      </c>
    </row>
    <row r="30" spans="1:10" s="2" customFormat="1" ht="22.8" x14ac:dyDescent="0.2">
      <c r="A30" s="17"/>
      <c r="B30" s="65"/>
      <c r="C30" s="99">
        <v>8</v>
      </c>
      <c r="D30" s="99" t="s">
        <v>65</v>
      </c>
      <c r="E30" s="100" t="s">
        <v>166</v>
      </c>
      <c r="F30" s="123" t="s">
        <v>224</v>
      </c>
      <c r="G30" s="102" t="s">
        <v>76</v>
      </c>
      <c r="H30" s="103">
        <v>146</v>
      </c>
      <c r="I30" s="103"/>
      <c r="J30" s="104">
        <f t="shared" si="0"/>
        <v>0</v>
      </c>
    </row>
    <row r="31" spans="1:10" s="2" customFormat="1" ht="22.8" x14ac:dyDescent="0.2">
      <c r="A31" s="112"/>
      <c r="B31" s="65"/>
      <c r="C31" s="99">
        <v>9</v>
      </c>
      <c r="D31" s="99" t="s">
        <v>65</v>
      </c>
      <c r="E31" s="100" t="s">
        <v>241</v>
      </c>
      <c r="F31" s="123" t="s">
        <v>240</v>
      </c>
      <c r="G31" s="102" t="s">
        <v>76</v>
      </c>
      <c r="H31" s="103">
        <v>146</v>
      </c>
      <c r="I31" s="103"/>
      <c r="J31" s="104">
        <f t="shared" ref="J31" si="1">ROUND(I31*H31,3)</f>
        <v>0</v>
      </c>
    </row>
    <row r="32" spans="1:10" s="2" customFormat="1" ht="22.8" x14ac:dyDescent="0.2">
      <c r="A32" s="17"/>
      <c r="B32" s="65"/>
      <c r="C32" s="81">
        <v>10</v>
      </c>
      <c r="D32" s="81" t="s">
        <v>73</v>
      </c>
      <c r="E32" s="82" t="s">
        <v>167</v>
      </c>
      <c r="F32" s="124" t="s">
        <v>168</v>
      </c>
      <c r="G32" s="84" t="s">
        <v>76</v>
      </c>
      <c r="H32" s="85">
        <v>177</v>
      </c>
      <c r="I32" s="85"/>
      <c r="J32" s="86">
        <f t="shared" si="0"/>
        <v>0</v>
      </c>
    </row>
    <row r="33" spans="1:10" s="2" customFormat="1" ht="11.4" x14ac:dyDescent="0.2">
      <c r="A33" s="17"/>
      <c r="B33" s="65"/>
      <c r="C33" s="99">
        <v>11</v>
      </c>
      <c r="D33" s="99" t="s">
        <v>65</v>
      </c>
      <c r="E33" s="100" t="s">
        <v>169</v>
      </c>
      <c r="F33" s="123" t="s">
        <v>170</v>
      </c>
      <c r="G33" s="102" t="s">
        <v>76</v>
      </c>
      <c r="H33" s="103">
        <v>142</v>
      </c>
      <c r="I33" s="103"/>
      <c r="J33" s="104">
        <f t="shared" si="0"/>
        <v>0</v>
      </c>
    </row>
    <row r="34" spans="1:10" s="2" customFormat="1" ht="11.4" x14ac:dyDescent="0.2">
      <c r="A34" s="17"/>
      <c r="B34" s="65"/>
      <c r="C34" s="99">
        <v>12</v>
      </c>
      <c r="D34" s="99" t="s">
        <v>65</v>
      </c>
      <c r="E34" s="100" t="s">
        <v>171</v>
      </c>
      <c r="F34" s="123" t="s">
        <v>172</v>
      </c>
      <c r="G34" s="102" t="s">
        <v>76</v>
      </c>
      <c r="H34" s="103">
        <v>17</v>
      </c>
      <c r="I34" s="103"/>
      <c r="J34" s="104">
        <f t="shared" si="0"/>
        <v>0</v>
      </c>
    </row>
    <row r="35" spans="1:10" s="2" customFormat="1" ht="11.4" x14ac:dyDescent="0.2">
      <c r="A35" s="17"/>
      <c r="B35" s="65"/>
      <c r="C35" s="99">
        <v>13</v>
      </c>
      <c r="D35" s="99" t="s">
        <v>65</v>
      </c>
      <c r="E35" s="100" t="s">
        <v>173</v>
      </c>
      <c r="F35" s="123" t="s">
        <v>174</v>
      </c>
      <c r="G35" s="102" t="s">
        <v>76</v>
      </c>
      <c r="H35" s="103">
        <v>18</v>
      </c>
      <c r="I35" s="103"/>
      <c r="J35" s="104">
        <f t="shared" si="0"/>
        <v>0</v>
      </c>
    </row>
    <row r="36" spans="1:10" s="2" customFormat="1" ht="22.8" x14ac:dyDescent="0.2">
      <c r="A36" s="17"/>
      <c r="B36" s="65"/>
      <c r="C36" s="81">
        <v>14</v>
      </c>
      <c r="D36" s="81" t="s">
        <v>73</v>
      </c>
      <c r="E36" s="82" t="s">
        <v>175</v>
      </c>
      <c r="F36" s="124" t="s">
        <v>176</v>
      </c>
      <c r="G36" s="84" t="s">
        <v>76</v>
      </c>
      <c r="H36" s="85">
        <v>56</v>
      </c>
      <c r="I36" s="85"/>
      <c r="J36" s="86">
        <f t="shared" si="0"/>
        <v>0</v>
      </c>
    </row>
    <row r="37" spans="1:10" s="2" customFormat="1" ht="11.4" x14ac:dyDescent="0.2">
      <c r="A37" s="17"/>
      <c r="B37" s="65"/>
      <c r="C37" s="99">
        <v>15</v>
      </c>
      <c r="D37" s="99" t="s">
        <v>65</v>
      </c>
      <c r="E37" s="100" t="s">
        <v>177</v>
      </c>
      <c r="F37" s="123" t="s">
        <v>178</v>
      </c>
      <c r="G37" s="102" t="s">
        <v>76</v>
      </c>
      <c r="H37" s="103">
        <v>56</v>
      </c>
      <c r="I37" s="103"/>
      <c r="J37" s="104">
        <f t="shared" si="0"/>
        <v>0</v>
      </c>
    </row>
    <row r="38" spans="1:10" s="2" customFormat="1" ht="11.4" x14ac:dyDescent="0.2">
      <c r="A38" s="17"/>
      <c r="B38" s="65"/>
      <c r="C38" s="99">
        <v>16</v>
      </c>
      <c r="D38" s="99" t="s">
        <v>65</v>
      </c>
      <c r="E38" s="100" t="s">
        <v>179</v>
      </c>
      <c r="F38" s="123" t="s">
        <v>180</v>
      </c>
      <c r="G38" s="102" t="s">
        <v>76</v>
      </c>
      <c r="H38" s="103">
        <v>56</v>
      </c>
      <c r="I38" s="103"/>
      <c r="J38" s="104">
        <f t="shared" si="0"/>
        <v>0</v>
      </c>
    </row>
    <row r="39" spans="1:10" s="2" customFormat="1" ht="22.8" x14ac:dyDescent="0.2">
      <c r="A39" s="17"/>
      <c r="B39" s="65"/>
      <c r="C39" s="81">
        <v>17</v>
      </c>
      <c r="D39" s="81" t="s">
        <v>73</v>
      </c>
      <c r="E39" s="82" t="s">
        <v>181</v>
      </c>
      <c r="F39" s="124" t="s">
        <v>182</v>
      </c>
      <c r="G39" s="84" t="s">
        <v>76</v>
      </c>
      <c r="H39" s="85">
        <v>87</v>
      </c>
      <c r="I39" s="85"/>
      <c r="J39" s="86">
        <f t="shared" si="0"/>
        <v>0</v>
      </c>
    </row>
    <row r="40" spans="1:10" s="2" customFormat="1" ht="22.8" x14ac:dyDescent="0.2">
      <c r="A40" s="17"/>
      <c r="B40" s="65"/>
      <c r="C40" s="99">
        <v>18</v>
      </c>
      <c r="D40" s="99" t="s">
        <v>65</v>
      </c>
      <c r="E40" s="100" t="s">
        <v>183</v>
      </c>
      <c r="F40" s="123" t="s">
        <v>184</v>
      </c>
      <c r="G40" s="102" t="s">
        <v>76</v>
      </c>
      <c r="H40" s="103">
        <v>87</v>
      </c>
      <c r="I40" s="103"/>
      <c r="J40" s="104">
        <f t="shared" si="0"/>
        <v>0</v>
      </c>
    </row>
    <row r="41" spans="1:10" s="2" customFormat="1" ht="22.8" x14ac:dyDescent="0.2">
      <c r="A41" s="17"/>
      <c r="B41" s="65"/>
      <c r="C41" s="99">
        <v>19</v>
      </c>
      <c r="D41" s="99" t="s">
        <v>65</v>
      </c>
      <c r="E41" s="100" t="s">
        <v>185</v>
      </c>
      <c r="F41" s="123" t="s">
        <v>225</v>
      </c>
      <c r="G41" s="102" t="s">
        <v>76</v>
      </c>
      <c r="H41" s="103">
        <v>87</v>
      </c>
      <c r="I41" s="103"/>
      <c r="J41" s="104">
        <f t="shared" si="0"/>
        <v>0</v>
      </c>
    </row>
    <row r="42" spans="1:10" s="2" customFormat="1" ht="22.8" x14ac:dyDescent="0.2">
      <c r="A42" s="112"/>
      <c r="B42" s="65"/>
      <c r="C42" s="81">
        <v>20</v>
      </c>
      <c r="D42" s="81" t="s">
        <v>73</v>
      </c>
      <c r="E42" s="82" t="s">
        <v>181</v>
      </c>
      <c r="F42" s="124" t="s">
        <v>233</v>
      </c>
      <c r="G42" s="84" t="s">
        <v>76</v>
      </c>
      <c r="H42" s="85">
        <v>84</v>
      </c>
      <c r="I42" s="85"/>
      <c r="J42" s="86">
        <f t="shared" ref="J42:J45" si="2">ROUND(I42*H42,3)</f>
        <v>0</v>
      </c>
    </row>
    <row r="43" spans="1:10" s="2" customFormat="1" ht="22.8" x14ac:dyDescent="0.2">
      <c r="A43" s="112"/>
      <c r="B43" s="65"/>
      <c r="C43" s="99">
        <v>21</v>
      </c>
      <c r="D43" s="99" t="s">
        <v>65</v>
      </c>
      <c r="E43" s="100" t="s">
        <v>183</v>
      </c>
      <c r="F43" s="123" t="s">
        <v>232</v>
      </c>
      <c r="G43" s="102" t="s">
        <v>76</v>
      </c>
      <c r="H43" s="103">
        <v>84</v>
      </c>
      <c r="I43" s="103"/>
      <c r="J43" s="104">
        <f t="shared" si="2"/>
        <v>0</v>
      </c>
    </row>
    <row r="44" spans="1:10" s="2" customFormat="1" ht="34.200000000000003" x14ac:dyDescent="0.2">
      <c r="A44" s="112"/>
      <c r="B44" s="65"/>
      <c r="C44" s="81">
        <v>22</v>
      </c>
      <c r="D44" s="81" t="s">
        <v>73</v>
      </c>
      <c r="E44" s="82" t="s">
        <v>186</v>
      </c>
      <c r="F44" s="124" t="s">
        <v>237</v>
      </c>
      <c r="G44" s="84" t="s">
        <v>76</v>
      </c>
      <c r="H44" s="85">
        <v>3</v>
      </c>
      <c r="I44" s="85"/>
      <c r="J44" s="86">
        <f t="shared" si="2"/>
        <v>0</v>
      </c>
    </row>
    <row r="45" spans="1:10" s="2" customFormat="1" ht="22.8" x14ac:dyDescent="0.2">
      <c r="A45" s="112"/>
      <c r="B45" s="65"/>
      <c r="C45" s="99">
        <v>23</v>
      </c>
      <c r="D45" s="99" t="s">
        <v>65</v>
      </c>
      <c r="E45" s="100" t="s">
        <v>188</v>
      </c>
      <c r="F45" s="123" t="s">
        <v>236</v>
      </c>
      <c r="G45" s="102" t="s">
        <v>76</v>
      </c>
      <c r="H45" s="103">
        <v>3</v>
      </c>
      <c r="I45" s="103"/>
      <c r="J45" s="104">
        <f t="shared" si="2"/>
        <v>0</v>
      </c>
    </row>
    <row r="46" spans="1:10" s="2" customFormat="1" ht="22.8" x14ac:dyDescent="0.2">
      <c r="A46" s="17"/>
      <c r="B46" s="65"/>
      <c r="C46" s="81">
        <v>24</v>
      </c>
      <c r="D46" s="81" t="s">
        <v>73</v>
      </c>
      <c r="E46" s="82" t="s">
        <v>186</v>
      </c>
      <c r="F46" s="124" t="s">
        <v>187</v>
      </c>
      <c r="G46" s="84" t="s">
        <v>76</v>
      </c>
      <c r="H46" s="85">
        <v>4</v>
      </c>
      <c r="I46" s="85"/>
      <c r="J46" s="86">
        <f t="shared" si="0"/>
        <v>0</v>
      </c>
    </row>
    <row r="47" spans="1:10" s="2" customFormat="1" ht="22.8" x14ac:dyDescent="0.2">
      <c r="A47" s="17"/>
      <c r="B47" s="65"/>
      <c r="C47" s="99">
        <v>25</v>
      </c>
      <c r="D47" s="99" t="s">
        <v>65</v>
      </c>
      <c r="E47" s="100" t="s">
        <v>188</v>
      </c>
      <c r="F47" s="123" t="s">
        <v>189</v>
      </c>
      <c r="G47" s="102" t="s">
        <v>76</v>
      </c>
      <c r="H47" s="103">
        <v>4</v>
      </c>
      <c r="I47" s="103"/>
      <c r="J47" s="104">
        <f t="shared" si="0"/>
        <v>0</v>
      </c>
    </row>
    <row r="48" spans="1:10" s="2" customFormat="1" ht="22.8" x14ac:dyDescent="0.2">
      <c r="A48" s="112"/>
      <c r="B48" s="65"/>
      <c r="C48" s="99">
        <v>26</v>
      </c>
      <c r="D48" s="99" t="s">
        <v>65</v>
      </c>
      <c r="E48" s="100" t="s">
        <v>185</v>
      </c>
      <c r="F48" s="123" t="s">
        <v>225</v>
      </c>
      <c r="G48" s="102" t="s">
        <v>76</v>
      </c>
      <c r="H48" s="103">
        <v>4</v>
      </c>
      <c r="I48" s="103"/>
      <c r="J48" s="104">
        <f t="shared" ref="J48" si="3">ROUND(I48*H48,3)</f>
        <v>0</v>
      </c>
    </row>
    <row r="49" spans="1:10" s="2" customFormat="1" ht="34.200000000000003" x14ac:dyDescent="0.2">
      <c r="A49" s="112"/>
      <c r="B49" s="65"/>
      <c r="C49" s="81">
        <v>27</v>
      </c>
      <c r="D49" s="81" t="s">
        <v>73</v>
      </c>
      <c r="E49" s="82" t="s">
        <v>186</v>
      </c>
      <c r="F49" s="124" t="s">
        <v>235</v>
      </c>
      <c r="G49" s="84" t="s">
        <v>76</v>
      </c>
      <c r="H49" s="85">
        <v>4</v>
      </c>
      <c r="I49" s="85"/>
      <c r="J49" s="86">
        <f t="shared" ref="J49:J50" si="4">ROUND(I49*H49,3)</f>
        <v>0</v>
      </c>
    </row>
    <row r="50" spans="1:10" s="2" customFormat="1" ht="22.8" x14ac:dyDescent="0.2">
      <c r="A50" s="112"/>
      <c r="B50" s="65"/>
      <c r="C50" s="99">
        <v>28</v>
      </c>
      <c r="D50" s="99" t="s">
        <v>65</v>
      </c>
      <c r="E50" s="100" t="s">
        <v>188</v>
      </c>
      <c r="F50" s="123" t="s">
        <v>234</v>
      </c>
      <c r="G50" s="102" t="s">
        <v>76</v>
      </c>
      <c r="H50" s="103">
        <v>4</v>
      </c>
      <c r="I50" s="103"/>
      <c r="J50" s="104">
        <f t="shared" si="4"/>
        <v>0</v>
      </c>
    </row>
    <row r="51" spans="1:10" s="2" customFormat="1" ht="22.8" x14ac:dyDescent="0.2">
      <c r="A51" s="112"/>
      <c r="B51" s="65"/>
      <c r="C51" s="81">
        <v>29</v>
      </c>
      <c r="D51" s="81" t="s">
        <v>73</v>
      </c>
      <c r="E51" s="82" t="s">
        <v>190</v>
      </c>
      <c r="F51" s="124" t="s">
        <v>191</v>
      </c>
      <c r="G51" s="84" t="s">
        <v>76</v>
      </c>
      <c r="H51" s="85">
        <v>2</v>
      </c>
      <c r="I51" s="85"/>
      <c r="J51" s="86">
        <f t="shared" si="0"/>
        <v>0</v>
      </c>
    </row>
    <row r="52" spans="1:10" s="2" customFormat="1" ht="22.8" x14ac:dyDescent="0.2">
      <c r="A52" s="112"/>
      <c r="B52" s="65"/>
      <c r="C52" s="99">
        <v>30</v>
      </c>
      <c r="D52" s="99" t="s">
        <v>65</v>
      </c>
      <c r="E52" s="100" t="s">
        <v>192</v>
      </c>
      <c r="F52" s="123" t="s">
        <v>193</v>
      </c>
      <c r="G52" s="102" t="s">
        <v>76</v>
      </c>
      <c r="H52" s="103">
        <v>2</v>
      </c>
      <c r="I52" s="103"/>
      <c r="J52" s="104">
        <f t="shared" si="0"/>
        <v>0</v>
      </c>
    </row>
    <row r="53" spans="1:10" s="2" customFormat="1" ht="34.200000000000003" x14ac:dyDescent="0.2">
      <c r="A53" s="112"/>
      <c r="B53" s="65"/>
      <c r="C53" s="81">
        <v>31</v>
      </c>
      <c r="D53" s="81" t="s">
        <v>73</v>
      </c>
      <c r="E53" s="82" t="s">
        <v>194</v>
      </c>
      <c r="F53" s="124" t="s">
        <v>195</v>
      </c>
      <c r="G53" s="84" t="s">
        <v>76</v>
      </c>
      <c r="H53" s="85">
        <v>2</v>
      </c>
      <c r="I53" s="85"/>
      <c r="J53" s="86">
        <f t="shared" si="0"/>
        <v>0</v>
      </c>
    </row>
    <row r="54" spans="1:10" s="2" customFormat="1" ht="11.4" x14ac:dyDescent="0.2">
      <c r="A54" s="112"/>
      <c r="B54" s="65"/>
      <c r="C54" s="99">
        <v>32</v>
      </c>
      <c r="D54" s="99" t="s">
        <v>65</v>
      </c>
      <c r="E54" s="100" t="s">
        <v>196</v>
      </c>
      <c r="F54" s="123" t="s">
        <v>197</v>
      </c>
      <c r="G54" s="102" t="s">
        <v>76</v>
      </c>
      <c r="H54" s="103">
        <v>2</v>
      </c>
      <c r="I54" s="103"/>
      <c r="J54" s="104">
        <f t="shared" si="0"/>
        <v>0</v>
      </c>
    </row>
    <row r="55" spans="1:10" s="2" customFormat="1" ht="22.8" x14ac:dyDescent="0.2">
      <c r="A55" s="17"/>
      <c r="B55" s="65"/>
      <c r="C55" s="81">
        <v>33</v>
      </c>
      <c r="D55" s="81" t="s">
        <v>73</v>
      </c>
      <c r="E55" s="82" t="s">
        <v>198</v>
      </c>
      <c r="F55" s="124" t="s">
        <v>199</v>
      </c>
      <c r="G55" s="84" t="s">
        <v>76</v>
      </c>
      <c r="H55" s="85">
        <v>177</v>
      </c>
      <c r="I55" s="85"/>
      <c r="J55" s="86">
        <f t="shared" si="0"/>
        <v>0</v>
      </c>
    </row>
    <row r="56" spans="1:10" s="2" customFormat="1" ht="22.8" x14ac:dyDescent="0.2">
      <c r="A56" s="17"/>
      <c r="B56" s="65"/>
      <c r="C56" s="99">
        <v>34</v>
      </c>
      <c r="D56" s="99" t="s">
        <v>65</v>
      </c>
      <c r="E56" s="100" t="s">
        <v>200</v>
      </c>
      <c r="F56" s="123" t="s">
        <v>227</v>
      </c>
      <c r="G56" s="102" t="s">
        <v>76</v>
      </c>
      <c r="H56" s="103">
        <v>177</v>
      </c>
      <c r="I56" s="103"/>
      <c r="J56" s="104">
        <f t="shared" si="0"/>
        <v>0</v>
      </c>
    </row>
    <row r="57" spans="1:10" s="2" customFormat="1" ht="11.4" x14ac:dyDescent="0.2">
      <c r="A57" s="17"/>
      <c r="B57" s="65"/>
      <c r="C57" s="81">
        <v>35</v>
      </c>
      <c r="D57" s="81" t="s">
        <v>73</v>
      </c>
      <c r="E57" s="82" t="s">
        <v>201</v>
      </c>
      <c r="F57" s="124" t="s">
        <v>202</v>
      </c>
      <c r="G57" s="84" t="s">
        <v>76</v>
      </c>
      <c r="H57" s="85">
        <v>56</v>
      </c>
      <c r="I57" s="85"/>
      <c r="J57" s="86">
        <f t="shared" si="0"/>
        <v>0</v>
      </c>
    </row>
    <row r="58" spans="1:10" s="2" customFormat="1" ht="22.8" x14ac:dyDescent="0.2">
      <c r="A58" s="17"/>
      <c r="B58" s="65"/>
      <c r="C58" s="99">
        <v>36</v>
      </c>
      <c r="D58" s="99" t="s">
        <v>65</v>
      </c>
      <c r="E58" s="100" t="s">
        <v>203</v>
      </c>
      <c r="F58" s="123" t="s">
        <v>228</v>
      </c>
      <c r="G58" s="102" t="s">
        <v>76</v>
      </c>
      <c r="H58" s="103">
        <v>56</v>
      </c>
      <c r="I58" s="103"/>
      <c r="J58" s="104">
        <f t="shared" si="0"/>
        <v>0</v>
      </c>
    </row>
    <row r="59" spans="1:10" s="2" customFormat="1" ht="22.8" x14ac:dyDescent="0.2">
      <c r="A59" s="17"/>
      <c r="B59" s="65"/>
      <c r="C59" s="81">
        <v>37</v>
      </c>
      <c r="D59" s="81" t="s">
        <v>73</v>
      </c>
      <c r="E59" s="82" t="s">
        <v>204</v>
      </c>
      <c r="F59" s="124" t="s">
        <v>205</v>
      </c>
      <c r="G59" s="84" t="s">
        <v>76</v>
      </c>
      <c r="H59" s="85">
        <v>91</v>
      </c>
      <c r="I59" s="85"/>
      <c r="J59" s="86">
        <f t="shared" si="0"/>
        <v>0</v>
      </c>
    </row>
    <row r="60" spans="1:10" s="2" customFormat="1" ht="22.8" x14ac:dyDescent="0.2">
      <c r="A60" s="17"/>
      <c r="B60" s="65"/>
      <c r="C60" s="99">
        <v>38</v>
      </c>
      <c r="D60" s="99" t="s">
        <v>65</v>
      </c>
      <c r="E60" s="100" t="s">
        <v>206</v>
      </c>
      <c r="F60" s="123" t="s">
        <v>229</v>
      </c>
      <c r="G60" s="102" t="s">
        <v>76</v>
      </c>
      <c r="H60" s="103">
        <v>91</v>
      </c>
      <c r="I60" s="103"/>
      <c r="J60" s="104">
        <f t="shared" si="0"/>
        <v>0</v>
      </c>
    </row>
    <row r="61" spans="1:10" s="2" customFormat="1" ht="22.8" x14ac:dyDescent="0.2">
      <c r="A61" s="17"/>
      <c r="B61" s="65"/>
      <c r="C61" s="81">
        <v>39</v>
      </c>
      <c r="D61" s="81" t="s">
        <v>73</v>
      </c>
      <c r="E61" s="82" t="s">
        <v>207</v>
      </c>
      <c r="F61" s="124" t="s">
        <v>208</v>
      </c>
      <c r="G61" s="84" t="s">
        <v>76</v>
      </c>
      <c r="H61" s="85">
        <v>91</v>
      </c>
      <c r="I61" s="85"/>
      <c r="J61" s="86">
        <f t="shared" si="0"/>
        <v>0</v>
      </c>
    </row>
    <row r="62" spans="1:10" s="2" customFormat="1" ht="22.8" x14ac:dyDescent="0.2">
      <c r="A62" s="17"/>
      <c r="B62" s="65"/>
      <c r="C62" s="99">
        <v>40</v>
      </c>
      <c r="D62" s="99" t="s">
        <v>65</v>
      </c>
      <c r="E62" s="100" t="s">
        <v>209</v>
      </c>
      <c r="F62" s="123" t="s">
        <v>230</v>
      </c>
      <c r="G62" s="102" t="s">
        <v>76</v>
      </c>
      <c r="H62" s="103">
        <v>91</v>
      </c>
      <c r="I62" s="103"/>
      <c r="J62" s="104">
        <f t="shared" si="0"/>
        <v>0</v>
      </c>
    </row>
    <row r="63" spans="1:10" s="2" customFormat="1" ht="22.8" x14ac:dyDescent="0.2">
      <c r="A63" s="17"/>
      <c r="B63" s="65"/>
      <c r="C63" s="81">
        <v>41</v>
      </c>
      <c r="D63" s="81" t="s">
        <v>73</v>
      </c>
      <c r="E63" s="82" t="s">
        <v>210</v>
      </c>
      <c r="F63" s="124" t="s">
        <v>211</v>
      </c>
      <c r="G63" s="84" t="s">
        <v>76</v>
      </c>
      <c r="H63" s="85">
        <v>177</v>
      </c>
      <c r="I63" s="85"/>
      <c r="J63" s="86">
        <f t="shared" si="0"/>
        <v>0</v>
      </c>
    </row>
    <row r="64" spans="1:10" s="2" customFormat="1" ht="22.8" x14ac:dyDescent="0.2">
      <c r="A64" s="17"/>
      <c r="B64" s="65"/>
      <c r="C64" s="99">
        <v>42</v>
      </c>
      <c r="D64" s="99" t="s">
        <v>65</v>
      </c>
      <c r="E64" s="100" t="s">
        <v>212</v>
      </c>
      <c r="F64" s="123" t="s">
        <v>226</v>
      </c>
      <c r="G64" s="102" t="s">
        <v>76</v>
      </c>
      <c r="H64" s="103">
        <v>177</v>
      </c>
      <c r="I64" s="103"/>
      <c r="J64" s="104">
        <f t="shared" si="0"/>
        <v>0</v>
      </c>
    </row>
    <row r="65" spans="1:10" s="2" customFormat="1" ht="22.8" x14ac:dyDescent="0.2">
      <c r="A65" s="17"/>
      <c r="B65" s="65"/>
      <c r="C65" s="81">
        <v>43</v>
      </c>
      <c r="D65" s="81" t="s">
        <v>73</v>
      </c>
      <c r="E65" s="82" t="s">
        <v>213</v>
      </c>
      <c r="F65" s="124" t="s">
        <v>214</v>
      </c>
      <c r="G65" s="84" t="s">
        <v>76</v>
      </c>
      <c r="H65" s="85">
        <v>56</v>
      </c>
      <c r="I65" s="85"/>
      <c r="J65" s="86">
        <f t="shared" si="0"/>
        <v>0</v>
      </c>
    </row>
    <row r="66" spans="1:10" s="2" customFormat="1" ht="22.8" x14ac:dyDescent="0.2">
      <c r="A66" s="17"/>
      <c r="B66" s="65"/>
      <c r="C66" s="99">
        <v>44</v>
      </c>
      <c r="D66" s="99" t="s">
        <v>65</v>
      </c>
      <c r="E66" s="100" t="s">
        <v>215</v>
      </c>
      <c r="F66" s="123" t="s">
        <v>216</v>
      </c>
      <c r="G66" s="102" t="s">
        <v>76</v>
      </c>
      <c r="H66" s="103">
        <v>56</v>
      </c>
      <c r="I66" s="103"/>
      <c r="J66" s="104">
        <f t="shared" si="0"/>
        <v>0</v>
      </c>
    </row>
    <row r="67" spans="1:10" s="2" customFormat="1" ht="22.8" x14ac:dyDescent="0.2">
      <c r="A67" s="17"/>
      <c r="B67" s="65"/>
      <c r="C67" s="81">
        <v>45</v>
      </c>
      <c r="D67" s="81" t="s">
        <v>73</v>
      </c>
      <c r="E67" s="82" t="s">
        <v>217</v>
      </c>
      <c r="F67" s="124" t="s">
        <v>218</v>
      </c>
      <c r="G67" s="84" t="s">
        <v>76</v>
      </c>
      <c r="H67" s="85">
        <v>91</v>
      </c>
      <c r="I67" s="85"/>
      <c r="J67" s="86">
        <f t="shared" si="0"/>
        <v>0</v>
      </c>
    </row>
    <row r="68" spans="1:10" s="2" customFormat="1" ht="22.8" x14ac:dyDescent="0.2">
      <c r="A68" s="17"/>
      <c r="B68" s="65"/>
      <c r="C68" s="99">
        <v>46</v>
      </c>
      <c r="D68" s="99" t="s">
        <v>65</v>
      </c>
      <c r="E68" s="100" t="s">
        <v>219</v>
      </c>
      <c r="F68" s="123" t="s">
        <v>231</v>
      </c>
      <c r="G68" s="102" t="s">
        <v>76</v>
      </c>
      <c r="H68" s="103">
        <v>91</v>
      </c>
      <c r="I68" s="103"/>
      <c r="J68" s="104">
        <f t="shared" si="0"/>
        <v>0</v>
      </c>
    </row>
    <row r="69" spans="1:10" s="2" customFormat="1" ht="6.9" customHeight="1" x14ac:dyDescent="0.2">
      <c r="A69" s="17"/>
      <c r="B69" s="20"/>
      <c r="C69" s="21"/>
      <c r="D69" s="21"/>
      <c r="E69" s="21"/>
      <c r="F69" s="21"/>
      <c r="G69" s="21"/>
      <c r="H69" s="21"/>
      <c r="I69" s="21"/>
      <c r="J69" s="21"/>
    </row>
  </sheetData>
  <autoFilter ref="C19:J68" xr:uid="{00000000-0009-0000-0000-00000E000000}"/>
  <mergeCells count="4">
    <mergeCell ref="E6:H6"/>
    <mergeCell ref="E10:H10"/>
    <mergeCell ref="E8:H8"/>
    <mergeCell ref="E12:H12"/>
  </mergeCells>
  <dataValidations disablePrompts="1" count="1">
    <dataValidation type="list" allowBlank="1" showInputMessage="1" showErrorMessage="1" error="Povolené sú hodnoty K, M." sqref="D69" xr:uid="{00000000-0002-0000-0E00-000000000000}">
      <formula1>"K, M"</formula1>
    </dataValidation>
  </dataValidations>
  <pageMargins left="0.39370078740157483" right="0.39370078740157483" top="0.39370078740157483" bottom="0.39370078740157483" header="0" footer="0"/>
  <pageSetup paperSize="9" scale="88" fitToHeight="100" orientation="portrait" horizontalDpi="4294967293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69"/>
  <sheetViews>
    <sheetView showGridLines="0" view="pageBreakPreview" zoomScaleNormal="100" zoomScaleSheetLayoutView="100" workbookViewId="0">
      <selection activeCell="H30" sqref="H3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8.28515625" style="1" bestFit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</cols>
  <sheetData>
    <row r="2" spans="1:10" s="2" customFormat="1" ht="6.9" customHeight="1" x14ac:dyDescent="0.2">
      <c r="A2" s="17"/>
      <c r="B2" s="22"/>
      <c r="C2" s="23"/>
      <c r="D2" s="23"/>
      <c r="E2" s="23"/>
      <c r="F2" s="23"/>
      <c r="G2" s="23"/>
      <c r="H2" s="23"/>
      <c r="I2" s="23"/>
      <c r="J2" s="23"/>
    </row>
    <row r="3" spans="1:10" s="2" customFormat="1" ht="24.9" customHeight="1" x14ac:dyDescent="0.2">
      <c r="A3" s="17"/>
      <c r="B3" s="18"/>
      <c r="C3" s="13" t="s">
        <v>67</v>
      </c>
      <c r="D3" s="17"/>
      <c r="E3" s="17"/>
      <c r="F3" s="17"/>
      <c r="G3" s="17"/>
      <c r="H3" s="17"/>
      <c r="I3" s="17"/>
      <c r="J3" s="17"/>
    </row>
    <row r="4" spans="1:10" s="2" customFormat="1" ht="6.9" customHeight="1" x14ac:dyDescent="0.2">
      <c r="A4" s="17"/>
      <c r="B4" s="18"/>
      <c r="C4" s="17"/>
      <c r="D4" s="17"/>
      <c r="E4" s="17"/>
      <c r="F4" s="17"/>
      <c r="G4" s="17"/>
      <c r="H4" s="17"/>
      <c r="I4" s="17"/>
      <c r="J4" s="17"/>
    </row>
    <row r="5" spans="1:10" s="2" customFormat="1" ht="12" customHeight="1" x14ac:dyDescent="0.2">
      <c r="A5" s="17"/>
      <c r="B5" s="18"/>
      <c r="C5" s="15" t="s">
        <v>4</v>
      </c>
      <c r="D5" s="17"/>
      <c r="E5" s="17"/>
      <c r="F5" s="17"/>
      <c r="G5" s="17"/>
      <c r="H5" s="17"/>
      <c r="I5" s="17"/>
      <c r="J5" s="17"/>
    </row>
    <row r="6" spans="1:10" s="2" customFormat="1" ht="16.5" customHeight="1" x14ac:dyDescent="0.2">
      <c r="A6" s="17"/>
      <c r="B6" s="18"/>
      <c r="C6" s="17"/>
      <c r="D6" s="17"/>
      <c r="E6" s="161" t="s">
        <v>5</v>
      </c>
      <c r="F6" s="162"/>
      <c r="G6" s="162"/>
      <c r="H6" s="162"/>
      <c r="I6" s="17"/>
      <c r="J6" s="17"/>
    </row>
    <row r="7" spans="1:10" s="1" customFormat="1" ht="12" customHeight="1" x14ac:dyDescent="0.2">
      <c r="B7" s="12"/>
      <c r="C7" s="15" t="s">
        <v>57</v>
      </c>
    </row>
    <row r="8" spans="1:10" s="1" customFormat="1" ht="16.5" customHeight="1" x14ac:dyDescent="0.2">
      <c r="B8" s="12"/>
      <c r="E8" s="161" t="s">
        <v>58</v>
      </c>
      <c r="F8" s="165"/>
      <c r="G8" s="165"/>
      <c r="H8" s="165"/>
    </row>
    <row r="9" spans="1:10" s="1" customFormat="1" ht="12" customHeight="1" x14ac:dyDescent="0.2">
      <c r="B9" s="12"/>
      <c r="C9" s="15" t="s">
        <v>59</v>
      </c>
    </row>
    <row r="10" spans="1:10" s="2" customFormat="1" ht="16.5" customHeight="1" x14ac:dyDescent="0.2">
      <c r="A10" s="17"/>
      <c r="B10" s="18"/>
      <c r="C10" s="17"/>
      <c r="D10" s="17"/>
      <c r="E10" s="164" t="s">
        <v>148</v>
      </c>
      <c r="F10" s="163"/>
      <c r="G10" s="163"/>
      <c r="H10" s="163"/>
      <c r="I10" s="17"/>
      <c r="J10" s="17"/>
    </row>
    <row r="11" spans="1:10" s="2" customFormat="1" ht="12" customHeight="1" x14ac:dyDescent="0.2">
      <c r="A11" s="17"/>
      <c r="B11" s="18"/>
      <c r="C11" s="15" t="s">
        <v>149</v>
      </c>
      <c r="D11" s="17"/>
      <c r="E11" s="17"/>
      <c r="F11" s="17"/>
      <c r="G11" s="17"/>
      <c r="H11" s="17"/>
      <c r="I11" s="17"/>
      <c r="J11" s="17"/>
    </row>
    <row r="12" spans="1:10" s="2" customFormat="1" ht="16.5" customHeight="1" x14ac:dyDescent="0.2">
      <c r="A12" s="17"/>
      <c r="B12" s="18"/>
      <c r="C12" s="17"/>
      <c r="D12" s="17"/>
      <c r="E12" s="157" t="s">
        <v>150</v>
      </c>
      <c r="F12" s="163"/>
      <c r="G12" s="163"/>
      <c r="H12" s="163"/>
      <c r="I12" s="17"/>
      <c r="J12" s="17"/>
    </row>
    <row r="13" spans="1:10" s="2" customFormat="1" ht="6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2" customHeight="1" x14ac:dyDescent="0.2">
      <c r="A14" s="17"/>
      <c r="B14" s="18"/>
      <c r="C14" s="15" t="s">
        <v>6</v>
      </c>
      <c r="D14" s="17"/>
      <c r="E14" s="17"/>
      <c r="F14" s="14" t="s">
        <v>7</v>
      </c>
      <c r="G14" s="17"/>
      <c r="H14" s="17"/>
      <c r="I14" s="15" t="s">
        <v>8</v>
      </c>
      <c r="J14" s="28" t="s">
        <v>9</v>
      </c>
    </row>
    <row r="15" spans="1:10" s="2" customFormat="1" ht="6.9" customHeight="1" x14ac:dyDescent="0.2">
      <c r="A15" s="17"/>
      <c r="B15" s="18"/>
      <c r="C15" s="17"/>
      <c r="D15" s="17"/>
      <c r="E15" s="17"/>
      <c r="F15" s="17"/>
      <c r="G15" s="17"/>
      <c r="H15" s="17"/>
      <c r="I15" s="17"/>
      <c r="J15" s="17"/>
    </row>
    <row r="16" spans="1:10" s="2" customFormat="1" ht="15.15" customHeight="1" x14ac:dyDescent="0.2">
      <c r="A16" s="17"/>
      <c r="B16" s="18"/>
      <c r="C16" s="15" t="s">
        <v>10</v>
      </c>
      <c r="D16" s="17"/>
      <c r="E16" s="17"/>
      <c r="F16" s="14" t="s">
        <v>7</v>
      </c>
      <c r="G16" s="17"/>
      <c r="H16" s="17"/>
      <c r="I16" s="15" t="s">
        <v>13</v>
      </c>
      <c r="J16" s="16" t="s">
        <v>14</v>
      </c>
    </row>
    <row r="17" spans="1:10" s="2" customFormat="1" ht="15.15" customHeight="1" x14ac:dyDescent="0.2">
      <c r="A17" s="17"/>
      <c r="B17" s="18"/>
      <c r="C17" s="15" t="s">
        <v>11</v>
      </c>
      <c r="D17" s="17"/>
      <c r="E17" s="17"/>
      <c r="F17" s="14" t="s">
        <v>12</v>
      </c>
      <c r="G17" s="17"/>
      <c r="H17" s="17"/>
      <c r="I17" s="15" t="s">
        <v>15</v>
      </c>
      <c r="J17" s="16" t="s">
        <v>7</v>
      </c>
    </row>
    <row r="18" spans="1:10" s="2" customFormat="1" ht="10.35" customHeight="1" x14ac:dyDescent="0.2">
      <c r="A18" s="17"/>
      <c r="B18" s="18"/>
      <c r="C18" s="17"/>
      <c r="D18" s="17"/>
      <c r="E18" s="17"/>
      <c r="F18" s="17"/>
      <c r="G18" s="17"/>
      <c r="H18" s="17"/>
      <c r="I18" s="17"/>
      <c r="J18" s="17"/>
    </row>
    <row r="19" spans="1:10" s="8" customFormat="1" ht="29.25" customHeight="1" x14ac:dyDescent="0.2">
      <c r="A19" s="67"/>
      <c r="B19" s="68"/>
      <c r="C19" s="69" t="s">
        <v>68</v>
      </c>
      <c r="D19" s="70" t="s">
        <v>22</v>
      </c>
      <c r="E19" s="70" t="s">
        <v>18</v>
      </c>
      <c r="F19" s="70" t="s">
        <v>19</v>
      </c>
      <c r="G19" s="70" t="s">
        <v>69</v>
      </c>
      <c r="H19" s="70" t="s">
        <v>70</v>
      </c>
      <c r="I19" s="70" t="s">
        <v>71</v>
      </c>
      <c r="J19" s="71" t="s">
        <v>66</v>
      </c>
    </row>
    <row r="20" spans="1:10" s="2" customFormat="1" ht="22.8" customHeight="1" x14ac:dyDescent="0.3">
      <c r="A20" s="17"/>
      <c r="B20" s="18"/>
      <c r="C20" s="42" t="s">
        <v>62</v>
      </c>
      <c r="D20" s="17"/>
      <c r="E20" s="17"/>
      <c r="F20" s="17"/>
      <c r="G20" s="17"/>
      <c r="H20" s="17"/>
      <c r="I20" s="17"/>
      <c r="J20" s="74">
        <f>J21</f>
        <v>0</v>
      </c>
    </row>
    <row r="21" spans="1:10" s="9" customFormat="1" ht="15" x14ac:dyDescent="0.25">
      <c r="B21" s="75"/>
      <c r="D21" s="76" t="s">
        <v>36</v>
      </c>
      <c r="E21" s="77" t="s">
        <v>79</v>
      </c>
      <c r="F21" s="77" t="s">
        <v>80</v>
      </c>
      <c r="I21" s="78"/>
      <c r="J21" s="64">
        <f>J22</f>
        <v>0</v>
      </c>
    </row>
    <row r="22" spans="1:10" s="9" customFormat="1" ht="13.2" x14ac:dyDescent="0.25">
      <c r="B22" s="75"/>
      <c r="D22" s="76" t="s">
        <v>36</v>
      </c>
      <c r="E22" s="79" t="s">
        <v>151</v>
      </c>
      <c r="F22" s="79" t="s">
        <v>152</v>
      </c>
      <c r="I22" s="78"/>
      <c r="J22" s="80">
        <f>SUM(J23:J68)</f>
        <v>0</v>
      </c>
    </row>
    <row r="23" spans="1:10" s="2" customFormat="1" ht="11.4" x14ac:dyDescent="0.2">
      <c r="A23" s="17"/>
      <c r="B23" s="65"/>
      <c r="C23" s="81" t="s">
        <v>94</v>
      </c>
      <c r="D23" s="81" t="s">
        <v>73</v>
      </c>
      <c r="E23" s="82" t="s">
        <v>153</v>
      </c>
      <c r="F23" s="124" t="s">
        <v>154</v>
      </c>
      <c r="G23" s="84" t="s">
        <v>76</v>
      </c>
      <c r="H23" s="85">
        <v>131</v>
      </c>
      <c r="I23" s="85"/>
      <c r="J23" s="86">
        <f t="shared" ref="J23:J58" si="0">ROUND(I23*H23,3)</f>
        <v>0</v>
      </c>
    </row>
    <row r="24" spans="1:10" s="2" customFormat="1" ht="11.4" x14ac:dyDescent="0.2">
      <c r="A24" s="17"/>
      <c r="B24" s="65"/>
      <c r="C24" s="99" t="s">
        <v>95</v>
      </c>
      <c r="D24" s="99" t="s">
        <v>65</v>
      </c>
      <c r="E24" s="100" t="s">
        <v>155</v>
      </c>
      <c r="F24" s="123" t="s">
        <v>156</v>
      </c>
      <c r="G24" s="102" t="s">
        <v>76</v>
      </c>
      <c r="H24" s="103">
        <v>131</v>
      </c>
      <c r="I24" s="103"/>
      <c r="J24" s="104">
        <f t="shared" si="0"/>
        <v>0</v>
      </c>
    </row>
    <row r="25" spans="1:10" s="2" customFormat="1" ht="11.4" x14ac:dyDescent="0.2">
      <c r="A25" s="17"/>
      <c r="B25" s="65"/>
      <c r="C25" s="81" t="s">
        <v>96</v>
      </c>
      <c r="D25" s="81" t="s">
        <v>73</v>
      </c>
      <c r="E25" s="82" t="s">
        <v>157</v>
      </c>
      <c r="F25" s="124" t="s">
        <v>158</v>
      </c>
      <c r="G25" s="84" t="s">
        <v>76</v>
      </c>
      <c r="H25" s="85">
        <v>131</v>
      </c>
      <c r="I25" s="85"/>
      <c r="J25" s="86">
        <f t="shared" si="0"/>
        <v>0</v>
      </c>
    </row>
    <row r="26" spans="1:10" s="2" customFormat="1" ht="11.4" x14ac:dyDescent="0.2">
      <c r="A26" s="17"/>
      <c r="B26" s="65"/>
      <c r="C26" s="99" t="s">
        <v>97</v>
      </c>
      <c r="D26" s="99" t="s">
        <v>65</v>
      </c>
      <c r="E26" s="100" t="s">
        <v>159</v>
      </c>
      <c r="F26" s="123" t="s">
        <v>223</v>
      </c>
      <c r="G26" s="102" t="s">
        <v>76</v>
      </c>
      <c r="H26" s="103">
        <v>131</v>
      </c>
      <c r="I26" s="103"/>
      <c r="J26" s="104">
        <f t="shared" si="0"/>
        <v>0</v>
      </c>
    </row>
    <row r="27" spans="1:10" s="2" customFormat="1" ht="11.4" x14ac:dyDescent="0.2">
      <c r="A27" s="17"/>
      <c r="B27" s="65"/>
      <c r="C27" s="81" t="s">
        <v>98</v>
      </c>
      <c r="D27" s="81" t="s">
        <v>73</v>
      </c>
      <c r="E27" s="82" t="s">
        <v>160</v>
      </c>
      <c r="F27" s="124" t="s">
        <v>161</v>
      </c>
      <c r="G27" s="84" t="s">
        <v>76</v>
      </c>
      <c r="H27" s="85">
        <v>131</v>
      </c>
      <c r="I27" s="85"/>
      <c r="J27" s="86">
        <f t="shared" si="0"/>
        <v>0</v>
      </c>
    </row>
    <row r="28" spans="1:10" s="2" customFormat="1" ht="11.4" x14ac:dyDescent="0.2">
      <c r="A28" s="17"/>
      <c r="B28" s="65"/>
      <c r="C28" s="99" t="s">
        <v>99</v>
      </c>
      <c r="D28" s="99" t="s">
        <v>65</v>
      </c>
      <c r="E28" s="100" t="s">
        <v>162</v>
      </c>
      <c r="F28" s="123" t="s">
        <v>163</v>
      </c>
      <c r="G28" s="102" t="s">
        <v>76</v>
      </c>
      <c r="H28" s="103">
        <v>131</v>
      </c>
      <c r="I28" s="103"/>
      <c r="J28" s="104">
        <f t="shared" si="0"/>
        <v>0</v>
      </c>
    </row>
    <row r="29" spans="1:10" s="2" customFormat="1" ht="22.8" x14ac:dyDescent="0.2">
      <c r="A29" s="17"/>
      <c r="B29" s="65"/>
      <c r="C29" s="81" t="s">
        <v>100</v>
      </c>
      <c r="D29" s="81" t="s">
        <v>73</v>
      </c>
      <c r="E29" s="82" t="s">
        <v>164</v>
      </c>
      <c r="F29" s="124" t="s">
        <v>165</v>
      </c>
      <c r="G29" s="84" t="s">
        <v>76</v>
      </c>
      <c r="H29" s="85">
        <v>131</v>
      </c>
      <c r="I29" s="85"/>
      <c r="J29" s="86">
        <f t="shared" si="0"/>
        <v>0</v>
      </c>
    </row>
    <row r="30" spans="1:10" s="2" customFormat="1" ht="22.8" x14ac:dyDescent="0.2">
      <c r="A30" s="17"/>
      <c r="B30" s="65"/>
      <c r="C30" s="99" t="s">
        <v>101</v>
      </c>
      <c r="D30" s="99" t="s">
        <v>65</v>
      </c>
      <c r="E30" s="100" t="s">
        <v>166</v>
      </c>
      <c r="F30" s="123" t="s">
        <v>224</v>
      </c>
      <c r="G30" s="102" t="s">
        <v>76</v>
      </c>
      <c r="H30" s="103">
        <v>131</v>
      </c>
      <c r="I30" s="103"/>
      <c r="J30" s="104">
        <f t="shared" si="0"/>
        <v>0</v>
      </c>
    </row>
    <row r="31" spans="1:10" s="2" customFormat="1" ht="22.8" x14ac:dyDescent="0.2">
      <c r="A31" s="112"/>
      <c r="B31" s="65"/>
      <c r="C31" s="99">
        <v>9</v>
      </c>
      <c r="D31" s="99" t="s">
        <v>65</v>
      </c>
      <c r="E31" s="100" t="s">
        <v>241</v>
      </c>
      <c r="F31" s="123" t="s">
        <v>240</v>
      </c>
      <c r="G31" s="102" t="s">
        <v>76</v>
      </c>
      <c r="H31" s="103">
        <v>131</v>
      </c>
      <c r="I31" s="103"/>
      <c r="J31" s="104">
        <f t="shared" si="0"/>
        <v>0</v>
      </c>
    </row>
    <row r="32" spans="1:10" s="2" customFormat="1" ht="22.8" x14ac:dyDescent="0.2">
      <c r="A32" s="17"/>
      <c r="B32" s="65"/>
      <c r="C32" s="81" t="s">
        <v>102</v>
      </c>
      <c r="D32" s="81" t="s">
        <v>73</v>
      </c>
      <c r="E32" s="82" t="s">
        <v>167</v>
      </c>
      <c r="F32" s="124" t="s">
        <v>168</v>
      </c>
      <c r="G32" s="84" t="s">
        <v>76</v>
      </c>
      <c r="H32" s="85">
        <v>168</v>
      </c>
      <c r="I32" s="85"/>
      <c r="J32" s="86">
        <f t="shared" si="0"/>
        <v>0</v>
      </c>
    </row>
    <row r="33" spans="1:10" s="2" customFormat="1" ht="11.4" x14ac:dyDescent="0.2">
      <c r="A33" s="17"/>
      <c r="B33" s="65"/>
      <c r="C33" s="99" t="s">
        <v>103</v>
      </c>
      <c r="D33" s="99" t="s">
        <v>65</v>
      </c>
      <c r="E33" s="100" t="s">
        <v>169</v>
      </c>
      <c r="F33" s="123" t="s">
        <v>170</v>
      </c>
      <c r="G33" s="102" t="s">
        <v>76</v>
      </c>
      <c r="H33" s="103">
        <v>125</v>
      </c>
      <c r="I33" s="103"/>
      <c r="J33" s="104">
        <f t="shared" si="0"/>
        <v>0</v>
      </c>
    </row>
    <row r="34" spans="1:10" s="2" customFormat="1" ht="11.4" x14ac:dyDescent="0.2">
      <c r="A34" s="17"/>
      <c r="B34" s="65"/>
      <c r="C34" s="99" t="s">
        <v>104</v>
      </c>
      <c r="D34" s="99" t="s">
        <v>65</v>
      </c>
      <c r="E34" s="100" t="s">
        <v>171</v>
      </c>
      <c r="F34" s="123" t="s">
        <v>172</v>
      </c>
      <c r="G34" s="102" t="s">
        <v>76</v>
      </c>
      <c r="H34" s="103">
        <v>28</v>
      </c>
      <c r="I34" s="103"/>
      <c r="J34" s="104">
        <f t="shared" si="0"/>
        <v>0</v>
      </c>
    </row>
    <row r="35" spans="1:10" s="2" customFormat="1" ht="11.4" x14ac:dyDescent="0.2">
      <c r="A35" s="17"/>
      <c r="B35" s="65"/>
      <c r="C35" s="99" t="s">
        <v>105</v>
      </c>
      <c r="D35" s="99" t="s">
        <v>65</v>
      </c>
      <c r="E35" s="100" t="s">
        <v>173</v>
      </c>
      <c r="F35" s="123" t="s">
        <v>174</v>
      </c>
      <c r="G35" s="102" t="s">
        <v>76</v>
      </c>
      <c r="H35" s="103">
        <v>15</v>
      </c>
      <c r="I35" s="103"/>
      <c r="J35" s="104">
        <f t="shared" si="0"/>
        <v>0</v>
      </c>
    </row>
    <row r="36" spans="1:10" s="2" customFormat="1" ht="22.8" x14ac:dyDescent="0.2">
      <c r="A36" s="17"/>
      <c r="B36" s="65"/>
      <c r="C36" s="81" t="s">
        <v>106</v>
      </c>
      <c r="D36" s="81" t="s">
        <v>73</v>
      </c>
      <c r="E36" s="82" t="s">
        <v>175</v>
      </c>
      <c r="F36" s="124" t="s">
        <v>176</v>
      </c>
      <c r="G36" s="84" t="s">
        <v>76</v>
      </c>
      <c r="H36" s="85">
        <v>75</v>
      </c>
      <c r="I36" s="85"/>
      <c r="J36" s="86">
        <f t="shared" si="0"/>
        <v>0</v>
      </c>
    </row>
    <row r="37" spans="1:10" s="2" customFormat="1" ht="11.4" x14ac:dyDescent="0.2">
      <c r="A37" s="17"/>
      <c r="B37" s="65"/>
      <c r="C37" s="99" t="s">
        <v>107</v>
      </c>
      <c r="D37" s="99" t="s">
        <v>65</v>
      </c>
      <c r="E37" s="100" t="s">
        <v>177</v>
      </c>
      <c r="F37" s="123" t="s">
        <v>178</v>
      </c>
      <c r="G37" s="102" t="s">
        <v>76</v>
      </c>
      <c r="H37" s="103">
        <v>75</v>
      </c>
      <c r="I37" s="103"/>
      <c r="J37" s="104">
        <f t="shared" si="0"/>
        <v>0</v>
      </c>
    </row>
    <row r="38" spans="1:10" s="2" customFormat="1" ht="11.4" x14ac:dyDescent="0.2">
      <c r="A38" s="17"/>
      <c r="B38" s="65"/>
      <c r="C38" s="99" t="s">
        <v>108</v>
      </c>
      <c r="D38" s="99" t="s">
        <v>65</v>
      </c>
      <c r="E38" s="100" t="s">
        <v>179</v>
      </c>
      <c r="F38" s="123" t="s">
        <v>180</v>
      </c>
      <c r="G38" s="102" t="s">
        <v>76</v>
      </c>
      <c r="H38" s="103">
        <v>75</v>
      </c>
      <c r="I38" s="103"/>
      <c r="J38" s="104">
        <f t="shared" si="0"/>
        <v>0</v>
      </c>
    </row>
    <row r="39" spans="1:10" s="2" customFormat="1" ht="22.8" x14ac:dyDescent="0.2">
      <c r="A39" s="17"/>
      <c r="B39" s="65"/>
      <c r="C39" s="81" t="s">
        <v>109</v>
      </c>
      <c r="D39" s="81" t="s">
        <v>73</v>
      </c>
      <c r="E39" s="82" t="s">
        <v>181</v>
      </c>
      <c r="F39" s="124" t="s">
        <v>182</v>
      </c>
      <c r="G39" s="84" t="s">
        <v>76</v>
      </c>
      <c r="H39" s="85">
        <v>53</v>
      </c>
      <c r="I39" s="85"/>
      <c r="J39" s="86">
        <f t="shared" si="0"/>
        <v>0</v>
      </c>
    </row>
    <row r="40" spans="1:10" s="2" customFormat="1" ht="22.8" x14ac:dyDescent="0.2">
      <c r="A40" s="17"/>
      <c r="B40" s="65"/>
      <c r="C40" s="99" t="s">
        <v>110</v>
      </c>
      <c r="D40" s="99" t="s">
        <v>65</v>
      </c>
      <c r="E40" s="100" t="s">
        <v>183</v>
      </c>
      <c r="F40" s="123" t="s">
        <v>184</v>
      </c>
      <c r="G40" s="102" t="s">
        <v>76</v>
      </c>
      <c r="H40" s="103">
        <v>53</v>
      </c>
      <c r="I40" s="103"/>
      <c r="J40" s="104">
        <f t="shared" si="0"/>
        <v>0</v>
      </c>
    </row>
    <row r="41" spans="1:10" s="2" customFormat="1" ht="22.8" x14ac:dyDescent="0.2">
      <c r="A41" s="17"/>
      <c r="B41" s="65"/>
      <c r="C41" s="99" t="s">
        <v>111</v>
      </c>
      <c r="D41" s="99" t="s">
        <v>65</v>
      </c>
      <c r="E41" s="100" t="s">
        <v>185</v>
      </c>
      <c r="F41" s="123" t="s">
        <v>225</v>
      </c>
      <c r="G41" s="102" t="s">
        <v>76</v>
      </c>
      <c r="H41" s="103">
        <v>53</v>
      </c>
      <c r="I41" s="103"/>
      <c r="J41" s="104">
        <f t="shared" si="0"/>
        <v>0</v>
      </c>
    </row>
    <row r="42" spans="1:10" s="2" customFormat="1" ht="22.8" x14ac:dyDescent="0.2">
      <c r="A42" s="112"/>
      <c r="B42" s="65"/>
      <c r="C42" s="81" t="s">
        <v>95</v>
      </c>
      <c r="D42" s="81" t="s">
        <v>73</v>
      </c>
      <c r="E42" s="82" t="s">
        <v>181</v>
      </c>
      <c r="F42" s="124" t="s">
        <v>233</v>
      </c>
      <c r="G42" s="84" t="s">
        <v>76</v>
      </c>
      <c r="H42" s="85">
        <v>45</v>
      </c>
      <c r="I42" s="85"/>
      <c r="J42" s="86">
        <f t="shared" si="0"/>
        <v>0</v>
      </c>
    </row>
    <row r="43" spans="1:10" s="2" customFormat="1" ht="22.8" x14ac:dyDescent="0.2">
      <c r="A43" s="112"/>
      <c r="B43" s="65"/>
      <c r="C43" s="99" t="s">
        <v>96</v>
      </c>
      <c r="D43" s="99" t="s">
        <v>65</v>
      </c>
      <c r="E43" s="100" t="s">
        <v>183</v>
      </c>
      <c r="F43" s="123" t="s">
        <v>232</v>
      </c>
      <c r="G43" s="102" t="s">
        <v>76</v>
      </c>
      <c r="H43" s="103">
        <v>45</v>
      </c>
      <c r="I43" s="103"/>
      <c r="J43" s="104">
        <f t="shared" si="0"/>
        <v>0</v>
      </c>
    </row>
    <row r="44" spans="1:10" s="2" customFormat="1" ht="45.6" x14ac:dyDescent="0.2">
      <c r="A44" s="112"/>
      <c r="B44" s="65"/>
      <c r="C44" s="81" t="s">
        <v>98</v>
      </c>
      <c r="D44" s="81" t="s">
        <v>73</v>
      </c>
      <c r="E44" s="82" t="s">
        <v>186</v>
      </c>
      <c r="F44" s="124" t="s">
        <v>238</v>
      </c>
      <c r="G44" s="84" t="s">
        <v>76</v>
      </c>
      <c r="H44" s="85">
        <v>8</v>
      </c>
      <c r="I44" s="85"/>
      <c r="J44" s="86">
        <f t="shared" si="0"/>
        <v>0</v>
      </c>
    </row>
    <row r="45" spans="1:10" s="2" customFormat="1" ht="22.8" x14ac:dyDescent="0.2">
      <c r="A45" s="112"/>
      <c r="B45" s="65"/>
      <c r="C45" s="99" t="s">
        <v>99</v>
      </c>
      <c r="D45" s="99" t="s">
        <v>65</v>
      </c>
      <c r="E45" s="100" t="s">
        <v>188</v>
      </c>
      <c r="F45" s="123" t="s">
        <v>236</v>
      </c>
      <c r="G45" s="102" t="s">
        <v>76</v>
      </c>
      <c r="H45" s="103">
        <v>8</v>
      </c>
      <c r="I45" s="103"/>
      <c r="J45" s="104">
        <f t="shared" si="0"/>
        <v>0</v>
      </c>
    </row>
    <row r="46" spans="1:10" s="2" customFormat="1" ht="22.8" x14ac:dyDescent="0.2">
      <c r="A46" s="17"/>
      <c r="B46" s="65"/>
      <c r="C46" s="81" t="s">
        <v>112</v>
      </c>
      <c r="D46" s="81" t="s">
        <v>73</v>
      </c>
      <c r="E46" s="82" t="s">
        <v>186</v>
      </c>
      <c r="F46" s="124" t="s">
        <v>187</v>
      </c>
      <c r="G46" s="84" t="s">
        <v>76</v>
      </c>
      <c r="H46" s="85">
        <v>4</v>
      </c>
      <c r="I46" s="85"/>
      <c r="J46" s="86">
        <f t="shared" si="0"/>
        <v>0</v>
      </c>
    </row>
    <row r="47" spans="1:10" s="2" customFormat="1" ht="22.8" x14ac:dyDescent="0.2">
      <c r="A47" s="17"/>
      <c r="B47" s="65"/>
      <c r="C47" s="99" t="s">
        <v>113</v>
      </c>
      <c r="D47" s="99" t="s">
        <v>65</v>
      </c>
      <c r="E47" s="100" t="s">
        <v>188</v>
      </c>
      <c r="F47" s="123" t="s">
        <v>189</v>
      </c>
      <c r="G47" s="102" t="s">
        <v>76</v>
      </c>
      <c r="H47" s="103">
        <v>4</v>
      </c>
      <c r="I47" s="103"/>
      <c r="J47" s="104">
        <f t="shared" si="0"/>
        <v>0</v>
      </c>
    </row>
    <row r="48" spans="1:10" s="2" customFormat="1" ht="22.8" x14ac:dyDescent="0.2">
      <c r="A48" s="112"/>
      <c r="B48" s="65"/>
      <c r="C48" s="99" t="s">
        <v>97</v>
      </c>
      <c r="D48" s="99" t="s">
        <v>65</v>
      </c>
      <c r="E48" s="100" t="s">
        <v>185</v>
      </c>
      <c r="F48" s="123" t="s">
        <v>225</v>
      </c>
      <c r="G48" s="102" t="s">
        <v>76</v>
      </c>
      <c r="H48" s="103">
        <v>4</v>
      </c>
      <c r="I48" s="103"/>
      <c r="J48" s="104">
        <f t="shared" si="0"/>
        <v>0</v>
      </c>
    </row>
    <row r="49" spans="1:10" s="2" customFormat="1" ht="34.200000000000003" x14ac:dyDescent="0.2">
      <c r="A49" s="112"/>
      <c r="B49" s="65"/>
      <c r="C49" s="81" t="s">
        <v>98</v>
      </c>
      <c r="D49" s="81" t="s">
        <v>73</v>
      </c>
      <c r="E49" s="82" t="s">
        <v>186</v>
      </c>
      <c r="F49" s="124" t="s">
        <v>239</v>
      </c>
      <c r="G49" s="84" t="s">
        <v>76</v>
      </c>
      <c r="H49" s="85">
        <v>4</v>
      </c>
      <c r="I49" s="85"/>
      <c r="J49" s="86">
        <f t="shared" si="0"/>
        <v>0</v>
      </c>
    </row>
    <row r="50" spans="1:10" s="2" customFormat="1" ht="22.8" x14ac:dyDescent="0.2">
      <c r="A50" s="112"/>
      <c r="B50" s="65"/>
      <c r="C50" s="99" t="s">
        <v>99</v>
      </c>
      <c r="D50" s="99" t="s">
        <v>65</v>
      </c>
      <c r="E50" s="100" t="s">
        <v>188</v>
      </c>
      <c r="F50" s="123" t="s">
        <v>234</v>
      </c>
      <c r="G50" s="102" t="s">
        <v>76</v>
      </c>
      <c r="H50" s="103">
        <v>4</v>
      </c>
      <c r="I50" s="103"/>
      <c r="J50" s="104">
        <f t="shared" si="0"/>
        <v>0</v>
      </c>
    </row>
    <row r="51" spans="1:10" s="2" customFormat="1" ht="22.8" x14ac:dyDescent="0.2">
      <c r="A51" s="17"/>
      <c r="B51" s="65"/>
      <c r="C51" s="81" t="s">
        <v>114</v>
      </c>
      <c r="D51" s="81" t="s">
        <v>73</v>
      </c>
      <c r="E51" s="82" t="s">
        <v>190</v>
      </c>
      <c r="F51" s="124" t="s">
        <v>191</v>
      </c>
      <c r="G51" s="84" t="s">
        <v>76</v>
      </c>
      <c r="H51" s="85">
        <v>2</v>
      </c>
      <c r="I51" s="85"/>
      <c r="J51" s="86">
        <f t="shared" si="0"/>
        <v>0</v>
      </c>
    </row>
    <row r="52" spans="1:10" s="2" customFormat="1" ht="22.8" x14ac:dyDescent="0.2">
      <c r="A52" s="17"/>
      <c r="B52" s="65"/>
      <c r="C52" s="99" t="s">
        <v>115</v>
      </c>
      <c r="D52" s="99" t="s">
        <v>65</v>
      </c>
      <c r="E52" s="100" t="s">
        <v>192</v>
      </c>
      <c r="F52" s="123" t="s">
        <v>193</v>
      </c>
      <c r="G52" s="102" t="s">
        <v>76</v>
      </c>
      <c r="H52" s="103">
        <v>2</v>
      </c>
      <c r="I52" s="103"/>
      <c r="J52" s="104">
        <f t="shared" si="0"/>
        <v>0</v>
      </c>
    </row>
    <row r="53" spans="1:10" s="2" customFormat="1" ht="34.200000000000003" x14ac:dyDescent="0.2">
      <c r="A53" s="17"/>
      <c r="B53" s="65"/>
      <c r="C53" s="81" t="s">
        <v>116</v>
      </c>
      <c r="D53" s="81" t="s">
        <v>73</v>
      </c>
      <c r="E53" s="82" t="s">
        <v>194</v>
      </c>
      <c r="F53" s="124" t="s">
        <v>195</v>
      </c>
      <c r="G53" s="84" t="s">
        <v>76</v>
      </c>
      <c r="H53" s="85">
        <v>2</v>
      </c>
      <c r="I53" s="85"/>
      <c r="J53" s="86">
        <f t="shared" si="0"/>
        <v>0</v>
      </c>
    </row>
    <row r="54" spans="1:10" s="2" customFormat="1" ht="11.4" x14ac:dyDescent="0.2">
      <c r="A54" s="17"/>
      <c r="B54" s="65"/>
      <c r="C54" s="99" t="s">
        <v>117</v>
      </c>
      <c r="D54" s="99" t="s">
        <v>65</v>
      </c>
      <c r="E54" s="100" t="s">
        <v>196</v>
      </c>
      <c r="F54" s="123" t="s">
        <v>197</v>
      </c>
      <c r="G54" s="102" t="s">
        <v>76</v>
      </c>
      <c r="H54" s="103">
        <v>2</v>
      </c>
      <c r="I54" s="103"/>
      <c r="J54" s="104">
        <f t="shared" si="0"/>
        <v>0</v>
      </c>
    </row>
    <row r="55" spans="1:10" s="2" customFormat="1" ht="22.8" x14ac:dyDescent="0.2">
      <c r="A55" s="17"/>
      <c r="B55" s="65"/>
      <c r="C55" s="81" t="s">
        <v>118</v>
      </c>
      <c r="D55" s="81" t="s">
        <v>73</v>
      </c>
      <c r="E55" s="82" t="s">
        <v>198</v>
      </c>
      <c r="F55" s="124" t="s">
        <v>199</v>
      </c>
      <c r="G55" s="84" t="s">
        <v>76</v>
      </c>
      <c r="H55" s="85">
        <v>168</v>
      </c>
      <c r="I55" s="85"/>
      <c r="J55" s="86">
        <f t="shared" si="0"/>
        <v>0</v>
      </c>
    </row>
    <row r="56" spans="1:10" s="2" customFormat="1" ht="22.8" x14ac:dyDescent="0.2">
      <c r="A56" s="17"/>
      <c r="B56" s="65"/>
      <c r="C56" s="99" t="s">
        <v>119</v>
      </c>
      <c r="D56" s="99" t="s">
        <v>65</v>
      </c>
      <c r="E56" s="100" t="s">
        <v>200</v>
      </c>
      <c r="F56" s="123" t="s">
        <v>227</v>
      </c>
      <c r="G56" s="102" t="s">
        <v>76</v>
      </c>
      <c r="H56" s="103">
        <v>168</v>
      </c>
      <c r="I56" s="103"/>
      <c r="J56" s="104">
        <f t="shared" si="0"/>
        <v>0</v>
      </c>
    </row>
    <row r="57" spans="1:10" s="2" customFormat="1" ht="11.4" x14ac:dyDescent="0.2">
      <c r="A57" s="17"/>
      <c r="B57" s="65"/>
      <c r="C57" s="81" t="s">
        <v>120</v>
      </c>
      <c r="D57" s="81" t="s">
        <v>73</v>
      </c>
      <c r="E57" s="82" t="s">
        <v>201</v>
      </c>
      <c r="F57" s="124" t="s">
        <v>202</v>
      </c>
      <c r="G57" s="84" t="s">
        <v>76</v>
      </c>
      <c r="H57" s="85">
        <v>75</v>
      </c>
      <c r="I57" s="85"/>
      <c r="J57" s="86">
        <f t="shared" si="0"/>
        <v>0</v>
      </c>
    </row>
    <row r="58" spans="1:10" s="2" customFormat="1" ht="22.8" x14ac:dyDescent="0.2">
      <c r="A58" s="17"/>
      <c r="B58" s="65"/>
      <c r="C58" s="99" t="s">
        <v>121</v>
      </c>
      <c r="D58" s="99" t="s">
        <v>65</v>
      </c>
      <c r="E58" s="100" t="s">
        <v>203</v>
      </c>
      <c r="F58" s="123" t="s">
        <v>228</v>
      </c>
      <c r="G58" s="102" t="s">
        <v>76</v>
      </c>
      <c r="H58" s="103">
        <v>75</v>
      </c>
      <c r="I58" s="103"/>
      <c r="J58" s="104">
        <f t="shared" si="0"/>
        <v>0</v>
      </c>
    </row>
    <row r="59" spans="1:10" s="2" customFormat="1" ht="22.8" x14ac:dyDescent="0.2">
      <c r="A59" s="17"/>
      <c r="B59" s="65"/>
      <c r="C59" s="81" t="s">
        <v>122</v>
      </c>
      <c r="D59" s="81" t="s">
        <v>73</v>
      </c>
      <c r="E59" s="82" t="s">
        <v>204</v>
      </c>
      <c r="F59" s="124" t="s">
        <v>205</v>
      </c>
      <c r="G59" s="84" t="s">
        <v>76</v>
      </c>
      <c r="H59" s="85">
        <v>57</v>
      </c>
      <c r="I59" s="85"/>
      <c r="J59" s="86">
        <f t="shared" ref="J59:J68" si="1">ROUND(I59*H59,3)</f>
        <v>0</v>
      </c>
    </row>
    <row r="60" spans="1:10" s="2" customFormat="1" ht="22.8" x14ac:dyDescent="0.2">
      <c r="A60" s="17"/>
      <c r="B60" s="65"/>
      <c r="C60" s="99" t="s">
        <v>123</v>
      </c>
      <c r="D60" s="99" t="s">
        <v>65</v>
      </c>
      <c r="E60" s="100" t="s">
        <v>206</v>
      </c>
      <c r="F60" s="123" t="s">
        <v>229</v>
      </c>
      <c r="G60" s="102" t="s">
        <v>76</v>
      </c>
      <c r="H60" s="103">
        <v>57</v>
      </c>
      <c r="I60" s="103"/>
      <c r="J60" s="104">
        <f t="shared" si="1"/>
        <v>0</v>
      </c>
    </row>
    <row r="61" spans="1:10" s="2" customFormat="1" ht="22.8" x14ac:dyDescent="0.2">
      <c r="A61" s="17"/>
      <c r="B61" s="65"/>
      <c r="C61" s="81" t="s">
        <v>124</v>
      </c>
      <c r="D61" s="81" t="s">
        <v>73</v>
      </c>
      <c r="E61" s="82" t="s">
        <v>207</v>
      </c>
      <c r="F61" s="124" t="s">
        <v>208</v>
      </c>
      <c r="G61" s="84" t="s">
        <v>76</v>
      </c>
      <c r="H61" s="85">
        <v>57</v>
      </c>
      <c r="I61" s="85"/>
      <c r="J61" s="86">
        <f t="shared" si="1"/>
        <v>0</v>
      </c>
    </row>
    <row r="62" spans="1:10" s="2" customFormat="1" ht="22.8" x14ac:dyDescent="0.2">
      <c r="A62" s="17"/>
      <c r="B62" s="65"/>
      <c r="C62" s="99" t="s">
        <v>125</v>
      </c>
      <c r="D62" s="99" t="s">
        <v>65</v>
      </c>
      <c r="E62" s="100" t="s">
        <v>209</v>
      </c>
      <c r="F62" s="123" t="s">
        <v>230</v>
      </c>
      <c r="G62" s="102" t="s">
        <v>76</v>
      </c>
      <c r="H62" s="103">
        <v>57</v>
      </c>
      <c r="I62" s="103"/>
      <c r="J62" s="104">
        <f t="shared" si="1"/>
        <v>0</v>
      </c>
    </row>
    <row r="63" spans="1:10" s="2" customFormat="1" ht="22.8" x14ac:dyDescent="0.2">
      <c r="A63" s="17"/>
      <c r="B63" s="65"/>
      <c r="C63" s="81" t="s">
        <v>126</v>
      </c>
      <c r="D63" s="81" t="s">
        <v>73</v>
      </c>
      <c r="E63" s="82" t="s">
        <v>210</v>
      </c>
      <c r="F63" s="124" t="s">
        <v>211</v>
      </c>
      <c r="G63" s="84" t="s">
        <v>76</v>
      </c>
      <c r="H63" s="85">
        <v>168</v>
      </c>
      <c r="I63" s="85"/>
      <c r="J63" s="86">
        <f t="shared" si="1"/>
        <v>0</v>
      </c>
    </row>
    <row r="64" spans="1:10" s="2" customFormat="1" ht="22.8" x14ac:dyDescent="0.2">
      <c r="A64" s="17"/>
      <c r="B64" s="65"/>
      <c r="C64" s="99" t="s">
        <v>127</v>
      </c>
      <c r="D64" s="99" t="s">
        <v>65</v>
      </c>
      <c r="E64" s="100" t="s">
        <v>212</v>
      </c>
      <c r="F64" s="123" t="s">
        <v>226</v>
      </c>
      <c r="G64" s="102" t="s">
        <v>76</v>
      </c>
      <c r="H64" s="103">
        <v>168</v>
      </c>
      <c r="I64" s="103"/>
      <c r="J64" s="104">
        <f t="shared" si="1"/>
        <v>0</v>
      </c>
    </row>
    <row r="65" spans="1:10" s="2" customFormat="1" ht="22.8" x14ac:dyDescent="0.2">
      <c r="A65" s="17"/>
      <c r="B65" s="65"/>
      <c r="C65" s="81" t="s">
        <v>128</v>
      </c>
      <c r="D65" s="81" t="s">
        <v>73</v>
      </c>
      <c r="E65" s="82" t="s">
        <v>213</v>
      </c>
      <c r="F65" s="124" t="s">
        <v>214</v>
      </c>
      <c r="G65" s="84" t="s">
        <v>76</v>
      </c>
      <c r="H65" s="85">
        <v>75</v>
      </c>
      <c r="I65" s="85"/>
      <c r="J65" s="86">
        <f t="shared" si="1"/>
        <v>0</v>
      </c>
    </row>
    <row r="66" spans="1:10" s="2" customFormat="1" ht="22.8" x14ac:dyDescent="0.2">
      <c r="A66" s="17"/>
      <c r="B66" s="65"/>
      <c r="C66" s="99" t="s">
        <v>129</v>
      </c>
      <c r="D66" s="99" t="s">
        <v>65</v>
      </c>
      <c r="E66" s="100" t="s">
        <v>215</v>
      </c>
      <c r="F66" s="123" t="s">
        <v>216</v>
      </c>
      <c r="G66" s="102" t="s">
        <v>76</v>
      </c>
      <c r="H66" s="103">
        <v>75</v>
      </c>
      <c r="I66" s="103"/>
      <c r="J66" s="104">
        <f t="shared" si="1"/>
        <v>0</v>
      </c>
    </row>
    <row r="67" spans="1:10" s="2" customFormat="1" ht="22.8" x14ac:dyDescent="0.2">
      <c r="A67" s="17"/>
      <c r="B67" s="65"/>
      <c r="C67" s="81" t="s">
        <v>64</v>
      </c>
      <c r="D67" s="81" t="s">
        <v>73</v>
      </c>
      <c r="E67" s="82" t="s">
        <v>217</v>
      </c>
      <c r="F67" s="124" t="s">
        <v>218</v>
      </c>
      <c r="G67" s="84" t="s">
        <v>76</v>
      </c>
      <c r="H67" s="85">
        <v>57</v>
      </c>
      <c r="I67" s="85"/>
      <c r="J67" s="86">
        <f t="shared" si="1"/>
        <v>0</v>
      </c>
    </row>
    <row r="68" spans="1:10" s="2" customFormat="1" ht="22.8" x14ac:dyDescent="0.2">
      <c r="A68" s="17"/>
      <c r="B68" s="65"/>
      <c r="C68" s="99" t="s">
        <v>130</v>
      </c>
      <c r="D68" s="99" t="s">
        <v>65</v>
      </c>
      <c r="E68" s="100" t="s">
        <v>219</v>
      </c>
      <c r="F68" s="123" t="s">
        <v>231</v>
      </c>
      <c r="G68" s="102" t="s">
        <v>76</v>
      </c>
      <c r="H68" s="103">
        <v>57</v>
      </c>
      <c r="I68" s="103"/>
      <c r="J68" s="104">
        <f t="shared" si="1"/>
        <v>0</v>
      </c>
    </row>
    <row r="69" spans="1:10" s="2" customFormat="1" ht="6.9" customHeight="1" x14ac:dyDescent="0.2">
      <c r="A69" s="17"/>
      <c r="B69" s="20"/>
      <c r="C69" s="21"/>
      <c r="D69" s="21"/>
      <c r="E69" s="21"/>
      <c r="F69" s="21"/>
      <c r="G69" s="21"/>
      <c r="H69" s="21"/>
      <c r="I69" s="21"/>
      <c r="J69" s="21"/>
    </row>
  </sheetData>
  <autoFilter ref="C19:J68" xr:uid="{00000000-0009-0000-0000-000004000000}"/>
  <mergeCells count="4">
    <mergeCell ref="E6:H6"/>
    <mergeCell ref="E10:H10"/>
    <mergeCell ref="E8:H8"/>
    <mergeCell ref="E12:H12"/>
  </mergeCells>
  <dataValidations disablePrompts="1" count="1">
    <dataValidation type="list" allowBlank="1" showInputMessage="1" showErrorMessage="1" error="Povolené sú hodnoty K, M." sqref="D69" xr:uid="{00000000-0002-0000-0400-000000000000}">
      <formula1>"K, M"</formula1>
    </dataValidation>
  </dataValidations>
  <pageMargins left="0.39370078740157483" right="0.39370078740157483" top="0.39370078740157483" bottom="0.39370078740157483" header="0" footer="0"/>
  <pageSetup paperSize="9" scale="87" fitToHeight="100" orientation="portrait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C1C1-2A61-4DD3-AD98-B57A890DDAE1}">
  <sheetPr>
    <pageSetUpPr fitToPage="1"/>
  </sheetPr>
  <dimension ref="A2:K69"/>
  <sheetViews>
    <sheetView showGridLines="0" view="pageBreakPreview" zoomScaleNormal="100" zoomScaleSheetLayoutView="100" workbookViewId="0">
      <selection activeCell="F18" sqref="F18"/>
    </sheetView>
  </sheetViews>
  <sheetFormatPr defaultRowHeight="10.199999999999999" x14ac:dyDescent="0.2"/>
  <cols>
    <col min="1" max="1" width="8.28515625" style="108" customWidth="1"/>
    <col min="2" max="2" width="1.140625" style="108" customWidth="1"/>
    <col min="3" max="3" width="4.140625" style="108" customWidth="1"/>
    <col min="4" max="4" width="4.28515625" style="108" customWidth="1"/>
    <col min="5" max="5" width="18.28515625" style="108" bestFit="1" customWidth="1"/>
    <col min="6" max="6" width="50.85546875" style="108" customWidth="1"/>
    <col min="7" max="7" width="7.42578125" style="108" customWidth="1"/>
    <col min="8" max="8" width="14" style="108" customWidth="1"/>
    <col min="9" max="9" width="15.85546875" style="108" customWidth="1"/>
    <col min="10" max="10" width="22.28515625" style="108" customWidth="1"/>
    <col min="11" max="11" width="22.28515625" style="108" hidden="1" customWidth="1"/>
    <col min="12" max="16384" width="9.140625" style="108"/>
  </cols>
  <sheetData>
    <row r="2" spans="1:11" s="2" customFormat="1" ht="6.9" customHeight="1" x14ac:dyDescent="0.2">
      <c r="A2" s="112"/>
      <c r="B2" s="22"/>
      <c r="C2" s="23"/>
      <c r="D2" s="23"/>
      <c r="E2" s="23"/>
      <c r="F2" s="23"/>
      <c r="G2" s="23"/>
      <c r="H2" s="23"/>
      <c r="I2" s="23"/>
      <c r="J2" s="23"/>
      <c r="K2" s="23"/>
    </row>
    <row r="3" spans="1:11" s="2" customFormat="1" ht="24.9" customHeight="1" x14ac:dyDescent="0.2">
      <c r="A3" s="112"/>
      <c r="B3" s="18"/>
      <c r="C3" s="13" t="s">
        <v>67</v>
      </c>
      <c r="D3" s="112"/>
      <c r="E3" s="112"/>
      <c r="F3" s="112"/>
      <c r="G3" s="112"/>
      <c r="H3" s="112"/>
      <c r="I3" s="112"/>
      <c r="J3" s="112"/>
      <c r="K3" s="112"/>
    </row>
    <row r="4" spans="1:11" s="2" customFormat="1" ht="6.9" customHeight="1" x14ac:dyDescent="0.2">
      <c r="A4" s="112"/>
      <c r="B4" s="18"/>
      <c r="C4" s="112"/>
      <c r="D4" s="112"/>
      <c r="E4" s="112"/>
      <c r="F4" s="112"/>
      <c r="G4" s="112"/>
      <c r="H4" s="112"/>
      <c r="I4" s="112"/>
      <c r="J4" s="112"/>
      <c r="K4" s="112"/>
    </row>
    <row r="5" spans="1:11" s="2" customFormat="1" ht="12" customHeight="1" x14ac:dyDescent="0.2">
      <c r="A5" s="112"/>
      <c r="B5" s="18"/>
      <c r="C5" s="111" t="s">
        <v>4</v>
      </c>
      <c r="D5" s="112"/>
      <c r="E5" s="112"/>
      <c r="F5" s="112"/>
      <c r="G5" s="112"/>
      <c r="H5" s="112"/>
      <c r="I5" s="112"/>
      <c r="J5" s="112"/>
      <c r="K5" s="112"/>
    </row>
    <row r="6" spans="1:11" s="2" customFormat="1" ht="16.5" customHeight="1" x14ac:dyDescent="0.2">
      <c r="A6" s="112"/>
      <c r="B6" s="18"/>
      <c r="C6" s="112"/>
      <c r="D6" s="112"/>
      <c r="E6" s="161" t="s">
        <v>5</v>
      </c>
      <c r="F6" s="162"/>
      <c r="G6" s="162"/>
      <c r="H6" s="162"/>
      <c r="I6" s="112"/>
      <c r="J6" s="112"/>
      <c r="K6" s="112"/>
    </row>
    <row r="7" spans="1:11" ht="12" customHeight="1" x14ac:dyDescent="0.2">
      <c r="B7" s="12"/>
      <c r="C7" s="111" t="s">
        <v>57</v>
      </c>
    </row>
    <row r="8" spans="1:11" ht="16.5" customHeight="1" x14ac:dyDescent="0.2">
      <c r="B8" s="12"/>
      <c r="E8" s="161" t="s">
        <v>242</v>
      </c>
      <c r="F8" s="165"/>
      <c r="G8" s="165"/>
      <c r="H8" s="165"/>
    </row>
    <row r="9" spans="1:11" ht="12" customHeight="1" x14ac:dyDescent="0.2">
      <c r="B9" s="12"/>
      <c r="C9" s="111" t="s">
        <v>59</v>
      </c>
    </row>
    <row r="10" spans="1:11" s="2" customFormat="1" ht="16.5" customHeight="1" x14ac:dyDescent="0.2">
      <c r="A10" s="112"/>
      <c r="B10" s="18"/>
      <c r="C10" s="112"/>
      <c r="D10" s="112"/>
      <c r="E10" s="164" t="s">
        <v>148</v>
      </c>
      <c r="F10" s="163"/>
      <c r="G10" s="163"/>
      <c r="H10" s="163"/>
      <c r="I10" s="112"/>
      <c r="J10" s="112"/>
      <c r="K10" s="112"/>
    </row>
    <row r="11" spans="1:11" s="2" customFormat="1" ht="12" customHeight="1" x14ac:dyDescent="0.2">
      <c r="A11" s="112"/>
      <c r="B11" s="18"/>
      <c r="C11" s="111" t="s">
        <v>149</v>
      </c>
      <c r="D11" s="112"/>
      <c r="E11" s="112"/>
      <c r="F11" s="112"/>
      <c r="G11" s="112"/>
      <c r="H11" s="112"/>
      <c r="I11" s="112"/>
      <c r="J11" s="112"/>
      <c r="K11" s="112"/>
    </row>
    <row r="12" spans="1:11" s="2" customFormat="1" ht="16.5" customHeight="1" x14ac:dyDescent="0.2">
      <c r="A12" s="112"/>
      <c r="B12" s="18"/>
      <c r="C12" s="112"/>
      <c r="D12" s="112"/>
      <c r="E12" s="157" t="s">
        <v>243</v>
      </c>
      <c r="F12" s="163"/>
      <c r="G12" s="163"/>
      <c r="H12" s="163"/>
      <c r="I12" s="112"/>
      <c r="J12" s="112"/>
      <c r="K12" s="112"/>
    </row>
    <row r="13" spans="1:11" s="2" customFormat="1" ht="6.9" customHeight="1" x14ac:dyDescent="0.2">
      <c r="A13" s="112"/>
      <c r="B13" s="18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s="2" customFormat="1" ht="12" customHeight="1" x14ac:dyDescent="0.2">
      <c r="A14" s="112"/>
      <c r="B14" s="18"/>
      <c r="C14" s="111" t="s">
        <v>6</v>
      </c>
      <c r="D14" s="112"/>
      <c r="E14" s="112"/>
      <c r="F14" s="107" t="s">
        <v>7</v>
      </c>
      <c r="G14" s="112"/>
      <c r="H14" s="112"/>
      <c r="I14" s="111" t="s">
        <v>8</v>
      </c>
      <c r="J14" s="110" t="s">
        <v>9</v>
      </c>
      <c r="K14" s="112"/>
    </row>
    <row r="15" spans="1:11" s="2" customFormat="1" ht="6.9" customHeight="1" x14ac:dyDescent="0.2">
      <c r="A15" s="112"/>
      <c r="B15" s="18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s="2" customFormat="1" ht="15.15" customHeight="1" x14ac:dyDescent="0.2">
      <c r="A16" s="112"/>
      <c r="B16" s="18"/>
      <c r="C16" s="111" t="s">
        <v>10</v>
      </c>
      <c r="D16" s="112"/>
      <c r="E16" s="112"/>
      <c r="F16" s="107" t="s">
        <v>7</v>
      </c>
      <c r="G16" s="112"/>
      <c r="H16" s="112"/>
      <c r="I16" s="111" t="s">
        <v>13</v>
      </c>
      <c r="J16" s="109" t="s">
        <v>14</v>
      </c>
      <c r="K16" s="112"/>
    </row>
    <row r="17" spans="1:11" s="2" customFormat="1" ht="15.15" customHeight="1" x14ac:dyDescent="0.2">
      <c r="A17" s="112"/>
      <c r="B17" s="18"/>
      <c r="C17" s="111" t="s">
        <v>11</v>
      </c>
      <c r="D17" s="112"/>
      <c r="E17" s="112"/>
      <c r="F17" s="107" t="s">
        <v>12</v>
      </c>
      <c r="G17" s="112"/>
      <c r="H17" s="112"/>
      <c r="I17" s="111" t="s">
        <v>15</v>
      </c>
      <c r="J17" s="109" t="s">
        <v>7</v>
      </c>
      <c r="K17" s="112"/>
    </row>
    <row r="18" spans="1:11" s="2" customFormat="1" ht="10.35" customHeight="1" x14ac:dyDescent="0.2">
      <c r="A18" s="112"/>
      <c r="B18" s="18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s="8" customFormat="1" ht="29.25" customHeight="1" x14ac:dyDescent="0.2">
      <c r="A19" s="67"/>
      <c r="B19" s="68"/>
      <c r="C19" s="69" t="s">
        <v>68</v>
      </c>
      <c r="D19" s="70" t="s">
        <v>22</v>
      </c>
      <c r="E19" s="70" t="s">
        <v>18</v>
      </c>
      <c r="F19" s="70" t="s">
        <v>19</v>
      </c>
      <c r="G19" s="70" t="s">
        <v>69</v>
      </c>
      <c r="H19" s="70" t="s">
        <v>70</v>
      </c>
      <c r="I19" s="70" t="s">
        <v>71</v>
      </c>
      <c r="J19" s="71" t="s">
        <v>66</v>
      </c>
      <c r="K19" s="72" t="s">
        <v>72</v>
      </c>
    </row>
    <row r="20" spans="1:11" s="2" customFormat="1" ht="22.8" customHeight="1" x14ac:dyDescent="0.3">
      <c r="A20" s="112"/>
      <c r="B20" s="18"/>
      <c r="C20" s="42" t="s">
        <v>62</v>
      </c>
      <c r="D20" s="112"/>
      <c r="E20" s="112"/>
      <c r="F20" s="112"/>
      <c r="G20" s="112"/>
      <c r="H20" s="112"/>
      <c r="I20" s="112"/>
      <c r="J20" s="74">
        <f>J21</f>
        <v>0</v>
      </c>
      <c r="K20" s="112"/>
    </row>
    <row r="21" spans="1:11" s="9" customFormat="1" ht="15" x14ac:dyDescent="0.25">
      <c r="B21" s="75"/>
      <c r="D21" s="76" t="s">
        <v>36</v>
      </c>
      <c r="E21" s="77" t="s">
        <v>79</v>
      </c>
      <c r="F21" s="77" t="s">
        <v>80</v>
      </c>
      <c r="I21" s="78"/>
      <c r="J21" s="64">
        <f>J22</f>
        <v>0</v>
      </c>
    </row>
    <row r="22" spans="1:11" s="9" customFormat="1" ht="13.2" x14ac:dyDescent="0.25">
      <c r="B22" s="75"/>
      <c r="D22" s="76" t="s">
        <v>36</v>
      </c>
      <c r="E22" s="79" t="s">
        <v>151</v>
      </c>
      <c r="F22" s="79" t="s">
        <v>152</v>
      </c>
      <c r="I22" s="78"/>
      <c r="J22" s="80">
        <f>SUM(J23:J68)</f>
        <v>0</v>
      </c>
    </row>
    <row r="23" spans="1:11" s="2" customFormat="1" ht="11.4" x14ac:dyDescent="0.2">
      <c r="A23" s="112"/>
      <c r="B23" s="65"/>
      <c r="C23" s="81" t="s">
        <v>94</v>
      </c>
      <c r="D23" s="81" t="s">
        <v>73</v>
      </c>
      <c r="E23" s="82" t="s">
        <v>153</v>
      </c>
      <c r="F23" s="124" t="s">
        <v>154</v>
      </c>
      <c r="G23" s="84" t="s">
        <v>76</v>
      </c>
      <c r="H23" s="85">
        <v>131</v>
      </c>
      <c r="I23" s="85"/>
      <c r="J23" s="86">
        <f t="shared" ref="J23:J68" si="0">ROUND(I23*H23,3)</f>
        <v>0</v>
      </c>
      <c r="K23" s="87"/>
    </row>
    <row r="24" spans="1:11" s="2" customFormat="1" ht="11.4" x14ac:dyDescent="0.2">
      <c r="A24" s="112"/>
      <c r="B24" s="65"/>
      <c r="C24" s="99" t="s">
        <v>95</v>
      </c>
      <c r="D24" s="99" t="s">
        <v>65</v>
      </c>
      <c r="E24" s="100" t="s">
        <v>155</v>
      </c>
      <c r="F24" s="123" t="s">
        <v>156</v>
      </c>
      <c r="G24" s="102" t="s">
        <v>76</v>
      </c>
      <c r="H24" s="103">
        <v>131</v>
      </c>
      <c r="I24" s="103"/>
      <c r="J24" s="104">
        <f t="shared" si="0"/>
        <v>0</v>
      </c>
      <c r="K24" s="105"/>
    </row>
    <row r="25" spans="1:11" s="2" customFormat="1" ht="11.4" x14ac:dyDescent="0.2">
      <c r="A25" s="112"/>
      <c r="B25" s="65"/>
      <c r="C25" s="81" t="s">
        <v>96</v>
      </c>
      <c r="D25" s="81" t="s">
        <v>73</v>
      </c>
      <c r="E25" s="82" t="s">
        <v>157</v>
      </c>
      <c r="F25" s="124" t="s">
        <v>158</v>
      </c>
      <c r="G25" s="84" t="s">
        <v>76</v>
      </c>
      <c r="H25" s="85">
        <v>131</v>
      </c>
      <c r="I25" s="85"/>
      <c r="J25" s="86">
        <f t="shared" si="0"/>
        <v>0</v>
      </c>
      <c r="K25" s="87"/>
    </row>
    <row r="26" spans="1:11" s="2" customFormat="1" ht="11.4" x14ac:dyDescent="0.2">
      <c r="A26" s="112"/>
      <c r="B26" s="65"/>
      <c r="C26" s="99" t="s">
        <v>97</v>
      </c>
      <c r="D26" s="99" t="s">
        <v>65</v>
      </c>
      <c r="E26" s="100" t="s">
        <v>159</v>
      </c>
      <c r="F26" s="123" t="s">
        <v>223</v>
      </c>
      <c r="G26" s="102" t="s">
        <v>76</v>
      </c>
      <c r="H26" s="103">
        <v>131</v>
      </c>
      <c r="I26" s="103"/>
      <c r="J26" s="104">
        <f t="shared" si="0"/>
        <v>0</v>
      </c>
      <c r="K26" s="105"/>
    </row>
    <row r="27" spans="1:11" s="2" customFormat="1" ht="11.4" x14ac:dyDescent="0.2">
      <c r="A27" s="112"/>
      <c r="B27" s="65"/>
      <c r="C27" s="81" t="s">
        <v>98</v>
      </c>
      <c r="D27" s="81" t="s">
        <v>73</v>
      </c>
      <c r="E27" s="82" t="s">
        <v>160</v>
      </c>
      <c r="F27" s="124" t="s">
        <v>161</v>
      </c>
      <c r="G27" s="84" t="s">
        <v>76</v>
      </c>
      <c r="H27" s="85">
        <v>131</v>
      </c>
      <c r="I27" s="85"/>
      <c r="J27" s="86">
        <f t="shared" si="0"/>
        <v>0</v>
      </c>
      <c r="K27" s="87"/>
    </row>
    <row r="28" spans="1:11" s="2" customFormat="1" ht="11.4" x14ac:dyDescent="0.2">
      <c r="A28" s="112"/>
      <c r="B28" s="65"/>
      <c r="C28" s="99" t="s">
        <v>99</v>
      </c>
      <c r="D28" s="99" t="s">
        <v>65</v>
      </c>
      <c r="E28" s="100" t="s">
        <v>162</v>
      </c>
      <c r="F28" s="123" t="s">
        <v>163</v>
      </c>
      <c r="G28" s="102" t="s">
        <v>76</v>
      </c>
      <c r="H28" s="103">
        <v>131</v>
      </c>
      <c r="I28" s="103"/>
      <c r="J28" s="104">
        <f t="shared" si="0"/>
        <v>0</v>
      </c>
      <c r="K28" s="105"/>
    </row>
    <row r="29" spans="1:11" s="2" customFormat="1" ht="22.8" x14ac:dyDescent="0.2">
      <c r="A29" s="112"/>
      <c r="B29" s="65"/>
      <c r="C29" s="81" t="s">
        <v>100</v>
      </c>
      <c r="D29" s="81" t="s">
        <v>73</v>
      </c>
      <c r="E29" s="82" t="s">
        <v>164</v>
      </c>
      <c r="F29" s="124" t="s">
        <v>165</v>
      </c>
      <c r="G29" s="84" t="s">
        <v>76</v>
      </c>
      <c r="H29" s="85">
        <v>131</v>
      </c>
      <c r="I29" s="85"/>
      <c r="J29" s="86">
        <f t="shared" si="0"/>
        <v>0</v>
      </c>
      <c r="K29" s="87"/>
    </row>
    <row r="30" spans="1:11" s="2" customFormat="1" ht="22.8" x14ac:dyDescent="0.2">
      <c r="A30" s="112"/>
      <c r="B30" s="65"/>
      <c r="C30" s="99" t="s">
        <v>101</v>
      </c>
      <c r="D30" s="99" t="s">
        <v>65</v>
      </c>
      <c r="E30" s="100" t="s">
        <v>166</v>
      </c>
      <c r="F30" s="123" t="s">
        <v>224</v>
      </c>
      <c r="G30" s="102" t="s">
        <v>76</v>
      </c>
      <c r="H30" s="103">
        <v>131</v>
      </c>
      <c r="I30" s="103"/>
      <c r="J30" s="104">
        <f t="shared" si="0"/>
        <v>0</v>
      </c>
      <c r="K30" s="105"/>
    </row>
    <row r="31" spans="1:11" s="2" customFormat="1" ht="22.8" x14ac:dyDescent="0.2">
      <c r="A31" s="112"/>
      <c r="B31" s="65"/>
      <c r="C31" s="99">
        <v>9</v>
      </c>
      <c r="D31" s="99" t="s">
        <v>65</v>
      </c>
      <c r="E31" s="100" t="s">
        <v>241</v>
      </c>
      <c r="F31" s="123" t="s">
        <v>240</v>
      </c>
      <c r="G31" s="102" t="s">
        <v>76</v>
      </c>
      <c r="H31" s="103">
        <v>131</v>
      </c>
      <c r="I31" s="103"/>
      <c r="J31" s="104">
        <f t="shared" si="0"/>
        <v>0</v>
      </c>
      <c r="K31" s="105"/>
    </row>
    <row r="32" spans="1:11" s="2" customFormat="1" ht="22.8" x14ac:dyDescent="0.2">
      <c r="A32" s="112"/>
      <c r="B32" s="65"/>
      <c r="C32" s="81" t="s">
        <v>102</v>
      </c>
      <c r="D32" s="81" t="s">
        <v>73</v>
      </c>
      <c r="E32" s="82" t="s">
        <v>167</v>
      </c>
      <c r="F32" s="124" t="s">
        <v>168</v>
      </c>
      <c r="G32" s="84" t="s">
        <v>76</v>
      </c>
      <c r="H32" s="85">
        <v>168</v>
      </c>
      <c r="I32" s="85"/>
      <c r="J32" s="86">
        <f t="shared" si="0"/>
        <v>0</v>
      </c>
      <c r="K32" s="87"/>
    </row>
    <row r="33" spans="1:11" s="2" customFormat="1" ht="11.4" x14ac:dyDescent="0.2">
      <c r="A33" s="112"/>
      <c r="B33" s="65"/>
      <c r="C33" s="99" t="s">
        <v>103</v>
      </c>
      <c r="D33" s="99" t="s">
        <v>65</v>
      </c>
      <c r="E33" s="100" t="s">
        <v>169</v>
      </c>
      <c r="F33" s="123" t="s">
        <v>170</v>
      </c>
      <c r="G33" s="102" t="s">
        <v>76</v>
      </c>
      <c r="H33" s="103">
        <v>125</v>
      </c>
      <c r="I33" s="103"/>
      <c r="J33" s="104">
        <f t="shared" si="0"/>
        <v>0</v>
      </c>
      <c r="K33" s="105"/>
    </row>
    <row r="34" spans="1:11" s="2" customFormat="1" ht="11.4" x14ac:dyDescent="0.2">
      <c r="A34" s="112"/>
      <c r="B34" s="65"/>
      <c r="C34" s="99" t="s">
        <v>104</v>
      </c>
      <c r="D34" s="99" t="s">
        <v>65</v>
      </c>
      <c r="E34" s="100" t="s">
        <v>171</v>
      </c>
      <c r="F34" s="123" t="s">
        <v>172</v>
      </c>
      <c r="G34" s="102" t="s">
        <v>76</v>
      </c>
      <c r="H34" s="103">
        <v>28</v>
      </c>
      <c r="I34" s="103"/>
      <c r="J34" s="104">
        <f t="shared" si="0"/>
        <v>0</v>
      </c>
      <c r="K34" s="105"/>
    </row>
    <row r="35" spans="1:11" s="2" customFormat="1" ht="11.4" x14ac:dyDescent="0.2">
      <c r="A35" s="112"/>
      <c r="B35" s="65"/>
      <c r="C35" s="99" t="s">
        <v>105</v>
      </c>
      <c r="D35" s="99" t="s">
        <v>65</v>
      </c>
      <c r="E35" s="100" t="s">
        <v>173</v>
      </c>
      <c r="F35" s="123" t="s">
        <v>174</v>
      </c>
      <c r="G35" s="102" t="s">
        <v>76</v>
      </c>
      <c r="H35" s="103">
        <v>15</v>
      </c>
      <c r="I35" s="103"/>
      <c r="J35" s="104">
        <f t="shared" si="0"/>
        <v>0</v>
      </c>
      <c r="K35" s="105"/>
    </row>
    <row r="36" spans="1:11" s="2" customFormat="1" ht="22.8" x14ac:dyDescent="0.2">
      <c r="A36" s="112"/>
      <c r="B36" s="65"/>
      <c r="C36" s="81" t="s">
        <v>106</v>
      </c>
      <c r="D36" s="81" t="s">
        <v>73</v>
      </c>
      <c r="E36" s="82" t="s">
        <v>175</v>
      </c>
      <c r="F36" s="124" t="s">
        <v>176</v>
      </c>
      <c r="G36" s="84" t="s">
        <v>76</v>
      </c>
      <c r="H36" s="85">
        <v>75</v>
      </c>
      <c r="I36" s="85"/>
      <c r="J36" s="86">
        <f t="shared" si="0"/>
        <v>0</v>
      </c>
      <c r="K36" s="87"/>
    </row>
    <row r="37" spans="1:11" s="2" customFormat="1" ht="11.4" x14ac:dyDescent="0.2">
      <c r="A37" s="112"/>
      <c r="B37" s="65"/>
      <c r="C37" s="99" t="s">
        <v>107</v>
      </c>
      <c r="D37" s="99" t="s">
        <v>65</v>
      </c>
      <c r="E37" s="100" t="s">
        <v>177</v>
      </c>
      <c r="F37" s="123" t="s">
        <v>178</v>
      </c>
      <c r="G37" s="102" t="s">
        <v>76</v>
      </c>
      <c r="H37" s="103">
        <v>75</v>
      </c>
      <c r="I37" s="103"/>
      <c r="J37" s="104">
        <f t="shared" si="0"/>
        <v>0</v>
      </c>
      <c r="K37" s="105"/>
    </row>
    <row r="38" spans="1:11" s="2" customFormat="1" ht="11.4" x14ac:dyDescent="0.2">
      <c r="A38" s="112"/>
      <c r="B38" s="65"/>
      <c r="C38" s="99" t="s">
        <v>108</v>
      </c>
      <c r="D38" s="99" t="s">
        <v>65</v>
      </c>
      <c r="E38" s="100" t="s">
        <v>179</v>
      </c>
      <c r="F38" s="123" t="s">
        <v>180</v>
      </c>
      <c r="G38" s="102" t="s">
        <v>76</v>
      </c>
      <c r="H38" s="103">
        <v>75</v>
      </c>
      <c r="I38" s="103"/>
      <c r="J38" s="104">
        <f t="shared" si="0"/>
        <v>0</v>
      </c>
      <c r="K38" s="105"/>
    </row>
    <row r="39" spans="1:11" s="2" customFormat="1" ht="22.8" x14ac:dyDescent="0.2">
      <c r="A39" s="112"/>
      <c r="B39" s="65"/>
      <c r="C39" s="81" t="s">
        <v>109</v>
      </c>
      <c r="D39" s="81" t="s">
        <v>73</v>
      </c>
      <c r="E39" s="82" t="s">
        <v>181</v>
      </c>
      <c r="F39" s="124" t="s">
        <v>182</v>
      </c>
      <c r="G39" s="84" t="s">
        <v>76</v>
      </c>
      <c r="H39" s="85">
        <v>53</v>
      </c>
      <c r="I39" s="85"/>
      <c r="J39" s="86">
        <f t="shared" si="0"/>
        <v>0</v>
      </c>
      <c r="K39" s="87"/>
    </row>
    <row r="40" spans="1:11" s="2" customFormat="1" ht="22.8" x14ac:dyDescent="0.2">
      <c r="A40" s="112"/>
      <c r="B40" s="65"/>
      <c r="C40" s="99" t="s">
        <v>110</v>
      </c>
      <c r="D40" s="99" t="s">
        <v>65</v>
      </c>
      <c r="E40" s="100" t="s">
        <v>183</v>
      </c>
      <c r="F40" s="123" t="s">
        <v>184</v>
      </c>
      <c r="G40" s="102" t="s">
        <v>76</v>
      </c>
      <c r="H40" s="103">
        <v>53</v>
      </c>
      <c r="I40" s="103"/>
      <c r="J40" s="104">
        <f t="shared" si="0"/>
        <v>0</v>
      </c>
      <c r="K40" s="105"/>
    </row>
    <row r="41" spans="1:11" s="2" customFormat="1" ht="22.8" x14ac:dyDescent="0.2">
      <c r="A41" s="112"/>
      <c r="B41" s="65"/>
      <c r="C41" s="99" t="s">
        <v>111</v>
      </c>
      <c r="D41" s="99" t="s">
        <v>65</v>
      </c>
      <c r="E41" s="100" t="s">
        <v>185</v>
      </c>
      <c r="F41" s="123" t="s">
        <v>225</v>
      </c>
      <c r="G41" s="102" t="s">
        <v>76</v>
      </c>
      <c r="H41" s="103">
        <v>53</v>
      </c>
      <c r="I41" s="103"/>
      <c r="J41" s="104">
        <f t="shared" si="0"/>
        <v>0</v>
      </c>
      <c r="K41" s="105"/>
    </row>
    <row r="42" spans="1:11" s="2" customFormat="1" ht="22.8" x14ac:dyDescent="0.2">
      <c r="A42" s="112"/>
      <c r="B42" s="65"/>
      <c r="C42" s="81" t="s">
        <v>95</v>
      </c>
      <c r="D42" s="81" t="s">
        <v>73</v>
      </c>
      <c r="E42" s="82" t="s">
        <v>181</v>
      </c>
      <c r="F42" s="124" t="s">
        <v>233</v>
      </c>
      <c r="G42" s="84" t="s">
        <v>76</v>
      </c>
      <c r="H42" s="85">
        <v>45</v>
      </c>
      <c r="I42" s="85"/>
      <c r="J42" s="86">
        <f t="shared" si="0"/>
        <v>0</v>
      </c>
      <c r="K42" s="87"/>
    </row>
    <row r="43" spans="1:11" s="2" customFormat="1" ht="22.8" x14ac:dyDescent="0.2">
      <c r="A43" s="112"/>
      <c r="B43" s="65"/>
      <c r="C43" s="99" t="s">
        <v>96</v>
      </c>
      <c r="D43" s="99" t="s">
        <v>65</v>
      </c>
      <c r="E43" s="100" t="s">
        <v>183</v>
      </c>
      <c r="F43" s="123" t="s">
        <v>232</v>
      </c>
      <c r="G43" s="102" t="s">
        <v>76</v>
      </c>
      <c r="H43" s="103">
        <v>45</v>
      </c>
      <c r="I43" s="103"/>
      <c r="J43" s="104">
        <f t="shared" si="0"/>
        <v>0</v>
      </c>
      <c r="K43" s="105"/>
    </row>
    <row r="44" spans="1:11" s="2" customFormat="1" ht="45.6" x14ac:dyDescent="0.2">
      <c r="A44" s="112"/>
      <c r="B44" s="65"/>
      <c r="C44" s="81" t="s">
        <v>98</v>
      </c>
      <c r="D44" s="81" t="s">
        <v>73</v>
      </c>
      <c r="E44" s="82" t="s">
        <v>186</v>
      </c>
      <c r="F44" s="124" t="s">
        <v>238</v>
      </c>
      <c r="G44" s="84" t="s">
        <v>76</v>
      </c>
      <c r="H44" s="85">
        <v>8</v>
      </c>
      <c r="I44" s="85"/>
      <c r="J44" s="86">
        <f t="shared" si="0"/>
        <v>0</v>
      </c>
      <c r="K44" s="87"/>
    </row>
    <row r="45" spans="1:11" s="2" customFormat="1" ht="22.8" x14ac:dyDescent="0.2">
      <c r="A45" s="112"/>
      <c r="B45" s="65"/>
      <c r="C45" s="99" t="s">
        <v>99</v>
      </c>
      <c r="D45" s="99" t="s">
        <v>65</v>
      </c>
      <c r="E45" s="100" t="s">
        <v>188</v>
      </c>
      <c r="F45" s="123" t="s">
        <v>236</v>
      </c>
      <c r="G45" s="102" t="s">
        <v>76</v>
      </c>
      <c r="H45" s="103">
        <v>8</v>
      </c>
      <c r="I45" s="103"/>
      <c r="J45" s="104">
        <f t="shared" si="0"/>
        <v>0</v>
      </c>
      <c r="K45" s="105"/>
    </row>
    <row r="46" spans="1:11" s="2" customFormat="1" ht="22.8" x14ac:dyDescent="0.2">
      <c r="A46" s="112"/>
      <c r="B46" s="65"/>
      <c r="C46" s="81" t="s">
        <v>112</v>
      </c>
      <c r="D46" s="81" t="s">
        <v>73</v>
      </c>
      <c r="E46" s="82" t="s">
        <v>186</v>
      </c>
      <c r="F46" s="124" t="s">
        <v>187</v>
      </c>
      <c r="G46" s="84" t="s">
        <v>76</v>
      </c>
      <c r="H46" s="85">
        <v>4</v>
      </c>
      <c r="I46" s="85"/>
      <c r="J46" s="86">
        <f t="shared" si="0"/>
        <v>0</v>
      </c>
      <c r="K46" s="87"/>
    </row>
    <row r="47" spans="1:11" s="2" customFormat="1" ht="22.8" x14ac:dyDescent="0.2">
      <c r="A47" s="112"/>
      <c r="B47" s="65"/>
      <c r="C47" s="99" t="s">
        <v>113</v>
      </c>
      <c r="D47" s="99" t="s">
        <v>65</v>
      </c>
      <c r="E47" s="100" t="s">
        <v>188</v>
      </c>
      <c r="F47" s="123" t="s">
        <v>189</v>
      </c>
      <c r="G47" s="102" t="s">
        <v>76</v>
      </c>
      <c r="H47" s="103">
        <v>4</v>
      </c>
      <c r="I47" s="103"/>
      <c r="J47" s="104">
        <f t="shared" si="0"/>
        <v>0</v>
      </c>
      <c r="K47" s="105"/>
    </row>
    <row r="48" spans="1:11" s="2" customFormat="1" ht="22.8" x14ac:dyDescent="0.2">
      <c r="A48" s="112"/>
      <c r="B48" s="65"/>
      <c r="C48" s="99" t="s">
        <v>97</v>
      </c>
      <c r="D48" s="99" t="s">
        <v>65</v>
      </c>
      <c r="E48" s="100" t="s">
        <v>185</v>
      </c>
      <c r="F48" s="123" t="s">
        <v>225</v>
      </c>
      <c r="G48" s="102" t="s">
        <v>76</v>
      </c>
      <c r="H48" s="103">
        <v>4</v>
      </c>
      <c r="I48" s="103"/>
      <c r="J48" s="104">
        <f t="shared" si="0"/>
        <v>0</v>
      </c>
      <c r="K48" s="105"/>
    </row>
    <row r="49" spans="1:11" s="2" customFormat="1" ht="34.200000000000003" x14ac:dyDescent="0.2">
      <c r="A49" s="112"/>
      <c r="B49" s="65"/>
      <c r="C49" s="81" t="s">
        <v>98</v>
      </c>
      <c r="D49" s="81" t="s">
        <v>73</v>
      </c>
      <c r="E49" s="82" t="s">
        <v>186</v>
      </c>
      <c r="F49" s="124" t="s">
        <v>239</v>
      </c>
      <c r="G49" s="84" t="s">
        <v>76</v>
      </c>
      <c r="H49" s="85">
        <v>4</v>
      </c>
      <c r="I49" s="85"/>
      <c r="J49" s="86">
        <f t="shared" si="0"/>
        <v>0</v>
      </c>
      <c r="K49" s="87"/>
    </row>
    <row r="50" spans="1:11" s="2" customFormat="1" ht="22.8" x14ac:dyDescent="0.2">
      <c r="A50" s="112"/>
      <c r="B50" s="65"/>
      <c r="C50" s="99" t="s">
        <v>99</v>
      </c>
      <c r="D50" s="99" t="s">
        <v>65</v>
      </c>
      <c r="E50" s="100" t="s">
        <v>188</v>
      </c>
      <c r="F50" s="123" t="s">
        <v>234</v>
      </c>
      <c r="G50" s="102" t="s">
        <v>76</v>
      </c>
      <c r="H50" s="103">
        <v>4</v>
      </c>
      <c r="I50" s="103"/>
      <c r="J50" s="104">
        <f t="shared" si="0"/>
        <v>0</v>
      </c>
      <c r="K50" s="105"/>
    </row>
    <row r="51" spans="1:11" s="2" customFormat="1" ht="22.8" x14ac:dyDescent="0.2">
      <c r="A51" s="112"/>
      <c r="B51" s="65"/>
      <c r="C51" s="81" t="s">
        <v>114</v>
      </c>
      <c r="D51" s="81" t="s">
        <v>73</v>
      </c>
      <c r="E51" s="82" t="s">
        <v>190</v>
      </c>
      <c r="F51" s="124" t="s">
        <v>191</v>
      </c>
      <c r="G51" s="84" t="s">
        <v>76</v>
      </c>
      <c r="H51" s="85">
        <v>2</v>
      </c>
      <c r="I51" s="85"/>
      <c r="J51" s="86">
        <f t="shared" si="0"/>
        <v>0</v>
      </c>
      <c r="K51" s="87"/>
    </row>
    <row r="52" spans="1:11" s="2" customFormat="1" ht="22.8" x14ac:dyDescent="0.2">
      <c r="A52" s="112"/>
      <c r="B52" s="65"/>
      <c r="C52" s="99" t="s">
        <v>115</v>
      </c>
      <c r="D52" s="99" t="s">
        <v>65</v>
      </c>
      <c r="E52" s="100" t="s">
        <v>192</v>
      </c>
      <c r="F52" s="123" t="s">
        <v>193</v>
      </c>
      <c r="G52" s="102" t="s">
        <v>76</v>
      </c>
      <c r="H52" s="103">
        <v>2</v>
      </c>
      <c r="I52" s="103"/>
      <c r="J52" s="104">
        <f t="shared" si="0"/>
        <v>0</v>
      </c>
      <c r="K52" s="105"/>
    </row>
    <row r="53" spans="1:11" s="2" customFormat="1" ht="34.200000000000003" x14ac:dyDescent="0.2">
      <c r="A53" s="112"/>
      <c r="B53" s="65"/>
      <c r="C53" s="81" t="s">
        <v>116</v>
      </c>
      <c r="D53" s="81" t="s">
        <v>73</v>
      </c>
      <c r="E53" s="82" t="s">
        <v>194</v>
      </c>
      <c r="F53" s="124" t="s">
        <v>195</v>
      </c>
      <c r="G53" s="84" t="s">
        <v>76</v>
      </c>
      <c r="H53" s="85">
        <v>2</v>
      </c>
      <c r="I53" s="85"/>
      <c r="J53" s="86">
        <f t="shared" si="0"/>
        <v>0</v>
      </c>
      <c r="K53" s="87"/>
    </row>
    <row r="54" spans="1:11" s="2" customFormat="1" ht="11.4" x14ac:dyDescent="0.2">
      <c r="A54" s="112"/>
      <c r="B54" s="65"/>
      <c r="C54" s="99" t="s">
        <v>117</v>
      </c>
      <c r="D54" s="99" t="s">
        <v>65</v>
      </c>
      <c r="E54" s="100" t="s">
        <v>196</v>
      </c>
      <c r="F54" s="123" t="s">
        <v>197</v>
      </c>
      <c r="G54" s="102" t="s">
        <v>76</v>
      </c>
      <c r="H54" s="103">
        <v>2</v>
      </c>
      <c r="I54" s="103"/>
      <c r="J54" s="104">
        <f t="shared" si="0"/>
        <v>0</v>
      </c>
      <c r="K54" s="105"/>
    </row>
    <row r="55" spans="1:11" s="2" customFormat="1" ht="22.8" x14ac:dyDescent="0.2">
      <c r="A55" s="112"/>
      <c r="B55" s="65"/>
      <c r="C55" s="81" t="s">
        <v>118</v>
      </c>
      <c r="D55" s="81" t="s">
        <v>73</v>
      </c>
      <c r="E55" s="82" t="s">
        <v>198</v>
      </c>
      <c r="F55" s="124" t="s">
        <v>199</v>
      </c>
      <c r="G55" s="84" t="s">
        <v>76</v>
      </c>
      <c r="H55" s="85">
        <v>168</v>
      </c>
      <c r="I55" s="85"/>
      <c r="J55" s="86">
        <f t="shared" si="0"/>
        <v>0</v>
      </c>
      <c r="K55" s="87"/>
    </row>
    <row r="56" spans="1:11" s="2" customFormat="1" ht="22.8" x14ac:dyDescent="0.2">
      <c r="A56" s="112"/>
      <c r="B56" s="65"/>
      <c r="C56" s="99" t="s">
        <v>119</v>
      </c>
      <c r="D56" s="99" t="s">
        <v>65</v>
      </c>
      <c r="E56" s="100" t="s">
        <v>200</v>
      </c>
      <c r="F56" s="123" t="s">
        <v>227</v>
      </c>
      <c r="G56" s="102" t="s">
        <v>76</v>
      </c>
      <c r="H56" s="103">
        <v>168</v>
      </c>
      <c r="I56" s="103"/>
      <c r="J56" s="104">
        <f t="shared" si="0"/>
        <v>0</v>
      </c>
      <c r="K56" s="105"/>
    </row>
    <row r="57" spans="1:11" s="2" customFormat="1" ht="11.4" x14ac:dyDescent="0.2">
      <c r="A57" s="112"/>
      <c r="B57" s="65"/>
      <c r="C57" s="81" t="s">
        <v>120</v>
      </c>
      <c r="D57" s="81" t="s">
        <v>73</v>
      </c>
      <c r="E57" s="82" t="s">
        <v>201</v>
      </c>
      <c r="F57" s="124" t="s">
        <v>202</v>
      </c>
      <c r="G57" s="84" t="s">
        <v>76</v>
      </c>
      <c r="H57" s="85">
        <v>75</v>
      </c>
      <c r="I57" s="85"/>
      <c r="J57" s="86">
        <f t="shared" si="0"/>
        <v>0</v>
      </c>
      <c r="K57" s="87"/>
    </row>
    <row r="58" spans="1:11" s="2" customFormat="1" ht="22.8" x14ac:dyDescent="0.2">
      <c r="A58" s="112"/>
      <c r="B58" s="65"/>
      <c r="C58" s="99" t="s">
        <v>121</v>
      </c>
      <c r="D58" s="99" t="s">
        <v>65</v>
      </c>
      <c r="E58" s="100" t="s">
        <v>203</v>
      </c>
      <c r="F58" s="123" t="s">
        <v>228</v>
      </c>
      <c r="G58" s="102" t="s">
        <v>76</v>
      </c>
      <c r="H58" s="103">
        <v>75</v>
      </c>
      <c r="I58" s="103"/>
      <c r="J58" s="104">
        <f t="shared" si="0"/>
        <v>0</v>
      </c>
      <c r="K58" s="105"/>
    </row>
    <row r="59" spans="1:11" s="2" customFormat="1" ht="22.8" x14ac:dyDescent="0.2">
      <c r="A59" s="112"/>
      <c r="B59" s="65"/>
      <c r="C59" s="81" t="s">
        <v>122</v>
      </c>
      <c r="D59" s="81" t="s">
        <v>73</v>
      </c>
      <c r="E59" s="82" t="s">
        <v>204</v>
      </c>
      <c r="F59" s="124" t="s">
        <v>205</v>
      </c>
      <c r="G59" s="84" t="s">
        <v>76</v>
      </c>
      <c r="H59" s="85">
        <v>57</v>
      </c>
      <c r="I59" s="85"/>
      <c r="J59" s="86">
        <f t="shared" si="0"/>
        <v>0</v>
      </c>
      <c r="K59" s="87"/>
    </row>
    <row r="60" spans="1:11" s="2" customFormat="1" ht="22.8" x14ac:dyDescent="0.2">
      <c r="A60" s="112"/>
      <c r="B60" s="65"/>
      <c r="C60" s="99" t="s">
        <v>123</v>
      </c>
      <c r="D60" s="99" t="s">
        <v>65</v>
      </c>
      <c r="E60" s="100" t="s">
        <v>206</v>
      </c>
      <c r="F60" s="123" t="s">
        <v>229</v>
      </c>
      <c r="G60" s="102" t="s">
        <v>76</v>
      </c>
      <c r="H60" s="103">
        <v>57</v>
      </c>
      <c r="I60" s="103"/>
      <c r="J60" s="104">
        <f t="shared" si="0"/>
        <v>0</v>
      </c>
      <c r="K60" s="105"/>
    </row>
    <row r="61" spans="1:11" s="2" customFormat="1" ht="22.8" x14ac:dyDescent="0.2">
      <c r="A61" s="112"/>
      <c r="B61" s="65"/>
      <c r="C61" s="81" t="s">
        <v>124</v>
      </c>
      <c r="D61" s="81" t="s">
        <v>73</v>
      </c>
      <c r="E61" s="82" t="s">
        <v>207</v>
      </c>
      <c r="F61" s="124" t="s">
        <v>208</v>
      </c>
      <c r="G61" s="84" t="s">
        <v>76</v>
      </c>
      <c r="H61" s="85">
        <v>57</v>
      </c>
      <c r="I61" s="85"/>
      <c r="J61" s="86">
        <f t="shared" si="0"/>
        <v>0</v>
      </c>
      <c r="K61" s="87"/>
    </row>
    <row r="62" spans="1:11" s="2" customFormat="1" ht="22.8" x14ac:dyDescent="0.2">
      <c r="A62" s="112"/>
      <c r="B62" s="65"/>
      <c r="C62" s="99" t="s">
        <v>125</v>
      </c>
      <c r="D62" s="99" t="s">
        <v>65</v>
      </c>
      <c r="E62" s="100" t="s">
        <v>209</v>
      </c>
      <c r="F62" s="123" t="s">
        <v>230</v>
      </c>
      <c r="G62" s="102" t="s">
        <v>76</v>
      </c>
      <c r="H62" s="103">
        <v>57</v>
      </c>
      <c r="I62" s="103"/>
      <c r="J62" s="104">
        <f t="shared" si="0"/>
        <v>0</v>
      </c>
      <c r="K62" s="105"/>
    </row>
    <row r="63" spans="1:11" s="2" customFormat="1" ht="22.8" x14ac:dyDescent="0.2">
      <c r="A63" s="112"/>
      <c r="B63" s="65"/>
      <c r="C63" s="81" t="s">
        <v>126</v>
      </c>
      <c r="D63" s="81" t="s">
        <v>73</v>
      </c>
      <c r="E63" s="82" t="s">
        <v>210</v>
      </c>
      <c r="F63" s="124" t="s">
        <v>211</v>
      </c>
      <c r="G63" s="84" t="s">
        <v>76</v>
      </c>
      <c r="H63" s="85">
        <v>168</v>
      </c>
      <c r="I63" s="85"/>
      <c r="J63" s="86">
        <f t="shared" si="0"/>
        <v>0</v>
      </c>
      <c r="K63" s="87"/>
    </row>
    <row r="64" spans="1:11" s="2" customFormat="1" ht="22.8" x14ac:dyDescent="0.2">
      <c r="A64" s="112"/>
      <c r="B64" s="65"/>
      <c r="C64" s="99" t="s">
        <v>127</v>
      </c>
      <c r="D64" s="99" t="s">
        <v>65</v>
      </c>
      <c r="E64" s="100" t="s">
        <v>212</v>
      </c>
      <c r="F64" s="123" t="s">
        <v>226</v>
      </c>
      <c r="G64" s="102" t="s">
        <v>76</v>
      </c>
      <c r="H64" s="103">
        <v>168</v>
      </c>
      <c r="I64" s="103"/>
      <c r="J64" s="104">
        <f t="shared" si="0"/>
        <v>0</v>
      </c>
      <c r="K64" s="105"/>
    </row>
    <row r="65" spans="1:11" s="2" customFormat="1" ht="22.8" x14ac:dyDescent="0.2">
      <c r="A65" s="112"/>
      <c r="B65" s="65"/>
      <c r="C65" s="81" t="s">
        <v>128</v>
      </c>
      <c r="D65" s="81" t="s">
        <v>73</v>
      </c>
      <c r="E65" s="82" t="s">
        <v>213</v>
      </c>
      <c r="F65" s="124" t="s">
        <v>214</v>
      </c>
      <c r="G65" s="84" t="s">
        <v>76</v>
      </c>
      <c r="H65" s="85">
        <v>75</v>
      </c>
      <c r="I65" s="85"/>
      <c r="J65" s="86">
        <f t="shared" si="0"/>
        <v>0</v>
      </c>
      <c r="K65" s="87"/>
    </row>
    <row r="66" spans="1:11" s="2" customFormat="1" ht="22.8" x14ac:dyDescent="0.2">
      <c r="A66" s="112"/>
      <c r="B66" s="65"/>
      <c r="C66" s="99" t="s">
        <v>129</v>
      </c>
      <c r="D66" s="99" t="s">
        <v>65</v>
      </c>
      <c r="E66" s="100" t="s">
        <v>215</v>
      </c>
      <c r="F66" s="123" t="s">
        <v>216</v>
      </c>
      <c r="G66" s="102" t="s">
        <v>76</v>
      </c>
      <c r="H66" s="103">
        <v>75</v>
      </c>
      <c r="I66" s="103"/>
      <c r="J66" s="104">
        <f t="shared" si="0"/>
        <v>0</v>
      </c>
      <c r="K66" s="105"/>
    </row>
    <row r="67" spans="1:11" s="2" customFormat="1" ht="22.8" x14ac:dyDescent="0.2">
      <c r="A67" s="112"/>
      <c r="B67" s="65"/>
      <c r="C67" s="81" t="s">
        <v>64</v>
      </c>
      <c r="D67" s="81" t="s">
        <v>73</v>
      </c>
      <c r="E67" s="82" t="s">
        <v>217</v>
      </c>
      <c r="F67" s="124" t="s">
        <v>218</v>
      </c>
      <c r="G67" s="84" t="s">
        <v>76</v>
      </c>
      <c r="H67" s="85">
        <v>57</v>
      </c>
      <c r="I67" s="85"/>
      <c r="J67" s="86">
        <f t="shared" si="0"/>
        <v>0</v>
      </c>
      <c r="K67" s="87"/>
    </row>
    <row r="68" spans="1:11" s="2" customFormat="1" ht="22.8" x14ac:dyDescent="0.2">
      <c r="A68" s="112"/>
      <c r="B68" s="65"/>
      <c r="C68" s="99" t="s">
        <v>130</v>
      </c>
      <c r="D68" s="99" t="s">
        <v>65</v>
      </c>
      <c r="E68" s="100" t="s">
        <v>219</v>
      </c>
      <c r="F68" s="123" t="s">
        <v>231</v>
      </c>
      <c r="G68" s="102" t="s">
        <v>76</v>
      </c>
      <c r="H68" s="103">
        <v>57</v>
      </c>
      <c r="I68" s="103"/>
      <c r="J68" s="104">
        <f t="shared" si="0"/>
        <v>0</v>
      </c>
      <c r="K68" s="105"/>
    </row>
    <row r="69" spans="1:11" s="2" customFormat="1" ht="6.9" customHeight="1" x14ac:dyDescent="0.2">
      <c r="A69" s="112"/>
      <c r="B69" s="20"/>
      <c r="C69" s="21"/>
      <c r="D69" s="21"/>
      <c r="E69" s="21"/>
      <c r="F69" s="21"/>
      <c r="G69" s="21"/>
      <c r="H69" s="21"/>
      <c r="I69" s="21"/>
      <c r="J69" s="21"/>
      <c r="K69" s="21"/>
    </row>
  </sheetData>
  <autoFilter ref="C19:K68" xr:uid="{00000000-0009-0000-0000-000004000000}"/>
  <mergeCells count="4">
    <mergeCell ref="E6:H6"/>
    <mergeCell ref="E8:H8"/>
    <mergeCell ref="E10:H10"/>
    <mergeCell ref="E12:H12"/>
  </mergeCells>
  <dataValidations count="1">
    <dataValidation type="list" allowBlank="1" showInputMessage="1" showErrorMessage="1" error="Povolené sú hodnoty K, M." sqref="D69" xr:uid="{281069DB-51B3-4ED8-95BC-FD70A6028223}">
      <formula1>"K, M"</formula1>
    </dataValidation>
  </dataValidations>
  <pageMargins left="0.39370078740157483" right="0.39370078740157483" top="0.39370078740157483" bottom="0.39370078740157483" header="0" footer="0"/>
  <pageSetup paperSize="9" scale="87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Rekapitulácia stavby</vt:lpstr>
      <vt:lpstr>SO 12 O+D</vt:lpstr>
      <vt:lpstr>SO 11 O+D</vt:lpstr>
      <vt:lpstr>SO 10 O+D</vt:lpstr>
      <vt:lpstr>SO 012 ZTI</vt:lpstr>
      <vt:lpstr>SO 011 ZTI</vt:lpstr>
      <vt:lpstr>SO 010 ZTI</vt:lpstr>
      <vt:lpstr>'Rekapitulácia stavby'!Názvy_tisku</vt:lpstr>
      <vt:lpstr>'SO 010 ZTI'!Názvy_tisku</vt:lpstr>
      <vt:lpstr>'SO 011 ZTI'!Názvy_tisku</vt:lpstr>
      <vt:lpstr>'SO 012 ZTI'!Názvy_tisku</vt:lpstr>
      <vt:lpstr>'SO 10 O+D'!Názvy_tisku</vt:lpstr>
      <vt:lpstr>'SO 11 O+D'!Názvy_tisku</vt:lpstr>
      <vt:lpstr>'SO 12 O+D'!Názvy_tisku</vt:lpstr>
      <vt:lpstr>'Rekapitulácia stavby'!Oblast_tisku</vt:lpstr>
      <vt:lpstr>'SO 010 ZTI'!Oblast_tisku</vt:lpstr>
      <vt:lpstr>'SO 011 ZTI'!Oblast_tisku</vt:lpstr>
      <vt:lpstr>'SO 012 ZTI'!Oblast_tisku</vt:lpstr>
      <vt:lpstr>'SO 10 O+D'!Oblast_tisku</vt:lpstr>
      <vt:lpstr>'SO 11 O+D'!Oblast_tisku</vt:lpstr>
      <vt:lpstr>'SO 12 O+D'!Oblast_tisku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DESKTOP-G3GHAK0\Používateľ</dc:creator>
  <cp:lastModifiedBy>meszarosova@tristel.sk</cp:lastModifiedBy>
  <cp:lastPrinted>2021-06-13T11:32:07Z</cp:lastPrinted>
  <dcterms:created xsi:type="dcterms:W3CDTF">2021-04-19T16:57:11Z</dcterms:created>
  <dcterms:modified xsi:type="dcterms:W3CDTF">2021-08-20T12:27:49Z</dcterms:modified>
</cp:coreProperties>
</file>