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xr:revisionPtr revIDLastSave="0" documentId="8_{0F578EBF-7918-4DF3-B037-5C4FAF2FAB3B}" xr6:coauthVersionLast="41" xr6:coauthVersionMax="41" xr10:uidLastSave="{00000000-0000-0000-0000-000000000000}"/>
  <bookViews>
    <workbookView xWindow="-120" yWindow="-120" windowWidth="20640" windowHeight="11160" xr2:uid="{00000000-000D-0000-FFFF-FFFF00000000}"/>
  </bookViews>
  <sheets>
    <sheet name="ARS - Architektonicko-sta..." sheetId="1" r:id="rId1"/>
  </sheets>
  <externalReferences>
    <externalReference r:id="rId2"/>
  </externalReferences>
  <definedNames>
    <definedName name="_xlnm._FilterDatabase" localSheetId="0" hidden="1">'ARS - Architektonicko-sta...'!$L$1:$L$578</definedName>
    <definedName name="_xlnm.Print_Titles" localSheetId="0">'ARS - Architektonicko-sta...'!$138:$138</definedName>
    <definedName name="_xlnm.Print_Area" localSheetId="0">'ARS - Architektonicko-sta...'!$C$4:$Q$70,'ARS - Architektonicko-sta...'!$C$76:$Q$122,'ARS - Architektonicko-sta...'!$C$128:$Q$577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7" i="1" l="1"/>
  <c r="BK576" i="1"/>
  <c r="BI576" i="1"/>
  <c r="BH576" i="1"/>
  <c r="BG576" i="1"/>
  <c r="BF576" i="1"/>
  <c r="AA576" i="1"/>
  <c r="Y576" i="1"/>
  <c r="W576" i="1"/>
  <c r="N576" i="1"/>
  <c r="BE576" i="1" s="1"/>
  <c r="BK571" i="1"/>
  <c r="BI571" i="1"/>
  <c r="BH571" i="1"/>
  <c r="BG571" i="1"/>
  <c r="BF571" i="1"/>
  <c r="AA571" i="1"/>
  <c r="Y571" i="1"/>
  <c r="W571" i="1"/>
  <c r="N571" i="1"/>
  <c r="BE571" i="1" s="1"/>
  <c r="BK570" i="1"/>
  <c r="BI570" i="1"/>
  <c r="BH570" i="1"/>
  <c r="BG570" i="1"/>
  <c r="BF570" i="1"/>
  <c r="AA570" i="1"/>
  <c r="Y570" i="1"/>
  <c r="W570" i="1"/>
  <c r="N570" i="1"/>
  <c r="BE570" i="1" s="1"/>
  <c r="BK568" i="1"/>
  <c r="BI568" i="1"/>
  <c r="BH568" i="1"/>
  <c r="BG568" i="1"/>
  <c r="BF568" i="1"/>
  <c r="AA568" i="1"/>
  <c r="Y568" i="1"/>
  <c r="W568" i="1"/>
  <c r="N568" i="1"/>
  <c r="BE568" i="1" s="1"/>
  <c r="BK567" i="1"/>
  <c r="BI567" i="1"/>
  <c r="BH567" i="1"/>
  <c r="BG567" i="1"/>
  <c r="BF567" i="1"/>
  <c r="AA567" i="1"/>
  <c r="Y567" i="1"/>
  <c r="W567" i="1"/>
  <c r="N567" i="1"/>
  <c r="BE567" i="1" s="1"/>
  <c r="BK566" i="1"/>
  <c r="BI566" i="1"/>
  <c r="BH566" i="1"/>
  <c r="BG566" i="1"/>
  <c r="BF566" i="1"/>
  <c r="AA566" i="1"/>
  <c r="Y566" i="1"/>
  <c r="W566" i="1"/>
  <c r="N566" i="1"/>
  <c r="BE566" i="1" s="1"/>
  <c r="BK565" i="1"/>
  <c r="BI565" i="1"/>
  <c r="BH565" i="1"/>
  <c r="BG565" i="1"/>
  <c r="BF565" i="1"/>
  <c r="AA565" i="1"/>
  <c r="Y565" i="1"/>
  <c r="W565" i="1"/>
  <c r="N565" i="1"/>
  <c r="BE565" i="1" s="1"/>
  <c r="BK564" i="1"/>
  <c r="BI564" i="1"/>
  <c r="BH564" i="1"/>
  <c r="BG564" i="1"/>
  <c r="BF564" i="1"/>
  <c r="AA564" i="1"/>
  <c r="Y564" i="1"/>
  <c r="W564" i="1"/>
  <c r="N564" i="1"/>
  <c r="BE564" i="1" s="1"/>
  <c r="BK559" i="1"/>
  <c r="BI559" i="1"/>
  <c r="BH559" i="1"/>
  <c r="BG559" i="1"/>
  <c r="BF559" i="1"/>
  <c r="AA559" i="1"/>
  <c r="Y559" i="1"/>
  <c r="W559" i="1"/>
  <c r="N559" i="1"/>
  <c r="BE559" i="1" s="1"/>
  <c r="BK557" i="1"/>
  <c r="BI557" i="1"/>
  <c r="BH557" i="1"/>
  <c r="BG557" i="1"/>
  <c r="BF557" i="1"/>
  <c r="AA557" i="1"/>
  <c r="Y557" i="1"/>
  <c r="W557" i="1"/>
  <c r="N557" i="1"/>
  <c r="BE557" i="1" s="1"/>
  <c r="BK556" i="1"/>
  <c r="BI556" i="1"/>
  <c r="BH556" i="1"/>
  <c r="BG556" i="1"/>
  <c r="BF556" i="1"/>
  <c r="AA556" i="1"/>
  <c r="Y556" i="1"/>
  <c r="W556" i="1"/>
  <c r="N556" i="1"/>
  <c r="BE556" i="1" s="1"/>
  <c r="BK555" i="1"/>
  <c r="BI555" i="1"/>
  <c r="BH555" i="1"/>
  <c r="BG555" i="1"/>
  <c r="BF555" i="1"/>
  <c r="AA555" i="1"/>
  <c r="Y555" i="1"/>
  <c r="W555" i="1"/>
  <c r="N555" i="1"/>
  <c r="BE555" i="1" s="1"/>
  <c r="BK554" i="1"/>
  <c r="BI554" i="1"/>
  <c r="BH554" i="1"/>
  <c r="BG554" i="1"/>
  <c r="BF554" i="1"/>
  <c r="AA554" i="1"/>
  <c r="Y554" i="1"/>
  <c r="W554" i="1"/>
  <c r="N554" i="1"/>
  <c r="BE554" i="1" s="1"/>
  <c r="BK553" i="1"/>
  <c r="BI553" i="1"/>
  <c r="BH553" i="1"/>
  <c r="BG553" i="1"/>
  <c r="BF553" i="1"/>
  <c r="AA553" i="1"/>
  <c r="Y553" i="1"/>
  <c r="W553" i="1"/>
  <c r="N553" i="1"/>
  <c r="BE553" i="1" s="1"/>
  <c r="BK552" i="1"/>
  <c r="BI552" i="1"/>
  <c r="BH552" i="1"/>
  <c r="BG552" i="1"/>
  <c r="BF552" i="1"/>
  <c r="AA552" i="1"/>
  <c r="Y552" i="1"/>
  <c r="W552" i="1"/>
  <c r="N552" i="1"/>
  <c r="BE552" i="1" s="1"/>
  <c r="BK551" i="1"/>
  <c r="BI551" i="1"/>
  <c r="BH551" i="1"/>
  <c r="BG551" i="1"/>
  <c r="BF551" i="1"/>
  <c r="AA551" i="1"/>
  <c r="Y551" i="1"/>
  <c r="W551" i="1"/>
  <c r="N551" i="1"/>
  <c r="BE551" i="1" s="1"/>
  <c r="BK550" i="1"/>
  <c r="BI550" i="1"/>
  <c r="BH550" i="1"/>
  <c r="BG550" i="1"/>
  <c r="BF550" i="1"/>
  <c r="AA550" i="1"/>
  <c r="Y550" i="1"/>
  <c r="W550" i="1"/>
  <c r="N550" i="1"/>
  <c r="BE550" i="1" s="1"/>
  <c r="BK549" i="1"/>
  <c r="BI549" i="1"/>
  <c r="BH549" i="1"/>
  <c r="BG549" i="1"/>
  <c r="BF549" i="1"/>
  <c r="AA549" i="1"/>
  <c r="Y549" i="1"/>
  <c r="W549" i="1"/>
  <c r="N549" i="1"/>
  <c r="BE549" i="1" s="1"/>
  <c r="BK547" i="1"/>
  <c r="BI547" i="1"/>
  <c r="BH547" i="1"/>
  <c r="BG547" i="1"/>
  <c r="BF547" i="1"/>
  <c r="AA547" i="1"/>
  <c r="Y547" i="1"/>
  <c r="W547" i="1"/>
  <c r="N547" i="1"/>
  <c r="BE547" i="1" s="1"/>
  <c r="BK545" i="1"/>
  <c r="BI545" i="1"/>
  <c r="BH545" i="1"/>
  <c r="BG545" i="1"/>
  <c r="BF545" i="1"/>
  <c r="AA545" i="1"/>
  <c r="Y545" i="1"/>
  <c r="W545" i="1"/>
  <c r="N545" i="1"/>
  <c r="BE545" i="1" s="1"/>
  <c r="BK544" i="1"/>
  <c r="BI544" i="1"/>
  <c r="BH544" i="1"/>
  <c r="BG544" i="1"/>
  <c r="BF544" i="1"/>
  <c r="AA544" i="1"/>
  <c r="Y544" i="1"/>
  <c r="W544" i="1"/>
  <c r="N544" i="1"/>
  <c r="BE544" i="1" s="1"/>
  <c r="BK543" i="1"/>
  <c r="BI543" i="1"/>
  <c r="BH543" i="1"/>
  <c r="BG543" i="1"/>
  <c r="BF543" i="1"/>
  <c r="AA543" i="1"/>
  <c r="Y543" i="1"/>
  <c r="W543" i="1"/>
  <c r="N543" i="1"/>
  <c r="BE543" i="1" s="1"/>
  <c r="BK542" i="1"/>
  <c r="BI542" i="1"/>
  <c r="BH542" i="1"/>
  <c r="BG542" i="1"/>
  <c r="BF542" i="1"/>
  <c r="AA542" i="1"/>
  <c r="Y542" i="1"/>
  <c r="W542" i="1"/>
  <c r="N542" i="1"/>
  <c r="BE542" i="1" s="1"/>
  <c r="BK541" i="1"/>
  <c r="BI541" i="1"/>
  <c r="BH541" i="1"/>
  <c r="BG541" i="1"/>
  <c r="BF541" i="1"/>
  <c r="AA541" i="1"/>
  <c r="Y541" i="1"/>
  <c r="W541" i="1"/>
  <c r="N541" i="1"/>
  <c r="BE541" i="1" s="1"/>
  <c r="BK540" i="1"/>
  <c r="BI540" i="1"/>
  <c r="BH540" i="1"/>
  <c r="BG540" i="1"/>
  <c r="BF540" i="1"/>
  <c r="AA540" i="1"/>
  <c r="Y540" i="1"/>
  <c r="W540" i="1"/>
  <c r="N540" i="1"/>
  <c r="BE540" i="1" s="1"/>
  <c r="BK539" i="1"/>
  <c r="BI539" i="1"/>
  <c r="BH539" i="1"/>
  <c r="BG539" i="1"/>
  <c r="BF539" i="1"/>
  <c r="AA539" i="1"/>
  <c r="Y539" i="1"/>
  <c r="W539" i="1"/>
  <c r="N539" i="1"/>
  <c r="BE539" i="1" s="1"/>
  <c r="BK535" i="1"/>
  <c r="BI535" i="1"/>
  <c r="BH535" i="1"/>
  <c r="BG535" i="1"/>
  <c r="BF535" i="1"/>
  <c r="AA535" i="1"/>
  <c r="Y535" i="1"/>
  <c r="W535" i="1"/>
  <c r="N535" i="1"/>
  <c r="BE535" i="1" s="1"/>
  <c r="BK533" i="1"/>
  <c r="BI533" i="1"/>
  <c r="BH533" i="1"/>
  <c r="BG533" i="1"/>
  <c r="BF533" i="1"/>
  <c r="AA533" i="1"/>
  <c r="Y533" i="1"/>
  <c r="W533" i="1"/>
  <c r="N533" i="1"/>
  <c r="BE533" i="1" s="1"/>
  <c r="BK529" i="1"/>
  <c r="BI529" i="1"/>
  <c r="BH529" i="1"/>
  <c r="BG529" i="1"/>
  <c r="BF529" i="1"/>
  <c r="AA529" i="1"/>
  <c r="Y529" i="1"/>
  <c r="W529" i="1"/>
  <c r="N529" i="1"/>
  <c r="BE529" i="1" s="1"/>
  <c r="BK527" i="1"/>
  <c r="BI527" i="1"/>
  <c r="BH527" i="1"/>
  <c r="BG527" i="1"/>
  <c r="BF527" i="1"/>
  <c r="AA527" i="1"/>
  <c r="Y527" i="1"/>
  <c r="W527" i="1"/>
  <c r="N527" i="1"/>
  <c r="BE527" i="1" s="1"/>
  <c r="BK526" i="1"/>
  <c r="BI526" i="1"/>
  <c r="BH526" i="1"/>
  <c r="BG526" i="1"/>
  <c r="BF526" i="1"/>
  <c r="AA526" i="1"/>
  <c r="Y526" i="1"/>
  <c r="W526" i="1"/>
  <c r="N526" i="1"/>
  <c r="BE526" i="1" s="1"/>
  <c r="BK525" i="1"/>
  <c r="BI525" i="1"/>
  <c r="BH525" i="1"/>
  <c r="BG525" i="1"/>
  <c r="BF525" i="1"/>
  <c r="AA525" i="1"/>
  <c r="Y525" i="1"/>
  <c r="W525" i="1"/>
  <c r="N525" i="1"/>
  <c r="BE525" i="1" s="1"/>
  <c r="BK524" i="1"/>
  <c r="BI524" i="1"/>
  <c r="BH524" i="1"/>
  <c r="BG524" i="1"/>
  <c r="BF524" i="1"/>
  <c r="AA524" i="1"/>
  <c r="Y524" i="1"/>
  <c r="W524" i="1"/>
  <c r="N524" i="1"/>
  <c r="BE524" i="1" s="1"/>
  <c r="BK523" i="1"/>
  <c r="BI523" i="1"/>
  <c r="BH523" i="1"/>
  <c r="BG523" i="1"/>
  <c r="BF523" i="1"/>
  <c r="AA523" i="1"/>
  <c r="Y523" i="1"/>
  <c r="W523" i="1"/>
  <c r="N523" i="1"/>
  <c r="BE523" i="1" s="1"/>
  <c r="BK522" i="1"/>
  <c r="BI522" i="1"/>
  <c r="BH522" i="1"/>
  <c r="BG522" i="1"/>
  <c r="BF522" i="1"/>
  <c r="AA522" i="1"/>
  <c r="Y522" i="1"/>
  <c r="W522" i="1"/>
  <c r="N522" i="1"/>
  <c r="BE522" i="1" s="1"/>
  <c r="BK521" i="1"/>
  <c r="BI521" i="1"/>
  <c r="BH521" i="1"/>
  <c r="BG521" i="1"/>
  <c r="BF521" i="1"/>
  <c r="AA521" i="1"/>
  <c r="Y521" i="1"/>
  <c r="W521" i="1"/>
  <c r="N521" i="1"/>
  <c r="BE521" i="1" s="1"/>
  <c r="BK520" i="1"/>
  <c r="BI520" i="1"/>
  <c r="BH520" i="1"/>
  <c r="BG520" i="1"/>
  <c r="BF520" i="1"/>
  <c r="AA520" i="1"/>
  <c r="Y520" i="1"/>
  <c r="W520" i="1"/>
  <c r="N520" i="1"/>
  <c r="BE520" i="1" s="1"/>
  <c r="BK519" i="1"/>
  <c r="BI519" i="1"/>
  <c r="BH519" i="1"/>
  <c r="BG519" i="1"/>
  <c r="BF519" i="1"/>
  <c r="AA519" i="1"/>
  <c r="Y519" i="1"/>
  <c r="W519" i="1"/>
  <c r="N519" i="1"/>
  <c r="BE519" i="1" s="1"/>
  <c r="BK518" i="1"/>
  <c r="BI518" i="1"/>
  <c r="BH518" i="1"/>
  <c r="BG518" i="1"/>
  <c r="BF518" i="1"/>
  <c r="AA518" i="1"/>
  <c r="Y518" i="1"/>
  <c r="W518" i="1"/>
  <c r="N518" i="1"/>
  <c r="BE518" i="1" s="1"/>
  <c r="BK517" i="1"/>
  <c r="BI517" i="1"/>
  <c r="BH517" i="1"/>
  <c r="BG517" i="1"/>
  <c r="BF517" i="1"/>
  <c r="AA517" i="1"/>
  <c r="Y517" i="1"/>
  <c r="W517" i="1"/>
  <c r="N517" i="1"/>
  <c r="BE517" i="1" s="1"/>
  <c r="BK516" i="1"/>
  <c r="BI516" i="1"/>
  <c r="BH516" i="1"/>
  <c r="BG516" i="1"/>
  <c r="BF516" i="1"/>
  <c r="AA516" i="1"/>
  <c r="Y516" i="1"/>
  <c r="W516" i="1"/>
  <c r="N516" i="1"/>
  <c r="BE516" i="1" s="1"/>
  <c r="BK515" i="1"/>
  <c r="BI515" i="1"/>
  <c r="BH515" i="1"/>
  <c r="BG515" i="1"/>
  <c r="BF515" i="1"/>
  <c r="AA515" i="1"/>
  <c r="Y515" i="1"/>
  <c r="W515" i="1"/>
  <c r="N515" i="1"/>
  <c r="BE515" i="1" s="1"/>
  <c r="BK514" i="1"/>
  <c r="BI514" i="1"/>
  <c r="BH514" i="1"/>
  <c r="BG514" i="1"/>
  <c r="BF514" i="1"/>
  <c r="AA514" i="1"/>
  <c r="Y514" i="1"/>
  <c r="W514" i="1"/>
  <c r="N514" i="1"/>
  <c r="BE514" i="1" s="1"/>
  <c r="BK513" i="1"/>
  <c r="BI513" i="1"/>
  <c r="BH513" i="1"/>
  <c r="BG513" i="1"/>
  <c r="BF513" i="1"/>
  <c r="AA513" i="1"/>
  <c r="Y513" i="1"/>
  <c r="W513" i="1"/>
  <c r="N513" i="1"/>
  <c r="BE513" i="1" s="1"/>
  <c r="BK512" i="1"/>
  <c r="BI512" i="1"/>
  <c r="BH512" i="1"/>
  <c r="BG512" i="1"/>
  <c r="BF512" i="1"/>
  <c r="AA512" i="1"/>
  <c r="Y512" i="1"/>
  <c r="W512" i="1"/>
  <c r="N512" i="1"/>
  <c r="BE512" i="1" s="1"/>
  <c r="BK510" i="1"/>
  <c r="BI510" i="1"/>
  <c r="BH510" i="1"/>
  <c r="BG510" i="1"/>
  <c r="BF510" i="1"/>
  <c r="AA510" i="1"/>
  <c r="Y510" i="1"/>
  <c r="W510" i="1"/>
  <c r="N510" i="1"/>
  <c r="BE510" i="1" s="1"/>
  <c r="BK509" i="1"/>
  <c r="BI509" i="1"/>
  <c r="BH509" i="1"/>
  <c r="BG509" i="1"/>
  <c r="BF509" i="1"/>
  <c r="AA509" i="1"/>
  <c r="Y509" i="1"/>
  <c r="W509" i="1"/>
  <c r="N509" i="1"/>
  <c r="BE509" i="1" s="1"/>
  <c r="BK507" i="1"/>
  <c r="BI507" i="1"/>
  <c r="BH507" i="1"/>
  <c r="BG507" i="1"/>
  <c r="BF507" i="1"/>
  <c r="AA507" i="1"/>
  <c r="Y507" i="1"/>
  <c r="W507" i="1"/>
  <c r="N507" i="1"/>
  <c r="BE507" i="1" s="1"/>
  <c r="BK505" i="1"/>
  <c r="BI505" i="1"/>
  <c r="BH505" i="1"/>
  <c r="BG505" i="1"/>
  <c r="BF505" i="1"/>
  <c r="AA505" i="1"/>
  <c r="Y505" i="1"/>
  <c r="W505" i="1"/>
  <c r="N505" i="1"/>
  <c r="BE505" i="1" s="1"/>
  <c r="BK503" i="1"/>
  <c r="BI503" i="1"/>
  <c r="BH503" i="1"/>
  <c r="BG503" i="1"/>
  <c r="BF503" i="1"/>
  <c r="AA503" i="1"/>
  <c r="Y503" i="1"/>
  <c r="W503" i="1"/>
  <c r="N503" i="1"/>
  <c r="BE503" i="1" s="1"/>
  <c r="BK502" i="1"/>
  <c r="BI502" i="1"/>
  <c r="BH502" i="1"/>
  <c r="BG502" i="1"/>
  <c r="BF502" i="1"/>
  <c r="AA502" i="1"/>
  <c r="Y502" i="1"/>
  <c r="W502" i="1"/>
  <c r="N502" i="1"/>
  <c r="BE502" i="1" s="1"/>
  <c r="BK501" i="1"/>
  <c r="BI501" i="1"/>
  <c r="BH501" i="1"/>
  <c r="BG501" i="1"/>
  <c r="BF501" i="1"/>
  <c r="AA501" i="1"/>
  <c r="Y501" i="1"/>
  <c r="W501" i="1"/>
  <c r="N501" i="1"/>
  <c r="BE501" i="1" s="1"/>
  <c r="BK500" i="1"/>
  <c r="BI500" i="1"/>
  <c r="BH500" i="1"/>
  <c r="BG500" i="1"/>
  <c r="BF500" i="1"/>
  <c r="AA500" i="1"/>
  <c r="Y500" i="1"/>
  <c r="W500" i="1"/>
  <c r="N500" i="1"/>
  <c r="BE500" i="1" s="1"/>
  <c r="BK499" i="1"/>
  <c r="BI499" i="1"/>
  <c r="BH499" i="1"/>
  <c r="BG499" i="1"/>
  <c r="BF499" i="1"/>
  <c r="AA499" i="1"/>
  <c r="Y499" i="1"/>
  <c r="W499" i="1"/>
  <c r="N499" i="1"/>
  <c r="BE499" i="1" s="1"/>
  <c r="BK498" i="1"/>
  <c r="BI498" i="1"/>
  <c r="BH498" i="1"/>
  <c r="BG498" i="1"/>
  <c r="BF498" i="1"/>
  <c r="AA498" i="1"/>
  <c r="Y498" i="1"/>
  <c r="W498" i="1"/>
  <c r="N498" i="1"/>
  <c r="BE498" i="1" s="1"/>
  <c r="BK497" i="1"/>
  <c r="BI497" i="1"/>
  <c r="BH497" i="1"/>
  <c r="BG497" i="1"/>
  <c r="BF497" i="1"/>
  <c r="AA497" i="1"/>
  <c r="Y497" i="1"/>
  <c r="W497" i="1"/>
  <c r="N497" i="1"/>
  <c r="BE497" i="1" s="1"/>
  <c r="BK496" i="1"/>
  <c r="BI496" i="1"/>
  <c r="BH496" i="1"/>
  <c r="BG496" i="1"/>
  <c r="BF496" i="1"/>
  <c r="AA496" i="1"/>
  <c r="Y496" i="1"/>
  <c r="W496" i="1"/>
  <c r="N496" i="1"/>
  <c r="BE496" i="1" s="1"/>
  <c r="BK495" i="1"/>
  <c r="BI495" i="1"/>
  <c r="BH495" i="1"/>
  <c r="BG495" i="1"/>
  <c r="BF495" i="1"/>
  <c r="AA495" i="1"/>
  <c r="Y495" i="1"/>
  <c r="W495" i="1"/>
  <c r="N495" i="1"/>
  <c r="BE495" i="1" s="1"/>
  <c r="BK494" i="1"/>
  <c r="BI494" i="1"/>
  <c r="BH494" i="1"/>
  <c r="BG494" i="1"/>
  <c r="BF494" i="1"/>
  <c r="AA494" i="1"/>
  <c r="Y494" i="1"/>
  <c r="W494" i="1"/>
  <c r="N494" i="1"/>
  <c r="BE494" i="1" s="1"/>
  <c r="BK492" i="1"/>
  <c r="BI492" i="1"/>
  <c r="BH492" i="1"/>
  <c r="BG492" i="1"/>
  <c r="BF492" i="1"/>
  <c r="AA492" i="1"/>
  <c r="Y492" i="1"/>
  <c r="W492" i="1"/>
  <c r="N492" i="1"/>
  <c r="BE492" i="1" s="1"/>
  <c r="BK491" i="1"/>
  <c r="BI491" i="1"/>
  <c r="BH491" i="1"/>
  <c r="BG491" i="1"/>
  <c r="BF491" i="1"/>
  <c r="AA491" i="1"/>
  <c r="Y491" i="1"/>
  <c r="W491" i="1"/>
  <c r="N491" i="1"/>
  <c r="BE491" i="1" s="1"/>
  <c r="BK490" i="1"/>
  <c r="BI490" i="1"/>
  <c r="BH490" i="1"/>
  <c r="BG490" i="1"/>
  <c r="BF490" i="1"/>
  <c r="AA490" i="1"/>
  <c r="Y490" i="1"/>
  <c r="W490" i="1"/>
  <c r="N490" i="1"/>
  <c r="BE490" i="1" s="1"/>
  <c r="BK489" i="1"/>
  <c r="BI489" i="1"/>
  <c r="BH489" i="1"/>
  <c r="BG489" i="1"/>
  <c r="BF489" i="1"/>
  <c r="AA489" i="1"/>
  <c r="Y489" i="1"/>
  <c r="W489" i="1"/>
  <c r="N489" i="1"/>
  <c r="BE489" i="1" s="1"/>
  <c r="BK487" i="1"/>
  <c r="BI487" i="1"/>
  <c r="BH487" i="1"/>
  <c r="BG487" i="1"/>
  <c r="BF487" i="1"/>
  <c r="AA487" i="1"/>
  <c r="Y487" i="1"/>
  <c r="W487" i="1"/>
  <c r="N487" i="1"/>
  <c r="BE487" i="1" s="1"/>
  <c r="BK485" i="1"/>
  <c r="BI485" i="1"/>
  <c r="BH485" i="1"/>
  <c r="BG485" i="1"/>
  <c r="BF485" i="1"/>
  <c r="AA485" i="1"/>
  <c r="Y485" i="1"/>
  <c r="W485" i="1"/>
  <c r="N485" i="1"/>
  <c r="BE485" i="1" s="1"/>
  <c r="BK483" i="1"/>
  <c r="BI483" i="1"/>
  <c r="BH483" i="1"/>
  <c r="BG483" i="1"/>
  <c r="BF483" i="1"/>
  <c r="AA483" i="1"/>
  <c r="Y483" i="1"/>
  <c r="W483" i="1"/>
  <c r="N483" i="1"/>
  <c r="BE483" i="1" s="1"/>
  <c r="BK482" i="1"/>
  <c r="BI482" i="1"/>
  <c r="BH482" i="1"/>
  <c r="BG482" i="1"/>
  <c r="BF482" i="1"/>
  <c r="AA482" i="1"/>
  <c r="Y482" i="1"/>
  <c r="W482" i="1"/>
  <c r="N482" i="1"/>
  <c r="BE482" i="1" s="1"/>
  <c r="BK480" i="1"/>
  <c r="BI480" i="1"/>
  <c r="BH480" i="1"/>
  <c r="BG480" i="1"/>
  <c r="BF480" i="1"/>
  <c r="AA480" i="1"/>
  <c r="Y480" i="1"/>
  <c r="W480" i="1"/>
  <c r="N480" i="1"/>
  <c r="BE480" i="1" s="1"/>
  <c r="BK479" i="1"/>
  <c r="BI479" i="1"/>
  <c r="BH479" i="1"/>
  <c r="BG479" i="1"/>
  <c r="BF479" i="1"/>
  <c r="AA479" i="1"/>
  <c r="Y479" i="1"/>
  <c r="W479" i="1"/>
  <c r="N479" i="1"/>
  <c r="BE479" i="1" s="1"/>
  <c r="BK478" i="1"/>
  <c r="BI478" i="1"/>
  <c r="BH478" i="1"/>
  <c r="BG478" i="1"/>
  <c r="BF478" i="1"/>
  <c r="AA478" i="1"/>
  <c r="Y478" i="1"/>
  <c r="W478" i="1"/>
  <c r="N478" i="1"/>
  <c r="BE478" i="1" s="1"/>
  <c r="BK477" i="1"/>
  <c r="BK474" i="1" s="1"/>
  <c r="N474" i="1" s="1"/>
  <c r="N106" i="1" s="1"/>
  <c r="BI477" i="1"/>
  <c r="BH477" i="1"/>
  <c r="BG477" i="1"/>
  <c r="BF477" i="1"/>
  <c r="AA477" i="1"/>
  <c r="Y477" i="1"/>
  <c r="W477" i="1"/>
  <c r="N477" i="1"/>
  <c r="BE477" i="1" s="1"/>
  <c r="BK475" i="1"/>
  <c r="BI475" i="1"/>
  <c r="BH475" i="1"/>
  <c r="BG475" i="1"/>
  <c r="BF475" i="1"/>
  <c r="AA475" i="1"/>
  <c r="Y475" i="1"/>
  <c r="W475" i="1"/>
  <c r="W474" i="1" s="1"/>
  <c r="N475" i="1"/>
  <c r="BE475" i="1" s="1"/>
  <c r="BK473" i="1"/>
  <c r="BI473" i="1"/>
  <c r="BH473" i="1"/>
  <c r="BG473" i="1"/>
  <c r="BF473" i="1"/>
  <c r="AA473" i="1"/>
  <c r="Y473" i="1"/>
  <c r="W473" i="1"/>
  <c r="N473" i="1"/>
  <c r="BE473" i="1" s="1"/>
  <c r="BK471" i="1"/>
  <c r="BI471" i="1"/>
  <c r="BH471" i="1"/>
  <c r="BG471" i="1"/>
  <c r="BF471" i="1"/>
  <c r="AA471" i="1"/>
  <c r="AA466" i="1" s="1"/>
  <c r="Y471" i="1"/>
  <c r="W471" i="1"/>
  <c r="N471" i="1"/>
  <c r="BE471" i="1" s="1"/>
  <c r="BK467" i="1"/>
  <c r="BK466" i="1" s="1"/>
  <c r="N466" i="1" s="1"/>
  <c r="N105" i="1" s="1"/>
  <c r="BI467" i="1"/>
  <c r="BH467" i="1"/>
  <c r="BG467" i="1"/>
  <c r="BF467" i="1"/>
  <c r="AA467" i="1"/>
  <c r="Y467" i="1"/>
  <c r="W467" i="1"/>
  <c r="N467" i="1"/>
  <c r="BE467" i="1" s="1"/>
  <c r="BK465" i="1"/>
  <c r="BI465" i="1"/>
  <c r="BH465" i="1"/>
  <c r="BG465" i="1"/>
  <c r="BF465" i="1"/>
  <c r="AA465" i="1"/>
  <c r="Y465" i="1"/>
  <c r="W465" i="1"/>
  <c r="N465" i="1"/>
  <c r="BE465" i="1" s="1"/>
  <c r="BK463" i="1"/>
  <c r="BI463" i="1"/>
  <c r="BH463" i="1"/>
  <c r="BG463" i="1"/>
  <c r="BF463" i="1"/>
  <c r="AA463" i="1"/>
  <c r="Y463" i="1"/>
  <c r="W463" i="1"/>
  <c r="N463" i="1"/>
  <c r="BE463" i="1" s="1"/>
  <c r="BK462" i="1"/>
  <c r="BI462" i="1"/>
  <c r="BH462" i="1"/>
  <c r="BG462" i="1"/>
  <c r="BF462" i="1"/>
  <c r="AA462" i="1"/>
  <c r="Y462" i="1"/>
  <c r="W462" i="1"/>
  <c r="N462" i="1"/>
  <c r="BE462" i="1" s="1"/>
  <c r="BK461" i="1"/>
  <c r="BI461" i="1"/>
  <c r="BH461" i="1"/>
  <c r="BG461" i="1"/>
  <c r="BF461" i="1"/>
  <c r="AA461" i="1"/>
  <c r="Y461" i="1"/>
  <c r="W461" i="1"/>
  <c r="N461" i="1"/>
  <c r="BE461" i="1" s="1"/>
  <c r="BK460" i="1"/>
  <c r="BI460" i="1"/>
  <c r="BH460" i="1"/>
  <c r="BG460" i="1"/>
  <c r="BF460" i="1"/>
  <c r="AA460" i="1"/>
  <c r="Y460" i="1"/>
  <c r="W460" i="1"/>
  <c r="N460" i="1"/>
  <c r="BE460" i="1" s="1"/>
  <c r="BK459" i="1"/>
  <c r="BI459" i="1"/>
  <c r="BH459" i="1"/>
  <c r="BG459" i="1"/>
  <c r="BF459" i="1"/>
  <c r="AA459" i="1"/>
  <c r="Y459" i="1"/>
  <c r="W459" i="1"/>
  <c r="N459" i="1"/>
  <c r="BE459" i="1" s="1"/>
  <c r="BK458" i="1"/>
  <c r="BI458" i="1"/>
  <c r="BH458" i="1"/>
  <c r="BG458" i="1"/>
  <c r="BF458" i="1"/>
  <c r="AA458" i="1"/>
  <c r="Y458" i="1"/>
  <c r="W458" i="1"/>
  <c r="N458" i="1"/>
  <c r="BE458" i="1" s="1"/>
  <c r="BK457" i="1"/>
  <c r="BI457" i="1"/>
  <c r="BH457" i="1"/>
  <c r="BG457" i="1"/>
  <c r="BF457" i="1"/>
  <c r="AA457" i="1"/>
  <c r="Y457" i="1"/>
  <c r="W457" i="1"/>
  <c r="N457" i="1"/>
  <c r="BE457" i="1" s="1"/>
  <c r="BK455" i="1"/>
  <c r="BI455" i="1"/>
  <c r="BH455" i="1"/>
  <c r="BG455" i="1"/>
  <c r="BF455" i="1"/>
  <c r="AA455" i="1"/>
  <c r="Y455" i="1"/>
  <c r="W455" i="1"/>
  <c r="N455" i="1"/>
  <c r="BE455" i="1" s="1"/>
  <c r="BK453" i="1"/>
  <c r="BI453" i="1"/>
  <c r="BH453" i="1"/>
  <c r="BG453" i="1"/>
  <c r="BF453" i="1"/>
  <c r="AA453" i="1"/>
  <c r="Y453" i="1"/>
  <c r="W453" i="1"/>
  <c r="N453" i="1"/>
  <c r="BE453" i="1" s="1"/>
  <c r="BK452" i="1"/>
  <c r="BI452" i="1"/>
  <c r="BH452" i="1"/>
  <c r="BG452" i="1"/>
  <c r="BF452" i="1"/>
  <c r="AA452" i="1"/>
  <c r="AA448" i="1" s="1"/>
  <c r="Y452" i="1"/>
  <c r="W452" i="1"/>
  <c r="N452" i="1"/>
  <c r="BE452" i="1" s="1"/>
  <c r="BK451" i="1"/>
  <c r="BI451" i="1"/>
  <c r="BH451" i="1"/>
  <c r="BG451" i="1"/>
  <c r="BF451" i="1"/>
  <c r="AA451" i="1"/>
  <c r="Y451" i="1"/>
  <c r="W451" i="1"/>
  <c r="N451" i="1"/>
  <c r="BE451" i="1" s="1"/>
  <c r="BK449" i="1"/>
  <c r="BI449" i="1"/>
  <c r="BH449" i="1"/>
  <c r="BG449" i="1"/>
  <c r="BF449" i="1"/>
  <c r="AA449" i="1"/>
  <c r="Y449" i="1"/>
  <c r="W449" i="1"/>
  <c r="N449" i="1"/>
  <c r="BE449" i="1" s="1"/>
  <c r="BK447" i="1"/>
  <c r="BI447" i="1"/>
  <c r="BH447" i="1"/>
  <c r="BG447" i="1"/>
  <c r="BF447" i="1"/>
  <c r="AA447" i="1"/>
  <c r="Y447" i="1"/>
  <c r="W447" i="1"/>
  <c r="N447" i="1"/>
  <c r="BE447" i="1" s="1"/>
  <c r="BK445" i="1"/>
  <c r="BI445" i="1"/>
  <c r="BH445" i="1"/>
  <c r="BG445" i="1"/>
  <c r="BF445" i="1"/>
  <c r="AA445" i="1"/>
  <c r="Y445" i="1"/>
  <c r="W445" i="1"/>
  <c r="N445" i="1"/>
  <c r="BE445" i="1" s="1"/>
  <c r="BK443" i="1"/>
  <c r="BI443" i="1"/>
  <c r="BH443" i="1"/>
  <c r="BG443" i="1"/>
  <c r="BF443" i="1"/>
  <c r="AA443" i="1"/>
  <c r="Y443" i="1"/>
  <c r="W443" i="1"/>
  <c r="N443" i="1"/>
  <c r="BE443" i="1" s="1"/>
  <c r="BK441" i="1"/>
  <c r="BI441" i="1"/>
  <c r="BH441" i="1"/>
  <c r="BG441" i="1"/>
  <c r="BF441" i="1"/>
  <c r="AA441" i="1"/>
  <c r="Y441" i="1"/>
  <c r="W441" i="1"/>
  <c r="N441" i="1"/>
  <c r="BE441" i="1" s="1"/>
  <c r="BK439" i="1"/>
  <c r="BI439" i="1"/>
  <c r="BH439" i="1"/>
  <c r="BG439" i="1"/>
  <c r="BF439" i="1"/>
  <c r="AA439" i="1"/>
  <c r="Y439" i="1"/>
  <c r="W439" i="1"/>
  <c r="N439" i="1"/>
  <c r="BE439" i="1" s="1"/>
  <c r="BK438" i="1"/>
  <c r="BI438" i="1"/>
  <c r="BH438" i="1"/>
  <c r="BG438" i="1"/>
  <c r="BF438" i="1"/>
  <c r="AA438" i="1"/>
  <c r="Y438" i="1"/>
  <c r="W438" i="1"/>
  <c r="N438" i="1"/>
  <c r="BE438" i="1" s="1"/>
  <c r="BK436" i="1"/>
  <c r="BI436" i="1"/>
  <c r="BH436" i="1"/>
  <c r="BG436" i="1"/>
  <c r="BF436" i="1"/>
  <c r="AA436" i="1"/>
  <c r="Y436" i="1"/>
  <c r="W436" i="1"/>
  <c r="N436" i="1"/>
  <c r="BE436" i="1" s="1"/>
  <c r="BK434" i="1"/>
  <c r="BI434" i="1"/>
  <c r="BH434" i="1"/>
  <c r="BG434" i="1"/>
  <c r="BF434" i="1"/>
  <c r="AA434" i="1"/>
  <c r="Y434" i="1"/>
  <c r="W434" i="1"/>
  <c r="N434" i="1"/>
  <c r="BE434" i="1" s="1"/>
  <c r="BK432" i="1"/>
  <c r="BI432" i="1"/>
  <c r="BH432" i="1"/>
  <c r="BG432" i="1"/>
  <c r="BF432" i="1"/>
  <c r="AA432" i="1"/>
  <c r="Y432" i="1"/>
  <c r="W432" i="1"/>
  <c r="N432" i="1"/>
  <c r="BE432" i="1" s="1"/>
  <c r="BK430" i="1"/>
  <c r="BI430" i="1"/>
  <c r="BH430" i="1"/>
  <c r="BG430" i="1"/>
  <c r="BF430" i="1"/>
  <c r="AA430" i="1"/>
  <c r="Y430" i="1"/>
  <c r="W430" i="1"/>
  <c r="N430" i="1"/>
  <c r="BE430" i="1" s="1"/>
  <c r="BK429" i="1"/>
  <c r="BI429" i="1"/>
  <c r="BH429" i="1"/>
  <c r="BG429" i="1"/>
  <c r="BF429" i="1"/>
  <c r="AA429" i="1"/>
  <c r="Y429" i="1"/>
  <c r="W429" i="1"/>
  <c r="N429" i="1"/>
  <c r="BE429" i="1" s="1"/>
  <c r="BK427" i="1"/>
  <c r="BI427" i="1"/>
  <c r="BH427" i="1"/>
  <c r="BG427" i="1"/>
  <c r="BF427" i="1"/>
  <c r="AA427" i="1"/>
  <c r="Y427" i="1"/>
  <c r="W427" i="1"/>
  <c r="N427" i="1"/>
  <c r="BE427" i="1" s="1"/>
  <c r="BK426" i="1"/>
  <c r="BI426" i="1"/>
  <c r="BH426" i="1"/>
  <c r="BG426" i="1"/>
  <c r="BF426" i="1"/>
  <c r="AA426" i="1"/>
  <c r="Y426" i="1"/>
  <c r="W426" i="1"/>
  <c r="N426" i="1"/>
  <c r="BE426" i="1" s="1"/>
  <c r="BK425" i="1"/>
  <c r="BI425" i="1"/>
  <c r="BH425" i="1"/>
  <c r="BG425" i="1"/>
  <c r="BF425" i="1"/>
  <c r="AA425" i="1"/>
  <c r="Y425" i="1"/>
  <c r="W425" i="1"/>
  <c r="N425" i="1"/>
  <c r="BE425" i="1" s="1"/>
  <c r="BK424" i="1"/>
  <c r="BI424" i="1"/>
  <c r="BH424" i="1"/>
  <c r="BG424" i="1"/>
  <c r="BF424" i="1"/>
  <c r="AA424" i="1"/>
  <c r="Y424" i="1"/>
  <c r="W424" i="1"/>
  <c r="N424" i="1"/>
  <c r="BE424" i="1" s="1"/>
  <c r="BK423" i="1"/>
  <c r="BI423" i="1"/>
  <c r="BH423" i="1"/>
  <c r="BG423" i="1"/>
  <c r="BF423" i="1"/>
  <c r="AA423" i="1"/>
  <c r="Y423" i="1"/>
  <c r="W423" i="1"/>
  <c r="N423" i="1"/>
  <c r="BE423" i="1" s="1"/>
  <c r="BK422" i="1"/>
  <c r="BI422" i="1"/>
  <c r="BH422" i="1"/>
  <c r="BG422" i="1"/>
  <c r="BF422" i="1"/>
  <c r="AA422" i="1"/>
  <c r="Y422" i="1"/>
  <c r="W422" i="1"/>
  <c r="N422" i="1"/>
  <c r="BE422" i="1" s="1"/>
  <c r="BK421" i="1"/>
  <c r="BI421" i="1"/>
  <c r="BH421" i="1"/>
  <c r="BG421" i="1"/>
  <c r="BF421" i="1"/>
  <c r="AA421" i="1"/>
  <c r="Y421" i="1"/>
  <c r="W421" i="1"/>
  <c r="N421" i="1"/>
  <c r="BE421" i="1" s="1"/>
  <c r="BK419" i="1"/>
  <c r="BI419" i="1"/>
  <c r="BH419" i="1"/>
  <c r="BG419" i="1"/>
  <c r="BF419" i="1"/>
  <c r="AA419" i="1"/>
  <c r="Y419" i="1"/>
  <c r="W419" i="1"/>
  <c r="N419" i="1"/>
  <c r="BE419" i="1" s="1"/>
  <c r="BK418" i="1"/>
  <c r="BI418" i="1"/>
  <c r="BH418" i="1"/>
  <c r="BG418" i="1"/>
  <c r="BF418" i="1"/>
  <c r="AA418" i="1"/>
  <c r="Y418" i="1"/>
  <c r="W418" i="1"/>
  <c r="N418" i="1"/>
  <c r="BE418" i="1" s="1"/>
  <c r="BK416" i="1"/>
  <c r="BI416" i="1"/>
  <c r="BH416" i="1"/>
  <c r="BG416" i="1"/>
  <c r="BF416" i="1"/>
  <c r="AA416" i="1"/>
  <c r="Y416" i="1"/>
  <c r="W416" i="1"/>
  <c r="N416" i="1"/>
  <c r="BE416" i="1" s="1"/>
  <c r="BK414" i="1"/>
  <c r="BI414" i="1"/>
  <c r="BH414" i="1"/>
  <c r="BG414" i="1"/>
  <c r="BF414" i="1"/>
  <c r="AA414" i="1"/>
  <c r="Y414" i="1"/>
  <c r="W414" i="1"/>
  <c r="N414" i="1"/>
  <c r="BE414" i="1" s="1"/>
  <c r="BK412" i="1"/>
  <c r="BI412" i="1"/>
  <c r="BH412" i="1"/>
  <c r="BG412" i="1"/>
  <c r="BF412" i="1"/>
  <c r="AA412" i="1"/>
  <c r="Y412" i="1"/>
  <c r="W412" i="1"/>
  <c r="N412" i="1"/>
  <c r="BE412" i="1" s="1"/>
  <c r="BK410" i="1"/>
  <c r="BI410" i="1"/>
  <c r="BH410" i="1"/>
  <c r="BG410" i="1"/>
  <c r="BF410" i="1"/>
  <c r="AA410" i="1"/>
  <c r="Y410" i="1"/>
  <c r="W410" i="1"/>
  <c r="N410" i="1"/>
  <c r="BE410" i="1" s="1"/>
  <c r="BK408" i="1"/>
  <c r="BI408" i="1"/>
  <c r="BH408" i="1"/>
  <c r="BG408" i="1"/>
  <c r="BF408" i="1"/>
  <c r="AA408" i="1"/>
  <c r="Y408" i="1"/>
  <c r="W408" i="1"/>
  <c r="N408" i="1"/>
  <c r="BE408" i="1" s="1"/>
  <c r="BK406" i="1"/>
  <c r="BI406" i="1"/>
  <c r="BH406" i="1"/>
  <c r="BG406" i="1"/>
  <c r="BF406" i="1"/>
  <c r="AA406" i="1"/>
  <c r="Y406" i="1"/>
  <c r="W406" i="1"/>
  <c r="N406" i="1"/>
  <c r="BE406" i="1" s="1"/>
  <c r="BK404" i="1"/>
  <c r="BI404" i="1"/>
  <c r="BH404" i="1"/>
  <c r="BG404" i="1"/>
  <c r="BF404" i="1"/>
  <c r="AA404" i="1"/>
  <c r="Y404" i="1"/>
  <c r="W404" i="1"/>
  <c r="N404" i="1"/>
  <c r="BE404" i="1" s="1"/>
  <c r="BK400" i="1"/>
  <c r="BI400" i="1"/>
  <c r="BH400" i="1"/>
  <c r="BG400" i="1"/>
  <c r="BF400" i="1"/>
  <c r="AA400" i="1"/>
  <c r="Y400" i="1"/>
  <c r="W400" i="1"/>
  <c r="N400" i="1"/>
  <c r="BE400" i="1" s="1"/>
  <c r="BK399" i="1"/>
  <c r="BI399" i="1"/>
  <c r="BH399" i="1"/>
  <c r="BG399" i="1"/>
  <c r="BF399" i="1"/>
  <c r="AA399" i="1"/>
  <c r="Y399" i="1"/>
  <c r="W399" i="1"/>
  <c r="N399" i="1"/>
  <c r="BE399" i="1" s="1"/>
  <c r="BK397" i="1"/>
  <c r="BI397" i="1"/>
  <c r="BH397" i="1"/>
  <c r="BG397" i="1"/>
  <c r="BF397" i="1"/>
  <c r="AA397" i="1"/>
  <c r="Y397" i="1"/>
  <c r="W397" i="1"/>
  <c r="N397" i="1"/>
  <c r="BE397" i="1" s="1"/>
  <c r="BK396" i="1"/>
  <c r="BI396" i="1"/>
  <c r="BH396" i="1"/>
  <c r="BG396" i="1"/>
  <c r="BF396" i="1"/>
  <c r="AA396" i="1"/>
  <c r="Y396" i="1"/>
  <c r="W396" i="1"/>
  <c r="N396" i="1"/>
  <c r="BE396" i="1" s="1"/>
  <c r="BK395" i="1"/>
  <c r="BI395" i="1"/>
  <c r="BH395" i="1"/>
  <c r="BG395" i="1"/>
  <c r="BF395" i="1"/>
  <c r="AA395" i="1"/>
  <c r="Y395" i="1"/>
  <c r="W395" i="1"/>
  <c r="N395" i="1"/>
  <c r="BE395" i="1" s="1"/>
  <c r="BK393" i="1"/>
  <c r="BI393" i="1"/>
  <c r="BH393" i="1"/>
  <c r="BG393" i="1"/>
  <c r="BF393" i="1"/>
  <c r="AA393" i="1"/>
  <c r="Y393" i="1"/>
  <c r="W393" i="1"/>
  <c r="N393" i="1"/>
  <c r="BE393" i="1" s="1"/>
  <c r="BK391" i="1"/>
  <c r="BI391" i="1"/>
  <c r="BH391" i="1"/>
  <c r="BG391" i="1"/>
  <c r="BF391" i="1"/>
  <c r="AA391" i="1"/>
  <c r="Y391" i="1"/>
  <c r="W391" i="1"/>
  <c r="N391" i="1"/>
  <c r="BE391" i="1" s="1"/>
  <c r="BK389" i="1"/>
  <c r="BI389" i="1"/>
  <c r="BH389" i="1"/>
  <c r="BG389" i="1"/>
  <c r="BF389" i="1"/>
  <c r="AA389" i="1"/>
  <c r="Y389" i="1"/>
  <c r="W389" i="1"/>
  <c r="N389" i="1"/>
  <c r="BE389" i="1" s="1"/>
  <c r="BK387" i="1"/>
  <c r="BI387" i="1"/>
  <c r="BH387" i="1"/>
  <c r="BG387" i="1"/>
  <c r="BF387" i="1"/>
  <c r="AA387" i="1"/>
  <c r="Y387" i="1"/>
  <c r="W387" i="1"/>
  <c r="N387" i="1"/>
  <c r="BE387" i="1" s="1"/>
  <c r="BK385" i="1"/>
  <c r="BI385" i="1"/>
  <c r="BH385" i="1"/>
  <c r="BG385" i="1"/>
  <c r="BF385" i="1"/>
  <c r="AA385" i="1"/>
  <c r="Y385" i="1"/>
  <c r="W385" i="1"/>
  <c r="N385" i="1"/>
  <c r="BE385" i="1" s="1"/>
  <c r="BK382" i="1"/>
  <c r="BK381" i="1" s="1"/>
  <c r="N381" i="1" s="1"/>
  <c r="N98" i="1" s="1"/>
  <c r="BI382" i="1"/>
  <c r="BH382" i="1"/>
  <c r="BG382" i="1"/>
  <c r="BF382" i="1"/>
  <c r="AA382" i="1"/>
  <c r="AA381" i="1" s="1"/>
  <c r="Y382" i="1"/>
  <c r="Y381" i="1" s="1"/>
  <c r="W382" i="1"/>
  <c r="W381" i="1" s="1"/>
  <c r="N382" i="1"/>
  <c r="BE382" i="1" s="1"/>
  <c r="BK379" i="1"/>
  <c r="BI379" i="1"/>
  <c r="BH379" i="1"/>
  <c r="BG379" i="1"/>
  <c r="BF379" i="1"/>
  <c r="AA379" i="1"/>
  <c r="Y379" i="1"/>
  <c r="W379" i="1"/>
  <c r="N379" i="1"/>
  <c r="BE379" i="1" s="1"/>
  <c r="BK378" i="1"/>
  <c r="BI378" i="1"/>
  <c r="BH378" i="1"/>
  <c r="BG378" i="1"/>
  <c r="BF378" i="1"/>
  <c r="AA378" i="1"/>
  <c r="Y378" i="1"/>
  <c r="W378" i="1"/>
  <c r="N378" i="1"/>
  <c r="BE378" i="1" s="1"/>
  <c r="BK376" i="1"/>
  <c r="BI376" i="1"/>
  <c r="BH376" i="1"/>
  <c r="BG376" i="1"/>
  <c r="BF376" i="1"/>
  <c r="AA376" i="1"/>
  <c r="Y376" i="1"/>
  <c r="W376" i="1"/>
  <c r="N376" i="1"/>
  <c r="BE376" i="1" s="1"/>
  <c r="BK375" i="1"/>
  <c r="BI375" i="1"/>
  <c r="BH375" i="1"/>
  <c r="BG375" i="1"/>
  <c r="BF375" i="1"/>
  <c r="AA375" i="1"/>
  <c r="Y375" i="1"/>
  <c r="W375" i="1"/>
  <c r="N375" i="1"/>
  <c r="BE375" i="1" s="1"/>
  <c r="BK374" i="1"/>
  <c r="BI374" i="1"/>
  <c r="BH374" i="1"/>
  <c r="BG374" i="1"/>
  <c r="BF374" i="1"/>
  <c r="AA374" i="1"/>
  <c r="Y374" i="1"/>
  <c r="W374" i="1"/>
  <c r="N374" i="1"/>
  <c r="BE374" i="1" s="1"/>
  <c r="BK372" i="1"/>
  <c r="BI372" i="1"/>
  <c r="BH372" i="1"/>
  <c r="BG372" i="1"/>
  <c r="BF372" i="1"/>
  <c r="AA372" i="1"/>
  <c r="Y372" i="1"/>
  <c r="W372" i="1"/>
  <c r="N372" i="1"/>
  <c r="BE372" i="1" s="1"/>
  <c r="BK371" i="1"/>
  <c r="BI371" i="1"/>
  <c r="BH371" i="1"/>
  <c r="BG371" i="1"/>
  <c r="BF371" i="1"/>
  <c r="AA371" i="1"/>
  <c r="Y371" i="1"/>
  <c r="W371" i="1"/>
  <c r="N371" i="1"/>
  <c r="BE371" i="1" s="1"/>
  <c r="BK370" i="1"/>
  <c r="BI370" i="1"/>
  <c r="BH370" i="1"/>
  <c r="BG370" i="1"/>
  <c r="BF370" i="1"/>
  <c r="AA370" i="1"/>
  <c r="Y370" i="1"/>
  <c r="W370" i="1"/>
  <c r="N370" i="1"/>
  <c r="BE370" i="1" s="1"/>
  <c r="BK368" i="1"/>
  <c r="BI368" i="1"/>
  <c r="BH368" i="1"/>
  <c r="BG368" i="1"/>
  <c r="BF368" i="1"/>
  <c r="AA368" i="1"/>
  <c r="Y368" i="1"/>
  <c r="W368" i="1"/>
  <c r="N368" i="1"/>
  <c r="BE368" i="1" s="1"/>
  <c r="BK366" i="1"/>
  <c r="BI366" i="1"/>
  <c r="BH366" i="1"/>
  <c r="BG366" i="1"/>
  <c r="BF366" i="1"/>
  <c r="AA366" i="1"/>
  <c r="Y366" i="1"/>
  <c r="W366" i="1"/>
  <c r="N366" i="1"/>
  <c r="BE366" i="1" s="1"/>
  <c r="BK364" i="1"/>
  <c r="BI364" i="1"/>
  <c r="BH364" i="1"/>
  <c r="BG364" i="1"/>
  <c r="BF364" i="1"/>
  <c r="AA364" i="1"/>
  <c r="Y364" i="1"/>
  <c r="W364" i="1"/>
  <c r="N364" i="1"/>
  <c r="BE364" i="1" s="1"/>
  <c r="BK363" i="1"/>
  <c r="BI363" i="1"/>
  <c r="BH363" i="1"/>
  <c r="BG363" i="1"/>
  <c r="BF363" i="1"/>
  <c r="AA363" i="1"/>
  <c r="Y363" i="1"/>
  <c r="W363" i="1"/>
  <c r="N363" i="1"/>
  <c r="BE363" i="1" s="1"/>
  <c r="Y362" i="1"/>
  <c r="BK361" i="1"/>
  <c r="BI361" i="1"/>
  <c r="BH361" i="1"/>
  <c r="BG361" i="1"/>
  <c r="BF361" i="1"/>
  <c r="AA361" i="1"/>
  <c r="Y361" i="1"/>
  <c r="W361" i="1"/>
  <c r="N361" i="1"/>
  <c r="BE361" i="1" s="1"/>
  <c r="BK360" i="1"/>
  <c r="BI360" i="1"/>
  <c r="BH360" i="1"/>
  <c r="BG360" i="1"/>
  <c r="BF360" i="1"/>
  <c r="AA360" i="1"/>
  <c r="Y360" i="1"/>
  <c r="W360" i="1"/>
  <c r="N360" i="1"/>
  <c r="BE360" i="1" s="1"/>
  <c r="BK359" i="1"/>
  <c r="BI359" i="1"/>
  <c r="BH359" i="1"/>
  <c r="BG359" i="1"/>
  <c r="BF359" i="1"/>
  <c r="AA359" i="1"/>
  <c r="Y359" i="1"/>
  <c r="W359" i="1"/>
  <c r="N359" i="1"/>
  <c r="BE359" i="1" s="1"/>
  <c r="BK358" i="1"/>
  <c r="BI358" i="1"/>
  <c r="BH358" i="1"/>
  <c r="BG358" i="1"/>
  <c r="BF358" i="1"/>
  <c r="AA358" i="1"/>
  <c r="Y358" i="1"/>
  <c r="W358" i="1"/>
  <c r="N358" i="1"/>
  <c r="BE358" i="1" s="1"/>
  <c r="BK357" i="1"/>
  <c r="BI357" i="1"/>
  <c r="BH357" i="1"/>
  <c r="BG357" i="1"/>
  <c r="BF357" i="1"/>
  <c r="AA357" i="1"/>
  <c r="Y357" i="1"/>
  <c r="W357" i="1"/>
  <c r="N357" i="1"/>
  <c r="BE357" i="1" s="1"/>
  <c r="BK355" i="1"/>
  <c r="BI355" i="1"/>
  <c r="BH355" i="1"/>
  <c r="BG355" i="1"/>
  <c r="BF355" i="1"/>
  <c r="AA355" i="1"/>
  <c r="Y355" i="1"/>
  <c r="W355" i="1"/>
  <c r="N355" i="1"/>
  <c r="BE355" i="1" s="1"/>
  <c r="BK354" i="1"/>
  <c r="BI354" i="1"/>
  <c r="BH354" i="1"/>
  <c r="BG354" i="1"/>
  <c r="BF354" i="1"/>
  <c r="AA354" i="1"/>
  <c r="Y354" i="1"/>
  <c r="W354" i="1"/>
  <c r="N354" i="1"/>
  <c r="BE354" i="1" s="1"/>
  <c r="BK352" i="1"/>
  <c r="BI352" i="1"/>
  <c r="BH352" i="1"/>
  <c r="BG352" i="1"/>
  <c r="BF352" i="1"/>
  <c r="AA352" i="1"/>
  <c r="Y352" i="1"/>
  <c r="W352" i="1"/>
  <c r="N352" i="1"/>
  <c r="BE352" i="1" s="1"/>
  <c r="BK351" i="1"/>
  <c r="BI351" i="1"/>
  <c r="BH351" i="1"/>
  <c r="BG351" i="1"/>
  <c r="BF351" i="1"/>
  <c r="AA351" i="1"/>
  <c r="Y351" i="1"/>
  <c r="W351" i="1"/>
  <c r="N351" i="1"/>
  <c r="BE351" i="1" s="1"/>
  <c r="BK350" i="1"/>
  <c r="BI350" i="1"/>
  <c r="BH350" i="1"/>
  <c r="BG350" i="1"/>
  <c r="BF350" i="1"/>
  <c r="AA350" i="1"/>
  <c r="Y350" i="1"/>
  <c r="W350" i="1"/>
  <c r="N350" i="1"/>
  <c r="BE350" i="1" s="1"/>
  <c r="BK349" i="1"/>
  <c r="BI349" i="1"/>
  <c r="BH349" i="1"/>
  <c r="BG349" i="1"/>
  <c r="BF349" i="1"/>
  <c r="AA349" i="1"/>
  <c r="Y349" i="1"/>
  <c r="W349" i="1"/>
  <c r="N349" i="1"/>
  <c r="BE349" i="1" s="1"/>
  <c r="BK348" i="1"/>
  <c r="BI348" i="1"/>
  <c r="BH348" i="1"/>
  <c r="BG348" i="1"/>
  <c r="BF348" i="1"/>
  <c r="AA348" i="1"/>
  <c r="Y348" i="1"/>
  <c r="W348" i="1"/>
  <c r="N348" i="1"/>
  <c r="BE348" i="1" s="1"/>
  <c r="BK347" i="1"/>
  <c r="BI347" i="1"/>
  <c r="BH347" i="1"/>
  <c r="BG347" i="1"/>
  <c r="BF347" i="1"/>
  <c r="AA347" i="1"/>
  <c r="Y347" i="1"/>
  <c r="W347" i="1"/>
  <c r="N347" i="1"/>
  <c r="BE347" i="1" s="1"/>
  <c r="BK346" i="1"/>
  <c r="BI346" i="1"/>
  <c r="BH346" i="1"/>
  <c r="BG346" i="1"/>
  <c r="BF346" i="1"/>
  <c r="AA346" i="1"/>
  <c r="Y346" i="1"/>
  <c r="W346" i="1"/>
  <c r="N346" i="1"/>
  <c r="BE346" i="1" s="1"/>
  <c r="BK345" i="1"/>
  <c r="BI345" i="1"/>
  <c r="BH345" i="1"/>
  <c r="BG345" i="1"/>
  <c r="BF345" i="1"/>
  <c r="AA345" i="1"/>
  <c r="Y345" i="1"/>
  <c r="W345" i="1"/>
  <c r="N345" i="1"/>
  <c r="BE345" i="1" s="1"/>
  <c r="BK341" i="1"/>
  <c r="BI341" i="1"/>
  <c r="BH341" i="1"/>
  <c r="BG341" i="1"/>
  <c r="BF341" i="1"/>
  <c r="AA341" i="1"/>
  <c r="Y341" i="1"/>
  <c r="W341" i="1"/>
  <c r="N341" i="1"/>
  <c r="BE341" i="1" s="1"/>
  <c r="BK340" i="1"/>
  <c r="BI340" i="1"/>
  <c r="BH340" i="1"/>
  <c r="BG340" i="1"/>
  <c r="BF340" i="1"/>
  <c r="AA340" i="1"/>
  <c r="Y340" i="1"/>
  <c r="W340" i="1"/>
  <c r="N340" i="1"/>
  <c r="BE340" i="1" s="1"/>
  <c r="BK335" i="1"/>
  <c r="BI335" i="1"/>
  <c r="BH335" i="1"/>
  <c r="BG335" i="1"/>
  <c r="BF335" i="1"/>
  <c r="AA335" i="1"/>
  <c r="Y335" i="1"/>
  <c r="W335" i="1"/>
  <c r="N335" i="1"/>
  <c r="BE335" i="1" s="1"/>
  <c r="BK334" i="1"/>
  <c r="BI334" i="1"/>
  <c r="BH334" i="1"/>
  <c r="BG334" i="1"/>
  <c r="BF334" i="1"/>
  <c r="AA334" i="1"/>
  <c r="Y334" i="1"/>
  <c r="W334" i="1"/>
  <c r="N334" i="1"/>
  <c r="BE334" i="1" s="1"/>
  <c r="BK332" i="1"/>
  <c r="BI332" i="1"/>
  <c r="BH332" i="1"/>
  <c r="BG332" i="1"/>
  <c r="BF332" i="1"/>
  <c r="AA332" i="1"/>
  <c r="Y332" i="1"/>
  <c r="W332" i="1"/>
  <c r="N332" i="1"/>
  <c r="BE332" i="1" s="1"/>
  <c r="BK331" i="1"/>
  <c r="BI331" i="1"/>
  <c r="BH331" i="1"/>
  <c r="BG331" i="1"/>
  <c r="BF331" i="1"/>
  <c r="AA331" i="1"/>
  <c r="Y331" i="1"/>
  <c r="W331" i="1"/>
  <c r="N331" i="1"/>
  <c r="BE331" i="1" s="1"/>
  <c r="BK330" i="1"/>
  <c r="BI330" i="1"/>
  <c r="BH330" i="1"/>
  <c r="BG330" i="1"/>
  <c r="BF330" i="1"/>
  <c r="AA330" i="1"/>
  <c r="Y330" i="1"/>
  <c r="W330" i="1"/>
  <c r="N330" i="1"/>
  <c r="BE330" i="1" s="1"/>
  <c r="BK324" i="1"/>
  <c r="BI324" i="1"/>
  <c r="BH324" i="1"/>
  <c r="BG324" i="1"/>
  <c r="BF324" i="1"/>
  <c r="AA324" i="1"/>
  <c r="Y324" i="1"/>
  <c r="W324" i="1"/>
  <c r="N324" i="1"/>
  <c r="BE324" i="1" s="1"/>
  <c r="BK322" i="1"/>
  <c r="BI322" i="1"/>
  <c r="BH322" i="1"/>
  <c r="BG322" i="1"/>
  <c r="BF322" i="1"/>
  <c r="AA322" i="1"/>
  <c r="Y322" i="1"/>
  <c r="W322" i="1"/>
  <c r="N322" i="1"/>
  <c r="BE322" i="1" s="1"/>
  <c r="BK321" i="1"/>
  <c r="BI321" i="1"/>
  <c r="BH321" i="1"/>
  <c r="BG321" i="1"/>
  <c r="BF321" i="1"/>
  <c r="AA321" i="1"/>
  <c r="Y321" i="1"/>
  <c r="W321" i="1"/>
  <c r="N321" i="1"/>
  <c r="BE321" i="1" s="1"/>
  <c r="BK320" i="1"/>
  <c r="BI320" i="1"/>
  <c r="BH320" i="1"/>
  <c r="BG320" i="1"/>
  <c r="BF320" i="1"/>
  <c r="AA320" i="1"/>
  <c r="Y320" i="1"/>
  <c r="W320" i="1"/>
  <c r="N320" i="1"/>
  <c r="BE320" i="1" s="1"/>
  <c r="BK318" i="1"/>
  <c r="BI318" i="1"/>
  <c r="BH318" i="1"/>
  <c r="BG318" i="1"/>
  <c r="BF318" i="1"/>
  <c r="AA318" i="1"/>
  <c r="Y318" i="1"/>
  <c r="W318" i="1"/>
  <c r="N318" i="1"/>
  <c r="BE318" i="1" s="1"/>
  <c r="BK317" i="1"/>
  <c r="BI317" i="1"/>
  <c r="BH317" i="1"/>
  <c r="BG317" i="1"/>
  <c r="BF317" i="1"/>
  <c r="AA317" i="1"/>
  <c r="Y317" i="1"/>
  <c r="W317" i="1"/>
  <c r="N317" i="1"/>
  <c r="BE317" i="1" s="1"/>
  <c r="BK316" i="1"/>
  <c r="BI316" i="1"/>
  <c r="BH316" i="1"/>
  <c r="BG316" i="1"/>
  <c r="BF316" i="1"/>
  <c r="AA316" i="1"/>
  <c r="Y316" i="1"/>
  <c r="W316" i="1"/>
  <c r="N316" i="1"/>
  <c r="BE316" i="1" s="1"/>
  <c r="BK314" i="1"/>
  <c r="BI314" i="1"/>
  <c r="BH314" i="1"/>
  <c r="BG314" i="1"/>
  <c r="BF314" i="1"/>
  <c r="AA314" i="1"/>
  <c r="Y314" i="1"/>
  <c r="W314" i="1"/>
  <c r="N314" i="1"/>
  <c r="BE314" i="1" s="1"/>
  <c r="BK310" i="1"/>
  <c r="BK305" i="1" s="1"/>
  <c r="N305" i="1" s="1"/>
  <c r="N94" i="1" s="1"/>
  <c r="BI310" i="1"/>
  <c r="BH310" i="1"/>
  <c r="BG310" i="1"/>
  <c r="BF310" i="1"/>
  <c r="AA310" i="1"/>
  <c r="Y310" i="1"/>
  <c r="W310" i="1"/>
  <c r="N310" i="1"/>
  <c r="BE310" i="1" s="1"/>
  <c r="BK306" i="1"/>
  <c r="BI306" i="1"/>
  <c r="BH306" i="1"/>
  <c r="BG306" i="1"/>
  <c r="BF306" i="1"/>
  <c r="AA306" i="1"/>
  <c r="Y306" i="1"/>
  <c r="W306" i="1"/>
  <c r="N306" i="1"/>
  <c r="BE306" i="1" s="1"/>
  <c r="BK303" i="1"/>
  <c r="BI303" i="1"/>
  <c r="BH303" i="1"/>
  <c r="BG303" i="1"/>
  <c r="BF303" i="1"/>
  <c r="AA303" i="1"/>
  <c r="Y303" i="1"/>
  <c r="W303" i="1"/>
  <c r="N303" i="1"/>
  <c r="BE303" i="1" s="1"/>
  <c r="BK302" i="1"/>
  <c r="BI302" i="1"/>
  <c r="BH302" i="1"/>
  <c r="BG302" i="1"/>
  <c r="BF302" i="1"/>
  <c r="AA302" i="1"/>
  <c r="Y302" i="1"/>
  <c r="W302" i="1"/>
  <c r="N302" i="1"/>
  <c r="BE302" i="1" s="1"/>
  <c r="BK298" i="1"/>
  <c r="BI298" i="1"/>
  <c r="BH298" i="1"/>
  <c r="BG298" i="1"/>
  <c r="BF298" i="1"/>
  <c r="AA298" i="1"/>
  <c r="Y298" i="1"/>
  <c r="W298" i="1"/>
  <c r="N298" i="1"/>
  <c r="BE298" i="1" s="1"/>
  <c r="BK297" i="1"/>
  <c r="BI297" i="1"/>
  <c r="BH297" i="1"/>
  <c r="BG297" i="1"/>
  <c r="BF297" i="1"/>
  <c r="AA297" i="1"/>
  <c r="Y297" i="1"/>
  <c r="W297" i="1"/>
  <c r="N297" i="1"/>
  <c r="BE297" i="1" s="1"/>
  <c r="BK293" i="1"/>
  <c r="BI293" i="1"/>
  <c r="BH293" i="1"/>
  <c r="BG293" i="1"/>
  <c r="BF293" i="1"/>
  <c r="AA293" i="1"/>
  <c r="Y293" i="1"/>
  <c r="W293" i="1"/>
  <c r="N293" i="1"/>
  <c r="BE293" i="1" s="1"/>
  <c r="BK289" i="1"/>
  <c r="BI289" i="1"/>
  <c r="BH289" i="1"/>
  <c r="BG289" i="1"/>
  <c r="BF289" i="1"/>
  <c r="AA289" i="1"/>
  <c r="Y289" i="1"/>
  <c r="W289" i="1"/>
  <c r="N289" i="1"/>
  <c r="BE289" i="1" s="1"/>
  <c r="BK287" i="1"/>
  <c r="BI287" i="1"/>
  <c r="BH287" i="1"/>
  <c r="BG287" i="1"/>
  <c r="BF287" i="1"/>
  <c r="AA287" i="1"/>
  <c r="Y287" i="1"/>
  <c r="W287" i="1"/>
  <c r="N287" i="1"/>
  <c r="BE287" i="1" s="1"/>
  <c r="BK286" i="1"/>
  <c r="BI286" i="1"/>
  <c r="BH286" i="1"/>
  <c r="BG286" i="1"/>
  <c r="BF286" i="1"/>
  <c r="AA286" i="1"/>
  <c r="Y286" i="1"/>
  <c r="W286" i="1"/>
  <c r="N286" i="1"/>
  <c r="BE286" i="1" s="1"/>
  <c r="BK281" i="1"/>
  <c r="BI281" i="1"/>
  <c r="BH281" i="1"/>
  <c r="BG281" i="1"/>
  <c r="BF281" i="1"/>
  <c r="AA281" i="1"/>
  <c r="Y281" i="1"/>
  <c r="W281" i="1"/>
  <c r="N281" i="1"/>
  <c r="BE281" i="1" s="1"/>
  <c r="BK276" i="1"/>
  <c r="BI276" i="1"/>
  <c r="BH276" i="1"/>
  <c r="BG276" i="1"/>
  <c r="BF276" i="1"/>
  <c r="AA276" i="1"/>
  <c r="Y276" i="1"/>
  <c r="W276" i="1"/>
  <c r="N276" i="1"/>
  <c r="BE276" i="1" s="1"/>
  <c r="BK274" i="1"/>
  <c r="BI274" i="1"/>
  <c r="BH274" i="1"/>
  <c r="BG274" i="1"/>
  <c r="BF274" i="1"/>
  <c r="AA274" i="1"/>
  <c r="Y274" i="1"/>
  <c r="W274" i="1"/>
  <c r="N274" i="1"/>
  <c r="BE274" i="1" s="1"/>
  <c r="BK273" i="1"/>
  <c r="BI273" i="1"/>
  <c r="BH273" i="1"/>
  <c r="BG273" i="1"/>
  <c r="BF273" i="1"/>
  <c r="AA273" i="1"/>
  <c r="Y273" i="1"/>
  <c r="W273" i="1"/>
  <c r="N273" i="1"/>
  <c r="BE273" i="1" s="1"/>
  <c r="BK271" i="1"/>
  <c r="BI271" i="1"/>
  <c r="BH271" i="1"/>
  <c r="BG271" i="1"/>
  <c r="BF271" i="1"/>
  <c r="AA271" i="1"/>
  <c r="Y271" i="1"/>
  <c r="W271" i="1"/>
  <c r="N271" i="1"/>
  <c r="BE271" i="1" s="1"/>
  <c r="BK270" i="1"/>
  <c r="BI270" i="1"/>
  <c r="BH270" i="1"/>
  <c r="BG270" i="1"/>
  <c r="BF270" i="1"/>
  <c r="AA270" i="1"/>
  <c r="Y270" i="1"/>
  <c r="W270" i="1"/>
  <c r="N270" i="1"/>
  <c r="BE270" i="1" s="1"/>
  <c r="BK266" i="1"/>
  <c r="BI266" i="1"/>
  <c r="BH266" i="1"/>
  <c r="BG266" i="1"/>
  <c r="BF266" i="1"/>
  <c r="AA266" i="1"/>
  <c r="Y266" i="1"/>
  <c r="W266" i="1"/>
  <c r="N266" i="1"/>
  <c r="BE266" i="1" s="1"/>
  <c r="BK262" i="1"/>
  <c r="BI262" i="1"/>
  <c r="BH262" i="1"/>
  <c r="BG262" i="1"/>
  <c r="BF262" i="1"/>
  <c r="AA262" i="1"/>
  <c r="Y262" i="1"/>
  <c r="W262" i="1"/>
  <c r="N262" i="1"/>
  <c r="BE262" i="1" s="1"/>
  <c r="BK260" i="1"/>
  <c r="BI260" i="1"/>
  <c r="BH260" i="1"/>
  <c r="BG260" i="1"/>
  <c r="BF260" i="1"/>
  <c r="AA260" i="1"/>
  <c r="Y260" i="1"/>
  <c r="W260" i="1"/>
  <c r="N260" i="1"/>
  <c r="BE260" i="1" s="1"/>
  <c r="BK259" i="1"/>
  <c r="BI259" i="1"/>
  <c r="BH259" i="1"/>
  <c r="BG259" i="1"/>
  <c r="BF259" i="1"/>
  <c r="AA259" i="1"/>
  <c r="Y259" i="1"/>
  <c r="W259" i="1"/>
  <c r="N259" i="1"/>
  <c r="BE259" i="1" s="1"/>
  <c r="BK258" i="1"/>
  <c r="BI258" i="1"/>
  <c r="BH258" i="1"/>
  <c r="BG258" i="1"/>
  <c r="BF258" i="1"/>
  <c r="AA258" i="1"/>
  <c r="Y258" i="1"/>
  <c r="W258" i="1"/>
  <c r="N258" i="1"/>
  <c r="BE258" i="1" s="1"/>
  <c r="BK256" i="1"/>
  <c r="BI256" i="1"/>
  <c r="BH256" i="1"/>
  <c r="BG256" i="1"/>
  <c r="BF256" i="1"/>
  <c r="AA256" i="1"/>
  <c r="Y256" i="1"/>
  <c r="W256" i="1"/>
  <c r="N256" i="1"/>
  <c r="BE256" i="1" s="1"/>
  <c r="BK254" i="1"/>
  <c r="BI254" i="1"/>
  <c r="BH254" i="1"/>
  <c r="BG254" i="1"/>
  <c r="BF254" i="1"/>
  <c r="AA254" i="1"/>
  <c r="Y254" i="1"/>
  <c r="W254" i="1"/>
  <c r="N254" i="1"/>
  <c r="BE254" i="1" s="1"/>
  <c r="BK252" i="1"/>
  <c r="BI252" i="1"/>
  <c r="BH252" i="1"/>
  <c r="BG252" i="1"/>
  <c r="BF252" i="1"/>
  <c r="AA252" i="1"/>
  <c r="Y252" i="1"/>
  <c r="W252" i="1"/>
  <c r="N252" i="1"/>
  <c r="BE252" i="1" s="1"/>
  <c r="BK251" i="1"/>
  <c r="BI251" i="1"/>
  <c r="BH251" i="1"/>
  <c r="BG251" i="1"/>
  <c r="BF251" i="1"/>
  <c r="AA251" i="1"/>
  <c r="Y251" i="1"/>
  <c r="W251" i="1"/>
  <c r="N251" i="1"/>
  <c r="BE251" i="1" s="1"/>
  <c r="BK249" i="1"/>
  <c r="BI249" i="1"/>
  <c r="BH249" i="1"/>
  <c r="BG249" i="1"/>
  <c r="BF249" i="1"/>
  <c r="AA249" i="1"/>
  <c r="Y249" i="1"/>
  <c r="W249" i="1"/>
  <c r="N249" i="1"/>
  <c r="BE249" i="1" s="1"/>
  <c r="BK248" i="1"/>
  <c r="BI248" i="1"/>
  <c r="BH248" i="1"/>
  <c r="BG248" i="1"/>
  <c r="BF248" i="1"/>
  <c r="AA248" i="1"/>
  <c r="Y248" i="1"/>
  <c r="W248" i="1"/>
  <c r="N248" i="1"/>
  <c r="BE248" i="1" s="1"/>
  <c r="BK246" i="1"/>
  <c r="BI246" i="1"/>
  <c r="BH246" i="1"/>
  <c r="BG246" i="1"/>
  <c r="BF246" i="1"/>
  <c r="AA246" i="1"/>
  <c r="Y246" i="1"/>
  <c r="W246" i="1"/>
  <c r="N246" i="1"/>
  <c r="BE246" i="1" s="1"/>
  <c r="BK244" i="1"/>
  <c r="BI244" i="1"/>
  <c r="BH244" i="1"/>
  <c r="BG244" i="1"/>
  <c r="BF244" i="1"/>
  <c r="AA244" i="1"/>
  <c r="Y244" i="1"/>
  <c r="W244" i="1"/>
  <c r="N244" i="1"/>
  <c r="BE244" i="1" s="1"/>
  <c r="BK243" i="1"/>
  <c r="BI243" i="1"/>
  <c r="BH243" i="1"/>
  <c r="BG243" i="1"/>
  <c r="BF243" i="1"/>
  <c r="AA243" i="1"/>
  <c r="Y243" i="1"/>
  <c r="W243" i="1"/>
  <c r="N243" i="1"/>
  <c r="BE243" i="1" s="1"/>
  <c r="BK242" i="1"/>
  <c r="BI242" i="1"/>
  <c r="BH242" i="1"/>
  <c r="BG242" i="1"/>
  <c r="BF242" i="1"/>
  <c r="AA242" i="1"/>
  <c r="Y242" i="1"/>
  <c r="W242" i="1"/>
  <c r="N242" i="1"/>
  <c r="BE242" i="1" s="1"/>
  <c r="BK241" i="1"/>
  <c r="BI241" i="1"/>
  <c r="BH241" i="1"/>
  <c r="BG241" i="1"/>
  <c r="BF241" i="1"/>
  <c r="AA241" i="1"/>
  <c r="Y241" i="1"/>
  <c r="W241" i="1"/>
  <c r="N241" i="1"/>
  <c r="BE241" i="1" s="1"/>
  <c r="BK239" i="1"/>
  <c r="BI239" i="1"/>
  <c r="BH239" i="1"/>
  <c r="BG239" i="1"/>
  <c r="BF239" i="1"/>
  <c r="AA239" i="1"/>
  <c r="Y239" i="1"/>
  <c r="W239" i="1"/>
  <c r="N239" i="1"/>
  <c r="BE239" i="1" s="1"/>
  <c r="BK237" i="1"/>
  <c r="BI237" i="1"/>
  <c r="BH237" i="1"/>
  <c r="BG237" i="1"/>
  <c r="BF237" i="1"/>
  <c r="AA237" i="1"/>
  <c r="Y237" i="1"/>
  <c r="W237" i="1"/>
  <c r="N237" i="1"/>
  <c r="BE237" i="1" s="1"/>
  <c r="BK233" i="1"/>
  <c r="BI233" i="1"/>
  <c r="BH233" i="1"/>
  <c r="BG233" i="1"/>
  <c r="BF233" i="1"/>
  <c r="AA233" i="1"/>
  <c r="Y233" i="1"/>
  <c r="W233" i="1"/>
  <c r="N233" i="1"/>
  <c r="BE233" i="1" s="1"/>
  <c r="BK231" i="1"/>
  <c r="BI231" i="1"/>
  <c r="BH231" i="1"/>
  <c r="BG231" i="1"/>
  <c r="BF231" i="1"/>
  <c r="AA231" i="1"/>
  <c r="Y231" i="1"/>
  <c r="W231" i="1"/>
  <c r="N231" i="1"/>
  <c r="BE231" i="1" s="1"/>
  <c r="BK229" i="1"/>
  <c r="BI229" i="1"/>
  <c r="BH229" i="1"/>
  <c r="BG229" i="1"/>
  <c r="BF229" i="1"/>
  <c r="AA229" i="1"/>
  <c r="Y229" i="1"/>
  <c r="W229" i="1"/>
  <c r="N229" i="1"/>
  <c r="BE229" i="1" s="1"/>
  <c r="BK226" i="1"/>
  <c r="BI226" i="1"/>
  <c r="BH226" i="1"/>
  <c r="BG226" i="1"/>
  <c r="BF226" i="1"/>
  <c r="AA226" i="1"/>
  <c r="Y226" i="1"/>
  <c r="W226" i="1"/>
  <c r="N226" i="1"/>
  <c r="BE226" i="1" s="1"/>
  <c r="BK224" i="1"/>
  <c r="BI224" i="1"/>
  <c r="BH224" i="1"/>
  <c r="BG224" i="1"/>
  <c r="BF224" i="1"/>
  <c r="AA224" i="1"/>
  <c r="Y224" i="1"/>
  <c r="W224" i="1"/>
  <c r="N224" i="1"/>
  <c r="BE224" i="1" s="1"/>
  <c r="BK222" i="1"/>
  <c r="BI222" i="1"/>
  <c r="BH222" i="1"/>
  <c r="BG222" i="1"/>
  <c r="BF222" i="1"/>
  <c r="AA222" i="1"/>
  <c r="Y222" i="1"/>
  <c r="W222" i="1"/>
  <c r="N222" i="1"/>
  <c r="BE222" i="1" s="1"/>
  <c r="BK220" i="1"/>
  <c r="BI220" i="1"/>
  <c r="BH220" i="1"/>
  <c r="BG220" i="1"/>
  <c r="BF220" i="1"/>
  <c r="AA220" i="1"/>
  <c r="Y220" i="1"/>
  <c r="W220" i="1"/>
  <c r="N220" i="1"/>
  <c r="BE220" i="1" s="1"/>
  <c r="BK218" i="1"/>
  <c r="BI218" i="1"/>
  <c r="BH218" i="1"/>
  <c r="BG218" i="1"/>
  <c r="BF218" i="1"/>
  <c r="AA218" i="1"/>
  <c r="Y218" i="1"/>
  <c r="W218" i="1"/>
  <c r="N218" i="1"/>
  <c r="BE218" i="1" s="1"/>
  <c r="BK217" i="1"/>
  <c r="BI217" i="1"/>
  <c r="BH217" i="1"/>
  <c r="BG217" i="1"/>
  <c r="BF217" i="1"/>
  <c r="AA217" i="1"/>
  <c r="Y217" i="1"/>
  <c r="W217" i="1"/>
  <c r="N217" i="1"/>
  <c r="BE217" i="1" s="1"/>
  <c r="BK215" i="1"/>
  <c r="BI215" i="1"/>
  <c r="BH215" i="1"/>
  <c r="BG215" i="1"/>
  <c r="BF215" i="1"/>
  <c r="AA215" i="1"/>
  <c r="Y215" i="1"/>
  <c r="W215" i="1"/>
  <c r="N215" i="1"/>
  <c r="BE215" i="1" s="1"/>
  <c r="BK214" i="1"/>
  <c r="BI214" i="1"/>
  <c r="BH214" i="1"/>
  <c r="BG214" i="1"/>
  <c r="BF214" i="1"/>
  <c r="AA214" i="1"/>
  <c r="Y214" i="1"/>
  <c r="W214" i="1"/>
  <c r="N214" i="1"/>
  <c r="BE214" i="1" s="1"/>
  <c r="BK212" i="1"/>
  <c r="BI212" i="1"/>
  <c r="BH212" i="1"/>
  <c r="BG212" i="1"/>
  <c r="BF212" i="1"/>
  <c r="AA212" i="1"/>
  <c r="Y212" i="1"/>
  <c r="W212" i="1"/>
  <c r="N212" i="1"/>
  <c r="BE212" i="1" s="1"/>
  <c r="BK210" i="1"/>
  <c r="BI210" i="1"/>
  <c r="BH210" i="1"/>
  <c r="BG210" i="1"/>
  <c r="BF210" i="1"/>
  <c r="AA210" i="1"/>
  <c r="Y210" i="1"/>
  <c r="W210" i="1"/>
  <c r="N210" i="1"/>
  <c r="BE210" i="1" s="1"/>
  <c r="BK206" i="1"/>
  <c r="BI206" i="1"/>
  <c r="BH206" i="1"/>
  <c r="BG206" i="1"/>
  <c r="BF206" i="1"/>
  <c r="AA206" i="1"/>
  <c r="Y206" i="1"/>
  <c r="W206" i="1"/>
  <c r="N206" i="1"/>
  <c r="BE206" i="1" s="1"/>
  <c r="BK202" i="1"/>
  <c r="BI202" i="1"/>
  <c r="BH202" i="1"/>
  <c r="BG202" i="1"/>
  <c r="BF202" i="1"/>
  <c r="AA202" i="1"/>
  <c r="Y202" i="1"/>
  <c r="W202" i="1"/>
  <c r="N202" i="1"/>
  <c r="BE202" i="1" s="1"/>
  <c r="BK198" i="1"/>
  <c r="BI198" i="1"/>
  <c r="BH198" i="1"/>
  <c r="BG198" i="1"/>
  <c r="BF198" i="1"/>
  <c r="AA198" i="1"/>
  <c r="Y198" i="1"/>
  <c r="W198" i="1"/>
  <c r="N198" i="1"/>
  <c r="BE198" i="1" s="1"/>
  <c r="BK196" i="1"/>
  <c r="BI196" i="1"/>
  <c r="BH196" i="1"/>
  <c r="BG196" i="1"/>
  <c r="BF196" i="1"/>
  <c r="AA196" i="1"/>
  <c r="Y196" i="1"/>
  <c r="W196" i="1"/>
  <c r="N196" i="1"/>
  <c r="BE196" i="1" s="1"/>
  <c r="BK194" i="1"/>
  <c r="BI194" i="1"/>
  <c r="BH194" i="1"/>
  <c r="BG194" i="1"/>
  <c r="BF194" i="1"/>
  <c r="AA194" i="1"/>
  <c r="Y194" i="1"/>
  <c r="W194" i="1"/>
  <c r="N194" i="1"/>
  <c r="BE194" i="1" s="1"/>
  <c r="BK192" i="1"/>
  <c r="BI192" i="1"/>
  <c r="BH192" i="1"/>
  <c r="BG192" i="1"/>
  <c r="BF192" i="1"/>
  <c r="AA192" i="1"/>
  <c r="Y192" i="1"/>
  <c r="W192" i="1"/>
  <c r="N192" i="1"/>
  <c r="BE192" i="1" s="1"/>
  <c r="BK189" i="1"/>
  <c r="BI189" i="1"/>
  <c r="BH189" i="1"/>
  <c r="BG189" i="1"/>
  <c r="BF189" i="1"/>
  <c r="AA189" i="1"/>
  <c r="Y189" i="1"/>
  <c r="W189" i="1"/>
  <c r="N189" i="1"/>
  <c r="BE189" i="1" s="1"/>
  <c r="BK187" i="1"/>
  <c r="BI187" i="1"/>
  <c r="BH187" i="1"/>
  <c r="BG187" i="1"/>
  <c r="BF187" i="1"/>
  <c r="AA187" i="1"/>
  <c r="Y187" i="1"/>
  <c r="W187" i="1"/>
  <c r="N187" i="1"/>
  <c r="BE187" i="1" s="1"/>
  <c r="BK185" i="1"/>
  <c r="BI185" i="1"/>
  <c r="BH185" i="1"/>
  <c r="BG185" i="1"/>
  <c r="BF185" i="1"/>
  <c r="AA185" i="1"/>
  <c r="Y185" i="1"/>
  <c r="W185" i="1"/>
  <c r="N185" i="1"/>
  <c r="BE185" i="1" s="1"/>
  <c r="BK183" i="1"/>
  <c r="BI183" i="1"/>
  <c r="BH183" i="1"/>
  <c r="BG183" i="1"/>
  <c r="BF183" i="1"/>
  <c r="AA183" i="1"/>
  <c r="Y183" i="1"/>
  <c r="W183" i="1"/>
  <c r="N183" i="1"/>
  <c r="BE183" i="1" s="1"/>
  <c r="BK181" i="1"/>
  <c r="BI181" i="1"/>
  <c r="BH181" i="1"/>
  <c r="BG181" i="1"/>
  <c r="BF181" i="1"/>
  <c r="AA181" i="1"/>
  <c r="Y181" i="1"/>
  <c r="W181" i="1"/>
  <c r="N181" i="1"/>
  <c r="BE181" i="1" s="1"/>
  <c r="BK179" i="1"/>
  <c r="BI179" i="1"/>
  <c r="BH179" i="1"/>
  <c r="BG179" i="1"/>
  <c r="BF179" i="1"/>
  <c r="AA179" i="1"/>
  <c r="Y179" i="1"/>
  <c r="W179" i="1"/>
  <c r="N179" i="1"/>
  <c r="BE179" i="1" s="1"/>
  <c r="BK175" i="1"/>
  <c r="BI175" i="1"/>
  <c r="BH175" i="1"/>
  <c r="BG175" i="1"/>
  <c r="BF175" i="1"/>
  <c r="AA175" i="1"/>
  <c r="Y175" i="1"/>
  <c r="W175" i="1"/>
  <c r="N175" i="1"/>
  <c r="BE175" i="1" s="1"/>
  <c r="BK170" i="1"/>
  <c r="BI170" i="1"/>
  <c r="BH170" i="1"/>
  <c r="BG170" i="1"/>
  <c r="BF170" i="1"/>
  <c r="AA170" i="1"/>
  <c r="Y170" i="1"/>
  <c r="W170" i="1"/>
  <c r="N170" i="1"/>
  <c r="BE170" i="1" s="1"/>
  <c r="BK169" i="1"/>
  <c r="BI169" i="1"/>
  <c r="BH169" i="1"/>
  <c r="BG169" i="1"/>
  <c r="BF169" i="1"/>
  <c r="AA169" i="1"/>
  <c r="Y169" i="1"/>
  <c r="W169" i="1"/>
  <c r="N169" i="1"/>
  <c r="BE169" i="1" s="1"/>
  <c r="BK165" i="1"/>
  <c r="BI165" i="1"/>
  <c r="BH165" i="1"/>
  <c r="BG165" i="1"/>
  <c r="BF165" i="1"/>
  <c r="AA165" i="1"/>
  <c r="Y165" i="1"/>
  <c r="W165" i="1"/>
  <c r="N165" i="1"/>
  <c r="BE165" i="1" s="1"/>
  <c r="BK160" i="1"/>
  <c r="BI160" i="1"/>
  <c r="BH160" i="1"/>
  <c r="BG160" i="1"/>
  <c r="BF160" i="1"/>
  <c r="AA160" i="1"/>
  <c r="Y160" i="1"/>
  <c r="W160" i="1"/>
  <c r="N160" i="1"/>
  <c r="BE160" i="1" s="1"/>
  <c r="BK159" i="1"/>
  <c r="BI159" i="1"/>
  <c r="BH159" i="1"/>
  <c r="BG159" i="1"/>
  <c r="BF159" i="1"/>
  <c r="AA159" i="1"/>
  <c r="Y159" i="1"/>
  <c r="W159" i="1"/>
  <c r="N159" i="1"/>
  <c r="BE159" i="1" s="1"/>
  <c r="BK158" i="1"/>
  <c r="BI158" i="1"/>
  <c r="BH158" i="1"/>
  <c r="BG158" i="1"/>
  <c r="BF158" i="1"/>
  <c r="AA158" i="1"/>
  <c r="Y158" i="1"/>
  <c r="W158" i="1"/>
  <c r="N158" i="1"/>
  <c r="BE158" i="1" s="1"/>
  <c r="BK156" i="1"/>
  <c r="BI156" i="1"/>
  <c r="BH156" i="1"/>
  <c r="BG156" i="1"/>
  <c r="BF156" i="1"/>
  <c r="AA156" i="1"/>
  <c r="Y156" i="1"/>
  <c r="W156" i="1"/>
  <c r="N156" i="1"/>
  <c r="BE156" i="1" s="1"/>
  <c r="BK154" i="1"/>
  <c r="BI154" i="1"/>
  <c r="BH154" i="1"/>
  <c r="BG154" i="1"/>
  <c r="BF154" i="1"/>
  <c r="AA154" i="1"/>
  <c r="Y154" i="1"/>
  <c r="W154" i="1"/>
  <c r="N154" i="1"/>
  <c r="BE154" i="1" s="1"/>
  <c r="BK153" i="1"/>
  <c r="BI153" i="1"/>
  <c r="BH153" i="1"/>
  <c r="BG153" i="1"/>
  <c r="BF153" i="1"/>
  <c r="AA153" i="1"/>
  <c r="Y153" i="1"/>
  <c r="W153" i="1"/>
  <c r="N153" i="1"/>
  <c r="BE153" i="1" s="1"/>
  <c r="BK149" i="1"/>
  <c r="BI149" i="1"/>
  <c r="BH149" i="1"/>
  <c r="BG149" i="1"/>
  <c r="BF149" i="1"/>
  <c r="AA149" i="1"/>
  <c r="Y149" i="1"/>
  <c r="W149" i="1"/>
  <c r="N149" i="1"/>
  <c r="BE149" i="1" s="1"/>
  <c r="BK148" i="1"/>
  <c r="BI148" i="1"/>
  <c r="BH148" i="1"/>
  <c r="BG148" i="1"/>
  <c r="BF148" i="1"/>
  <c r="AA148" i="1"/>
  <c r="Y148" i="1"/>
  <c r="W148" i="1"/>
  <c r="N148" i="1"/>
  <c r="BE148" i="1" s="1"/>
  <c r="BK144" i="1"/>
  <c r="BI144" i="1"/>
  <c r="BH144" i="1"/>
  <c r="BG144" i="1"/>
  <c r="BF144" i="1"/>
  <c r="AA144" i="1"/>
  <c r="AA141" i="1" s="1"/>
  <c r="Y144" i="1"/>
  <c r="W144" i="1"/>
  <c r="N144" i="1"/>
  <c r="BE144" i="1" s="1"/>
  <c r="BK142" i="1"/>
  <c r="BI142" i="1"/>
  <c r="BH142" i="1"/>
  <c r="BG142" i="1"/>
  <c r="BF142" i="1"/>
  <c r="AA142" i="1"/>
  <c r="Y142" i="1"/>
  <c r="W142" i="1"/>
  <c r="N142" i="1"/>
  <c r="BE142" i="1" s="1"/>
  <c r="M136" i="1"/>
  <c r="F136" i="1"/>
  <c r="M135" i="1"/>
  <c r="F135" i="1"/>
  <c r="F133" i="1"/>
  <c r="F131" i="1"/>
  <c r="BI120" i="1"/>
  <c r="BH120" i="1"/>
  <c r="BG120" i="1"/>
  <c r="BF120" i="1"/>
  <c r="BI119" i="1"/>
  <c r="BH119" i="1"/>
  <c r="BG119" i="1"/>
  <c r="BF119" i="1"/>
  <c r="BI118" i="1"/>
  <c r="BH118" i="1"/>
  <c r="BG118" i="1"/>
  <c r="BF118" i="1"/>
  <c r="BI117" i="1"/>
  <c r="BH117" i="1"/>
  <c r="BG117" i="1"/>
  <c r="BF117" i="1"/>
  <c r="BI116" i="1"/>
  <c r="BH116" i="1"/>
  <c r="BG116" i="1"/>
  <c r="BF116" i="1"/>
  <c r="BI115" i="1"/>
  <c r="BH115" i="1"/>
  <c r="BG115" i="1"/>
  <c r="BF115" i="1"/>
  <c r="M84" i="1"/>
  <c r="F84" i="1"/>
  <c r="M83" i="1"/>
  <c r="F83" i="1"/>
  <c r="F81" i="1"/>
  <c r="F79" i="1"/>
  <c r="O9" i="1"/>
  <c r="M133" i="1" s="1"/>
  <c r="F130" i="1"/>
  <c r="BK261" i="1" l="1"/>
  <c r="N261" i="1" s="1"/>
  <c r="N93" i="1" s="1"/>
  <c r="AA305" i="1"/>
  <c r="Y305" i="1"/>
  <c r="Y454" i="1"/>
  <c r="Y546" i="1"/>
  <c r="BK191" i="1"/>
  <c r="N191" i="1" s="1"/>
  <c r="N91" i="1" s="1"/>
  <c r="W261" i="1"/>
  <c r="AA365" i="1"/>
  <c r="BK409" i="1"/>
  <c r="N409" i="1" s="1"/>
  <c r="N101" i="1" s="1"/>
  <c r="BK528" i="1"/>
  <c r="N528" i="1" s="1"/>
  <c r="N109" i="1" s="1"/>
  <c r="W528" i="1"/>
  <c r="AA323" i="1"/>
  <c r="BK486" i="1"/>
  <c r="N486" i="1" s="1"/>
  <c r="N107" i="1" s="1"/>
  <c r="W486" i="1"/>
  <c r="BK506" i="1"/>
  <c r="N506" i="1" s="1"/>
  <c r="N108" i="1" s="1"/>
  <c r="AA506" i="1"/>
  <c r="Y506" i="1"/>
  <c r="W558" i="1"/>
  <c r="W191" i="1"/>
  <c r="Y228" i="1"/>
  <c r="W323" i="1"/>
  <c r="BK448" i="1"/>
  <c r="N448" i="1" s="1"/>
  <c r="N103" i="1" s="1"/>
  <c r="BK569" i="1"/>
  <c r="N569" i="1" s="1"/>
  <c r="N112" i="1" s="1"/>
  <c r="M33" i="1"/>
  <c r="AA191" i="1"/>
  <c r="BK365" i="1"/>
  <c r="N365" i="1" s="1"/>
  <c r="N97" i="1" s="1"/>
  <c r="W365" i="1"/>
  <c r="Y384" i="1"/>
  <c r="W409" i="1"/>
  <c r="Y433" i="1"/>
  <c r="W466" i="1"/>
  <c r="BK558" i="1"/>
  <c r="N558" i="1" s="1"/>
  <c r="N111" i="1" s="1"/>
  <c r="AA558" i="1"/>
  <c r="Y569" i="1"/>
  <c r="AA261" i="1"/>
  <c r="BK323" i="1"/>
  <c r="N323" i="1" s="1"/>
  <c r="N95" i="1" s="1"/>
  <c r="BK362" i="1"/>
  <c r="N362" i="1" s="1"/>
  <c r="N96" i="1" s="1"/>
  <c r="AA409" i="1"/>
  <c r="W448" i="1"/>
  <c r="Y474" i="1"/>
  <c r="AA486" i="1"/>
  <c r="AA528" i="1"/>
  <c r="W454" i="1"/>
  <c r="W546" i="1"/>
  <c r="H35" i="1"/>
  <c r="BK433" i="1"/>
  <c r="N433" i="1" s="1"/>
  <c r="N102" i="1" s="1"/>
  <c r="H36" i="1"/>
  <c r="H33" i="1"/>
  <c r="BK141" i="1"/>
  <c r="N141" i="1" s="1"/>
  <c r="N90" i="1" s="1"/>
  <c r="W569" i="1"/>
  <c r="M81" i="1"/>
  <c r="H34" i="1"/>
  <c r="Y141" i="1"/>
  <c r="Y191" i="1"/>
  <c r="BK228" i="1"/>
  <c r="N228" i="1" s="1"/>
  <c r="N92" i="1" s="1"/>
  <c r="W362" i="1"/>
  <c r="BK384" i="1"/>
  <c r="W506" i="1"/>
  <c r="BK140" i="1"/>
  <c r="N384" i="1"/>
  <c r="N100" i="1" s="1"/>
  <c r="W228" i="1"/>
  <c r="Y261" i="1"/>
  <c r="Y323" i="1"/>
  <c r="W433" i="1"/>
  <c r="AA362" i="1"/>
  <c r="Y448" i="1"/>
  <c r="AA454" i="1"/>
  <c r="Y466" i="1"/>
  <c r="AA474" i="1"/>
  <c r="F78" i="1"/>
  <c r="W384" i="1"/>
  <c r="W383" i="1" s="1"/>
  <c r="Y486" i="1"/>
  <c r="Y528" i="1"/>
  <c r="W141" i="1"/>
  <c r="AA228" i="1"/>
  <c r="AA140" i="1" s="1"/>
  <c r="W305" i="1"/>
  <c r="Y365" i="1"/>
  <c r="AA384" i="1"/>
  <c r="Y409" i="1"/>
  <c r="Y383" i="1" s="1"/>
  <c r="AA433" i="1"/>
  <c r="BK454" i="1"/>
  <c r="N454" i="1" s="1"/>
  <c r="N104" i="1" s="1"/>
  <c r="BK546" i="1"/>
  <c r="N546" i="1" s="1"/>
  <c r="N110" i="1" s="1"/>
  <c r="AA546" i="1"/>
  <c r="Y558" i="1"/>
  <c r="AA569" i="1"/>
  <c r="Y140" i="1" l="1"/>
  <c r="Y139" i="1" s="1"/>
  <c r="N140" i="1"/>
  <c r="N89" i="1" s="1"/>
  <c r="AA383" i="1"/>
  <c r="AA139" i="1" s="1"/>
  <c r="W140" i="1"/>
  <c r="W139" i="1" s="1"/>
  <c r="BK383" i="1"/>
  <c r="N383" i="1" s="1"/>
  <c r="N99" i="1" s="1"/>
  <c r="BK139" i="1" l="1"/>
  <c r="N139" i="1" s="1"/>
  <c r="N88" i="1" s="1"/>
  <c r="N119" i="1" l="1"/>
  <c r="BE119" i="1" s="1"/>
  <c r="N117" i="1"/>
  <c r="BE117" i="1" s="1"/>
  <c r="N115" i="1"/>
  <c r="N116" i="1"/>
  <c r="BE116" i="1" s="1"/>
  <c r="N120" i="1"/>
  <c r="BE120" i="1" s="1"/>
  <c r="N118" i="1"/>
  <c r="BE118" i="1" s="1"/>
  <c r="M27" i="1"/>
  <c r="N114" i="1" l="1"/>
  <c r="BE115" i="1"/>
  <c r="M28" i="1" l="1"/>
  <c r="M30" i="1" s="1"/>
  <c r="L122" i="1"/>
  <c r="M32" i="1"/>
  <c r="H32" i="1"/>
  <c r="L38" i="1" l="1"/>
</calcChain>
</file>

<file path=xl/sharedStrings.xml><?xml version="1.0" encoding="utf-8"?>
<sst xmlns="http://schemas.openxmlformats.org/spreadsheetml/2006/main" count="5041" uniqueCount="1212">
  <si>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</si>
  <si>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</si>
  <si>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</si>
  <si>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</si>
  <si>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</si>
  <si>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</si>
  <si>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</si>
  <si>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</si>
  <si>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{9f9ff092-d0c5-4143-8755-2077c9c342b7}</t>
  </si>
  <si>
    <t>2</t>
  </si>
  <si>
    <t>KRYCÍ LIST ROZPOČTU</t>
  </si>
  <si>
    <t>v ---  níže se nacházejí doplnkové a pomocné údaje k sestavám  --- v</t>
  </si>
  <si>
    <t>False</t>
  </si>
  <si>
    <t>Stavba:</t>
  </si>
  <si>
    <t>Objekt:</t>
  </si>
  <si>
    <t>ARS - Architektonicko-stavební část</t>
  </si>
  <si>
    <t>JKSO:</t>
  </si>
  <si>
    <t/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</si>
  <si>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</si>
  <si>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</si>
  <si>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</si>
  <si>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</si>
  <si>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</si>
  <si>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</si>
  <si>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</si>
  <si>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</si>
  <si>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</si>
  <si>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</si>
  <si>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</si>
  <si>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</si>
  <si>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</si>
  <si>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</si>
  <si>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</si>
  <si>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</si>
  <si>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</si>
  <si>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</si>
  <si>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</si>
  <si>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</si>
  <si>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</si>
  <si>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</si>
  <si>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</si>
  <si>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</si>
  <si>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</si>
  <si>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</si>
  <si>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</si>
  <si>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</si>
  <si>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</si>
  <si>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</si>
  <si>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</si>
  <si>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</si>
  <si>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</si>
  <si>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</si>
  <si>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</si>
  <si>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</si>
  <si>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</si>
  <si>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</si>
  <si>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</si>
  <si>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</si>
  <si>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</si>
  <si>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</si>
  <si>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</si>
  <si>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</si>
  <si>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</si>
  <si>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</si>
  <si>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</si>
  <si>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</si>
  <si>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</si>
  <si>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</si>
  <si>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</si>
  <si>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</si>
  <si>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</si>
  <si>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</si>
  <si>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</si>
  <si>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</si>
  <si>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</si>
  <si>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</si>
  <si>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malby a tapety</t>
  </si>
  <si>
    <t>2) Ostatní náklady</t>
  </si>
  <si>
    <t>Zařízení staveniště</t>
  </si>
  <si>
    <t>VRN</t>
  </si>
  <si>
    <t>1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</si>
  <si>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</si>
  <si>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</si>
  <si>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</si>
  <si>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</si>
  <si>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</si>
  <si>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</si>
  <si>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</si>
  <si>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</si>
  <si>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</si>
  <si>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</si>
  <si>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</si>
  <si>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</si>
  <si>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</si>
  <si>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</si>
  <si>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</si>
  <si>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</si>
  <si>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</si>
  <si>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</si>
  <si>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</si>
  <si>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</si>
  <si>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</si>
  <si>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</si>
  <si>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</si>
  <si>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0</t>
  </si>
  <si>
    <t>ROZPOCET</t>
  </si>
  <si>
    <t>K</t>
  </si>
  <si>
    <t>121101102</t>
  </si>
  <si>
    <t>Sejmutí ornice s přemístěním na vzdálenost do 100 m</t>
  </si>
  <si>
    <t>m3</t>
  </si>
  <si>
    <t>4</t>
  </si>
  <si>
    <t>485936737</t>
  </si>
  <si>
    <t>(13*24-85)*0,15</t>
  </si>
  <si>
    <t>VV</t>
  </si>
  <si>
    <t>True</t>
  </si>
  <si>
    <t>122101101</t>
  </si>
  <si>
    <t>Odkopávky a prokopávky nezapažené v hornině tř. 1 a 2 objem do 100 m3</t>
  </si>
  <si>
    <t>1608525080</t>
  </si>
  <si>
    <t>"na uroveň -0,60" 0,45*22*11</t>
  </si>
  <si>
    <t>"odtěžení terénní nerovnosti na J konc objektu"11*5*0,95</t>
  </si>
  <si>
    <t>Součet</t>
  </si>
  <si>
    <t>3</t>
  </si>
  <si>
    <t>122201109</t>
  </si>
  <si>
    <t>Příplatek za lepivost u odkopávek v hornině tř. 1 až 3</t>
  </si>
  <si>
    <t>-1333397775</t>
  </si>
  <si>
    <t>131201101</t>
  </si>
  <si>
    <t>Hloubení jam nezapažených v hornině tř. 3 objemu do 100 m3</t>
  </si>
  <si>
    <t>-101438137</t>
  </si>
  <si>
    <t>"anglický dvorek na chl. jednotku"1,6*3*1,55</t>
  </si>
  <si>
    <t>"vsakovací jímky" 6,8</t>
  </si>
  <si>
    <t>5</t>
  </si>
  <si>
    <t>131201109</t>
  </si>
  <si>
    <t>Příplatek za lepivost u hloubení jam nezapažených v hornině tř. 3</t>
  </si>
  <si>
    <t>1621615011</t>
  </si>
  <si>
    <t>6</t>
  </si>
  <si>
    <t>132201102</t>
  </si>
  <si>
    <t>Hloubení rýh š do 600 mm v hornině tř. 3 objemu přes 100 m3</t>
  </si>
  <si>
    <t>62790062</t>
  </si>
  <si>
    <t>"ležatá kanalizace" 11</t>
  </si>
  <si>
    <t>7</t>
  </si>
  <si>
    <t>132201201</t>
  </si>
  <si>
    <t>Hloubení rýh š do 2000 mm v hornině tř. 3 objemu do 100 m3</t>
  </si>
  <si>
    <t>-1138789928</t>
  </si>
  <si>
    <t>" pro základové pasy"0,85*1,45*(19+2*6,5+22)</t>
  </si>
  <si>
    <t>8</t>
  </si>
  <si>
    <t>132201209</t>
  </si>
  <si>
    <t>Příplatek za lepivost k hloubení rýh š do 2000 mm v hornině tř. 3</t>
  </si>
  <si>
    <t>1116840135</t>
  </si>
  <si>
    <t>9</t>
  </si>
  <si>
    <t>133202011</t>
  </si>
  <si>
    <t>Hloubení šachet ručním nebo pneum nářadím v soudržných horninách tř. 3, plocha výkopu do 4 m2 (pro základy nosných sloupků vjezdové brány)</t>
  </si>
  <si>
    <t>2052098139</t>
  </si>
  <si>
    <t>10</t>
  </si>
  <si>
    <t>162301101</t>
  </si>
  <si>
    <t>Vodorovné přemístění do 500 m výkopku/sypaniny z horniny tř. 1 až 4</t>
  </si>
  <si>
    <t>1205389314</t>
  </si>
  <si>
    <t>"výkopek na mezideponii na staveništi"161,15+14,24+11+66,555</t>
  </si>
  <si>
    <t>"výkopek z mezideponie do zpětných zásypů" 75,945</t>
  </si>
  <si>
    <t>"ornice z deponie na stevništi na terrénní úpravy" 34,05</t>
  </si>
  <si>
    <t>11</t>
  </si>
  <si>
    <t>162701105</t>
  </si>
  <si>
    <t>Vodorovné přemístění do 10000 m výkopku/sypaniny z horniny tř. 1 až 4</t>
  </si>
  <si>
    <t>1033106030</t>
  </si>
  <si>
    <t>"nadbytečný výkopek na skládku mimo staveniště" 252,945-75,945</t>
  </si>
  <si>
    <t>12</t>
  </si>
  <si>
    <t>162701109</t>
  </si>
  <si>
    <t>Příplatek k vodorovnému přemístění výkopku/sypaniny z horniny tř. 1 až 4 ZKD 1000 m přes 10000 m</t>
  </si>
  <si>
    <t>-1269271435</t>
  </si>
  <si>
    <t>13</t>
  </si>
  <si>
    <t>167101102</t>
  </si>
  <si>
    <t>Nakládání výkopku z hornin tř. 1 až 4 přes 100 m3</t>
  </si>
  <si>
    <t>-1296731797</t>
  </si>
  <si>
    <t>"výkopek na odvoz na skládku"177</t>
  </si>
  <si>
    <t>14</t>
  </si>
  <si>
    <t>171201201</t>
  </si>
  <si>
    <t>Uložení sypaniny na skládky</t>
  </si>
  <si>
    <t>695493194</t>
  </si>
  <si>
    <t>"výkopek na skládce mimo staveniště" 177</t>
  </si>
  <si>
    <t>15</t>
  </si>
  <si>
    <t>171201211</t>
  </si>
  <si>
    <t>Poplatek za uložení stavebního odpadu - zeminy a kameniva na skládce</t>
  </si>
  <si>
    <t>t</t>
  </si>
  <si>
    <t>-589782235</t>
  </si>
  <si>
    <t>177*1,45</t>
  </si>
  <si>
    <t>16</t>
  </si>
  <si>
    <t>174101101</t>
  </si>
  <si>
    <t>Zásyp jam, šachet rýh nebo kolem objektů sypaninou se zhutněním</t>
  </si>
  <si>
    <t>-114411024</t>
  </si>
  <si>
    <t>"výkopek do zpětných zásypů" 75,945</t>
  </si>
  <si>
    <t>17</t>
  </si>
  <si>
    <t>174203301</t>
  </si>
  <si>
    <t>Zásyp rýh pro drény hl do 1,1 m</t>
  </si>
  <si>
    <t>m</t>
  </si>
  <si>
    <t>-483150371</t>
  </si>
  <si>
    <t>69,8</t>
  </si>
  <si>
    <t>18</t>
  </si>
  <si>
    <t>M</t>
  </si>
  <si>
    <t>58343930</t>
  </si>
  <si>
    <t>kamenivo drcené hrubé frakce 16-32 (pro zásyp drenáží)</t>
  </si>
  <si>
    <t>-1161852714</t>
  </si>
  <si>
    <t>17*1,75</t>
  </si>
  <si>
    <t>19</t>
  </si>
  <si>
    <t>181301102</t>
  </si>
  <si>
    <t>Rozprostření ornice tl vrstvy do 150 mm pl do 500 m2 v rovině nebo ve svahu do 1:5</t>
  </si>
  <si>
    <t>m2</t>
  </si>
  <si>
    <t>-1364688977</t>
  </si>
  <si>
    <t>34,05/0,15</t>
  </si>
  <si>
    <t>20</t>
  </si>
  <si>
    <t>181951102</t>
  </si>
  <si>
    <t>Úprava pláně v hornině tř. 1 až 4 se zhutněním</t>
  </si>
  <si>
    <t>245539032</t>
  </si>
  <si>
    <t>75,945/0,3</t>
  </si>
  <si>
    <t>21</t>
  </si>
  <si>
    <t>212312111</t>
  </si>
  <si>
    <t>Lože pro trativody z betonu prostého</t>
  </si>
  <si>
    <t>-1010767</t>
  </si>
  <si>
    <t>69,8*0,5*0,3</t>
  </si>
  <si>
    <t>22</t>
  </si>
  <si>
    <t>212755214</t>
  </si>
  <si>
    <t>Trativody z drenážních trubek plastových flexibilních D 100 mm bez lože</t>
  </si>
  <si>
    <t>-2098157379</t>
  </si>
  <si>
    <t>19+2*6,4+22+16</t>
  </si>
  <si>
    <t>23</t>
  </si>
  <si>
    <t>271532211</t>
  </si>
  <si>
    <t>Podsyp pod základové konstrukce se zhutněním z hrubého kameniva frakce 32 až 63 mm</t>
  </si>
  <si>
    <t>1135492651</t>
  </si>
  <si>
    <t>((20,05+17,6)/2)*5,05*0,15</t>
  </si>
  <si>
    <t>24</t>
  </si>
  <si>
    <t>271532212</t>
  </si>
  <si>
    <t>Podsyp pod základové konstrukce se zhutněním z hrubého kameniva frakce 16 až 32 mm</t>
  </si>
  <si>
    <t>-34212961</t>
  </si>
  <si>
    <t>"pod podlahy" ((20,05+17,6)/2)*5,05*0,05</t>
  </si>
  <si>
    <t xml:space="preserve">"pod angl dvorek" 2,4*1,7*0,1 </t>
  </si>
  <si>
    <t>25</t>
  </si>
  <si>
    <t>273313711</t>
  </si>
  <si>
    <t>Základové desky z betonu tř. C 20/25</t>
  </si>
  <si>
    <t>1069006955</t>
  </si>
  <si>
    <t>"podkladní beton- P1" ((20,05+17,6)/2)*5,05*0,15</t>
  </si>
  <si>
    <t>"pod angl dvorek" 2,5*1,7*0,05+2,3*1,6*0,15</t>
  </si>
  <si>
    <t>26</t>
  </si>
  <si>
    <t>273362021</t>
  </si>
  <si>
    <t>Výztuž základových desek svařovanými sítěmi Kari</t>
  </si>
  <si>
    <t>798737910</t>
  </si>
  <si>
    <t>"do podkl betonu - P1" ((20,05+17,6)/2)*5,05*0,007</t>
  </si>
  <si>
    <t>" do podkl betonu angl. dvorek" 2,3*1,6*0,007</t>
  </si>
  <si>
    <t>27</t>
  </si>
  <si>
    <t>274321411</t>
  </si>
  <si>
    <t>Základové pasy ze ŽB bez zvýšených nároků na prostředí tř. C 20/25</t>
  </si>
  <si>
    <t>427071459</t>
  </si>
  <si>
    <t>0,4*0,5*21,25+2*0,4*0,5*5,05+0,6*0,5*18,4</t>
  </si>
  <si>
    <t>28</t>
  </si>
  <si>
    <t>274351121</t>
  </si>
  <si>
    <t>Zřízení bednění základových pasů rovného</t>
  </si>
  <si>
    <t>1187393849</t>
  </si>
  <si>
    <t>2*2*0,5*5,05</t>
  </si>
  <si>
    <t>29</t>
  </si>
  <si>
    <t>274351122</t>
  </si>
  <si>
    <t>Odstranění bednění základových pasů rovného</t>
  </si>
  <si>
    <t>2103925366</t>
  </si>
  <si>
    <t>30</t>
  </si>
  <si>
    <t>274352241</t>
  </si>
  <si>
    <t>Zřízení bednění základových pasů kruhového r přes 4 m</t>
  </si>
  <si>
    <t>552787371</t>
  </si>
  <si>
    <t>2*0,5*21,25+2*0,5*18,4</t>
  </si>
  <si>
    <t>31</t>
  </si>
  <si>
    <t>274352242</t>
  </si>
  <si>
    <t>Odstranění bednění základových pasů kruhového r přes 4 m</t>
  </si>
  <si>
    <t>-295655443</t>
  </si>
  <si>
    <t>32</t>
  </si>
  <si>
    <t>274361821</t>
  </si>
  <si>
    <t>Výztuž základových pásů betonářskou ocelí 10 505 (R) (lokální vyztužení pasů pod ŽB sloupy)</t>
  </si>
  <si>
    <t>-1578515476</t>
  </si>
  <si>
    <t>4*0,025</t>
  </si>
  <si>
    <t>33</t>
  </si>
  <si>
    <t>274555676R</t>
  </si>
  <si>
    <t xml:space="preserve">Osazení chrániček pro přípojky instalací do základových pasů dl  do 900mm DN do 250 mm  vč. dodání </t>
  </si>
  <si>
    <t>kus</t>
  </si>
  <si>
    <t>-250045859</t>
  </si>
  <si>
    <t>"1x kanalizace, 1x vodovod, 1x chladivo, 1x El" 4</t>
  </si>
  <si>
    <t>34</t>
  </si>
  <si>
    <t>279113142</t>
  </si>
  <si>
    <t>Základová zeď tl do 200 mm z tvárnic ztraceného bednění včetně výplně z betonu tř. C 20/25</t>
  </si>
  <si>
    <t>-915538945</t>
  </si>
  <si>
    <t>"angl dvorek" 1,25*(2*2,3+2*1,6)</t>
  </si>
  <si>
    <t>35</t>
  </si>
  <si>
    <t>279113145</t>
  </si>
  <si>
    <t>Základová zeď tl do 400 mm z tvárnic ztraceného bednění včetně výplně z betonu tř. C 20/25</t>
  </si>
  <si>
    <t>871480300</t>
  </si>
  <si>
    <t>0,5*21,25+2*0,5*5,05+0,5*18,4</t>
  </si>
  <si>
    <t>36</t>
  </si>
  <si>
    <t>279361821</t>
  </si>
  <si>
    <t>Výztuž základových zdí nosných betonářskou ocelí 10 505</t>
  </si>
  <si>
    <t>-1708213530</t>
  </si>
  <si>
    <t>"angl dvorek" 0,036</t>
  </si>
  <si>
    <t>37</t>
  </si>
  <si>
    <t>311272031</t>
  </si>
  <si>
    <t>Zdivo z pórobetonových tvárnic hladkých přes P2 do P4 přes 450 do 600 kg/m3 na tenkovrstvou maltu tl 200 mm</t>
  </si>
  <si>
    <t>1419830315</t>
  </si>
  <si>
    <t>3*(5,25*2)-2*1,2*2,4</t>
  </si>
  <si>
    <t>38</t>
  </si>
  <si>
    <t>311272041</t>
  </si>
  <si>
    <t>Zakládací tvárnice pod stěny a příčky z pórobetonových tvárnic hladkých  P4 přes 450 do 600 kg/m3 na maltové lože tl 250 mm</t>
  </si>
  <si>
    <t>-1996887686</t>
  </si>
  <si>
    <t>0,125*(2*5,25+2,1+4,5+4,8+0,85+2*2,4)</t>
  </si>
  <si>
    <t>39</t>
  </si>
  <si>
    <t>311272231</t>
  </si>
  <si>
    <t>Zdivo z pórobetonových tvárnic hladkých přes P2 do P4 přes 450 do 600 kg/m3 na tenkovrstvou maltu tl 300 mm</t>
  </si>
  <si>
    <t>1694657871</t>
  </si>
  <si>
    <t>"obv stěny" 3,0*(2*5,85+20,85+4,45)</t>
  </si>
  <si>
    <t>"otvory" -2*4,675*0,75-1,3*3</t>
  </si>
  <si>
    <t>40</t>
  </si>
  <si>
    <t>311272239</t>
  </si>
  <si>
    <t>Zakládací tvárnice pro obvodové divo z pórobetonových tvárnic hladkých P4 přes 450 do 600 kg/m3 na maltové lože tl 300 mm</t>
  </si>
  <si>
    <t>896145847</t>
  </si>
  <si>
    <t>0,125*(21,65+2*6,25+18,95)</t>
  </si>
  <si>
    <t>41</t>
  </si>
  <si>
    <t>317141427</t>
  </si>
  <si>
    <t>Překlad plochý z pórobetonu š 125 mm dl přes 2300 do 2500 mm</t>
  </si>
  <si>
    <t>-712713672</t>
  </si>
  <si>
    <t>42</t>
  </si>
  <si>
    <t>317141443</t>
  </si>
  <si>
    <t>Překlad plochý z pórobetonu š 150 mm dl přes 1300 do 1500 mm</t>
  </si>
  <si>
    <t>403949122</t>
  </si>
  <si>
    <t>43</t>
  </si>
  <si>
    <t>317142442.XLA</t>
  </si>
  <si>
    <t>Překlad nenosný přímý  NEP 150 dl 1250 mm</t>
  </si>
  <si>
    <t>-1269839650</t>
  </si>
  <si>
    <t>44</t>
  </si>
  <si>
    <t>317143435</t>
  </si>
  <si>
    <t>Překlad nosný z pórobetonu ve zdech tl 200 mm dl přes 2000 do 2500 mm</t>
  </si>
  <si>
    <t>-1020537460</t>
  </si>
  <si>
    <t>45</t>
  </si>
  <si>
    <t>330321610</t>
  </si>
  <si>
    <t>Sloupy nebo pilíře ze ŽB tř. C 30/37 bez výztuže</t>
  </si>
  <si>
    <t>1973539894</t>
  </si>
  <si>
    <t>4*3,17*(0,2*0,3)</t>
  </si>
  <si>
    <t>46</t>
  </si>
  <si>
    <t>331351115</t>
  </si>
  <si>
    <t>Zřízení bednění čtyřúhelníkových sloupů v do 4 m průřezu do 0,08 m2</t>
  </si>
  <si>
    <t>-960237720</t>
  </si>
  <si>
    <t>4*2*(0,2+0,3)*3,17</t>
  </si>
  <si>
    <t>47</t>
  </si>
  <si>
    <t>331351116</t>
  </si>
  <si>
    <t>Odstranění bednění čtyřúhelníkových sloupů v do 4 m průřezu do 0,08 m2</t>
  </si>
  <si>
    <t>-932499215</t>
  </si>
  <si>
    <t>48</t>
  </si>
  <si>
    <t>331361821</t>
  </si>
  <si>
    <t>Výztuž sloupů hranatých betonářskou ocelí 10 505</t>
  </si>
  <si>
    <t>2000852847</t>
  </si>
  <si>
    <t>0,201</t>
  </si>
  <si>
    <t>49</t>
  </si>
  <si>
    <t>338171113</t>
  </si>
  <si>
    <t>Osazování sloupků a vzpěr plotových ocelových v 2,00 m se zabetonováním (sloupky vjezdové brány)</t>
  </si>
  <si>
    <t>-1715023659</t>
  </si>
  <si>
    <t>50</t>
  </si>
  <si>
    <t>339921133</t>
  </si>
  <si>
    <t>Osazování betonových palisád do betonového základu v řadě výšky prvku přes 1 do 1,5 m</t>
  </si>
  <si>
    <t>26220624</t>
  </si>
  <si>
    <t>10+2*2</t>
  </si>
  <si>
    <t>51</t>
  </si>
  <si>
    <t>59228415</t>
  </si>
  <si>
    <t>palisáda tyčová hranatá betonová přírodní 16X16X120 cm (ref. produktu BEST URIKO)</t>
  </si>
  <si>
    <t>1783514365</t>
  </si>
  <si>
    <t>"14*6,25 =87,5" 88</t>
  </si>
  <si>
    <t>52</t>
  </si>
  <si>
    <t>342272245</t>
  </si>
  <si>
    <t>Příčka z pórobetonových hladkých tvárnic na tenkovrstvou maltu tl 150 mm</t>
  </si>
  <si>
    <t>-724117002</t>
  </si>
  <si>
    <t>3*(4,47+2*2,43+0,85+2,18+3,45+0,95)-1*2,25-1,1*2,25-2*0,8*2,25</t>
  </si>
  <si>
    <t>53</t>
  </si>
  <si>
    <t>348172213</t>
  </si>
  <si>
    <t>Montáž vjezdových bran samonosných dvoukřídlových plochy přes 3,0 m2 do 5,0 m2</t>
  </si>
  <si>
    <t>-657196165</t>
  </si>
  <si>
    <t>54</t>
  </si>
  <si>
    <t>55342348</t>
  </si>
  <si>
    <t>brána kovová dvoukřídlová z ocelových jeklů a pásoviny 3470x1810mm vč. nosných sloupků. závěsů a povrchové úpravy</t>
  </si>
  <si>
    <t>761039459</t>
  </si>
  <si>
    <t>55</t>
  </si>
  <si>
    <t>348401120</t>
  </si>
  <si>
    <t>Osazení oplocení ze strojového pletiva s napínacími dráty výšky do 1,6 m do 15° sklonu svahu (napojení pletiva k nové vjezdové bráně)</t>
  </si>
  <si>
    <t>1802426300</t>
  </si>
  <si>
    <t>56</t>
  </si>
  <si>
    <t>413321616</t>
  </si>
  <si>
    <t>Nosníky ze ŽB tř. C 30/37 (průvlak nad dveřmi V fasády)</t>
  </si>
  <si>
    <t>1331828887</t>
  </si>
  <si>
    <t>"Z fasáda" 0,3*0,33*(11,75+2,2)</t>
  </si>
  <si>
    <t>"V fasáda" 0,3*0,11*2*5</t>
  </si>
  <si>
    <t>57</t>
  </si>
  <si>
    <t>413351121</t>
  </si>
  <si>
    <t>Zřízení bednění nosníků a průvlaků bez podpěrné kce výšky přes 100 cm</t>
  </si>
  <si>
    <t>-1620769876</t>
  </si>
  <si>
    <t>(0,3+2*0,33)*(11,75+2,2)</t>
  </si>
  <si>
    <t xml:space="preserve"> (0,3+2*0,11)*2*5</t>
  </si>
  <si>
    <t>58</t>
  </si>
  <si>
    <t>413351122</t>
  </si>
  <si>
    <t>Odstranění bednění nosníků a průvlaků bez podpěrné kce výšky přes 100 cm</t>
  </si>
  <si>
    <t>469716374</t>
  </si>
  <si>
    <t>59</t>
  </si>
  <si>
    <t>413352115</t>
  </si>
  <si>
    <t>Zřízení podpěrné konstrukce nosníků výšky podepření do 4 m pro nosník výšky přes 100 cm</t>
  </si>
  <si>
    <t>1129349783</t>
  </si>
  <si>
    <t>0,5*(11,75+2,2+2*4,675)</t>
  </si>
  <si>
    <t>60</t>
  </si>
  <si>
    <t>413352116</t>
  </si>
  <si>
    <t>Odstranění podpěrné konstrukce nosníků výšky podepření do 4 m pro nosník výšky přes 100 cm</t>
  </si>
  <si>
    <t>477693225</t>
  </si>
  <si>
    <t>61</t>
  </si>
  <si>
    <t>413361821</t>
  </si>
  <si>
    <t>Výztuž nosníků, volných trámů nebo průvlaků volných trámů betonářskou ocelí 10 505</t>
  </si>
  <si>
    <t>2068590920</t>
  </si>
  <si>
    <t>1,711*0,165</t>
  </si>
  <si>
    <t>62</t>
  </si>
  <si>
    <t>417321616</t>
  </si>
  <si>
    <t>Ztužující pásy a věnce ze ŽB tř. C 30/37</t>
  </si>
  <si>
    <t>442124755</t>
  </si>
  <si>
    <t>"V01 - mimo průvlak" 0,3*0,11*(21,5-10)</t>
  </si>
  <si>
    <t>"V02 - mimo průvlak"0,3*0,33*(18,9-13,9)</t>
  </si>
  <si>
    <t>"V03" 0,3*0,22*10,5</t>
  </si>
  <si>
    <t>63</t>
  </si>
  <si>
    <t>417351115</t>
  </si>
  <si>
    <t>Zřízení bednění ztužujících věnců</t>
  </si>
  <si>
    <t>1189444711</t>
  </si>
  <si>
    <t>"V01 - mimo průvlak" 2*0,11*(21,5-10)</t>
  </si>
  <si>
    <t>"V02 - mimo průvlak"2*0,33*(18,9-13,9)</t>
  </si>
  <si>
    <t>"V03" 2*0,22*10,5</t>
  </si>
  <si>
    <t>64</t>
  </si>
  <si>
    <t>417351116</t>
  </si>
  <si>
    <t>Odstranění bednění ztužujících věnců</t>
  </si>
  <si>
    <t>-1878381487</t>
  </si>
  <si>
    <t>65</t>
  </si>
  <si>
    <t>417361821</t>
  </si>
  <si>
    <t>Výztuž ztužujících pásů a věnců betonářskou ocelí 10 505</t>
  </si>
  <si>
    <t>-1693957656</t>
  </si>
  <si>
    <t>1,568*0,096</t>
  </si>
  <si>
    <t>66</t>
  </si>
  <si>
    <t>440321616</t>
  </si>
  <si>
    <t>Střešní konstrukce ze ŽB tř. C 30/37</t>
  </si>
  <si>
    <t>941932104</t>
  </si>
  <si>
    <t>"D01" 23,87</t>
  </si>
  <si>
    <t>"D02" 9,9</t>
  </si>
  <si>
    <t>67</t>
  </si>
  <si>
    <t>440351203</t>
  </si>
  <si>
    <t>Zřízení bednění střech šířka dna přes 250 mm</t>
  </si>
  <si>
    <t>-521711223</t>
  </si>
  <si>
    <t>"D01" 20,23*5,9+0,2*2*(20,23+5,9)</t>
  </si>
  <si>
    <t>"D02" 18,67*2,65+0,2*2*2,65+0,2*18,67</t>
  </si>
  <si>
    <t>68</t>
  </si>
  <si>
    <t>440351204</t>
  </si>
  <si>
    <t>Odstranění bednění střech šířka dna přes 250 mm</t>
  </si>
  <si>
    <t>-1434954034</t>
  </si>
  <si>
    <t>69</t>
  </si>
  <si>
    <t>440351255</t>
  </si>
  <si>
    <t>Zřízení podpěrné konstrukce střech v do 4 m pro tloušťku střešní konstrukce přes 100 cm</t>
  </si>
  <si>
    <t>549032589</t>
  </si>
  <si>
    <t>"D01" 20,23*5,9</t>
  </si>
  <si>
    <t>"D02" 18,67*2,65</t>
  </si>
  <si>
    <t>70</t>
  </si>
  <si>
    <t>440351256</t>
  </si>
  <si>
    <t>Odstranění podpěrné konstrukce střech v do 4 m pro tloušťku střešní konstrukce přes 100 cm</t>
  </si>
  <si>
    <t>482649385</t>
  </si>
  <si>
    <t>71</t>
  </si>
  <si>
    <t>440361821</t>
  </si>
  <si>
    <t>Výztuž střešní konstrukce betonářskou ocelí 10 505</t>
  </si>
  <si>
    <t>-278320837</t>
  </si>
  <si>
    <t>5000*0,000617</t>
  </si>
  <si>
    <t>72</t>
  </si>
  <si>
    <t>564722111</t>
  </si>
  <si>
    <t>Podklad z vibrovaného štěrku VŠ vel. 4-8 tl 50 mm</t>
  </si>
  <si>
    <t>-1346155037</t>
  </si>
  <si>
    <t>"chodník a terasa" 64</t>
  </si>
  <si>
    <t>"zatravňovací tvaárnice" 4</t>
  </si>
  <si>
    <t>73</t>
  </si>
  <si>
    <t>564750111</t>
  </si>
  <si>
    <t>Podklad z kameniva hrubého drceného vel. 16-32 mm tl 150 mm</t>
  </si>
  <si>
    <t>-402357756</t>
  </si>
  <si>
    <t>74</t>
  </si>
  <si>
    <t>581124112</t>
  </si>
  <si>
    <t>Kryt z betonu komunikace pro pěší tl. 120 mm</t>
  </si>
  <si>
    <t>-2037091805</t>
  </si>
  <si>
    <t>75</t>
  </si>
  <si>
    <t>596412210</t>
  </si>
  <si>
    <t>Kladení dlažby z vegetačních tvárnic pozemních komunikací tl 80 mm do 50 m2 vč. vysetí trávy</t>
  </si>
  <si>
    <t>1734357597</t>
  </si>
  <si>
    <t>76</t>
  </si>
  <si>
    <t>59246018</t>
  </si>
  <si>
    <t>dlažba betonová vegetační přírodní 23,5x23,5x8cm s dilatačními výstupky (ref diton)</t>
  </si>
  <si>
    <t>7871251</t>
  </si>
  <si>
    <t>77</t>
  </si>
  <si>
    <t>919112115</t>
  </si>
  <si>
    <t>Řezání dilatačních spár š 4 mm hl do 150 mm příčných nebo podélných v živičném krytu</t>
  </si>
  <si>
    <t>446566992</t>
  </si>
  <si>
    <t>15*2,5+4*1,5</t>
  </si>
  <si>
    <t>78</t>
  </si>
  <si>
    <t>919122112</t>
  </si>
  <si>
    <t>Těsnění spár zálivkou za tepla pro komůrky š 10 mm hl 25 mm s těsnicím profilem</t>
  </si>
  <si>
    <t>1452720040</t>
  </si>
  <si>
    <t>79</t>
  </si>
  <si>
    <t>916271125</t>
  </si>
  <si>
    <t xml:space="preserve">Chodníkový obrubník z ocelových v. 200 mm kladený svisle do štěrkopískového lože </t>
  </si>
  <si>
    <t>1054930340</t>
  </si>
  <si>
    <t>80</t>
  </si>
  <si>
    <t>935932113</t>
  </si>
  <si>
    <t>Odvodňovací plastový žlab pro zatížení A15 vnitřní š 100 mm s roštem můstkovým z Pz oceli</t>
  </si>
  <si>
    <t>1131416577</t>
  </si>
  <si>
    <t>81</t>
  </si>
  <si>
    <t>612131121</t>
  </si>
  <si>
    <t>Penetrační disperzní nátěr vnitřních stěn nanášený ručně</t>
  </si>
  <si>
    <t>1959408584</t>
  </si>
  <si>
    <t>"obvodové stěny"107,5</t>
  </si>
  <si>
    <t>"vnitřní stěny a příčky" 2*(25,8+42)</t>
  </si>
  <si>
    <t>"překlady, ostění" 7</t>
  </si>
  <si>
    <t>"sloupy" 16,6</t>
  </si>
  <si>
    <t>82</t>
  </si>
  <si>
    <t>612341121</t>
  </si>
  <si>
    <t>Sádrová nebo vápenosádrová omítka hladká jednovrstvá vnitřních stěn nanášená ručně</t>
  </si>
  <si>
    <t>1070290693</t>
  </si>
  <si>
    <t>83</t>
  </si>
  <si>
    <t>612341191</t>
  </si>
  <si>
    <t>Příplatek k sádrové omítce vnitřních stěn za každých dalších 5 mm tloušťky ručně</t>
  </si>
  <si>
    <t>-1704100845</t>
  </si>
  <si>
    <t>84</t>
  </si>
  <si>
    <t>621273121</t>
  </si>
  <si>
    <t>Montáž odvětrávané fasády podhledů lepením na hliníkový rošt tepelná izolace tl. 80 mm (meziokenní pilíře)</t>
  </si>
  <si>
    <t>-916316541</t>
  </si>
  <si>
    <t>4*0,2*2,9</t>
  </si>
  <si>
    <t>85</t>
  </si>
  <si>
    <t>55324006</t>
  </si>
  <si>
    <t>panel kompozitní tl. 8mm vč. kovového nosného roštu a tepelně izolačních vrstev  - speifikace viz. detaily a tabulka standardů</t>
  </si>
  <si>
    <t>-994457105</t>
  </si>
  <si>
    <t>86</t>
  </si>
  <si>
    <t>622131121</t>
  </si>
  <si>
    <t>Penetrační disperzní nátěr vnějších stěn nanášený ručně</t>
  </si>
  <si>
    <t>-1952585946</t>
  </si>
  <si>
    <t>"obvodové stěny"107,5+2*3,2*0,3</t>
  </si>
  <si>
    <t>"věnce, průvlaky, čela střešní desky"0,3*21,25+0,33*18,86+2*0,55*5,85</t>
  </si>
  <si>
    <t>"vnější ostění"16,146</t>
  </si>
  <si>
    <t>87</t>
  </si>
  <si>
    <t>622142001</t>
  </si>
  <si>
    <t>Potažení vnějších stěn sklovláknitým pletivem vtlačeným do tenkovrstvé hmoty</t>
  </si>
  <si>
    <t>-498748295</t>
  </si>
  <si>
    <t>88</t>
  </si>
  <si>
    <t>622143003</t>
  </si>
  <si>
    <t>Montáž omítkových plastových nebo pozinkovaných rohových profilů</t>
  </si>
  <si>
    <t>-460629758</t>
  </si>
  <si>
    <t>"nároží fasády a ostění výplní otvorů"4*3,6+4*0,75+2*4,68+12,3+1,3+4*2,66+1,87</t>
  </si>
  <si>
    <t>"napojení výplní otvorů" 4*0,75+2*4,68+12,3+1,3+4*2,66+1,87</t>
  </si>
  <si>
    <t>89</t>
  </si>
  <si>
    <t>590514800</t>
  </si>
  <si>
    <t>lišta rohová Al 10/10 cm s tkaninou bal. 2,5 m</t>
  </si>
  <si>
    <t>-1098915035</t>
  </si>
  <si>
    <t>90</t>
  </si>
  <si>
    <t>590514750</t>
  </si>
  <si>
    <t>profil okenní s tkaninou APU lišta 6 mm</t>
  </si>
  <si>
    <t>1713791577</t>
  </si>
  <si>
    <t>91</t>
  </si>
  <si>
    <t>622211051</t>
  </si>
  <si>
    <t>Montáž kontaktního zateplení vnějších stěn z polystyrénových desek tl do 240 mm (soklová část)</t>
  </si>
  <si>
    <t>132821898</t>
  </si>
  <si>
    <t>92</t>
  </si>
  <si>
    <t>28376017</t>
  </si>
  <si>
    <t>deska fasádní polystyrénová soklová  tl 100mm</t>
  </si>
  <si>
    <t>682508727</t>
  </si>
  <si>
    <t>93</t>
  </si>
  <si>
    <t>622221041</t>
  </si>
  <si>
    <t>Montáž kontaktního zateplení vnějších stěn z minerální vlny s podélnou orientací tl přes 160 mm</t>
  </si>
  <si>
    <t>-807797953</t>
  </si>
  <si>
    <t>94</t>
  </si>
  <si>
    <t>63151540</t>
  </si>
  <si>
    <t>deska izolační minerální kontaktních fasád podélné vlákno λ=0,036 tl 200mm</t>
  </si>
  <si>
    <t>-1582776461</t>
  </si>
  <si>
    <t>95</t>
  </si>
  <si>
    <t>622541011</t>
  </si>
  <si>
    <t>Tenkovrstvá silikonsilikátová zrnitá omítka tl. 1,5 mm včetně penetrace vnějších stěn</t>
  </si>
  <si>
    <t>1737512061</t>
  </si>
  <si>
    <t>96</t>
  </si>
  <si>
    <t>632441225</t>
  </si>
  <si>
    <t>Potěr anhydritový samonivelační tl do 50 mm C30 litý</t>
  </si>
  <si>
    <t>1043473318</t>
  </si>
  <si>
    <t>145,79-46,87</t>
  </si>
  <si>
    <t>97</t>
  </si>
  <si>
    <t>634112113</t>
  </si>
  <si>
    <t>Obvodová dilatace podlahovým páskem v 80 mm mezi stěnou a samonivelačním potěrem</t>
  </si>
  <si>
    <t>-19534939</t>
  </si>
  <si>
    <t>98</t>
  </si>
  <si>
    <t>637121115</t>
  </si>
  <si>
    <t>Okapový chodník z kačírku tl 300 mm s udusáním</t>
  </si>
  <si>
    <t>1550782722</t>
  </si>
  <si>
    <t>(9,6+1,2)*0,8</t>
  </si>
  <si>
    <t>99</t>
  </si>
  <si>
    <t>642946112</t>
  </si>
  <si>
    <t>Osazování pouzdra posuvných dveří s jednou kapsou pro jedno křídlo šířky do 1200 mm do zděné příčky (D04)</t>
  </si>
  <si>
    <t>-1972464772</t>
  </si>
  <si>
    <t>100</t>
  </si>
  <si>
    <t>55331625</t>
  </si>
  <si>
    <t>pouzdro stavební posuvných dveří jednopouzdrové 1100 mm - atypický rozměr</t>
  </si>
  <si>
    <t>-705843869</t>
  </si>
  <si>
    <t>101</t>
  </si>
  <si>
    <t>644941112</t>
  </si>
  <si>
    <t>Osazování ventilačních mřížek velikosti do 300 x 300 mm (K7)</t>
  </si>
  <si>
    <t>1302319146</t>
  </si>
  <si>
    <t>102</t>
  </si>
  <si>
    <t>56245611</t>
  </si>
  <si>
    <t>K7 - mřížka větrací hranatá plast 125x125 se síťovinou</t>
  </si>
  <si>
    <t>-2028711768</t>
  </si>
  <si>
    <t>103</t>
  </si>
  <si>
    <t>644941121</t>
  </si>
  <si>
    <t>Montáž průchodky k větrací mřížce se zhotovením otvoru v tepelné izolaci (pro K7)</t>
  </si>
  <si>
    <t>-1319567055</t>
  </si>
  <si>
    <t>104</t>
  </si>
  <si>
    <t>877265271</t>
  </si>
  <si>
    <t>Montáž lapače střešních splavenin z tvrdého PVC-systém KG DN 100 (pro K6)</t>
  </si>
  <si>
    <t>1054025093</t>
  </si>
  <si>
    <t>105</t>
  </si>
  <si>
    <t>56231160</t>
  </si>
  <si>
    <t>lapač střešních splavenin PP se zápachovou klapkou a lapacím košem DN 110 (pro napojené K6)</t>
  </si>
  <si>
    <t>-1455297492</t>
  </si>
  <si>
    <t>106</t>
  </si>
  <si>
    <t>941211111</t>
  </si>
  <si>
    <t>Montáž lešení řadového rámového lehkého zatížení do 200 kg/m2 š do 0,9 m v do 10 m</t>
  </si>
  <si>
    <t>1839630455</t>
  </si>
  <si>
    <t>3*(23+21+2*5,5)</t>
  </si>
  <si>
    <t>107</t>
  </si>
  <si>
    <t>941211211</t>
  </si>
  <si>
    <t>Příplatek k lešení řadovému rámovému lehkému š 0,9 m v do 25 m za první a ZKD den použití</t>
  </si>
  <si>
    <t>1868491946</t>
  </si>
  <si>
    <t>165</t>
  </si>
  <si>
    <t>108</t>
  </si>
  <si>
    <t>941211811</t>
  </si>
  <si>
    <t>Demontáž lešení řadového rámového lehkého zatížení do 200 kg/m2 š do 0,9 m v do 10 m</t>
  </si>
  <si>
    <t>-747284170</t>
  </si>
  <si>
    <t>109</t>
  </si>
  <si>
    <t>949101111</t>
  </si>
  <si>
    <t>Lešení pomocné pro objekty pozemních staveb s lešeňovou podlahou v do 1,9 m zatížení do 150 kg/m2</t>
  </si>
  <si>
    <t>620857929</t>
  </si>
  <si>
    <t>110</t>
  </si>
  <si>
    <t>952901111</t>
  </si>
  <si>
    <t>Vyčištění budov bytové a občanské výstavby při výšce podlaží do 4 m</t>
  </si>
  <si>
    <t>1005632490</t>
  </si>
  <si>
    <t>145,8</t>
  </si>
  <si>
    <t>111</t>
  </si>
  <si>
    <t>953333318</t>
  </si>
  <si>
    <t>PVC těsnící pás do dilatačních spar betonových kcí vnitřní š 190 mm (dilatace markýzy)</t>
  </si>
  <si>
    <t>407261894</t>
  </si>
  <si>
    <t>112</t>
  </si>
  <si>
    <t>953511114.SCW</t>
  </si>
  <si>
    <t>Nosný tepelně-izolační prvek Isokorb typ K40S pro volně vyložené balkónové desky 12xD8 prutů</t>
  </si>
  <si>
    <t>424696041</t>
  </si>
  <si>
    <t>113</t>
  </si>
  <si>
    <t>953943122</t>
  </si>
  <si>
    <t>Osazování výrobků do 5 kg/kus do betonu bez jejich dodání (rámečky pro vestavné LED)</t>
  </si>
  <si>
    <t>-336097361</t>
  </si>
  <si>
    <t>"osazeno do bednění markýzy" 12</t>
  </si>
  <si>
    <t>114</t>
  </si>
  <si>
    <t>34772098</t>
  </si>
  <si>
    <t>rámečky pro osazení vestavných LED svítidel na stropě markýzy dl.2016 mm</t>
  </si>
  <si>
    <t>1186980164</t>
  </si>
  <si>
    <t>115</t>
  </si>
  <si>
    <t>977311111</t>
  </si>
  <si>
    <t>Řezání stávajících betonových mazanin nevyztužených hl do 50 mm</t>
  </si>
  <si>
    <t>-1305363952</t>
  </si>
  <si>
    <t>"úprava horní hrany zdiva angl dvorku po osazení krycího pororoštu" 4*2,3+4*1,3</t>
  </si>
  <si>
    <t>116</t>
  </si>
  <si>
    <t>998011001</t>
  </si>
  <si>
    <t>Přesun hmot pro budovy zděné v do 6 m</t>
  </si>
  <si>
    <t>-848317337</t>
  </si>
  <si>
    <t>117</t>
  </si>
  <si>
    <t>711111001</t>
  </si>
  <si>
    <t>Provedení izolace proti zemní vlhkosti vodorovné za studena nátěrem penetračním</t>
  </si>
  <si>
    <t>630256754</t>
  </si>
  <si>
    <t>5,85*((18,55+21,25)/2)</t>
  </si>
  <si>
    <t>118</t>
  </si>
  <si>
    <t>711112001</t>
  </si>
  <si>
    <t>Provedení izolace proti zemní vlhkosti svislé za studena nátěrem penetračním</t>
  </si>
  <si>
    <t>1429942008</t>
  </si>
  <si>
    <t>0,65*(2*5,85+18,55+21,25)</t>
  </si>
  <si>
    <t>119</t>
  </si>
  <si>
    <t>111631500</t>
  </si>
  <si>
    <t>penetrace asfaltová na beton pro hydroizolace SBS modifikovaných pásů</t>
  </si>
  <si>
    <t>93685298</t>
  </si>
  <si>
    <t>(116,415+33,475)*0,0001</t>
  </si>
  <si>
    <t>120</t>
  </si>
  <si>
    <t>711113111</t>
  </si>
  <si>
    <t>Izolace proti zemní vlhkosti na vodorovné ploše za studena emulzí elastickou</t>
  </si>
  <si>
    <t>-1465299973</t>
  </si>
  <si>
    <t>"dno angl. dvorku" 2,5*1,8</t>
  </si>
  <si>
    <t>121</t>
  </si>
  <si>
    <t>711113121</t>
  </si>
  <si>
    <t>Izolace proti zemní vlhkosti na svislé ploše za studena emulzí elastickou</t>
  </si>
  <si>
    <t>1146872509</t>
  </si>
  <si>
    <t>"stěny angl. dvorku" (2*2,3+2*1,6)*1,4</t>
  </si>
  <si>
    <t>122</t>
  </si>
  <si>
    <t>711141559</t>
  </si>
  <si>
    <t>Provedení izolace proti zemní vlhkosti pásy přitavením vodorovné NAIP</t>
  </si>
  <si>
    <t>526321023</t>
  </si>
  <si>
    <t>123</t>
  </si>
  <si>
    <t>711142559</t>
  </si>
  <si>
    <t>Provedení izolace proti zemní vlhkosti pásy přitavením svislé NAIP</t>
  </si>
  <si>
    <t>-988495187</t>
  </si>
  <si>
    <t>124</t>
  </si>
  <si>
    <t>628321342</t>
  </si>
  <si>
    <t>pás těžký asfaltovaný SBS  Elastek 40 special mineral</t>
  </si>
  <si>
    <t>1625259660</t>
  </si>
  <si>
    <t>117+34</t>
  </si>
  <si>
    <t>125</t>
  </si>
  <si>
    <t>628321344</t>
  </si>
  <si>
    <t xml:space="preserve">pás těžký asfaltovaný SBS  Glastek 40 special mineral </t>
  </si>
  <si>
    <t>1996060030</t>
  </si>
  <si>
    <t>126</t>
  </si>
  <si>
    <t>711161223</t>
  </si>
  <si>
    <t>Izolace proti zemní vlhkosti nopovou fólií s textilií svislá, nopek v 9,0 mm</t>
  </si>
  <si>
    <t>1679836635</t>
  </si>
  <si>
    <t>"soklová část"1*(2*5,85+18,55+21,25)</t>
  </si>
  <si>
    <t>"za palisádou" 14*0,5</t>
  </si>
  <si>
    <t>127</t>
  </si>
  <si>
    <t>711745567</t>
  </si>
  <si>
    <t>Izolace proti vodě provedení spojů přitavením pásu NAIP 500 mm</t>
  </si>
  <si>
    <t>399172419</t>
  </si>
  <si>
    <t>(2*5,85+18,55+21,25)</t>
  </si>
  <si>
    <t>128</t>
  </si>
  <si>
    <t>711747067</t>
  </si>
  <si>
    <t>Izolace proti vodě opracování trubních prostupu pod objímkou do 300 mm přitavením NAIP</t>
  </si>
  <si>
    <t>-803728460</t>
  </si>
  <si>
    <t>"6x kanalizace, 1x vodovod, 1x EL"8</t>
  </si>
  <si>
    <t>129</t>
  </si>
  <si>
    <t>998711201</t>
  </si>
  <si>
    <t>Přesun hmot procentní pro izolace proti vodě, vlhkosti a plynům v objektech v do 6 m</t>
  </si>
  <si>
    <t>%</t>
  </si>
  <si>
    <t>267357839</t>
  </si>
  <si>
    <t>130</t>
  </si>
  <si>
    <t>712311101</t>
  </si>
  <si>
    <t>Provedení povlakové krytiny střech do 10° za studena lakem penetračním nebo asfaltovým (S1)</t>
  </si>
  <si>
    <t>-1114544642</t>
  </si>
  <si>
    <t>9,25*((22,3+18,35)/2)</t>
  </si>
  <si>
    <t>131</t>
  </si>
  <si>
    <t>111631502</t>
  </si>
  <si>
    <t>penetrační nátěr DEKPRIMER</t>
  </si>
  <si>
    <t>1375241491</t>
  </si>
  <si>
    <t>188*0,0001</t>
  </si>
  <si>
    <t>132</t>
  </si>
  <si>
    <t>712341559</t>
  </si>
  <si>
    <t>Provedení povlakové krytiny střech do 10° pásy NAIP přitavením v plné ploše (R1)</t>
  </si>
  <si>
    <t>946403334</t>
  </si>
  <si>
    <t>188,1</t>
  </si>
  <si>
    <t>133</t>
  </si>
  <si>
    <t>628362012R</t>
  </si>
  <si>
    <t>podkladní SBS modifikovaný pás GLASTEK 40 Special Mineral</t>
  </si>
  <si>
    <t>1376293041</t>
  </si>
  <si>
    <t>134</t>
  </si>
  <si>
    <t>712363001</t>
  </si>
  <si>
    <t>Provedení povlakové krytiny střech do 10° termoplastickou fólií PVC rozvinutím a natažením v ploše (R1)</t>
  </si>
  <si>
    <t>-598539706</t>
  </si>
  <si>
    <t>135</t>
  </si>
  <si>
    <t>712363003</t>
  </si>
  <si>
    <t>Provedení povlakové krytina střech do 10° spoj 2 pásů fólií PVC horkovzdušným navařením</t>
  </si>
  <si>
    <t>118938845</t>
  </si>
  <si>
    <t>188,1*1,66</t>
  </si>
  <si>
    <t>136</t>
  </si>
  <si>
    <t>62836201R</t>
  </si>
  <si>
    <t>pás vrchní PVC hyroizolační folie např. DEKPLAN 76</t>
  </si>
  <si>
    <t>218016737</t>
  </si>
  <si>
    <t>137</t>
  </si>
  <si>
    <t>712363116</t>
  </si>
  <si>
    <t>Provedení povlakové krytiny střech do 10° zaizolování prostupů kruhového průřezu D do 500 mm (vpustě, přepady, odvetrání kanalizace, odkouření kotle)</t>
  </si>
  <si>
    <t>-1010099263</t>
  </si>
  <si>
    <t>138</t>
  </si>
  <si>
    <t>632222145R</t>
  </si>
  <si>
    <t>odvětrací komínek pro montáž na plochou střechu vč. napojovacích límců DN 110 mm</t>
  </si>
  <si>
    <t>kpl</t>
  </si>
  <si>
    <t>-2101318440</t>
  </si>
  <si>
    <t>139</t>
  </si>
  <si>
    <t>712363122</t>
  </si>
  <si>
    <t>Provedení povlakové krytiny střech do 10° provedení rohů a koutů navařením izolačních tvarovek</t>
  </si>
  <si>
    <t>1436951848</t>
  </si>
  <si>
    <t>140</t>
  </si>
  <si>
    <t>712363333</t>
  </si>
  <si>
    <t>Povlakové krytiny střech do 10° z tvarovaných poplastovaných lišt délky 2 m přítlačná lišta rš 150 mm (ukončení krytiny na římse)</t>
  </si>
  <si>
    <t>-707501669</t>
  </si>
  <si>
    <t>141</t>
  </si>
  <si>
    <t>712391172</t>
  </si>
  <si>
    <t>Provedení povlakové krytiny střech do 10° ochranné textilní vrstvy</t>
  </si>
  <si>
    <t>-1674959177</t>
  </si>
  <si>
    <t>142</t>
  </si>
  <si>
    <t>693110620</t>
  </si>
  <si>
    <t>geotextilie netkaná FILTEK, 300 g/m2, šíře 300 cm</t>
  </si>
  <si>
    <t>-200515975</t>
  </si>
  <si>
    <t>188,1/3</t>
  </si>
  <si>
    <t>143</t>
  </si>
  <si>
    <t>712391175R00</t>
  </si>
  <si>
    <t>Připevnění izolace kotvicími pásky, úhelníky</t>
  </si>
  <si>
    <t>1235786056</t>
  </si>
  <si>
    <t>144</t>
  </si>
  <si>
    <t>712391176</t>
  </si>
  <si>
    <t>Provedení povlakové krytiny střech do 10° připevnění izolace kotvícími terči vč. dodávky terčů</t>
  </si>
  <si>
    <t>138563446</t>
  </si>
  <si>
    <t>188,1*3</t>
  </si>
  <si>
    <t>145</t>
  </si>
  <si>
    <t>998712201</t>
  </si>
  <si>
    <t>Přesun hmot procentní pro krytiny povlakové v objektech v do 6 m</t>
  </si>
  <si>
    <t>302211855</t>
  </si>
  <si>
    <t>146</t>
  </si>
  <si>
    <t>713121111</t>
  </si>
  <si>
    <t>Montáž izolace tepelné podlah volně kladenými rohožemi, pásy, dílci, deskami 1 vrstva (P1, P2)</t>
  </si>
  <si>
    <t>1863803391</t>
  </si>
  <si>
    <t>2*(145,79-46,87)</t>
  </si>
  <si>
    <t>147</t>
  </si>
  <si>
    <t>28372308</t>
  </si>
  <si>
    <t>deska EPS 100 pro trvalé zatížení v tlaku (max. 2000 kg/m2) tl 80mm</t>
  </si>
  <si>
    <t>2099997615</t>
  </si>
  <si>
    <t>148</t>
  </si>
  <si>
    <t>28372309</t>
  </si>
  <si>
    <t>deska EPS 100 pro trvalé zatížení v tlaku (max. 2000 kg/m2) tl 100mm</t>
  </si>
  <si>
    <t>-138784986</t>
  </si>
  <si>
    <t>149</t>
  </si>
  <si>
    <t>713131145</t>
  </si>
  <si>
    <t>Montáž izolace tepelné stěn a základů lepením bodově rohoží, pásů, dílců, desek(sokl pod terénem)</t>
  </si>
  <si>
    <t>1629775438</t>
  </si>
  <si>
    <t>2*1,2*(2*5,85+18,55+21,25)</t>
  </si>
  <si>
    <t>150</t>
  </si>
  <si>
    <t>-739510462</t>
  </si>
  <si>
    <t>123,6</t>
  </si>
  <si>
    <t>151</t>
  </si>
  <si>
    <t>713141181</t>
  </si>
  <si>
    <t>Montáž izolace tepelné střech plochých tl přes 170 mm šrouby vnitřní pole, budova v do 20 m</t>
  </si>
  <si>
    <t>943660260</t>
  </si>
  <si>
    <t>8,85*((21,9+17,91)/2)</t>
  </si>
  <si>
    <t>152</t>
  </si>
  <si>
    <t>1123401266</t>
  </si>
  <si>
    <t>2*177</t>
  </si>
  <si>
    <t>153</t>
  </si>
  <si>
    <t>998713201</t>
  </si>
  <si>
    <t>Přesun hmot procentní pro izolace tepelné v objektech v do 6 m</t>
  </si>
  <si>
    <t>312416224</t>
  </si>
  <si>
    <t>154</t>
  </si>
  <si>
    <t>741110052</t>
  </si>
  <si>
    <t>Montáž trubka plastová ohebná D přes 23 do 35 mm uložená volně - trubka Monoflex pr. 25 mm  vč. protahovacího drátu (pro napojení kabelů k LED svítidlům na stopě markýzy)</t>
  </si>
  <si>
    <t>-106145436</t>
  </si>
  <si>
    <t>12*1,5</t>
  </si>
  <si>
    <t>155</t>
  </si>
  <si>
    <t>34571073</t>
  </si>
  <si>
    <t>trubka elektroinstalační ohebná z PVC (EN) 2325</t>
  </si>
  <si>
    <t>-2057265218</t>
  </si>
  <si>
    <t>156</t>
  </si>
  <si>
    <t>34111013</t>
  </si>
  <si>
    <t>kabel protahovací 1x4mm2</t>
  </si>
  <si>
    <t>-400597864</t>
  </si>
  <si>
    <t>157</t>
  </si>
  <si>
    <t>998741201</t>
  </si>
  <si>
    <t>Přesun hmot procentní pro silnoproud v objektech v do 6 m</t>
  </si>
  <si>
    <t>1928434942</t>
  </si>
  <si>
    <t>158</t>
  </si>
  <si>
    <t>762112210</t>
  </si>
  <si>
    <t>Montáž tesařských stěn na hladko s ocelovými spojkami z hraněného řeziva průřezové plochy do 120 cm2 (TE3)</t>
  </si>
  <si>
    <t>1809914100</t>
  </si>
  <si>
    <t>4*2,21</t>
  </si>
  <si>
    <t>159</t>
  </si>
  <si>
    <t>61223103</t>
  </si>
  <si>
    <t>TE3 - hranol vrstvený lepený nepohledový 80 x 65 mm vč. úpravy na požadovanou délku a průřez</t>
  </si>
  <si>
    <t>-1519068858</t>
  </si>
  <si>
    <t>160</t>
  </si>
  <si>
    <t>762341687</t>
  </si>
  <si>
    <t>Montáž bednění štítových okapových říms z překližky (TE1, TE2)</t>
  </si>
  <si>
    <t>-2077593353</t>
  </si>
  <si>
    <t>161</t>
  </si>
  <si>
    <t>60624134</t>
  </si>
  <si>
    <t>TE2, TE3 - překližka stavební s folií hladkou tl 21mm vč. úpravy do poždovaného formátu</t>
  </si>
  <si>
    <t>-965735884</t>
  </si>
  <si>
    <t>162</t>
  </si>
  <si>
    <t>762361124</t>
  </si>
  <si>
    <t>Montáž spádových klínů pro střechy rovné z řeziva průřezové plochy do 224 cm2 (TE4)</t>
  </si>
  <si>
    <t>1753033594</t>
  </si>
  <si>
    <t>163</t>
  </si>
  <si>
    <t>59590725</t>
  </si>
  <si>
    <t>TE4 - purenit pro kotvení materiálu v úrovni římsy průžez 100x200 mm</t>
  </si>
  <si>
    <t>-416179952</t>
  </si>
  <si>
    <t>164</t>
  </si>
  <si>
    <t>762395001</t>
  </si>
  <si>
    <t>Spojovací prostředky  a kotevní prvky pro bednění říms</t>
  </si>
  <si>
    <t>-1294680277</t>
  </si>
  <si>
    <t>762395002</t>
  </si>
  <si>
    <t>Spojovací prostředky  a kotevní prvky tesřských stěn a spádových klínů</t>
  </si>
  <si>
    <t>1249387869</t>
  </si>
  <si>
    <t>8,84+39,6</t>
  </si>
  <si>
    <t>166</t>
  </si>
  <si>
    <t>998762201</t>
  </si>
  <si>
    <t>Přesun hmot procentní pro kce tesařské v objektech v do 6 m</t>
  </si>
  <si>
    <t>1549325606</t>
  </si>
  <si>
    <t>167</t>
  </si>
  <si>
    <t>763121413</t>
  </si>
  <si>
    <t>SDK stěna předsazená tl 87,5 mm profil CW+UW 75 deska 1xA 12,5 bez TI EI 15</t>
  </si>
  <si>
    <t>407395319</t>
  </si>
  <si>
    <t>"103" 3*(2,43+1,0)</t>
  </si>
  <si>
    <t>"104" 3*(2,43+2,35)</t>
  </si>
  <si>
    <t>168</t>
  </si>
  <si>
    <t>763131411</t>
  </si>
  <si>
    <t>SDK podhled desky 1xA 12,5 bez TI dvouvrstvá spodní kce profil CD+UD</t>
  </si>
  <si>
    <t>-944927780</t>
  </si>
  <si>
    <t>145,79-55,93</t>
  </si>
  <si>
    <t>169</t>
  </si>
  <si>
    <t>998763401</t>
  </si>
  <si>
    <t>Přesun hmot procentní pro sádrokartonové konstrukce v objektech v do 6 m</t>
  </si>
  <si>
    <t>828850964</t>
  </si>
  <si>
    <t>170</t>
  </si>
  <si>
    <t>764226444</t>
  </si>
  <si>
    <t>Oplechování parapetů rovných celoplošně lepené z Al plechu rš 285 mm (K1)</t>
  </si>
  <si>
    <t>-1036842892</t>
  </si>
  <si>
    <t>2*4,68</t>
  </si>
  <si>
    <t>171</t>
  </si>
  <si>
    <t>764258427</t>
  </si>
  <si>
    <t>Oplechování římsy rovné celoplošně lepené z nerezového plechu rš 630 mm (K4)</t>
  </si>
  <si>
    <t>-1280172678</t>
  </si>
  <si>
    <t>172</t>
  </si>
  <si>
    <t>764258428</t>
  </si>
  <si>
    <t>Oplechování římsy rovné celoplošně lepené z nerezového plechu rš 655 mm (K5)</t>
  </si>
  <si>
    <t>174139093</t>
  </si>
  <si>
    <t>173</t>
  </si>
  <si>
    <t>764258447</t>
  </si>
  <si>
    <t>Příplatek k cenám římsy z nerezového plechu rovné za zvýšenou pracnost provedení rohu nebo koutu rš přes 400 mm (K3, K4)</t>
  </si>
  <si>
    <t>1173444119</t>
  </si>
  <si>
    <t>174</t>
  </si>
  <si>
    <t>764258481</t>
  </si>
  <si>
    <t>Oplechování římsy oblé nebo ze segmentů celoplošně lepené z nerezového plechu rš přes 670 mm (K2)</t>
  </si>
  <si>
    <t>548648865</t>
  </si>
  <si>
    <t>34,2*0,72</t>
  </si>
  <si>
    <t>175</t>
  </si>
  <si>
    <t>76452141</t>
  </si>
  <si>
    <t>Žlab podokapní hranatý z Al plechu rš 540 mm vč. háků, čel a kotlíků (K5)</t>
  </si>
  <si>
    <t>-1674023543</t>
  </si>
  <si>
    <t>176</t>
  </si>
  <si>
    <t>764528402</t>
  </si>
  <si>
    <t>Svody hranaté včetně objímek, kolen, odskoků z Al plechu o straně 100 mm (K6)</t>
  </si>
  <si>
    <t>807642150</t>
  </si>
  <si>
    <t>3,64+3,34</t>
  </si>
  <si>
    <t>177</t>
  </si>
  <si>
    <t>998764201</t>
  </si>
  <si>
    <t>Přesun hmot procentní pro konstrukce klempířské v objektech v do 6 m</t>
  </si>
  <si>
    <t>-1848903879</t>
  </si>
  <si>
    <t>178</t>
  </si>
  <si>
    <t>766414232</t>
  </si>
  <si>
    <t>Montáž obložení stěn plochy do 5 m2 panely dýhovanými do 1,50 m2 (T2)</t>
  </si>
  <si>
    <t>-1050018080</t>
  </si>
  <si>
    <t>7,35</t>
  </si>
  <si>
    <t>179</t>
  </si>
  <si>
    <t>60621192</t>
  </si>
  <si>
    <t>T2 - dřevěný obklad nadsvělíků dveří překližka truhlářská Dub sukatý tl 15mm (specifikace viz. tabulka truhlářských prvků)</t>
  </si>
  <si>
    <t>-816357182</t>
  </si>
  <si>
    <t>180</t>
  </si>
  <si>
    <t>766660171</t>
  </si>
  <si>
    <t>Montáž dveřních křídel otvíravých 1křídlových š do 0,8 m do obložkové zárubně (D02)</t>
  </si>
  <si>
    <t>1988102467</t>
  </si>
  <si>
    <t>181</t>
  </si>
  <si>
    <t>61173125</t>
  </si>
  <si>
    <t>D02 - dveře dřevěné jednokřídlé bezfalcové plné 70x210 cm vč. povrchové úpravy a kování - specifikace viz tabulka dveří</t>
  </si>
  <si>
    <t>1409913353</t>
  </si>
  <si>
    <t>182</t>
  </si>
  <si>
    <t>766660172</t>
  </si>
  <si>
    <t>Montáž dveřních křídel otvíravých 1křídlových š přes 0,8 m do obložkové zárubně (D03, D07)</t>
  </si>
  <si>
    <t>-1305270074</t>
  </si>
  <si>
    <t>1+2</t>
  </si>
  <si>
    <t>183</t>
  </si>
  <si>
    <t>61173126</t>
  </si>
  <si>
    <t>D03 - dveře dřevěné jednokřídlé bezfalcové plné 100x210 cm vč. povrchové úpravy a kování - specifikace viz tabulka dveří</t>
  </si>
  <si>
    <t>-746952710</t>
  </si>
  <si>
    <t>184</t>
  </si>
  <si>
    <t>61173128</t>
  </si>
  <si>
    <t>D07 - dveře dřevěné jednokřídlé bezfalcové plné 90x210 cm vč. povrchové úpravy a kování - specifikace viz tabulka dveří</t>
  </si>
  <si>
    <t>-2004208536</t>
  </si>
  <si>
    <t>185</t>
  </si>
  <si>
    <t>766660312</t>
  </si>
  <si>
    <t>Montáž posuvných dveří jednokřídlových průchozí šířky do 1200 mm do pouzdra s jednou kapsou (D04)</t>
  </si>
  <si>
    <t>-626321566</t>
  </si>
  <si>
    <t>186</t>
  </si>
  <si>
    <t>61173129</t>
  </si>
  <si>
    <t>D04 - dveře dřevěné jednokřídlé bezfalcové plné 100x210 cm vč. povrchové úpravy a kování - specifikace viz tabulka dveří</t>
  </si>
  <si>
    <t>-1901754262</t>
  </si>
  <si>
    <t>187</t>
  </si>
  <si>
    <t>766682111</t>
  </si>
  <si>
    <t>Montáž zárubní obložkových pro dveře jednokřídlové tl stěny do 170 mm (D02, D03, D07)</t>
  </si>
  <si>
    <t>-1316384552</t>
  </si>
  <si>
    <t>188</t>
  </si>
  <si>
    <t>766682112</t>
  </si>
  <si>
    <t>Montáž zárubní obložkových pro dveře jednokřídlové tl stěny do 350 mm (D04, D07)</t>
  </si>
  <si>
    <t>1148467905</t>
  </si>
  <si>
    <t>189</t>
  </si>
  <si>
    <t>61182258</t>
  </si>
  <si>
    <t>zárubeň obložková bezfalcová  pro dveře 1křídlové 70,90,100x215cm tl 6-17cm (D02, D03, D07)</t>
  </si>
  <si>
    <t>-398800651</t>
  </si>
  <si>
    <t>190</t>
  </si>
  <si>
    <t>61182260</t>
  </si>
  <si>
    <t>zárubeň obložková bezfalcová  pro dveře 1křídlové 90,100x215cm tl 18-30cm (D04,D07)</t>
  </si>
  <si>
    <t>-1295138976</t>
  </si>
  <si>
    <t>191</t>
  </si>
  <si>
    <t>766694114</t>
  </si>
  <si>
    <t>Montáž parapetních desek dřevěných nebo plastových šířky do 30 cm délky přes 2,6 m (T1)</t>
  </si>
  <si>
    <t>-1833222481</t>
  </si>
  <si>
    <t>192</t>
  </si>
  <si>
    <t>60794111</t>
  </si>
  <si>
    <t>T1 - deska parapetní dřevotřísková vnitřní z DTD desky s povrchem dýhovaným š. 250mm tl. 25 mm vč. kotevních prvků- specifikece viz. Tabulka truhlářských výrobků</t>
  </si>
  <si>
    <t>311381225</t>
  </si>
  <si>
    <t>"T1"2*4,625</t>
  </si>
  <si>
    <t>193</t>
  </si>
  <si>
    <t>998766201</t>
  </si>
  <si>
    <t>Přesun hmot procentní pro konstrukce truhlářské v objektech v do 6 m</t>
  </si>
  <si>
    <t>1095891324</t>
  </si>
  <si>
    <t>196</t>
  </si>
  <si>
    <t>767510111</t>
  </si>
  <si>
    <t>Montáž osazení kanálového krytu (Z1)</t>
  </si>
  <si>
    <t>kg</t>
  </si>
  <si>
    <t>2107497851</t>
  </si>
  <si>
    <t>2*26,5</t>
  </si>
  <si>
    <t>197</t>
  </si>
  <si>
    <t>55347141</t>
  </si>
  <si>
    <t>Z1 - pororošt anglického dvorku ocelový pozinkovaný  1000x1300 mm (specifikace viz tabulka zámečnických prvků)</t>
  </si>
  <si>
    <t>943445856</t>
  </si>
  <si>
    <t>198</t>
  </si>
  <si>
    <t>767620126</t>
  </si>
  <si>
    <t>Montáž oken kovových zdvojených otevíravých do zdiva plochy do 1,5 m2 (O01, O02)</t>
  </si>
  <si>
    <t>1639960234</t>
  </si>
  <si>
    <t>6*1,55*0,75</t>
  </si>
  <si>
    <t>199</t>
  </si>
  <si>
    <t>55341131</t>
  </si>
  <si>
    <t>O01 - okno Al  jednokřídlové s izolačním trojsklem 1550x750mm otvírání s elektopohonem - vč. povrchové úpravy a kování - specifikace viz tabulka oken</t>
  </si>
  <si>
    <t>-298197473</t>
  </si>
  <si>
    <t>200</t>
  </si>
  <si>
    <t>55341133</t>
  </si>
  <si>
    <t>O02 - okno Al  jednokřídlové s izolačním trojsklem 1550x750mm - vč. povrchové úpravy a kování - specifikace viz tabulka oken</t>
  </si>
  <si>
    <t>73698216</t>
  </si>
  <si>
    <t>201</t>
  </si>
  <si>
    <t>767640111</t>
  </si>
  <si>
    <t>Montáž dveří kovových vchodových jednokřídlových bez nadsvětlíku (D01)</t>
  </si>
  <si>
    <t>-2082199057</t>
  </si>
  <si>
    <t>202</t>
  </si>
  <si>
    <t>55341249</t>
  </si>
  <si>
    <t>D01 - dveře Al vchodové jednokřídlové proslené 1300x2900mm - vč. povrchové úpravy a kování - specifikace viz tabulka dveří</t>
  </si>
  <si>
    <t>1698732459</t>
  </si>
  <si>
    <t>203</t>
  </si>
  <si>
    <t>767640221</t>
  </si>
  <si>
    <t>Montáž dveří ocelových vchodových dvoukřídlových bez nadsvětlíku (D05, D06)</t>
  </si>
  <si>
    <t>284689688</t>
  </si>
  <si>
    <t>204</t>
  </si>
  <si>
    <t>55341251</t>
  </si>
  <si>
    <t>D05 - dveře Al vchodové dvoukřídlové proslené s posuvným křídlem 2660x2900mm - vč. povrchové úpravy a kování - specifikace viz tabulka dveří</t>
  </si>
  <si>
    <t>106120486</t>
  </si>
  <si>
    <t>205</t>
  </si>
  <si>
    <t>55341253</t>
  </si>
  <si>
    <t>D06 - dveře Al vchodové dvoukřídlové proslené s posuvným křídlem 1865x2900mm - vč. povrchové úpravy a kování - specifikace viz tabulka dveří</t>
  </si>
  <si>
    <t>681751770</t>
  </si>
  <si>
    <t>242</t>
  </si>
  <si>
    <t>767881128</t>
  </si>
  <si>
    <t>Montáž sloupků záchytného systému do dřevěných trámových konstrukcí sevřením, kotvením vč. revize</t>
  </si>
  <si>
    <t>-1424012429</t>
  </si>
  <si>
    <t>243</t>
  </si>
  <si>
    <t>53312214</t>
  </si>
  <si>
    <t>střešní záchytný systém s 6 kotevními prvky vč. doplňků</t>
  </si>
  <si>
    <t>402217323</t>
  </si>
  <si>
    <t>206</t>
  </si>
  <si>
    <t>767995111</t>
  </si>
  <si>
    <t>Montáž atypických zámečnických konstrukcí hmotnosti do 5 kg (mozaika na V fasádě)</t>
  </si>
  <si>
    <t>-868818747</t>
  </si>
  <si>
    <t>207</t>
  </si>
  <si>
    <t>553461,9</t>
  </si>
  <si>
    <t>mozaika z tabulí z plexiskla tl 6 mm - vícedílná plastová deska do eteriéru celová plocha1500x3240 mm vč kotevního k plastové tabuli (specifikace viz tabulka ostatních prvků)</t>
  </si>
  <si>
    <t>1666355108</t>
  </si>
  <si>
    <t>208</t>
  </si>
  <si>
    <t>767995112</t>
  </si>
  <si>
    <t>Montáž atypických zámečnických konstrukcí hmotnosti do 10 kg (křídová tabule na V fasádě)</t>
  </si>
  <si>
    <t>164610214</t>
  </si>
  <si>
    <t>209</t>
  </si>
  <si>
    <t>55346112</t>
  </si>
  <si>
    <t>křídová tabule - šestidílná plastová deska do eteriéru 6x1500x1080 mm vč kotevního roštu (specifikace viz tabulka ostatních prvků)</t>
  </si>
  <si>
    <t>1047486669</t>
  </si>
  <si>
    <t>210</t>
  </si>
  <si>
    <t>767995113</t>
  </si>
  <si>
    <t>Montáž atypických zámečnických konstrukcí hmotnosti do 20 kg (Z2)</t>
  </si>
  <si>
    <t>738879820</t>
  </si>
  <si>
    <t>211</t>
  </si>
  <si>
    <t>55347147</t>
  </si>
  <si>
    <t>Z2 - žebřík anglického dvorku d. 1050mm vč.povrchové úpravy a kotevních prvků (specifikace viz tabulka zámečnických prvků)</t>
  </si>
  <si>
    <t>550767876</t>
  </si>
  <si>
    <t>212</t>
  </si>
  <si>
    <t>998767201</t>
  </si>
  <si>
    <t>Přesun hmot procentní pro zámečnické konstrukce v objektech v do 6 m</t>
  </si>
  <si>
    <t>-1260964171</t>
  </si>
  <si>
    <t>213</t>
  </si>
  <si>
    <t>771473113</t>
  </si>
  <si>
    <t>Montáž soklíků z dlaždic keramických lepených rovných v do 120 mm</t>
  </si>
  <si>
    <t>1810611562</t>
  </si>
  <si>
    <t>"102"1,1+0,3+3*2,43</t>
  </si>
  <si>
    <t>"108" 1,55+0,55+2*2,18</t>
  </si>
  <si>
    <t>214</t>
  </si>
  <si>
    <t>771574153</t>
  </si>
  <si>
    <t>Montáž podlah keramických velkoformátových lepených rozlivovým lepidlem přes 2 do 4 ks/ m2 (P2)</t>
  </si>
  <si>
    <t>-253264069</t>
  </si>
  <si>
    <t>2,58+2,37+5,07+3,32</t>
  </si>
  <si>
    <t>215</t>
  </si>
  <si>
    <t>592473708</t>
  </si>
  <si>
    <t>dlažba keramická 600x600 mm -typ dlažby viz. tabulka standardů</t>
  </si>
  <si>
    <t>-1955866516</t>
  </si>
  <si>
    <t>"sokly"0,36*10</t>
  </si>
  <si>
    <t>"podlahy" 0,36*42</t>
  </si>
  <si>
    <t>216</t>
  </si>
  <si>
    <t>771591111</t>
  </si>
  <si>
    <t>Podlahy penetrace podkladu</t>
  </si>
  <si>
    <t>-460059807</t>
  </si>
  <si>
    <t>217</t>
  </si>
  <si>
    <t>771591115</t>
  </si>
  <si>
    <t>Podlahy spárování silikonem</t>
  </si>
  <si>
    <t>1080682249</t>
  </si>
  <si>
    <t>218</t>
  </si>
  <si>
    <t>771591161</t>
  </si>
  <si>
    <t>Montáž profilu dilatační spáry bez izolace v rovině dlažby</t>
  </si>
  <si>
    <t>-1460528435</t>
  </si>
  <si>
    <t>219</t>
  </si>
  <si>
    <t>631275600</t>
  </si>
  <si>
    <t>dilatační nebo ukončovací profil nerezový pro dlažby</t>
  </si>
  <si>
    <t>-1162520168</t>
  </si>
  <si>
    <t>220</t>
  </si>
  <si>
    <t>771591185</t>
  </si>
  <si>
    <t>Podlahy řezání keramických dlaždic rovné</t>
  </si>
  <si>
    <t>-649632477</t>
  </si>
  <si>
    <t>221</t>
  </si>
  <si>
    <t>771990111</t>
  </si>
  <si>
    <t>Vyrovnání podkladu samonivelační stěrkou tl 4 mm pevnosti 15 Mpa</t>
  </si>
  <si>
    <t>-397405142</t>
  </si>
  <si>
    <t>222</t>
  </si>
  <si>
    <t>998771201</t>
  </si>
  <si>
    <t>Přesun hmot procentní pro podlahy z dlaždic v objektech v do 6 m</t>
  </si>
  <si>
    <t>-26355784</t>
  </si>
  <si>
    <t>223</t>
  </si>
  <si>
    <t>776111311</t>
  </si>
  <si>
    <t>Vysátí podkladu povlakových podlah</t>
  </si>
  <si>
    <t>1370813666</t>
  </si>
  <si>
    <t>12,42+32,77+29,47+7,76</t>
  </si>
  <si>
    <t>224</t>
  </si>
  <si>
    <t>776121321</t>
  </si>
  <si>
    <t>Vodou ředitelná penetrace savého podkladu povlakových podlah neředěná</t>
  </si>
  <si>
    <t>-765693954</t>
  </si>
  <si>
    <t>225</t>
  </si>
  <si>
    <t>776141111</t>
  </si>
  <si>
    <t>Vyrovnání podkladu povlakových podlah stěrkou pevnosti 20 MPa tl 3 mm</t>
  </si>
  <si>
    <t>-834218552</t>
  </si>
  <si>
    <t>226</t>
  </si>
  <si>
    <t>776231111</t>
  </si>
  <si>
    <t>Lepení lamel a čtverců z vinylu standardním lepidlem</t>
  </si>
  <si>
    <t>-84979669</t>
  </si>
  <si>
    <t>227</t>
  </si>
  <si>
    <t>284110642</t>
  </si>
  <si>
    <t>dílce vinylové - typ vinylu viz. tabulka standardů</t>
  </si>
  <si>
    <t>2000772449</t>
  </si>
  <si>
    <t>228</t>
  </si>
  <si>
    <t>776411111</t>
  </si>
  <si>
    <t>Montáž obvodových soklíků výšky do 80 mm</t>
  </si>
  <si>
    <t>-610533304</t>
  </si>
  <si>
    <t>229</t>
  </si>
  <si>
    <t>28411015</t>
  </si>
  <si>
    <t>lišta soklová hliníková v.60 mm stříbrná metalíza - viz. tabulka standardů</t>
  </si>
  <si>
    <t>-907607851</t>
  </si>
  <si>
    <t>230</t>
  </si>
  <si>
    <t>776991111</t>
  </si>
  <si>
    <t>Spárování silikonem</t>
  </si>
  <si>
    <t>1848052912</t>
  </si>
  <si>
    <t>231</t>
  </si>
  <si>
    <t>776991121</t>
  </si>
  <si>
    <t>Základní čištění nově položených podlahovin vysátím a setřením vlhkým mopem</t>
  </si>
  <si>
    <t>320852895</t>
  </si>
  <si>
    <t>232</t>
  </si>
  <si>
    <t>998776201</t>
  </si>
  <si>
    <t>Přesun hmot procentní pro podlahy povlakové v objektech v do 6 m</t>
  </si>
  <si>
    <t>-388675751</t>
  </si>
  <si>
    <t>233</t>
  </si>
  <si>
    <t>781474154</t>
  </si>
  <si>
    <t>Montáž obkladů vnitřních keramických velkoformátových do 6 ks/m2 lepených flexibilním lepidlem (O1, O3)</t>
  </si>
  <si>
    <t>-702621882</t>
  </si>
  <si>
    <t>"01"</t>
  </si>
  <si>
    <t>"103" 2,4*(2*2,23+1,1*0,3)</t>
  </si>
  <si>
    <t>"104" 2,4*(2*2,23+2,35+1,15)</t>
  </si>
  <si>
    <t>234</t>
  </si>
  <si>
    <t>59761027</t>
  </si>
  <si>
    <t>O1 - obkladačky bílé lesklé 600x300 mm - typ obkladu viz. tabulka standardů</t>
  </si>
  <si>
    <t>1851317145</t>
  </si>
  <si>
    <t>235</t>
  </si>
  <si>
    <t>781495111</t>
  </si>
  <si>
    <t>Penetrace podkladu vnitřních obkladů</t>
  </si>
  <si>
    <t>-378068394</t>
  </si>
  <si>
    <t>236</t>
  </si>
  <si>
    <t>781495115</t>
  </si>
  <si>
    <t>Spárování vnitřních obkladů silikonem</t>
  </si>
  <si>
    <t>2112220180</t>
  </si>
  <si>
    <t>237</t>
  </si>
  <si>
    <t>781495142</t>
  </si>
  <si>
    <t>Průnik obkladem kruhový do DN 90 bez izolace</t>
  </si>
  <si>
    <t>-2077197607</t>
  </si>
  <si>
    <t>238</t>
  </si>
  <si>
    <t>998781201</t>
  </si>
  <si>
    <t>Přesun hmot procentní pro obklady keramické v objektech v do 6 m</t>
  </si>
  <si>
    <t>30405533</t>
  </si>
  <si>
    <t>239</t>
  </si>
  <si>
    <t>784171001</t>
  </si>
  <si>
    <t>Olepování vnitřních ploch páskou v místnostech výšky do 3,80 m</t>
  </si>
  <si>
    <t>883837653</t>
  </si>
  <si>
    <t>240</t>
  </si>
  <si>
    <t>784181101</t>
  </si>
  <si>
    <t>Základní akrylátová jednonásobná penetrace podkladu v místnostech výšky do 3,80m</t>
  </si>
  <si>
    <t>-330706231</t>
  </si>
  <si>
    <t>"Vnitřní omítky"267</t>
  </si>
  <si>
    <t>"SDK podhledy" 99</t>
  </si>
  <si>
    <t>"- obklady" -30,6</t>
  </si>
  <si>
    <t>241</t>
  </si>
  <si>
    <t>784211111</t>
  </si>
  <si>
    <t>Dvojnásobné  bílé malby ze směsí za mokra velmi dobře otěruvzdorných v místnostech výšky do 3,80 m</t>
  </si>
  <si>
    <t>1550714304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</si>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</sst>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10"/>
      <name val="Trebuchet MS"/>
    </font>
    <font>
      <sz val="10"/>
      <color rgb="FF960000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2"/>
      <name val="Trebuchet MS"/>
    </font>
    <font>
      <sz val="9"/>
      <name val="Trebuchet MS"/>
    </font>
    <font>
      <sz val="10"/>
      <color rgb="FF464646"/>
      <name val="Trebuchet MS"/>
    </font>
    <font>
      <b/>
      <sz val="10"/>
      <name val="Trebuchet MS"/>
    </font>
    <font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b/>
      <sz val="12"/>
      <color rgb="FF96000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4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5" borderId="0" xfId="0" applyFill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8" fillId="5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4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166" fontId="20" fillId="0" borderId="6" xfId="0" applyNumberFormat="1" applyFont="1" applyBorder="1"/>
    <xf numFmtId="166" fontId="20" fillId="0" borderId="11" xfId="0" applyNumberFormat="1" applyFont="1" applyBorder="1"/>
    <xf numFmtId="4" fontId="21" fillId="0" borderId="0" xfId="0" applyNumberFormat="1" applyFont="1" applyAlignment="1">
      <alignment vertical="center"/>
    </xf>
    <xf numFmtId="0" fontId="22" fillId="0" borderId="4" xfId="0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2" fillId="0" borderId="5" xfId="0" applyFont="1" applyBorder="1"/>
    <xf numFmtId="0" fontId="22" fillId="0" borderId="12" xfId="0" applyFont="1" applyBorder="1"/>
    <xf numFmtId="166" fontId="22" fillId="0" borderId="0" xfId="0" applyNumberFormat="1" applyFont="1"/>
    <xf numFmtId="166" fontId="22" fillId="0" borderId="13" xfId="0" applyNumberFormat="1" applyFont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67" fontId="0" fillId="0" borderId="20" xfId="0" applyNumberFormat="1" applyBorder="1" applyAlignment="1" applyProtection="1">
      <alignment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166" fontId="12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7" fontId="23" fillId="0" borderId="0" xfId="0" applyNumberFormat="1" applyFont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7" fontId="24" fillId="0" borderId="0" xfId="0" applyNumberFormat="1" applyFont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167" fontId="25" fillId="0" borderId="20" xfId="0" applyNumberFormat="1" applyFont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167" fontId="0" fillId="6" borderId="20" xfId="0" applyNumberFormat="1" applyFill="1" applyBorder="1" applyAlignment="1" applyProtection="1">
      <alignment vertical="center"/>
      <protection locked="0"/>
    </xf>
    <xf numFmtId="167" fontId="0" fillId="2" borderId="20" xfId="0" applyNumberFormat="1" applyFill="1" applyBorder="1" applyAlignment="1" applyProtection="1">
      <alignment vertical="center"/>
      <protection locked="0"/>
    </xf>
    <xf numFmtId="0" fontId="26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0" xfId="0" applyNumberFormat="1" applyBorder="1" applyAlignment="1" applyProtection="1">
      <alignment vertical="center"/>
      <protection locked="0"/>
    </xf>
    <xf numFmtId="4" fontId="17" fillId="0" borderId="6" xfId="0" applyNumberFormat="1" applyFont="1" applyBorder="1"/>
    <xf numFmtId="4" fontId="17" fillId="0" borderId="6" xfId="0" applyNumberFormat="1" applyFont="1" applyBorder="1" applyAlignment="1">
      <alignment vertical="center"/>
    </xf>
    <xf numFmtId="0" fontId="23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20" xfId="0" applyBorder="1" applyAlignment="1" applyProtection="1">
      <alignment horizontal="left" vertical="center" wrapText="1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18" fillId="0" borderId="22" xfId="0" applyNumberFormat="1" applyFont="1" applyBorder="1"/>
    <xf numFmtId="4" fontId="18" fillId="0" borderId="22" xfId="0" applyNumberFormat="1" applyFont="1" applyBorder="1" applyAlignment="1">
      <alignment vertical="center"/>
    </xf>
    <xf numFmtId="4" fontId="25" fillId="0" borderId="20" xfId="0" applyNumberFormat="1" applyFont="1" applyBorder="1" applyAlignment="1" applyProtection="1">
      <alignment vertical="center"/>
      <protection locked="0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25" fillId="0" borderId="20" xfId="0" applyFont="1" applyBorder="1" applyAlignment="1" applyProtection="1">
      <alignment horizontal="left" vertical="center" wrapText="1"/>
      <protection locked="0"/>
    </xf>
    <xf numFmtId="4" fontId="25" fillId="2" borderId="20" xfId="0" applyNumberFormat="1" applyFont="1" applyFill="1" applyBorder="1" applyAlignment="1" applyProtection="1">
      <alignment vertical="center"/>
      <protection locked="0"/>
    </xf>
    <xf numFmtId="4" fontId="18" fillId="0" borderId="15" xfId="0" applyNumberFormat="1" applyFont="1" applyBorder="1"/>
    <xf numFmtId="4" fontId="18" fillId="0" borderId="15" xfId="0" applyNumberFormat="1" applyFont="1" applyBorder="1" applyAlignment="1">
      <alignment vertical="center"/>
    </xf>
    <xf numFmtId="0" fontId="0" fillId="6" borderId="20" xfId="0" applyFill="1" applyBorder="1" applyAlignment="1" applyProtection="1">
      <alignment horizontal="left" vertical="center" wrapText="1"/>
      <protection locked="0"/>
    </xf>
    <xf numFmtId="4" fontId="0" fillId="6" borderId="20" xfId="0" applyNumberFormat="1" applyFill="1" applyBorder="1" applyAlignment="1" applyProtection="1">
      <alignment vertical="center"/>
      <protection locked="0"/>
    </xf>
    <xf numFmtId="4" fontId="16" fillId="0" borderId="6" xfId="0" applyNumberFormat="1" applyFont="1" applyBorder="1"/>
    <xf numFmtId="4" fontId="8" fillId="0" borderId="6" xfId="0" applyNumberFormat="1" applyFont="1" applyBorder="1" applyAlignment="1">
      <alignment vertical="center"/>
    </xf>
    <xf numFmtId="4" fontId="17" fillId="0" borderId="0" xfId="0" applyNumberFormat="1" applyFont="1"/>
    <xf numFmtId="4" fontId="1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8" fillId="2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18" fillId="2" borderId="0" xfId="0" applyNumberFormat="1" applyFont="1" applyFill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4" fontId="16" fillId="5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8" fillId="5" borderId="9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9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0" fontId="4" fillId="3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/Documents/paprsek/paprsek%20alzirska/projekt/03_VV__Novostavba_pracovnich_dilen_DC_Paprsek_slepy_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S - Architektonicko-sta..."/>
      <sheetName val="POKYNY PRO OCENĚNÍ"/>
      <sheetName val="Rekapitulace stavby"/>
      <sheetName val="D - Demolice stávajícího ..."/>
      <sheetName val="ZTI - Zdravotechnické ins..."/>
      <sheetName val="ÚT - Ústřední topení"/>
      <sheetName val="ÚT_spec"/>
      <sheetName val="VZT - Vzduchotechnika"/>
      <sheetName val="VZT_spec"/>
      <sheetName val="E_silno - Elektroinstalac..."/>
      <sheetName val="ESI_spec"/>
      <sheetName val="VRN - Vedlejší rozpočtové..."/>
    </sheetNames>
    <sheetDataSet>
      <sheetData sheetId="0"/>
      <sheetData sheetId="1"/>
      <sheetData sheetId="2">
        <row r="6">
          <cell r="K6" t="str">
            <v>Novostavba pracvních dílen DC Paprsek</v>
          </cell>
        </row>
        <row r="8">
          <cell r="AN8" t="str">
            <v>31. 10. 2018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N578"/>
  <sheetViews>
    <sheetView showGridLines="0" tabSelected="1" workbookViewId="0">
      <pane ySplit="1" topLeftCell="A266" activePane="bottomLeft" state="frozen"/>
      <selection pane="bottomLeft" activeCell="AE81" sqref="AE8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</cols>
  <sheetData>
    <row r="1" spans="1:66" ht="21.75" customHeight="1" x14ac:dyDescent="0.3">
      <c r="A1" s="1"/>
      <c r="B1" s="2"/>
      <c r="C1" s="2"/>
      <c r="D1" s="3" t="s">
        <v>0</v>
      </c>
      <c r="E1" s="2"/>
      <c r="F1" s="4" t="s">
        <v>1</v>
      </c>
      <c r="G1" s="4"/>
      <c r="H1" s="188" t="s">
        <v>2</v>
      </c>
      <c r="I1" s="188"/>
      <c r="J1" s="188"/>
      <c r="K1" s="188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6.950000000000003" hidden="1" customHeight="1" x14ac:dyDescent="0.3">
      <c r="C2" s="189" t="s">
        <v>6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S2" s="191" t="s">
        <v>7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6" t="s">
        <v>8</v>
      </c>
    </row>
    <row r="3" spans="1:66" ht="6.95" hidden="1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9</v>
      </c>
    </row>
    <row r="4" spans="1:66" ht="36.950000000000003" hidden="1" customHeight="1" x14ac:dyDescent="0.3">
      <c r="B4" s="10"/>
      <c r="C4" s="167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1"/>
      <c r="T4" s="5" t="s">
        <v>11</v>
      </c>
      <c r="AT4" s="6" t="s">
        <v>12</v>
      </c>
    </row>
    <row r="5" spans="1:66" ht="6.95" hidden="1" customHeight="1" x14ac:dyDescent="0.3">
      <c r="B5" s="10"/>
      <c r="R5" s="11"/>
    </row>
    <row r="6" spans="1:66" ht="25.35" hidden="1" customHeight="1" x14ac:dyDescent="0.3">
      <c r="B6" s="10"/>
      <c r="D6" s="12" t="s">
        <v>13</v>
      </c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1"/>
    </row>
    <row r="7" spans="1:66" s="13" customFormat="1" ht="32.85" hidden="1" customHeight="1" x14ac:dyDescent="0.3">
      <c r="B7" s="14"/>
      <c r="D7" s="15" t="s">
        <v>14</v>
      </c>
      <c r="F7" s="193" t="s">
        <v>15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16"/>
    </row>
    <row r="8" spans="1:66" s="13" customFormat="1" ht="14.45" hidden="1" customHeight="1" x14ac:dyDescent="0.3">
      <c r="B8" s="14"/>
      <c r="D8" s="12" t="s">
        <v>16</v>
      </c>
      <c r="F8" s="17" t="s">
        <v>17</v>
      </c>
      <c r="M8" s="12" t="s">
        <v>18</v>
      </c>
      <c r="O8" s="17" t="s">
        <v>17</v>
      </c>
      <c r="R8" s="16"/>
    </row>
    <row r="9" spans="1:66" s="13" customFormat="1" ht="14.45" hidden="1" customHeight="1" x14ac:dyDescent="0.3">
      <c r="B9" s="14"/>
      <c r="D9" s="12" t="s">
        <v>19</v>
      </c>
      <c r="F9" s="17"/>
      <c r="M9" s="12" t="s">
        <v>20</v>
      </c>
      <c r="O9" s="185" t="str">
        <f>'[1]Rekapitulace stavby'!AN8</f>
        <v>31. 10. 2018</v>
      </c>
      <c r="P9" s="158"/>
      <c r="R9" s="16"/>
    </row>
    <row r="10" spans="1:66" s="13" customFormat="1" ht="10.9" hidden="1" customHeight="1" x14ac:dyDescent="0.3">
      <c r="B10" s="14"/>
      <c r="R10" s="16"/>
    </row>
    <row r="11" spans="1:66" s="13" customFormat="1" ht="14.45" hidden="1" customHeight="1" x14ac:dyDescent="0.3">
      <c r="B11" s="14"/>
      <c r="D11" s="12" t="s">
        <v>21</v>
      </c>
      <c r="M11" s="12" t="s">
        <v>22</v>
      </c>
      <c r="O11" s="159" t="s">
        <v>17</v>
      </c>
      <c r="P11" s="159"/>
      <c r="R11" s="16"/>
    </row>
    <row r="12" spans="1:66" s="13" customFormat="1" ht="18" hidden="1" customHeight="1" x14ac:dyDescent="0.3">
      <c r="B12" s="14"/>
      <c r="E12" s="17"/>
      <c r="M12" s="12" t="s">
        <v>23</v>
      </c>
      <c r="O12" s="159" t="s">
        <v>17</v>
      </c>
      <c r="P12" s="159"/>
      <c r="R12" s="16"/>
    </row>
    <row r="13" spans="1:66" s="13" customFormat="1" ht="6.95" hidden="1" customHeight="1" x14ac:dyDescent="0.3">
      <c r="B13" s="14"/>
      <c r="R13" s="16"/>
    </row>
    <row r="14" spans="1:66" s="13" customFormat="1" ht="14.45" hidden="1" customHeight="1" x14ac:dyDescent="0.3">
      <c r="B14" s="14"/>
      <c r="D14" s="12" t="s">
        <v>24</v>
      </c>
      <c r="M14" s="12" t="s">
        <v>22</v>
      </c>
      <c r="O14" s="186" t="s">
        <v>17</v>
      </c>
      <c r="P14" s="159"/>
      <c r="R14" s="16"/>
    </row>
    <row r="15" spans="1:66" s="13" customFormat="1" ht="18" hidden="1" customHeight="1" x14ac:dyDescent="0.3">
      <c r="B15" s="14"/>
      <c r="E15" s="186" t="s">
        <v>25</v>
      </c>
      <c r="F15" s="187"/>
      <c r="G15" s="187"/>
      <c r="H15" s="187"/>
      <c r="I15" s="187"/>
      <c r="J15" s="187"/>
      <c r="K15" s="187"/>
      <c r="L15" s="187"/>
      <c r="M15" s="12" t="s">
        <v>23</v>
      </c>
      <c r="O15" s="186" t="s">
        <v>17</v>
      </c>
      <c r="P15" s="159"/>
      <c r="R15" s="16"/>
    </row>
    <row r="16" spans="1:66" s="13" customFormat="1" ht="6.95" hidden="1" customHeight="1" x14ac:dyDescent="0.3">
      <c r="B16" s="14"/>
      <c r="R16" s="16"/>
    </row>
    <row r="17" spans="2:18" s="13" customFormat="1" ht="14.45" hidden="1" customHeight="1" x14ac:dyDescent="0.3">
      <c r="B17" s="14"/>
      <c r="D17" s="12" t="s">
        <v>26</v>
      </c>
      <c r="M17" s="12" t="s">
        <v>22</v>
      </c>
      <c r="O17" s="159" t="s">
        <v>17</v>
      </c>
      <c r="P17" s="159"/>
      <c r="R17" s="16"/>
    </row>
    <row r="18" spans="2:18" s="13" customFormat="1" ht="18" hidden="1" customHeight="1" x14ac:dyDescent="0.3">
      <c r="B18" s="14"/>
      <c r="E18" s="17"/>
      <c r="M18" s="12" t="s">
        <v>23</v>
      </c>
      <c r="O18" s="159" t="s">
        <v>17</v>
      </c>
      <c r="P18" s="159"/>
      <c r="R18" s="16"/>
    </row>
    <row r="19" spans="2:18" s="13" customFormat="1" ht="6.95" hidden="1" customHeight="1" x14ac:dyDescent="0.3">
      <c r="B19" s="14"/>
      <c r="R19" s="16"/>
    </row>
    <row r="20" spans="2:18" s="13" customFormat="1" ht="14.45" hidden="1" customHeight="1" x14ac:dyDescent="0.3">
      <c r="B20" s="14"/>
      <c r="D20" s="12" t="s">
        <v>27</v>
      </c>
      <c r="M20" s="12" t="s">
        <v>22</v>
      </c>
      <c r="O20" s="159" t="s">
        <v>17</v>
      </c>
      <c r="P20" s="159"/>
      <c r="R20" s="16"/>
    </row>
    <row r="21" spans="2:18" s="13" customFormat="1" ht="18" hidden="1" customHeight="1" x14ac:dyDescent="0.3">
      <c r="B21" s="14"/>
      <c r="E21" s="17"/>
      <c r="M21" s="12" t="s">
        <v>23</v>
      </c>
      <c r="O21" s="159" t="s">
        <v>17</v>
      </c>
      <c r="P21" s="159"/>
      <c r="R21" s="16"/>
    </row>
    <row r="22" spans="2:18" s="13" customFormat="1" ht="6.95" hidden="1" customHeight="1" x14ac:dyDescent="0.3">
      <c r="B22" s="14"/>
      <c r="R22" s="16"/>
    </row>
    <row r="23" spans="2:18" s="13" customFormat="1" ht="14.45" hidden="1" customHeight="1" x14ac:dyDescent="0.3">
      <c r="B23" s="14"/>
      <c r="D23" s="12" t="s">
        <v>28</v>
      </c>
      <c r="R23" s="16"/>
    </row>
    <row r="24" spans="2:18" s="13" customFormat="1" ht="16.5" hidden="1" customHeight="1" x14ac:dyDescent="0.3">
      <c r="B24" s="14"/>
      <c r="E24" s="184" t="s">
        <v>17</v>
      </c>
      <c r="F24" s="184"/>
      <c r="G24" s="184"/>
      <c r="H24" s="184"/>
      <c r="I24" s="184"/>
      <c r="J24" s="184"/>
      <c r="K24" s="184"/>
      <c r="L24" s="184"/>
      <c r="R24" s="16"/>
    </row>
    <row r="25" spans="2:18" s="13" customFormat="1" ht="6.95" hidden="1" customHeight="1" x14ac:dyDescent="0.3">
      <c r="B25" s="14"/>
      <c r="R25" s="16"/>
    </row>
    <row r="26" spans="2:18" s="13" customFormat="1" ht="6.95" hidden="1" customHeight="1" x14ac:dyDescent="0.3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 ht="14.45" hidden="1" customHeight="1" x14ac:dyDescent="0.3">
      <c r="B27" s="14"/>
      <c r="D27" s="19" t="s">
        <v>29</v>
      </c>
      <c r="M27" s="182">
        <f>N88</f>
        <v>0</v>
      </c>
      <c r="N27" s="182"/>
      <c r="O27" s="182"/>
      <c r="P27" s="182"/>
      <c r="R27" s="16"/>
    </row>
    <row r="28" spans="2:18" s="13" customFormat="1" ht="14.45" hidden="1" customHeight="1" x14ac:dyDescent="0.3">
      <c r="B28" s="14"/>
      <c r="D28" s="20" t="s">
        <v>30</v>
      </c>
      <c r="M28" s="182">
        <f>N114</f>
        <v>0</v>
      </c>
      <c r="N28" s="182"/>
      <c r="O28" s="182"/>
      <c r="P28" s="182"/>
      <c r="R28" s="16"/>
    </row>
    <row r="29" spans="2:18" s="13" customFormat="1" ht="6.95" hidden="1" customHeight="1" x14ac:dyDescent="0.3">
      <c r="B29" s="14"/>
      <c r="R29" s="16"/>
    </row>
    <row r="30" spans="2:18" s="13" customFormat="1" ht="25.35" hidden="1" customHeight="1" x14ac:dyDescent="0.3">
      <c r="B30" s="14"/>
      <c r="D30" s="21" t="s">
        <v>31</v>
      </c>
      <c r="M30" s="183">
        <f>ROUND(M27+M28,2)</f>
        <v>0</v>
      </c>
      <c r="N30" s="157"/>
      <c r="O30" s="157"/>
      <c r="P30" s="157"/>
      <c r="R30" s="16"/>
    </row>
    <row r="31" spans="2:18" s="13" customFormat="1" ht="6.95" hidden="1" customHeight="1" x14ac:dyDescent="0.3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 ht="14.45" hidden="1" customHeight="1" x14ac:dyDescent="0.3">
      <c r="B32" s="14"/>
      <c r="D32" s="22" t="s">
        <v>32</v>
      </c>
      <c r="E32" s="22" t="s">
        <v>33</v>
      </c>
      <c r="F32" s="23">
        <v>0.21</v>
      </c>
      <c r="G32" s="24" t="s">
        <v>34</v>
      </c>
      <c r="H32" s="181">
        <f>(SUM(BE114:BE121)+SUM(BE139:BE576))</f>
        <v>0</v>
      </c>
      <c r="I32" s="157"/>
      <c r="J32" s="157"/>
      <c r="M32" s="181">
        <f>ROUND((SUM(BE114:BE121)+SUM(BE139:BE576)), 2)*F32</f>
        <v>0</v>
      </c>
      <c r="N32" s="157"/>
      <c r="O32" s="157"/>
      <c r="P32" s="157"/>
      <c r="R32" s="16"/>
    </row>
    <row r="33" spans="2:18" s="13" customFormat="1" ht="14.45" hidden="1" customHeight="1" x14ac:dyDescent="0.3">
      <c r="B33" s="14"/>
      <c r="E33" s="22" t="s">
        <v>35</v>
      </c>
      <c r="F33" s="23">
        <v>0.15</v>
      </c>
      <c r="G33" s="24" t="s">
        <v>34</v>
      </c>
      <c r="H33" s="181">
        <f>(SUM(BF114:BF121)+SUM(BF139:BF576))</f>
        <v>0</v>
      </c>
      <c r="I33" s="157"/>
      <c r="J33" s="157"/>
      <c r="M33" s="181">
        <f>ROUND((SUM(BF114:BF121)+SUM(BF139:BF576)), 2)*F33</f>
        <v>0</v>
      </c>
      <c r="N33" s="157"/>
      <c r="O33" s="157"/>
      <c r="P33" s="157"/>
      <c r="R33" s="16"/>
    </row>
    <row r="34" spans="2:18" s="13" customFormat="1" ht="14.45" hidden="1" customHeight="1" x14ac:dyDescent="0.3">
      <c r="B34" s="14"/>
      <c r="E34" s="22" t="s">
        <v>36</v>
      </c>
      <c r="F34" s="23">
        <v>0.21</v>
      </c>
      <c r="G34" s="24" t="s">
        <v>34</v>
      </c>
      <c r="H34" s="181">
        <f>(SUM(BG114:BG121)+SUM(BG139:BG576))</f>
        <v>0</v>
      </c>
      <c r="I34" s="157"/>
      <c r="J34" s="157"/>
      <c r="M34" s="181">
        <v>0</v>
      </c>
      <c r="N34" s="157"/>
      <c r="O34" s="157"/>
      <c r="P34" s="157"/>
      <c r="R34" s="16"/>
    </row>
    <row r="35" spans="2:18" s="13" customFormat="1" ht="14.45" hidden="1" customHeight="1" x14ac:dyDescent="0.3">
      <c r="B35" s="14"/>
      <c r="E35" s="22" t="s">
        <v>37</v>
      </c>
      <c r="F35" s="23">
        <v>0.15</v>
      </c>
      <c r="G35" s="24" t="s">
        <v>34</v>
      </c>
      <c r="H35" s="181">
        <f>(SUM(BH114:BH121)+SUM(BH139:BH576))</f>
        <v>0</v>
      </c>
      <c r="I35" s="157"/>
      <c r="J35" s="157"/>
      <c r="M35" s="181">
        <v>0</v>
      </c>
      <c r="N35" s="157"/>
      <c r="O35" s="157"/>
      <c r="P35" s="157"/>
      <c r="R35" s="16"/>
    </row>
    <row r="36" spans="2:18" s="13" customFormat="1" ht="14.45" hidden="1" customHeight="1" x14ac:dyDescent="0.3">
      <c r="B36" s="14"/>
      <c r="E36" s="22" t="s">
        <v>38</v>
      </c>
      <c r="F36" s="23">
        <v>0</v>
      </c>
      <c r="G36" s="24" t="s">
        <v>34</v>
      </c>
      <c r="H36" s="181">
        <f>(SUM(BI114:BI121)+SUM(BI139:BI576))</f>
        <v>0</v>
      </c>
      <c r="I36" s="157"/>
      <c r="J36" s="157"/>
      <c r="M36" s="181">
        <v>0</v>
      </c>
      <c r="N36" s="157"/>
      <c r="O36" s="157"/>
      <c r="P36" s="157"/>
      <c r="R36" s="16"/>
    </row>
    <row r="37" spans="2:18" s="13" customFormat="1" ht="6.95" hidden="1" customHeight="1" x14ac:dyDescent="0.3">
      <c r="B37" s="14"/>
      <c r="R37" s="16"/>
    </row>
    <row r="38" spans="2:18" s="13" customFormat="1" ht="25.35" hidden="1" customHeight="1" x14ac:dyDescent="0.3">
      <c r="B38" s="14"/>
      <c r="C38" s="25"/>
      <c r="D38" s="26" t="s">
        <v>39</v>
      </c>
      <c r="E38" s="27"/>
      <c r="F38" s="27"/>
      <c r="G38" s="28" t="s">
        <v>40</v>
      </c>
      <c r="H38" s="29" t="s">
        <v>41</v>
      </c>
      <c r="I38" s="27"/>
      <c r="J38" s="27"/>
      <c r="K38" s="27"/>
      <c r="L38" s="178">
        <f>SUM(M30:M36)</f>
        <v>0</v>
      </c>
      <c r="M38" s="178"/>
      <c r="N38" s="178"/>
      <c r="O38" s="178"/>
      <c r="P38" s="179"/>
      <c r="Q38" s="25"/>
      <c r="R38" s="16"/>
    </row>
    <row r="39" spans="2:18" s="13" customFormat="1" ht="14.45" hidden="1" customHeight="1" x14ac:dyDescent="0.3">
      <c r="B39" s="14"/>
      <c r="R39" s="16"/>
    </row>
    <row r="40" spans="2:18" s="13" customFormat="1" ht="14.45" hidden="1" customHeight="1" x14ac:dyDescent="0.3">
      <c r="B40" s="14"/>
      <c r="R40" s="16"/>
    </row>
    <row r="41" spans="2:18" hidden="1" x14ac:dyDescent="0.3">
      <c r="B41" s="10"/>
      <c r="R41" s="11"/>
    </row>
    <row r="42" spans="2:18" hidden="1" x14ac:dyDescent="0.3">
      <c r="B42" s="10"/>
      <c r="R42" s="11"/>
    </row>
    <row r="43" spans="2:18" hidden="1" x14ac:dyDescent="0.3">
      <c r="B43" s="10"/>
      <c r="R43" s="11"/>
    </row>
    <row r="44" spans="2:18" hidden="1" x14ac:dyDescent="0.3">
      <c r="B44" s="10"/>
      <c r="R44" s="11"/>
    </row>
    <row r="45" spans="2:18" hidden="1" x14ac:dyDescent="0.3">
      <c r="B45" s="10"/>
      <c r="R45" s="11"/>
    </row>
    <row r="46" spans="2:18" hidden="1" x14ac:dyDescent="0.3">
      <c r="B46" s="10"/>
      <c r="R46" s="11"/>
    </row>
    <row r="47" spans="2:18" hidden="1" x14ac:dyDescent="0.3">
      <c r="B47" s="10"/>
      <c r="R47" s="11"/>
    </row>
    <row r="48" spans="2:18" hidden="1" x14ac:dyDescent="0.3">
      <c r="B48" s="10"/>
      <c r="R48" s="11"/>
    </row>
    <row r="49" spans="2:18" hidden="1" x14ac:dyDescent="0.3">
      <c r="B49" s="10"/>
      <c r="R49" s="11"/>
    </row>
    <row r="50" spans="2:18" s="13" customFormat="1" ht="15" hidden="1" x14ac:dyDescent="0.3">
      <c r="B50" s="14"/>
      <c r="D50" s="30" t="s">
        <v>42</v>
      </c>
      <c r="E50" s="18"/>
      <c r="F50" s="18"/>
      <c r="G50" s="18"/>
      <c r="H50" s="31"/>
      <c r="J50" s="30" t="s">
        <v>43</v>
      </c>
      <c r="K50" s="18"/>
      <c r="L50" s="18"/>
      <c r="M50" s="18"/>
      <c r="N50" s="18"/>
      <c r="O50" s="18"/>
      <c r="P50" s="31"/>
      <c r="R50" s="16"/>
    </row>
    <row r="51" spans="2:18" hidden="1" x14ac:dyDescent="0.3">
      <c r="B51" s="10"/>
      <c r="D51" s="32"/>
      <c r="H51" s="33"/>
      <c r="J51" s="32"/>
      <c r="P51" s="33"/>
      <c r="R51" s="11"/>
    </row>
    <row r="52" spans="2:18" hidden="1" x14ac:dyDescent="0.3">
      <c r="B52" s="10"/>
      <c r="D52" s="32"/>
      <c r="H52" s="33"/>
      <c r="J52" s="32"/>
      <c r="P52" s="33"/>
      <c r="R52" s="11"/>
    </row>
    <row r="53" spans="2:18" hidden="1" x14ac:dyDescent="0.3">
      <c r="B53" s="10"/>
      <c r="D53" s="32"/>
      <c r="H53" s="33"/>
      <c r="J53" s="32"/>
      <c r="P53" s="33"/>
      <c r="R53" s="11"/>
    </row>
    <row r="54" spans="2:18" hidden="1" x14ac:dyDescent="0.3">
      <c r="B54" s="10"/>
      <c r="D54" s="32"/>
      <c r="H54" s="33"/>
      <c r="J54" s="32"/>
      <c r="P54" s="33"/>
      <c r="R54" s="11"/>
    </row>
    <row r="55" spans="2:18" hidden="1" x14ac:dyDescent="0.3">
      <c r="B55" s="10"/>
      <c r="D55" s="32"/>
      <c r="H55" s="33"/>
      <c r="J55" s="32"/>
      <c r="P55" s="33"/>
      <c r="R55" s="11"/>
    </row>
    <row r="56" spans="2:18" hidden="1" x14ac:dyDescent="0.3">
      <c r="B56" s="10"/>
      <c r="D56" s="32"/>
      <c r="H56" s="33"/>
      <c r="J56" s="32"/>
      <c r="P56" s="33"/>
      <c r="R56" s="11"/>
    </row>
    <row r="57" spans="2:18" hidden="1" x14ac:dyDescent="0.3">
      <c r="B57" s="10"/>
      <c r="D57" s="32"/>
      <c r="H57" s="33"/>
      <c r="J57" s="32"/>
      <c r="P57" s="33"/>
      <c r="R57" s="11"/>
    </row>
    <row r="58" spans="2:18" hidden="1" x14ac:dyDescent="0.3">
      <c r="B58" s="10"/>
      <c r="D58" s="32"/>
      <c r="H58" s="33"/>
      <c r="J58" s="32"/>
      <c r="P58" s="33"/>
      <c r="R58" s="11"/>
    </row>
    <row r="59" spans="2:18" s="13" customFormat="1" ht="15" hidden="1" x14ac:dyDescent="0.3">
      <c r="B59" s="14"/>
      <c r="D59" s="34" t="s">
        <v>44</v>
      </c>
      <c r="E59" s="35"/>
      <c r="F59" s="35"/>
      <c r="G59" s="36" t="s">
        <v>45</v>
      </c>
      <c r="H59" s="37"/>
      <c r="J59" s="34" t="s">
        <v>44</v>
      </c>
      <c r="K59" s="35"/>
      <c r="L59" s="35"/>
      <c r="M59" s="35"/>
      <c r="N59" s="36" t="s">
        <v>45</v>
      </c>
      <c r="O59" s="35"/>
      <c r="P59" s="37"/>
      <c r="R59" s="16"/>
    </row>
    <row r="60" spans="2:18" hidden="1" x14ac:dyDescent="0.3">
      <c r="B60" s="10"/>
      <c r="R60" s="11"/>
    </row>
    <row r="61" spans="2:18" s="13" customFormat="1" ht="15" hidden="1" x14ac:dyDescent="0.3">
      <c r="B61" s="14"/>
      <c r="D61" s="30" t="s">
        <v>46</v>
      </c>
      <c r="E61" s="18"/>
      <c r="F61" s="18"/>
      <c r="G61" s="18"/>
      <c r="H61" s="31"/>
      <c r="J61" s="30" t="s">
        <v>47</v>
      </c>
      <c r="K61" s="18"/>
      <c r="L61" s="18"/>
      <c r="M61" s="18"/>
      <c r="N61" s="18"/>
      <c r="O61" s="18"/>
      <c r="P61" s="31"/>
      <c r="R61" s="16"/>
    </row>
    <row r="62" spans="2:18" hidden="1" x14ac:dyDescent="0.3">
      <c r="B62" s="10"/>
      <c r="D62" s="32"/>
      <c r="H62" s="33"/>
      <c r="J62" s="32"/>
      <c r="P62" s="33"/>
      <c r="R62" s="11"/>
    </row>
    <row r="63" spans="2:18" hidden="1" x14ac:dyDescent="0.3">
      <c r="B63" s="10"/>
      <c r="D63" s="32"/>
      <c r="H63" s="33"/>
      <c r="J63" s="32"/>
      <c r="P63" s="33"/>
      <c r="R63" s="11"/>
    </row>
    <row r="64" spans="2:18" hidden="1" x14ac:dyDescent="0.3">
      <c r="B64" s="10"/>
      <c r="D64" s="32"/>
      <c r="H64" s="33"/>
      <c r="J64" s="32"/>
      <c r="P64" s="33"/>
      <c r="R64" s="11"/>
    </row>
    <row r="65" spans="2:18" hidden="1" x14ac:dyDescent="0.3">
      <c r="B65" s="10"/>
      <c r="D65" s="32"/>
      <c r="H65" s="33"/>
      <c r="J65" s="32"/>
      <c r="P65" s="33"/>
      <c r="R65" s="11"/>
    </row>
    <row r="66" spans="2:18" hidden="1" x14ac:dyDescent="0.3">
      <c r="B66" s="10"/>
      <c r="D66" s="32"/>
      <c r="H66" s="33"/>
      <c r="J66" s="32"/>
      <c r="P66" s="33"/>
      <c r="R66" s="11"/>
    </row>
    <row r="67" spans="2:18" hidden="1" x14ac:dyDescent="0.3">
      <c r="B67" s="10"/>
      <c r="D67" s="32"/>
      <c r="H67" s="33"/>
      <c r="J67" s="32"/>
      <c r="P67" s="33"/>
      <c r="R67" s="11"/>
    </row>
    <row r="68" spans="2:18" hidden="1" x14ac:dyDescent="0.3">
      <c r="B68" s="10"/>
      <c r="D68" s="32"/>
      <c r="H68" s="33"/>
      <c r="J68" s="32"/>
      <c r="P68" s="33"/>
      <c r="R68" s="11"/>
    </row>
    <row r="69" spans="2:18" hidden="1" x14ac:dyDescent="0.3">
      <c r="B69" s="10"/>
      <c r="D69" s="32"/>
      <c r="H69" s="33"/>
      <c r="J69" s="32"/>
      <c r="P69" s="33"/>
      <c r="R69" s="11"/>
    </row>
    <row r="70" spans="2:18" s="13" customFormat="1" ht="15" hidden="1" x14ac:dyDescent="0.3">
      <c r="B70" s="14"/>
      <c r="D70" s="34" t="s">
        <v>44</v>
      </c>
      <c r="E70" s="35"/>
      <c r="F70" s="35"/>
      <c r="G70" s="36" t="s">
        <v>45</v>
      </c>
      <c r="H70" s="37"/>
      <c r="J70" s="34" t="s">
        <v>44</v>
      </c>
      <c r="K70" s="35"/>
      <c r="L70" s="35"/>
      <c r="M70" s="35"/>
      <c r="N70" s="36" t="s">
        <v>45</v>
      </c>
      <c r="O70" s="35"/>
      <c r="P70" s="37"/>
      <c r="R70" s="16"/>
    </row>
    <row r="71" spans="2:18" s="13" customFormat="1" ht="14.45" hidden="1" customHeight="1" x14ac:dyDescent="0.3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2:18" hidden="1" x14ac:dyDescent="0.3"/>
    <row r="73" spans="2:18" hidden="1" x14ac:dyDescent="0.3"/>
    <row r="74" spans="2:18" hidden="1" x14ac:dyDescent="0.3"/>
    <row r="75" spans="2:18" s="13" customFormat="1" ht="6.95" hidden="1" customHeight="1" x14ac:dyDescent="0.3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36.950000000000003" hidden="1" customHeight="1" x14ac:dyDescent="0.3">
      <c r="B76" s="14"/>
      <c r="C76" s="167" t="s">
        <v>48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6"/>
    </row>
    <row r="77" spans="2:18" s="13" customFormat="1" ht="6.95" hidden="1" customHeight="1" x14ac:dyDescent="0.3">
      <c r="B77" s="14"/>
      <c r="R77" s="16"/>
    </row>
    <row r="78" spans="2:18" s="13" customFormat="1" ht="30" hidden="1" customHeight="1" x14ac:dyDescent="0.3">
      <c r="B78" s="14"/>
      <c r="C78" s="12" t="s">
        <v>13</v>
      </c>
      <c r="F78" s="168">
        <f>F6</f>
        <v>0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16"/>
    </row>
    <row r="79" spans="2:18" s="13" customFormat="1" ht="36.950000000000003" hidden="1" customHeight="1" x14ac:dyDescent="0.3">
      <c r="B79" s="14"/>
      <c r="C79" s="44" t="s">
        <v>14</v>
      </c>
      <c r="F79" s="156" t="str">
        <f>F7</f>
        <v>ARS - Architektonicko-stavební část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16"/>
    </row>
    <row r="80" spans="2:18" s="13" customFormat="1" ht="6.95" hidden="1" customHeight="1" x14ac:dyDescent="0.3">
      <c r="B80" s="14"/>
      <c r="R80" s="16"/>
    </row>
    <row r="81" spans="2:47" s="13" customFormat="1" ht="18" hidden="1" customHeight="1" x14ac:dyDescent="0.3">
      <c r="B81" s="14"/>
      <c r="C81" s="12" t="s">
        <v>19</v>
      </c>
      <c r="F81" s="17">
        <f>F9</f>
        <v>0</v>
      </c>
      <c r="K81" s="12" t="s">
        <v>20</v>
      </c>
      <c r="M81" s="158" t="str">
        <f>IF(O9="","",O9)</f>
        <v>31. 10. 2018</v>
      </c>
      <c r="N81" s="158"/>
      <c r="O81" s="158"/>
      <c r="P81" s="158"/>
      <c r="R81" s="16"/>
    </row>
    <row r="82" spans="2:47" s="13" customFormat="1" ht="6.95" hidden="1" customHeight="1" x14ac:dyDescent="0.3">
      <c r="B82" s="14"/>
      <c r="R82" s="16"/>
    </row>
    <row r="83" spans="2:47" s="13" customFormat="1" ht="15" hidden="1" x14ac:dyDescent="0.3">
      <c r="B83" s="14"/>
      <c r="C83" s="12" t="s">
        <v>21</v>
      </c>
      <c r="F83" s="17">
        <f>E12</f>
        <v>0</v>
      </c>
      <c r="K83" s="12" t="s">
        <v>26</v>
      </c>
      <c r="M83" s="159">
        <f>E18</f>
        <v>0</v>
      </c>
      <c r="N83" s="159"/>
      <c r="O83" s="159"/>
      <c r="P83" s="159"/>
      <c r="Q83" s="159"/>
      <c r="R83" s="16"/>
    </row>
    <row r="84" spans="2:47" s="13" customFormat="1" ht="14.45" hidden="1" customHeight="1" x14ac:dyDescent="0.3">
      <c r="B84" s="14"/>
      <c r="C84" s="12" t="s">
        <v>24</v>
      </c>
      <c r="F84" s="17" t="str">
        <f>IF(E15="","",E15)</f>
        <v xml:space="preserve"> </v>
      </c>
      <c r="K84" s="12" t="s">
        <v>27</v>
      </c>
      <c r="M84" s="159">
        <f>E21</f>
        <v>0</v>
      </c>
      <c r="N84" s="159"/>
      <c r="O84" s="159"/>
      <c r="P84" s="159"/>
      <c r="Q84" s="159"/>
      <c r="R84" s="16"/>
    </row>
    <row r="85" spans="2:47" s="13" customFormat="1" ht="10.35" hidden="1" customHeight="1" x14ac:dyDescent="0.3">
      <c r="B85" s="14"/>
      <c r="R85" s="16"/>
    </row>
    <row r="86" spans="2:47" s="13" customFormat="1" ht="29.25" hidden="1" customHeight="1" x14ac:dyDescent="0.3">
      <c r="B86" s="14"/>
      <c r="C86" s="175" t="s">
        <v>49</v>
      </c>
      <c r="D86" s="176"/>
      <c r="E86" s="176"/>
      <c r="F86" s="176"/>
      <c r="G86" s="176"/>
      <c r="H86" s="25"/>
      <c r="I86" s="25"/>
      <c r="J86" s="25"/>
      <c r="K86" s="25"/>
      <c r="L86" s="25"/>
      <c r="M86" s="25"/>
      <c r="N86" s="175" t="s">
        <v>50</v>
      </c>
      <c r="O86" s="176"/>
      <c r="P86" s="176"/>
      <c r="Q86" s="176"/>
      <c r="R86" s="16"/>
    </row>
    <row r="87" spans="2:47" s="13" customFormat="1" ht="10.35" hidden="1" customHeight="1" x14ac:dyDescent="0.3">
      <c r="B87" s="14"/>
      <c r="R87" s="16"/>
    </row>
    <row r="88" spans="2:47" s="13" customFormat="1" ht="29.25" hidden="1" customHeight="1" x14ac:dyDescent="0.3">
      <c r="B88" s="14"/>
      <c r="C88" s="45" t="s">
        <v>51</v>
      </c>
      <c r="N88" s="177">
        <f>N139</f>
        <v>0</v>
      </c>
      <c r="O88" s="172"/>
      <c r="P88" s="172"/>
      <c r="Q88" s="172"/>
      <c r="R88" s="16"/>
      <c r="AU88" s="6" t="s">
        <v>52</v>
      </c>
    </row>
    <row r="89" spans="2:47" s="47" customFormat="1" ht="24.95" hidden="1" customHeight="1" x14ac:dyDescent="0.3">
      <c r="B89" s="46"/>
      <c r="D89" s="48" t="s">
        <v>53</v>
      </c>
      <c r="N89" s="155">
        <f>N140</f>
        <v>0</v>
      </c>
      <c r="O89" s="174"/>
      <c r="P89" s="174"/>
      <c r="Q89" s="174"/>
      <c r="R89" s="49"/>
    </row>
    <row r="90" spans="2:47" s="51" customFormat="1" ht="19.899999999999999" hidden="1" customHeight="1" x14ac:dyDescent="0.3">
      <c r="B90" s="50"/>
      <c r="D90" s="52" t="s">
        <v>54</v>
      </c>
      <c r="N90" s="170">
        <f>N141</f>
        <v>0</v>
      </c>
      <c r="O90" s="171"/>
      <c r="P90" s="171"/>
      <c r="Q90" s="171"/>
      <c r="R90" s="53"/>
    </row>
    <row r="91" spans="2:47" s="51" customFormat="1" ht="19.899999999999999" hidden="1" customHeight="1" x14ac:dyDescent="0.3">
      <c r="B91" s="50"/>
      <c r="D91" s="52" t="s">
        <v>55</v>
      </c>
      <c r="N91" s="170">
        <f>N191</f>
        <v>0</v>
      </c>
      <c r="O91" s="171"/>
      <c r="P91" s="171"/>
      <c r="Q91" s="171"/>
      <c r="R91" s="53"/>
    </row>
    <row r="92" spans="2:47" s="51" customFormat="1" ht="19.899999999999999" hidden="1" customHeight="1" x14ac:dyDescent="0.3">
      <c r="B92" s="50"/>
      <c r="D92" s="52" t="s">
        <v>56</v>
      </c>
      <c r="N92" s="170">
        <f>N228</f>
        <v>0</v>
      </c>
      <c r="O92" s="171"/>
      <c r="P92" s="171"/>
      <c r="Q92" s="171"/>
      <c r="R92" s="53"/>
    </row>
    <row r="93" spans="2:47" s="51" customFormat="1" ht="19.899999999999999" hidden="1" customHeight="1" x14ac:dyDescent="0.3">
      <c r="B93" s="50"/>
      <c r="D93" s="52" t="s">
        <v>57</v>
      </c>
      <c r="N93" s="170">
        <f>N261</f>
        <v>0</v>
      </c>
      <c r="O93" s="171"/>
      <c r="P93" s="171"/>
      <c r="Q93" s="171"/>
      <c r="R93" s="53"/>
    </row>
    <row r="94" spans="2:47" s="51" customFormat="1" ht="19.899999999999999" hidden="1" customHeight="1" x14ac:dyDescent="0.3">
      <c r="B94" s="50"/>
      <c r="D94" s="52" t="s">
        <v>58</v>
      </c>
      <c r="N94" s="170">
        <f>N305</f>
        <v>0</v>
      </c>
      <c r="O94" s="171"/>
      <c r="P94" s="171"/>
      <c r="Q94" s="171"/>
      <c r="R94" s="53"/>
    </row>
    <row r="95" spans="2:47" s="51" customFormat="1" ht="19.899999999999999" hidden="1" customHeight="1" x14ac:dyDescent="0.3">
      <c r="B95" s="50"/>
      <c r="D95" s="52" t="s">
        <v>59</v>
      </c>
      <c r="N95" s="170">
        <f>N323</f>
        <v>0</v>
      </c>
      <c r="O95" s="171"/>
      <c r="P95" s="171"/>
      <c r="Q95" s="171"/>
      <c r="R95" s="53"/>
    </row>
    <row r="96" spans="2:47" s="51" customFormat="1" ht="19.899999999999999" hidden="1" customHeight="1" x14ac:dyDescent="0.3">
      <c r="B96" s="50"/>
      <c r="D96" s="52" t="s">
        <v>60</v>
      </c>
      <c r="N96" s="170">
        <f>N362</f>
        <v>0</v>
      </c>
      <c r="O96" s="171"/>
      <c r="P96" s="171"/>
      <c r="Q96" s="171"/>
      <c r="R96" s="53"/>
    </row>
    <row r="97" spans="2:18" s="51" customFormat="1" ht="19.899999999999999" hidden="1" customHeight="1" x14ac:dyDescent="0.3">
      <c r="B97" s="50"/>
      <c r="D97" s="52" t="s">
        <v>61</v>
      </c>
      <c r="N97" s="170">
        <f>N365</f>
        <v>0</v>
      </c>
      <c r="O97" s="171"/>
      <c r="P97" s="171"/>
      <c r="Q97" s="171"/>
      <c r="R97" s="53"/>
    </row>
    <row r="98" spans="2:18" s="51" customFormat="1" ht="19.899999999999999" hidden="1" customHeight="1" x14ac:dyDescent="0.3">
      <c r="B98" s="50"/>
      <c r="D98" s="52" t="s">
        <v>62</v>
      </c>
      <c r="N98" s="170">
        <f>N381</f>
        <v>0</v>
      </c>
      <c r="O98" s="171"/>
      <c r="P98" s="171"/>
      <c r="Q98" s="171"/>
      <c r="R98" s="53"/>
    </row>
    <row r="99" spans="2:18" s="47" customFormat="1" ht="24.95" hidden="1" customHeight="1" x14ac:dyDescent="0.3">
      <c r="B99" s="46"/>
      <c r="D99" s="48" t="s">
        <v>63</v>
      </c>
      <c r="N99" s="155">
        <f>N383</f>
        <v>0</v>
      </c>
      <c r="O99" s="174"/>
      <c r="P99" s="174"/>
      <c r="Q99" s="174"/>
      <c r="R99" s="49"/>
    </row>
    <row r="100" spans="2:18" s="51" customFormat="1" ht="19.899999999999999" hidden="1" customHeight="1" x14ac:dyDescent="0.3">
      <c r="B100" s="50"/>
      <c r="D100" s="52" t="s">
        <v>64</v>
      </c>
      <c r="N100" s="170">
        <f>N384</f>
        <v>0</v>
      </c>
      <c r="O100" s="171"/>
      <c r="P100" s="171"/>
      <c r="Q100" s="171"/>
      <c r="R100" s="53"/>
    </row>
    <row r="101" spans="2:18" s="51" customFormat="1" ht="19.899999999999999" hidden="1" customHeight="1" x14ac:dyDescent="0.3">
      <c r="B101" s="50"/>
      <c r="D101" s="52" t="s">
        <v>65</v>
      </c>
      <c r="N101" s="170">
        <f>N409</f>
        <v>0</v>
      </c>
      <c r="O101" s="171"/>
      <c r="P101" s="171"/>
      <c r="Q101" s="171"/>
      <c r="R101" s="53"/>
    </row>
    <row r="102" spans="2:18" s="51" customFormat="1" ht="19.899999999999999" hidden="1" customHeight="1" x14ac:dyDescent="0.3">
      <c r="B102" s="50"/>
      <c r="D102" s="52" t="s">
        <v>66</v>
      </c>
      <c r="N102" s="170">
        <f>N433</f>
        <v>0</v>
      </c>
      <c r="O102" s="171"/>
      <c r="P102" s="171"/>
      <c r="Q102" s="171"/>
      <c r="R102" s="53"/>
    </row>
    <row r="103" spans="2:18" s="51" customFormat="1" ht="19.899999999999999" hidden="1" customHeight="1" x14ac:dyDescent="0.3">
      <c r="B103" s="50"/>
      <c r="D103" s="52" t="s">
        <v>67</v>
      </c>
      <c r="N103" s="170">
        <f>N448</f>
        <v>0</v>
      </c>
      <c r="O103" s="171"/>
      <c r="P103" s="171"/>
      <c r="Q103" s="171"/>
      <c r="R103" s="53"/>
    </row>
    <row r="104" spans="2:18" s="51" customFormat="1" ht="19.899999999999999" hidden="1" customHeight="1" x14ac:dyDescent="0.3">
      <c r="B104" s="50"/>
      <c r="D104" s="52" t="s">
        <v>68</v>
      </c>
      <c r="N104" s="170">
        <f>N454</f>
        <v>0</v>
      </c>
      <c r="O104" s="171"/>
      <c r="P104" s="171"/>
      <c r="Q104" s="171"/>
      <c r="R104" s="53"/>
    </row>
    <row r="105" spans="2:18" s="51" customFormat="1" ht="19.899999999999999" hidden="1" customHeight="1" x14ac:dyDescent="0.3">
      <c r="B105" s="50"/>
      <c r="D105" s="52" t="s">
        <v>69</v>
      </c>
      <c r="N105" s="170">
        <f>N466</f>
        <v>0</v>
      </c>
      <c r="O105" s="171"/>
      <c r="P105" s="171"/>
      <c r="Q105" s="171"/>
      <c r="R105" s="53"/>
    </row>
    <row r="106" spans="2:18" s="51" customFormat="1" ht="19.899999999999999" hidden="1" customHeight="1" x14ac:dyDescent="0.3">
      <c r="B106" s="50"/>
      <c r="D106" s="52" t="s">
        <v>70</v>
      </c>
      <c r="N106" s="170">
        <f>N474</f>
        <v>0</v>
      </c>
      <c r="O106" s="171"/>
      <c r="P106" s="171"/>
      <c r="Q106" s="171"/>
      <c r="R106" s="53"/>
    </row>
    <row r="107" spans="2:18" s="51" customFormat="1" ht="19.899999999999999" hidden="1" customHeight="1" x14ac:dyDescent="0.3">
      <c r="B107" s="50"/>
      <c r="D107" s="52" t="s">
        <v>71</v>
      </c>
      <c r="N107" s="170">
        <f>N486</f>
        <v>0</v>
      </c>
      <c r="O107" s="171"/>
      <c r="P107" s="171"/>
      <c r="Q107" s="171"/>
      <c r="R107" s="53"/>
    </row>
    <row r="108" spans="2:18" s="51" customFormat="1" ht="19.899999999999999" hidden="1" customHeight="1" x14ac:dyDescent="0.3">
      <c r="B108" s="50"/>
      <c r="D108" s="52" t="s">
        <v>72</v>
      </c>
      <c r="N108" s="170">
        <f>N506</f>
        <v>0</v>
      </c>
      <c r="O108" s="171"/>
      <c r="P108" s="171"/>
      <c r="Q108" s="171"/>
      <c r="R108" s="53"/>
    </row>
    <row r="109" spans="2:18" s="51" customFormat="1" ht="19.899999999999999" hidden="1" customHeight="1" x14ac:dyDescent="0.3">
      <c r="B109" s="50"/>
      <c r="D109" s="52" t="s">
        <v>73</v>
      </c>
      <c r="N109" s="170">
        <f>N528</f>
        <v>0</v>
      </c>
      <c r="O109" s="171"/>
      <c r="P109" s="171"/>
      <c r="Q109" s="171"/>
      <c r="R109" s="53"/>
    </row>
    <row r="110" spans="2:18" s="51" customFormat="1" ht="19.899999999999999" hidden="1" customHeight="1" x14ac:dyDescent="0.3">
      <c r="B110" s="50"/>
      <c r="D110" s="52" t="s">
        <v>74</v>
      </c>
      <c r="N110" s="170">
        <f>N546</f>
        <v>0</v>
      </c>
      <c r="O110" s="171"/>
      <c r="P110" s="171"/>
      <c r="Q110" s="171"/>
      <c r="R110" s="53"/>
    </row>
    <row r="111" spans="2:18" s="51" customFormat="1" ht="19.899999999999999" hidden="1" customHeight="1" x14ac:dyDescent="0.3">
      <c r="B111" s="50"/>
      <c r="D111" s="52" t="s">
        <v>75</v>
      </c>
      <c r="N111" s="170">
        <f>N558</f>
        <v>0</v>
      </c>
      <c r="O111" s="171"/>
      <c r="P111" s="171"/>
      <c r="Q111" s="171"/>
      <c r="R111" s="53"/>
    </row>
    <row r="112" spans="2:18" s="51" customFormat="1" ht="19.899999999999999" hidden="1" customHeight="1" x14ac:dyDescent="0.3">
      <c r="B112" s="50"/>
      <c r="D112" s="52" t="s">
        <v>76</v>
      </c>
      <c r="N112" s="170">
        <f>N569</f>
        <v>0</v>
      </c>
      <c r="O112" s="171"/>
      <c r="P112" s="171"/>
      <c r="Q112" s="171"/>
      <c r="R112" s="53"/>
    </row>
    <row r="113" spans="2:65" s="13" customFormat="1" ht="21.75" hidden="1" customHeight="1" x14ac:dyDescent="0.3">
      <c r="B113" s="14"/>
      <c r="R113" s="16"/>
    </row>
    <row r="114" spans="2:65" s="13" customFormat="1" ht="29.25" hidden="1" customHeight="1" x14ac:dyDescent="0.3">
      <c r="B114" s="14"/>
      <c r="C114" s="45" t="s">
        <v>77</v>
      </c>
      <c r="N114" s="172">
        <f>ROUND(N115+N116+N117+N118+N119+N120,2)</f>
        <v>0</v>
      </c>
      <c r="O114" s="173"/>
      <c r="P114" s="173"/>
      <c r="Q114" s="173"/>
      <c r="R114" s="16"/>
      <c r="T114" s="54"/>
      <c r="U114" s="55" t="s">
        <v>32</v>
      </c>
    </row>
    <row r="115" spans="2:65" s="13" customFormat="1" ht="18" hidden="1" customHeight="1" x14ac:dyDescent="0.3">
      <c r="B115" s="56"/>
      <c r="C115" s="57"/>
      <c r="D115" s="162" t="s">
        <v>78</v>
      </c>
      <c r="E115" s="163"/>
      <c r="F115" s="163"/>
      <c r="G115" s="163"/>
      <c r="H115" s="163"/>
      <c r="I115" s="57"/>
      <c r="J115" s="57"/>
      <c r="K115" s="57"/>
      <c r="L115" s="57"/>
      <c r="M115" s="57"/>
      <c r="N115" s="164">
        <f>ROUND(N88*T115,2)</f>
        <v>0</v>
      </c>
      <c r="O115" s="165"/>
      <c r="P115" s="165"/>
      <c r="Q115" s="165"/>
      <c r="R115" s="59"/>
      <c r="S115" s="57"/>
      <c r="T115" s="60"/>
      <c r="U115" s="61" t="s">
        <v>33</v>
      </c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62" t="s">
        <v>79</v>
      </c>
      <c r="AZ115" s="57"/>
      <c r="BA115" s="57"/>
      <c r="BB115" s="57"/>
      <c r="BC115" s="57"/>
      <c r="BD115" s="57"/>
      <c r="BE115" s="63">
        <f t="shared" ref="BE115:BE120" si="0">IF(U115="základní",N115,0)</f>
        <v>0</v>
      </c>
      <c r="BF115" s="63">
        <f t="shared" ref="BF115:BF120" si="1">IF(U115="snížená",N115,0)</f>
        <v>0</v>
      </c>
      <c r="BG115" s="63">
        <f t="shared" ref="BG115:BG120" si="2">IF(U115="zákl. přenesená",N115,0)</f>
        <v>0</v>
      </c>
      <c r="BH115" s="63">
        <f t="shared" ref="BH115:BH120" si="3">IF(U115="sníž. přenesená",N115,0)</f>
        <v>0</v>
      </c>
      <c r="BI115" s="63">
        <f t="shared" ref="BI115:BI120" si="4">IF(U115="nulová",N115,0)</f>
        <v>0</v>
      </c>
      <c r="BJ115" s="62" t="s">
        <v>80</v>
      </c>
      <c r="BK115" s="57"/>
      <c r="BL115" s="57"/>
      <c r="BM115" s="57"/>
    </row>
    <row r="116" spans="2:65" s="13" customFormat="1" ht="18" hidden="1" customHeight="1" x14ac:dyDescent="0.3">
      <c r="B116" s="56"/>
      <c r="C116" s="57"/>
      <c r="D116" s="162" t="s">
        <v>81</v>
      </c>
      <c r="E116" s="163"/>
      <c r="F116" s="163"/>
      <c r="G116" s="163"/>
      <c r="H116" s="163"/>
      <c r="I116" s="57"/>
      <c r="J116" s="57"/>
      <c r="K116" s="57"/>
      <c r="L116" s="57"/>
      <c r="M116" s="57"/>
      <c r="N116" s="164">
        <f>ROUND(N88*T116,2)</f>
        <v>0</v>
      </c>
      <c r="O116" s="165"/>
      <c r="P116" s="165"/>
      <c r="Q116" s="165"/>
      <c r="R116" s="59"/>
      <c r="S116" s="57"/>
      <c r="T116" s="60"/>
      <c r="U116" s="61" t="s">
        <v>33</v>
      </c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62" t="s">
        <v>79</v>
      </c>
      <c r="AZ116" s="57"/>
      <c r="BA116" s="57"/>
      <c r="BB116" s="57"/>
      <c r="BC116" s="57"/>
      <c r="BD116" s="57"/>
      <c r="BE116" s="63">
        <f t="shared" si="0"/>
        <v>0</v>
      </c>
      <c r="BF116" s="63">
        <f t="shared" si="1"/>
        <v>0</v>
      </c>
      <c r="BG116" s="63">
        <f t="shared" si="2"/>
        <v>0</v>
      </c>
      <c r="BH116" s="63">
        <f t="shared" si="3"/>
        <v>0</v>
      </c>
      <c r="BI116" s="63">
        <f t="shared" si="4"/>
        <v>0</v>
      </c>
      <c r="BJ116" s="62" t="s">
        <v>80</v>
      </c>
      <c r="BK116" s="57"/>
      <c r="BL116" s="57"/>
      <c r="BM116" s="57"/>
    </row>
    <row r="117" spans="2:65" s="13" customFormat="1" ht="18" hidden="1" customHeight="1" x14ac:dyDescent="0.3">
      <c r="B117" s="56"/>
      <c r="C117" s="57"/>
      <c r="D117" s="162" t="s">
        <v>82</v>
      </c>
      <c r="E117" s="163"/>
      <c r="F117" s="163"/>
      <c r="G117" s="163"/>
      <c r="H117" s="163"/>
      <c r="I117" s="57"/>
      <c r="J117" s="57"/>
      <c r="K117" s="57"/>
      <c r="L117" s="57"/>
      <c r="M117" s="57"/>
      <c r="N117" s="164">
        <f>ROUND(N88*T117,2)</f>
        <v>0</v>
      </c>
      <c r="O117" s="165"/>
      <c r="P117" s="165"/>
      <c r="Q117" s="165"/>
      <c r="R117" s="59"/>
      <c r="S117" s="57"/>
      <c r="T117" s="60"/>
      <c r="U117" s="61" t="s">
        <v>33</v>
      </c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62" t="s">
        <v>79</v>
      </c>
      <c r="AZ117" s="57"/>
      <c r="BA117" s="57"/>
      <c r="BB117" s="57"/>
      <c r="BC117" s="57"/>
      <c r="BD117" s="57"/>
      <c r="BE117" s="63">
        <f t="shared" si="0"/>
        <v>0</v>
      </c>
      <c r="BF117" s="63">
        <f t="shared" si="1"/>
        <v>0</v>
      </c>
      <c r="BG117" s="63">
        <f t="shared" si="2"/>
        <v>0</v>
      </c>
      <c r="BH117" s="63">
        <f t="shared" si="3"/>
        <v>0</v>
      </c>
      <c r="BI117" s="63">
        <f t="shared" si="4"/>
        <v>0</v>
      </c>
      <c r="BJ117" s="62" t="s">
        <v>80</v>
      </c>
      <c r="BK117" s="57"/>
      <c r="BL117" s="57"/>
      <c r="BM117" s="57"/>
    </row>
    <row r="118" spans="2:65" s="13" customFormat="1" ht="18" hidden="1" customHeight="1" x14ac:dyDescent="0.3">
      <c r="B118" s="56"/>
      <c r="C118" s="57"/>
      <c r="D118" s="162" t="s">
        <v>83</v>
      </c>
      <c r="E118" s="163"/>
      <c r="F118" s="163"/>
      <c r="G118" s="163"/>
      <c r="H118" s="163"/>
      <c r="I118" s="57"/>
      <c r="J118" s="57"/>
      <c r="K118" s="57"/>
      <c r="L118" s="57"/>
      <c r="M118" s="57"/>
      <c r="N118" s="164">
        <f>ROUND(N88*T118,2)</f>
        <v>0</v>
      </c>
      <c r="O118" s="165"/>
      <c r="P118" s="165"/>
      <c r="Q118" s="165"/>
      <c r="R118" s="59"/>
      <c r="S118" s="57"/>
      <c r="T118" s="60"/>
      <c r="U118" s="61" t="s">
        <v>33</v>
      </c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62" t="s">
        <v>79</v>
      </c>
      <c r="AZ118" s="57"/>
      <c r="BA118" s="57"/>
      <c r="BB118" s="57"/>
      <c r="BC118" s="57"/>
      <c r="BD118" s="57"/>
      <c r="BE118" s="63">
        <f t="shared" si="0"/>
        <v>0</v>
      </c>
      <c r="BF118" s="63">
        <f t="shared" si="1"/>
        <v>0</v>
      </c>
      <c r="BG118" s="63">
        <f t="shared" si="2"/>
        <v>0</v>
      </c>
      <c r="BH118" s="63">
        <f t="shared" si="3"/>
        <v>0</v>
      </c>
      <c r="BI118" s="63">
        <f t="shared" si="4"/>
        <v>0</v>
      </c>
      <c r="BJ118" s="62" t="s">
        <v>80</v>
      </c>
      <c r="BK118" s="57"/>
      <c r="BL118" s="57"/>
      <c r="BM118" s="57"/>
    </row>
    <row r="119" spans="2:65" s="13" customFormat="1" ht="18" hidden="1" customHeight="1" x14ac:dyDescent="0.3">
      <c r="B119" s="56"/>
      <c r="C119" s="57"/>
      <c r="D119" s="162" t="s">
        <v>84</v>
      </c>
      <c r="E119" s="163"/>
      <c r="F119" s="163"/>
      <c r="G119" s="163"/>
      <c r="H119" s="163"/>
      <c r="I119" s="57"/>
      <c r="J119" s="57"/>
      <c r="K119" s="57"/>
      <c r="L119" s="57"/>
      <c r="M119" s="57"/>
      <c r="N119" s="164">
        <f>ROUND(N88*T119,2)</f>
        <v>0</v>
      </c>
      <c r="O119" s="165"/>
      <c r="P119" s="165"/>
      <c r="Q119" s="165"/>
      <c r="R119" s="59"/>
      <c r="S119" s="57"/>
      <c r="T119" s="60"/>
      <c r="U119" s="61" t="s">
        <v>33</v>
      </c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62" t="s">
        <v>79</v>
      </c>
      <c r="AZ119" s="57"/>
      <c r="BA119" s="57"/>
      <c r="BB119" s="57"/>
      <c r="BC119" s="57"/>
      <c r="BD119" s="57"/>
      <c r="BE119" s="63">
        <f t="shared" si="0"/>
        <v>0</v>
      </c>
      <c r="BF119" s="63">
        <f t="shared" si="1"/>
        <v>0</v>
      </c>
      <c r="BG119" s="63">
        <f t="shared" si="2"/>
        <v>0</v>
      </c>
      <c r="BH119" s="63">
        <f t="shared" si="3"/>
        <v>0</v>
      </c>
      <c r="BI119" s="63">
        <f t="shared" si="4"/>
        <v>0</v>
      </c>
      <c r="BJ119" s="62" t="s">
        <v>80</v>
      </c>
      <c r="BK119" s="57"/>
      <c r="BL119" s="57"/>
      <c r="BM119" s="57"/>
    </row>
    <row r="120" spans="2:65" s="13" customFormat="1" ht="18" hidden="1" customHeight="1" x14ac:dyDescent="0.3">
      <c r="B120" s="56"/>
      <c r="C120" s="57"/>
      <c r="D120" s="58" t="s">
        <v>85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164">
        <f>ROUND(N88*T120,2)</f>
        <v>0</v>
      </c>
      <c r="O120" s="165"/>
      <c r="P120" s="165"/>
      <c r="Q120" s="165"/>
      <c r="R120" s="59"/>
      <c r="S120" s="57"/>
      <c r="T120" s="64"/>
      <c r="U120" s="65" t="s">
        <v>33</v>
      </c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62" t="s">
        <v>86</v>
      </c>
      <c r="AZ120" s="57"/>
      <c r="BA120" s="57"/>
      <c r="BB120" s="57"/>
      <c r="BC120" s="57"/>
      <c r="BD120" s="57"/>
      <c r="BE120" s="63">
        <f t="shared" si="0"/>
        <v>0</v>
      </c>
      <c r="BF120" s="63">
        <f t="shared" si="1"/>
        <v>0</v>
      </c>
      <c r="BG120" s="63">
        <f t="shared" si="2"/>
        <v>0</v>
      </c>
      <c r="BH120" s="63">
        <f t="shared" si="3"/>
        <v>0</v>
      </c>
      <c r="BI120" s="63">
        <f t="shared" si="4"/>
        <v>0</v>
      </c>
      <c r="BJ120" s="62" t="s">
        <v>80</v>
      </c>
      <c r="BK120" s="57"/>
      <c r="BL120" s="57"/>
      <c r="BM120" s="57"/>
    </row>
    <row r="121" spans="2:65" s="13" customFormat="1" hidden="1" x14ac:dyDescent="0.3">
      <c r="B121" s="14"/>
      <c r="R121" s="16"/>
    </row>
    <row r="122" spans="2:65" s="13" customFormat="1" ht="29.25" hidden="1" customHeight="1" x14ac:dyDescent="0.3">
      <c r="B122" s="14"/>
      <c r="C122" s="66" t="s">
        <v>87</v>
      </c>
      <c r="D122" s="25"/>
      <c r="E122" s="25"/>
      <c r="F122" s="25"/>
      <c r="G122" s="25"/>
      <c r="H122" s="25"/>
      <c r="I122" s="25"/>
      <c r="J122" s="25"/>
      <c r="K122" s="25"/>
      <c r="L122" s="166">
        <f>ROUND(SUM(N88+N114),2)</f>
        <v>0</v>
      </c>
      <c r="M122" s="166"/>
      <c r="N122" s="166"/>
      <c r="O122" s="166"/>
      <c r="P122" s="166"/>
      <c r="Q122" s="166"/>
      <c r="R122" s="16"/>
    </row>
    <row r="123" spans="2:65" s="13" customFormat="1" ht="6.95" hidden="1" customHeight="1" x14ac:dyDescent="0.3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hidden="1" x14ac:dyDescent="0.3"/>
    <row r="125" spans="2:65" hidden="1" x14ac:dyDescent="0.3"/>
    <row r="126" spans="2:65" hidden="1" x14ac:dyDescent="0.3"/>
    <row r="127" spans="2:65" s="13" customFormat="1" ht="6.95" hidden="1" customHeight="1" x14ac:dyDescent="0.3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3"/>
    </row>
    <row r="128" spans="2:65" s="13" customFormat="1" ht="36.950000000000003" hidden="1" customHeight="1" x14ac:dyDescent="0.3">
      <c r="B128" s="14"/>
      <c r="C128" s="167" t="s">
        <v>88</v>
      </c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6"/>
    </row>
    <row r="129" spans="2:65" s="13" customFormat="1" ht="6.95" hidden="1" customHeight="1" x14ac:dyDescent="0.3">
      <c r="B129" s="14"/>
      <c r="R129" s="16"/>
    </row>
    <row r="130" spans="2:65" s="13" customFormat="1" ht="30" hidden="1" customHeight="1" x14ac:dyDescent="0.3">
      <c r="B130" s="14"/>
      <c r="C130" s="12" t="s">
        <v>13</v>
      </c>
      <c r="F130" s="168">
        <f>F6</f>
        <v>0</v>
      </c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R130" s="16"/>
    </row>
    <row r="131" spans="2:65" s="13" customFormat="1" ht="36.950000000000003" hidden="1" customHeight="1" x14ac:dyDescent="0.3">
      <c r="B131" s="14"/>
      <c r="C131" s="44" t="s">
        <v>14</v>
      </c>
      <c r="F131" s="156" t="str">
        <f>F7</f>
        <v>ARS - Architektonicko-stavební část</v>
      </c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R131" s="16"/>
    </row>
    <row r="132" spans="2:65" s="13" customFormat="1" ht="6.95" hidden="1" customHeight="1" x14ac:dyDescent="0.3">
      <c r="B132" s="14"/>
      <c r="R132" s="16"/>
    </row>
    <row r="133" spans="2:65" s="13" customFormat="1" ht="18" hidden="1" customHeight="1" x14ac:dyDescent="0.3">
      <c r="B133" s="14"/>
      <c r="C133" s="12" t="s">
        <v>19</v>
      </c>
      <c r="F133" s="17">
        <f>F9</f>
        <v>0</v>
      </c>
      <c r="K133" s="12" t="s">
        <v>20</v>
      </c>
      <c r="M133" s="158" t="str">
        <f>IF(O9="","",O9)</f>
        <v>31. 10. 2018</v>
      </c>
      <c r="N133" s="158"/>
      <c r="O133" s="158"/>
      <c r="P133" s="158"/>
      <c r="R133" s="16"/>
    </row>
    <row r="134" spans="2:65" s="13" customFormat="1" ht="6.95" hidden="1" customHeight="1" x14ac:dyDescent="0.3">
      <c r="B134" s="14"/>
      <c r="R134" s="16"/>
    </row>
    <row r="135" spans="2:65" s="13" customFormat="1" ht="15" hidden="1" x14ac:dyDescent="0.3">
      <c r="B135" s="14"/>
      <c r="C135" s="12" t="s">
        <v>21</v>
      </c>
      <c r="F135" s="17">
        <f>E12</f>
        <v>0</v>
      </c>
      <c r="K135" s="12" t="s">
        <v>26</v>
      </c>
      <c r="M135" s="159">
        <f>E18</f>
        <v>0</v>
      </c>
      <c r="N135" s="159"/>
      <c r="O135" s="159"/>
      <c r="P135" s="159"/>
      <c r="Q135" s="159"/>
      <c r="R135" s="16"/>
    </row>
    <row r="136" spans="2:65" s="13" customFormat="1" ht="14.45" hidden="1" customHeight="1" x14ac:dyDescent="0.3">
      <c r="B136" s="14"/>
      <c r="C136" s="12" t="s">
        <v>24</v>
      </c>
      <c r="F136" s="17" t="str">
        <f>IF(E15="","",E15)</f>
        <v xml:space="preserve"> </v>
      </c>
      <c r="K136" s="12" t="s">
        <v>27</v>
      </c>
      <c r="M136" s="159">
        <f>E21</f>
        <v>0</v>
      </c>
      <c r="N136" s="159"/>
      <c r="O136" s="159"/>
      <c r="P136" s="159"/>
      <c r="Q136" s="159"/>
      <c r="R136" s="16"/>
    </row>
    <row r="137" spans="2:65" s="13" customFormat="1" ht="10.35" hidden="1" customHeight="1" x14ac:dyDescent="0.3">
      <c r="B137" s="14"/>
      <c r="R137" s="16"/>
    </row>
    <row r="138" spans="2:65" s="71" customFormat="1" ht="29.25" hidden="1" customHeight="1" x14ac:dyDescent="0.3">
      <c r="B138" s="67"/>
      <c r="C138" s="68" t="s">
        <v>89</v>
      </c>
      <c r="D138" s="69" t="s">
        <v>90</v>
      </c>
      <c r="E138" s="69" t="s">
        <v>91</v>
      </c>
      <c r="F138" s="160" t="s">
        <v>92</v>
      </c>
      <c r="G138" s="160"/>
      <c r="H138" s="160"/>
      <c r="I138" s="160"/>
      <c r="J138" s="69" t="s">
        <v>93</v>
      </c>
      <c r="K138" s="69" t="s">
        <v>94</v>
      </c>
      <c r="L138" s="160" t="s">
        <v>95</v>
      </c>
      <c r="M138" s="160"/>
      <c r="N138" s="160" t="s">
        <v>50</v>
      </c>
      <c r="O138" s="160"/>
      <c r="P138" s="160"/>
      <c r="Q138" s="161"/>
      <c r="R138" s="70"/>
      <c r="T138" s="72" t="s">
        <v>96</v>
      </c>
      <c r="U138" s="73" t="s">
        <v>32</v>
      </c>
      <c r="V138" s="73" t="s">
        <v>97</v>
      </c>
      <c r="W138" s="73" t="s">
        <v>98</v>
      </c>
      <c r="X138" s="73" t="s">
        <v>99</v>
      </c>
      <c r="Y138" s="73" t="s">
        <v>100</v>
      </c>
      <c r="Z138" s="73" t="s">
        <v>101</v>
      </c>
      <c r="AA138" s="74" t="s">
        <v>102</v>
      </c>
    </row>
    <row r="139" spans="2:65" s="13" customFormat="1" ht="29.25" hidden="1" customHeight="1" x14ac:dyDescent="0.35">
      <c r="B139" s="14"/>
      <c r="C139" s="75" t="s">
        <v>29</v>
      </c>
      <c r="N139" s="152">
        <f>BK139</f>
        <v>0</v>
      </c>
      <c r="O139" s="153"/>
      <c r="P139" s="153"/>
      <c r="Q139" s="153"/>
      <c r="R139" s="16"/>
      <c r="T139" s="76"/>
      <c r="U139" s="18"/>
      <c r="V139" s="18"/>
      <c r="W139" s="77">
        <f>W140+W383+W577</f>
        <v>0</v>
      </c>
      <c r="X139" s="18"/>
      <c r="Y139" s="77">
        <f>Y140+Y383+Y577</f>
        <v>353.87409852000008</v>
      </c>
      <c r="Z139" s="18"/>
      <c r="AA139" s="78">
        <f>AA140+AA383+AA577</f>
        <v>0</v>
      </c>
      <c r="AT139" s="6" t="s">
        <v>103</v>
      </c>
      <c r="AU139" s="6" t="s">
        <v>52</v>
      </c>
      <c r="BK139" s="79">
        <f>BK140+BK383+BK577</f>
        <v>0</v>
      </c>
    </row>
    <row r="140" spans="2:65" s="81" customFormat="1" ht="37.35" hidden="1" customHeight="1" x14ac:dyDescent="0.35">
      <c r="B140" s="80"/>
      <c r="D140" s="82" t="s">
        <v>53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154">
        <f>BK140</f>
        <v>0</v>
      </c>
      <c r="O140" s="155"/>
      <c r="P140" s="155"/>
      <c r="Q140" s="155"/>
      <c r="R140" s="83"/>
      <c r="T140" s="84"/>
      <c r="W140" s="85">
        <f>W141+W191+W228+W261+W305+W323+W362+W365+W381</f>
        <v>0</v>
      </c>
      <c r="Y140" s="85">
        <f>Y141+Y191+Y228+Y261+Y305+Y323+Y362+Y365+Y381</f>
        <v>336.55216469000004</v>
      </c>
      <c r="AA140" s="86">
        <f>AA141+AA191+AA228+AA261+AA305+AA323+AA362+AA365+AA381</f>
        <v>0</v>
      </c>
      <c r="AR140" s="87" t="s">
        <v>80</v>
      </c>
      <c r="AT140" s="88" t="s">
        <v>103</v>
      </c>
      <c r="AU140" s="88" t="s">
        <v>104</v>
      </c>
      <c r="AY140" s="87" t="s">
        <v>105</v>
      </c>
      <c r="BK140" s="89">
        <f>BK141+BK191+BK228+BK261+BK305+BK323+BK362+BK365+BK381</f>
        <v>0</v>
      </c>
    </row>
    <row r="141" spans="2:65" s="81" customFormat="1" ht="19.899999999999999" hidden="1" customHeight="1" x14ac:dyDescent="0.3">
      <c r="B141" s="80"/>
      <c r="D141" s="90" t="s">
        <v>54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148">
        <f>BK141</f>
        <v>0</v>
      </c>
      <c r="O141" s="149"/>
      <c r="P141" s="149"/>
      <c r="Q141" s="149"/>
      <c r="R141" s="83"/>
      <c r="T141" s="84"/>
      <c r="W141" s="85">
        <f>SUM(W142:W190)</f>
        <v>0</v>
      </c>
      <c r="Y141" s="85">
        <f>SUM(Y142:Y190)</f>
        <v>29.75</v>
      </c>
      <c r="AA141" s="86">
        <f>SUM(AA142:AA190)</f>
        <v>0</v>
      </c>
      <c r="AR141" s="87" t="s">
        <v>80</v>
      </c>
      <c r="AT141" s="88" t="s">
        <v>103</v>
      </c>
      <c r="AU141" s="88" t="s">
        <v>80</v>
      </c>
      <c r="AY141" s="87" t="s">
        <v>105</v>
      </c>
      <c r="BK141" s="89">
        <f>SUM(BK142:BK190)</f>
        <v>0</v>
      </c>
    </row>
    <row r="142" spans="2:65" s="13" customFormat="1" ht="25.5" hidden="1" customHeight="1" x14ac:dyDescent="0.3">
      <c r="B142" s="56"/>
      <c r="C142" s="91" t="s">
        <v>80</v>
      </c>
      <c r="D142" s="91" t="s">
        <v>106</v>
      </c>
      <c r="E142" s="92" t="s">
        <v>107</v>
      </c>
      <c r="F142" s="139" t="s">
        <v>108</v>
      </c>
      <c r="G142" s="139"/>
      <c r="H142" s="139"/>
      <c r="I142" s="139"/>
      <c r="J142" s="93" t="s">
        <v>109</v>
      </c>
      <c r="K142" s="94">
        <v>34.049999999999997</v>
      </c>
      <c r="L142" s="140">
        <v>0</v>
      </c>
      <c r="M142" s="140"/>
      <c r="N142" s="130">
        <f>ROUND(L142*K142,2)</f>
        <v>0</v>
      </c>
      <c r="O142" s="130"/>
      <c r="P142" s="130"/>
      <c r="Q142" s="130"/>
      <c r="R142" s="59"/>
      <c r="T142" s="95" t="s">
        <v>17</v>
      </c>
      <c r="U142" s="96" t="s">
        <v>33</v>
      </c>
      <c r="W142" s="97">
        <f>V142*K142</f>
        <v>0</v>
      </c>
      <c r="X142" s="97">
        <v>0</v>
      </c>
      <c r="Y142" s="97">
        <f>X142*K142</f>
        <v>0</v>
      </c>
      <c r="Z142" s="97">
        <v>0</v>
      </c>
      <c r="AA142" s="98">
        <f>Z142*K142</f>
        <v>0</v>
      </c>
      <c r="AR142" s="6" t="s">
        <v>110</v>
      </c>
      <c r="AT142" s="6" t="s">
        <v>106</v>
      </c>
      <c r="AU142" s="6" t="s">
        <v>9</v>
      </c>
      <c r="AY142" s="6" t="s">
        <v>105</v>
      </c>
      <c r="BE142" s="99">
        <f>IF(U142="základní",N142,0)</f>
        <v>0</v>
      </c>
      <c r="BF142" s="99">
        <f>IF(U142="snížená",N142,0)</f>
        <v>0</v>
      </c>
      <c r="BG142" s="99">
        <f>IF(U142="zákl. přenesená",N142,0)</f>
        <v>0</v>
      </c>
      <c r="BH142" s="99">
        <f>IF(U142="sníž. přenesená",N142,0)</f>
        <v>0</v>
      </c>
      <c r="BI142" s="99">
        <f>IF(U142="nulová",N142,0)</f>
        <v>0</v>
      </c>
      <c r="BJ142" s="6" t="s">
        <v>80</v>
      </c>
      <c r="BK142" s="99">
        <f>ROUND(L142*K142,2)</f>
        <v>0</v>
      </c>
      <c r="BL142" s="6" t="s">
        <v>110</v>
      </c>
      <c r="BM142" s="6" t="s">
        <v>111</v>
      </c>
    </row>
    <row r="143" spans="2:65" s="101" customFormat="1" ht="16.5" hidden="1" customHeight="1" x14ac:dyDescent="0.3">
      <c r="B143" s="100"/>
      <c r="E143" s="102" t="s">
        <v>17</v>
      </c>
      <c r="F143" s="133" t="s">
        <v>112</v>
      </c>
      <c r="G143" s="134"/>
      <c r="H143" s="134"/>
      <c r="I143" s="134"/>
      <c r="K143" s="103">
        <v>34.049999999999997</v>
      </c>
      <c r="R143" s="104"/>
      <c r="T143" s="105"/>
      <c r="AA143" s="106"/>
      <c r="AT143" s="102" t="s">
        <v>113</v>
      </c>
      <c r="AU143" s="102" t="s">
        <v>9</v>
      </c>
      <c r="AV143" s="101" t="s">
        <v>9</v>
      </c>
      <c r="AW143" s="101" t="s">
        <v>114</v>
      </c>
      <c r="AX143" s="101" t="s">
        <v>80</v>
      </c>
      <c r="AY143" s="102" t="s">
        <v>105</v>
      </c>
    </row>
    <row r="144" spans="2:65" s="13" customFormat="1" ht="25.5" hidden="1" customHeight="1" x14ac:dyDescent="0.3">
      <c r="B144" s="56"/>
      <c r="C144" s="91" t="s">
        <v>9</v>
      </c>
      <c r="D144" s="91" t="s">
        <v>106</v>
      </c>
      <c r="E144" s="92" t="s">
        <v>115</v>
      </c>
      <c r="F144" s="139" t="s">
        <v>116</v>
      </c>
      <c r="G144" s="139"/>
      <c r="H144" s="139"/>
      <c r="I144" s="139"/>
      <c r="J144" s="93" t="s">
        <v>109</v>
      </c>
      <c r="K144" s="94">
        <v>161.15</v>
      </c>
      <c r="L144" s="140">
        <v>0</v>
      </c>
      <c r="M144" s="140"/>
      <c r="N144" s="130">
        <f>ROUND(L144*K144,2)</f>
        <v>0</v>
      </c>
      <c r="O144" s="130"/>
      <c r="P144" s="130"/>
      <c r="Q144" s="130"/>
      <c r="R144" s="59"/>
      <c r="T144" s="95" t="s">
        <v>17</v>
      </c>
      <c r="U144" s="96" t="s">
        <v>33</v>
      </c>
      <c r="W144" s="97">
        <f>V144*K144</f>
        <v>0</v>
      </c>
      <c r="X144" s="97">
        <v>0</v>
      </c>
      <c r="Y144" s="97">
        <f>X144*K144</f>
        <v>0</v>
      </c>
      <c r="Z144" s="97">
        <v>0</v>
      </c>
      <c r="AA144" s="98">
        <f>Z144*K144</f>
        <v>0</v>
      </c>
      <c r="AR144" s="6" t="s">
        <v>110</v>
      </c>
      <c r="AT144" s="6" t="s">
        <v>106</v>
      </c>
      <c r="AU144" s="6" t="s">
        <v>9</v>
      </c>
      <c r="AY144" s="6" t="s">
        <v>105</v>
      </c>
      <c r="BE144" s="99">
        <f>IF(U144="základní",N144,0)</f>
        <v>0</v>
      </c>
      <c r="BF144" s="99">
        <f>IF(U144="snížená",N144,0)</f>
        <v>0</v>
      </c>
      <c r="BG144" s="99">
        <f>IF(U144="zákl. přenesená",N144,0)</f>
        <v>0</v>
      </c>
      <c r="BH144" s="99">
        <f>IF(U144="sníž. přenesená",N144,0)</f>
        <v>0</v>
      </c>
      <c r="BI144" s="99">
        <f>IF(U144="nulová",N144,0)</f>
        <v>0</v>
      </c>
      <c r="BJ144" s="6" t="s">
        <v>80</v>
      </c>
      <c r="BK144" s="99">
        <f>ROUND(L144*K144,2)</f>
        <v>0</v>
      </c>
      <c r="BL144" s="6" t="s">
        <v>110</v>
      </c>
      <c r="BM144" s="6" t="s">
        <v>117</v>
      </c>
    </row>
    <row r="145" spans="2:65" s="101" customFormat="1" ht="16.5" hidden="1" customHeight="1" x14ac:dyDescent="0.3">
      <c r="B145" s="100"/>
      <c r="E145" s="102" t="s">
        <v>17</v>
      </c>
      <c r="F145" s="133" t="s">
        <v>118</v>
      </c>
      <c r="G145" s="134"/>
      <c r="H145" s="134"/>
      <c r="I145" s="134"/>
      <c r="K145" s="103">
        <v>108.9</v>
      </c>
      <c r="R145" s="104"/>
      <c r="T145" s="105"/>
      <c r="AA145" s="106"/>
      <c r="AT145" s="102" t="s">
        <v>113</v>
      </c>
      <c r="AU145" s="102" t="s">
        <v>9</v>
      </c>
      <c r="AV145" s="101" t="s">
        <v>9</v>
      </c>
      <c r="AW145" s="101" t="s">
        <v>114</v>
      </c>
      <c r="AX145" s="101" t="s">
        <v>104</v>
      </c>
      <c r="AY145" s="102" t="s">
        <v>105</v>
      </c>
    </row>
    <row r="146" spans="2:65" s="101" customFormat="1" ht="25.5" hidden="1" customHeight="1" x14ac:dyDescent="0.3">
      <c r="B146" s="100"/>
      <c r="E146" s="102" t="s">
        <v>17</v>
      </c>
      <c r="F146" s="135" t="s">
        <v>119</v>
      </c>
      <c r="G146" s="136"/>
      <c r="H146" s="136"/>
      <c r="I146" s="136"/>
      <c r="K146" s="103">
        <v>52.25</v>
      </c>
      <c r="R146" s="104"/>
      <c r="T146" s="105"/>
      <c r="AA146" s="106"/>
      <c r="AT146" s="102" t="s">
        <v>113</v>
      </c>
      <c r="AU146" s="102" t="s">
        <v>9</v>
      </c>
      <c r="AV146" s="101" t="s">
        <v>9</v>
      </c>
      <c r="AW146" s="101" t="s">
        <v>114</v>
      </c>
      <c r="AX146" s="101" t="s">
        <v>104</v>
      </c>
      <c r="AY146" s="102" t="s">
        <v>105</v>
      </c>
    </row>
    <row r="147" spans="2:65" s="108" customFormat="1" ht="16.5" hidden="1" customHeight="1" x14ac:dyDescent="0.3">
      <c r="B147" s="107"/>
      <c r="E147" s="109" t="s">
        <v>17</v>
      </c>
      <c r="F147" s="137" t="s">
        <v>120</v>
      </c>
      <c r="G147" s="138"/>
      <c r="H147" s="138"/>
      <c r="I147" s="138"/>
      <c r="K147" s="110">
        <v>161.15</v>
      </c>
      <c r="R147" s="111"/>
      <c r="T147" s="112"/>
      <c r="AA147" s="113"/>
      <c r="AT147" s="109" t="s">
        <v>113</v>
      </c>
      <c r="AU147" s="109" t="s">
        <v>9</v>
      </c>
      <c r="AV147" s="108" t="s">
        <v>110</v>
      </c>
      <c r="AW147" s="108" t="s">
        <v>114</v>
      </c>
      <c r="AX147" s="108" t="s">
        <v>80</v>
      </c>
      <c r="AY147" s="109" t="s">
        <v>105</v>
      </c>
    </row>
    <row r="148" spans="2:65" s="13" customFormat="1" ht="25.5" hidden="1" customHeight="1" x14ac:dyDescent="0.3">
      <c r="B148" s="56"/>
      <c r="C148" s="91" t="s">
        <v>121</v>
      </c>
      <c r="D148" s="91" t="s">
        <v>106</v>
      </c>
      <c r="E148" s="92" t="s">
        <v>122</v>
      </c>
      <c r="F148" s="139" t="s">
        <v>123</v>
      </c>
      <c r="G148" s="139"/>
      <c r="H148" s="139"/>
      <c r="I148" s="139"/>
      <c r="J148" s="93" t="s">
        <v>109</v>
      </c>
      <c r="K148" s="94">
        <v>80</v>
      </c>
      <c r="L148" s="140">
        <v>0</v>
      </c>
      <c r="M148" s="140"/>
      <c r="N148" s="130">
        <f>ROUND(L148*K148,2)</f>
        <v>0</v>
      </c>
      <c r="O148" s="130"/>
      <c r="P148" s="130"/>
      <c r="Q148" s="130"/>
      <c r="R148" s="59"/>
      <c r="T148" s="95" t="s">
        <v>17</v>
      </c>
      <c r="U148" s="96" t="s">
        <v>33</v>
      </c>
      <c r="W148" s="97">
        <f>V148*K148</f>
        <v>0</v>
      </c>
      <c r="X148" s="97">
        <v>0</v>
      </c>
      <c r="Y148" s="97">
        <f>X148*K148</f>
        <v>0</v>
      </c>
      <c r="Z148" s="97">
        <v>0</v>
      </c>
      <c r="AA148" s="98">
        <f>Z148*K148</f>
        <v>0</v>
      </c>
      <c r="AR148" s="6" t="s">
        <v>110</v>
      </c>
      <c r="AT148" s="6" t="s">
        <v>106</v>
      </c>
      <c r="AU148" s="6" t="s">
        <v>9</v>
      </c>
      <c r="AY148" s="6" t="s">
        <v>105</v>
      </c>
      <c r="BE148" s="99">
        <f>IF(U148="základní",N148,0)</f>
        <v>0</v>
      </c>
      <c r="BF148" s="99">
        <f>IF(U148="snížená",N148,0)</f>
        <v>0</v>
      </c>
      <c r="BG148" s="99">
        <f>IF(U148="zákl. přenesená",N148,0)</f>
        <v>0</v>
      </c>
      <c r="BH148" s="99">
        <f>IF(U148="sníž. přenesená",N148,0)</f>
        <v>0</v>
      </c>
      <c r="BI148" s="99">
        <f>IF(U148="nulová",N148,0)</f>
        <v>0</v>
      </c>
      <c r="BJ148" s="6" t="s">
        <v>80</v>
      </c>
      <c r="BK148" s="99">
        <f>ROUND(L148*K148,2)</f>
        <v>0</v>
      </c>
      <c r="BL148" s="6" t="s">
        <v>110</v>
      </c>
      <c r="BM148" s="6" t="s">
        <v>124</v>
      </c>
    </row>
    <row r="149" spans="2:65" s="13" customFormat="1" ht="25.5" hidden="1" customHeight="1" x14ac:dyDescent="0.3">
      <c r="B149" s="56"/>
      <c r="C149" s="91" t="s">
        <v>110</v>
      </c>
      <c r="D149" s="91" t="s">
        <v>106</v>
      </c>
      <c r="E149" s="92" t="s">
        <v>125</v>
      </c>
      <c r="F149" s="139" t="s">
        <v>126</v>
      </c>
      <c r="G149" s="139"/>
      <c r="H149" s="139"/>
      <c r="I149" s="139"/>
      <c r="J149" s="93" t="s">
        <v>109</v>
      </c>
      <c r="K149" s="94">
        <v>14.24</v>
      </c>
      <c r="L149" s="140">
        <v>0</v>
      </c>
      <c r="M149" s="140"/>
      <c r="N149" s="130">
        <f>ROUND(L149*K149,2)</f>
        <v>0</v>
      </c>
      <c r="O149" s="130"/>
      <c r="P149" s="130"/>
      <c r="Q149" s="130"/>
      <c r="R149" s="59"/>
      <c r="T149" s="95" t="s">
        <v>17</v>
      </c>
      <c r="U149" s="96" t="s">
        <v>33</v>
      </c>
      <c r="W149" s="97">
        <f>V149*K149</f>
        <v>0</v>
      </c>
      <c r="X149" s="97">
        <v>0</v>
      </c>
      <c r="Y149" s="97">
        <f>X149*K149</f>
        <v>0</v>
      </c>
      <c r="Z149" s="97">
        <v>0</v>
      </c>
      <c r="AA149" s="98">
        <f>Z149*K149</f>
        <v>0</v>
      </c>
      <c r="AR149" s="6" t="s">
        <v>110</v>
      </c>
      <c r="AT149" s="6" t="s">
        <v>106</v>
      </c>
      <c r="AU149" s="6" t="s">
        <v>9</v>
      </c>
      <c r="AY149" s="6" t="s">
        <v>105</v>
      </c>
      <c r="BE149" s="99">
        <f>IF(U149="základní",N149,0)</f>
        <v>0</v>
      </c>
      <c r="BF149" s="99">
        <f>IF(U149="snížená",N149,0)</f>
        <v>0</v>
      </c>
      <c r="BG149" s="99">
        <f>IF(U149="zákl. přenesená",N149,0)</f>
        <v>0</v>
      </c>
      <c r="BH149" s="99">
        <f>IF(U149="sníž. přenesená",N149,0)</f>
        <v>0</v>
      </c>
      <c r="BI149" s="99">
        <f>IF(U149="nulová",N149,0)</f>
        <v>0</v>
      </c>
      <c r="BJ149" s="6" t="s">
        <v>80</v>
      </c>
      <c r="BK149" s="99">
        <f>ROUND(L149*K149,2)</f>
        <v>0</v>
      </c>
      <c r="BL149" s="6" t="s">
        <v>110</v>
      </c>
      <c r="BM149" s="6" t="s">
        <v>127</v>
      </c>
    </row>
    <row r="150" spans="2:65" s="101" customFormat="1" ht="25.5" hidden="1" customHeight="1" x14ac:dyDescent="0.3">
      <c r="B150" s="100"/>
      <c r="E150" s="102" t="s">
        <v>17</v>
      </c>
      <c r="F150" s="133" t="s">
        <v>128</v>
      </c>
      <c r="G150" s="134"/>
      <c r="H150" s="134"/>
      <c r="I150" s="134"/>
      <c r="K150" s="103">
        <v>7.44</v>
      </c>
      <c r="R150" s="104"/>
      <c r="T150" s="105"/>
      <c r="AA150" s="106"/>
      <c r="AT150" s="102" t="s">
        <v>113</v>
      </c>
      <c r="AU150" s="102" t="s">
        <v>9</v>
      </c>
      <c r="AV150" s="101" t="s">
        <v>9</v>
      </c>
      <c r="AW150" s="101" t="s">
        <v>114</v>
      </c>
      <c r="AX150" s="101" t="s">
        <v>104</v>
      </c>
      <c r="AY150" s="102" t="s">
        <v>105</v>
      </c>
    </row>
    <row r="151" spans="2:65" s="101" customFormat="1" ht="16.5" hidden="1" customHeight="1" x14ac:dyDescent="0.3">
      <c r="B151" s="100"/>
      <c r="E151" s="102" t="s">
        <v>17</v>
      </c>
      <c r="F151" s="135" t="s">
        <v>129</v>
      </c>
      <c r="G151" s="136"/>
      <c r="H151" s="136"/>
      <c r="I151" s="136"/>
      <c r="K151" s="103">
        <v>6.8</v>
      </c>
      <c r="R151" s="104"/>
      <c r="T151" s="105"/>
      <c r="AA151" s="106"/>
      <c r="AT151" s="102" t="s">
        <v>113</v>
      </c>
      <c r="AU151" s="102" t="s">
        <v>9</v>
      </c>
      <c r="AV151" s="101" t="s">
        <v>9</v>
      </c>
      <c r="AW151" s="101" t="s">
        <v>114</v>
      </c>
      <c r="AX151" s="101" t="s">
        <v>104</v>
      </c>
      <c r="AY151" s="102" t="s">
        <v>105</v>
      </c>
    </row>
    <row r="152" spans="2:65" s="108" customFormat="1" ht="16.5" hidden="1" customHeight="1" x14ac:dyDescent="0.3">
      <c r="B152" s="107"/>
      <c r="E152" s="109" t="s">
        <v>17</v>
      </c>
      <c r="F152" s="137" t="s">
        <v>120</v>
      </c>
      <c r="G152" s="138"/>
      <c r="H152" s="138"/>
      <c r="I152" s="138"/>
      <c r="K152" s="110">
        <v>14.24</v>
      </c>
      <c r="R152" s="111"/>
      <c r="T152" s="112"/>
      <c r="AA152" s="113"/>
      <c r="AT152" s="109" t="s">
        <v>113</v>
      </c>
      <c r="AU152" s="109" t="s">
        <v>9</v>
      </c>
      <c r="AV152" s="108" t="s">
        <v>110</v>
      </c>
      <c r="AW152" s="108" t="s">
        <v>114</v>
      </c>
      <c r="AX152" s="108" t="s">
        <v>80</v>
      </c>
      <c r="AY152" s="109" t="s">
        <v>105</v>
      </c>
    </row>
    <row r="153" spans="2:65" s="13" customFormat="1" ht="25.5" hidden="1" customHeight="1" x14ac:dyDescent="0.3">
      <c r="B153" s="56"/>
      <c r="C153" s="91" t="s">
        <v>130</v>
      </c>
      <c r="D153" s="91" t="s">
        <v>106</v>
      </c>
      <c r="E153" s="92" t="s">
        <v>131</v>
      </c>
      <c r="F153" s="139" t="s">
        <v>132</v>
      </c>
      <c r="G153" s="139"/>
      <c r="H153" s="139"/>
      <c r="I153" s="139"/>
      <c r="J153" s="93" t="s">
        <v>109</v>
      </c>
      <c r="K153" s="94">
        <v>14.2</v>
      </c>
      <c r="L153" s="140">
        <v>0</v>
      </c>
      <c r="M153" s="140"/>
      <c r="N153" s="130">
        <f>ROUND(L153*K153,2)</f>
        <v>0</v>
      </c>
      <c r="O153" s="130"/>
      <c r="P153" s="130"/>
      <c r="Q153" s="130"/>
      <c r="R153" s="59"/>
      <c r="T153" s="95" t="s">
        <v>17</v>
      </c>
      <c r="U153" s="96" t="s">
        <v>33</v>
      </c>
      <c r="W153" s="97">
        <f>V153*K153</f>
        <v>0</v>
      </c>
      <c r="X153" s="97">
        <v>0</v>
      </c>
      <c r="Y153" s="97">
        <f>X153*K153</f>
        <v>0</v>
      </c>
      <c r="Z153" s="97">
        <v>0</v>
      </c>
      <c r="AA153" s="98">
        <f>Z153*K153</f>
        <v>0</v>
      </c>
      <c r="AR153" s="6" t="s">
        <v>110</v>
      </c>
      <c r="AT153" s="6" t="s">
        <v>106</v>
      </c>
      <c r="AU153" s="6" t="s">
        <v>9</v>
      </c>
      <c r="AY153" s="6" t="s">
        <v>105</v>
      </c>
      <c r="BE153" s="99">
        <f>IF(U153="základní",N153,0)</f>
        <v>0</v>
      </c>
      <c r="BF153" s="99">
        <f>IF(U153="snížená",N153,0)</f>
        <v>0</v>
      </c>
      <c r="BG153" s="99">
        <f>IF(U153="zákl. přenesená",N153,0)</f>
        <v>0</v>
      </c>
      <c r="BH153" s="99">
        <f>IF(U153="sníž. přenesená",N153,0)</f>
        <v>0</v>
      </c>
      <c r="BI153" s="99">
        <f>IF(U153="nulová",N153,0)</f>
        <v>0</v>
      </c>
      <c r="BJ153" s="6" t="s">
        <v>80</v>
      </c>
      <c r="BK153" s="99">
        <f>ROUND(L153*K153,2)</f>
        <v>0</v>
      </c>
      <c r="BL153" s="6" t="s">
        <v>110</v>
      </c>
      <c r="BM153" s="6" t="s">
        <v>133</v>
      </c>
    </row>
    <row r="154" spans="2:65" s="13" customFormat="1" ht="25.5" hidden="1" customHeight="1" x14ac:dyDescent="0.3">
      <c r="B154" s="56"/>
      <c r="C154" s="91" t="s">
        <v>134</v>
      </c>
      <c r="D154" s="91" t="s">
        <v>106</v>
      </c>
      <c r="E154" s="92" t="s">
        <v>135</v>
      </c>
      <c r="F154" s="139" t="s">
        <v>136</v>
      </c>
      <c r="G154" s="139"/>
      <c r="H154" s="139"/>
      <c r="I154" s="139"/>
      <c r="J154" s="93" t="s">
        <v>109</v>
      </c>
      <c r="K154" s="94">
        <v>11</v>
      </c>
      <c r="L154" s="140">
        <v>0</v>
      </c>
      <c r="M154" s="140"/>
      <c r="N154" s="130">
        <f>ROUND(L154*K154,2)</f>
        <v>0</v>
      </c>
      <c r="O154" s="130"/>
      <c r="P154" s="130"/>
      <c r="Q154" s="130"/>
      <c r="R154" s="59"/>
      <c r="T154" s="95" t="s">
        <v>17</v>
      </c>
      <c r="U154" s="96" t="s">
        <v>33</v>
      </c>
      <c r="W154" s="97">
        <f>V154*K154</f>
        <v>0</v>
      </c>
      <c r="X154" s="97">
        <v>0</v>
      </c>
      <c r="Y154" s="97">
        <f>X154*K154</f>
        <v>0</v>
      </c>
      <c r="Z154" s="97">
        <v>0</v>
      </c>
      <c r="AA154" s="98">
        <f>Z154*K154</f>
        <v>0</v>
      </c>
      <c r="AR154" s="6" t="s">
        <v>110</v>
      </c>
      <c r="AT154" s="6" t="s">
        <v>106</v>
      </c>
      <c r="AU154" s="6" t="s">
        <v>9</v>
      </c>
      <c r="AY154" s="6" t="s">
        <v>105</v>
      </c>
      <c r="BE154" s="99">
        <f>IF(U154="základní",N154,0)</f>
        <v>0</v>
      </c>
      <c r="BF154" s="99">
        <f>IF(U154="snížená",N154,0)</f>
        <v>0</v>
      </c>
      <c r="BG154" s="99">
        <f>IF(U154="zákl. přenesená",N154,0)</f>
        <v>0</v>
      </c>
      <c r="BH154" s="99">
        <f>IF(U154="sníž. přenesená",N154,0)</f>
        <v>0</v>
      </c>
      <c r="BI154" s="99">
        <f>IF(U154="nulová",N154,0)</f>
        <v>0</v>
      </c>
      <c r="BJ154" s="6" t="s">
        <v>80</v>
      </c>
      <c r="BK154" s="99">
        <f>ROUND(L154*K154,2)</f>
        <v>0</v>
      </c>
      <c r="BL154" s="6" t="s">
        <v>110</v>
      </c>
      <c r="BM154" s="6" t="s">
        <v>137</v>
      </c>
    </row>
    <row r="155" spans="2:65" s="101" customFormat="1" ht="16.5" hidden="1" customHeight="1" x14ac:dyDescent="0.3">
      <c r="B155" s="100"/>
      <c r="E155" s="102" t="s">
        <v>17</v>
      </c>
      <c r="F155" s="133" t="s">
        <v>138</v>
      </c>
      <c r="G155" s="134"/>
      <c r="H155" s="134"/>
      <c r="I155" s="134"/>
      <c r="K155" s="103">
        <v>11</v>
      </c>
      <c r="R155" s="104"/>
      <c r="T155" s="105"/>
      <c r="AA155" s="106"/>
      <c r="AT155" s="102" t="s">
        <v>113</v>
      </c>
      <c r="AU155" s="102" t="s">
        <v>9</v>
      </c>
      <c r="AV155" s="101" t="s">
        <v>9</v>
      </c>
      <c r="AW155" s="101" t="s">
        <v>114</v>
      </c>
      <c r="AX155" s="101" t="s">
        <v>80</v>
      </c>
      <c r="AY155" s="102" t="s">
        <v>105</v>
      </c>
    </row>
    <row r="156" spans="2:65" s="13" customFormat="1" ht="25.5" hidden="1" customHeight="1" x14ac:dyDescent="0.3">
      <c r="B156" s="56"/>
      <c r="C156" s="91" t="s">
        <v>139</v>
      </c>
      <c r="D156" s="91" t="s">
        <v>106</v>
      </c>
      <c r="E156" s="92" t="s">
        <v>140</v>
      </c>
      <c r="F156" s="139" t="s">
        <v>141</v>
      </c>
      <c r="G156" s="139"/>
      <c r="H156" s="139"/>
      <c r="I156" s="139"/>
      <c r="J156" s="93" t="s">
        <v>109</v>
      </c>
      <c r="K156" s="94">
        <v>66.555000000000007</v>
      </c>
      <c r="L156" s="140">
        <v>0</v>
      </c>
      <c r="M156" s="140"/>
      <c r="N156" s="130">
        <f>ROUND(L156*K156,2)</f>
        <v>0</v>
      </c>
      <c r="O156" s="130"/>
      <c r="P156" s="130"/>
      <c r="Q156" s="130"/>
      <c r="R156" s="59"/>
      <c r="T156" s="95" t="s">
        <v>17</v>
      </c>
      <c r="U156" s="96" t="s">
        <v>33</v>
      </c>
      <c r="W156" s="97">
        <f>V156*K156</f>
        <v>0</v>
      </c>
      <c r="X156" s="97">
        <v>0</v>
      </c>
      <c r="Y156" s="97">
        <f>X156*K156</f>
        <v>0</v>
      </c>
      <c r="Z156" s="97">
        <v>0</v>
      </c>
      <c r="AA156" s="98">
        <f>Z156*K156</f>
        <v>0</v>
      </c>
      <c r="AR156" s="6" t="s">
        <v>110</v>
      </c>
      <c r="AT156" s="6" t="s">
        <v>106</v>
      </c>
      <c r="AU156" s="6" t="s">
        <v>9</v>
      </c>
      <c r="AY156" s="6" t="s">
        <v>105</v>
      </c>
      <c r="BE156" s="99">
        <f>IF(U156="základní",N156,0)</f>
        <v>0</v>
      </c>
      <c r="BF156" s="99">
        <f>IF(U156="snížená",N156,0)</f>
        <v>0</v>
      </c>
      <c r="BG156" s="99">
        <f>IF(U156="zákl. přenesená",N156,0)</f>
        <v>0</v>
      </c>
      <c r="BH156" s="99">
        <f>IF(U156="sníž. přenesená",N156,0)</f>
        <v>0</v>
      </c>
      <c r="BI156" s="99">
        <f>IF(U156="nulová",N156,0)</f>
        <v>0</v>
      </c>
      <c r="BJ156" s="6" t="s">
        <v>80</v>
      </c>
      <c r="BK156" s="99">
        <f>ROUND(L156*K156,2)</f>
        <v>0</v>
      </c>
      <c r="BL156" s="6" t="s">
        <v>110</v>
      </c>
      <c r="BM156" s="6" t="s">
        <v>142</v>
      </c>
    </row>
    <row r="157" spans="2:65" s="101" customFormat="1" ht="25.5" hidden="1" customHeight="1" x14ac:dyDescent="0.3">
      <c r="B157" s="100"/>
      <c r="E157" s="102" t="s">
        <v>17</v>
      </c>
      <c r="F157" s="133" t="s">
        <v>143</v>
      </c>
      <c r="G157" s="134"/>
      <c r="H157" s="134"/>
      <c r="I157" s="134"/>
      <c r="K157" s="103">
        <v>66.555000000000007</v>
      </c>
      <c r="R157" s="104"/>
      <c r="T157" s="105"/>
      <c r="AA157" s="106"/>
      <c r="AT157" s="102" t="s">
        <v>113</v>
      </c>
      <c r="AU157" s="102" t="s">
        <v>9</v>
      </c>
      <c r="AV157" s="101" t="s">
        <v>9</v>
      </c>
      <c r="AW157" s="101" t="s">
        <v>114</v>
      </c>
      <c r="AX157" s="101" t="s">
        <v>80</v>
      </c>
      <c r="AY157" s="102" t="s">
        <v>105</v>
      </c>
    </row>
    <row r="158" spans="2:65" s="13" customFormat="1" ht="25.5" hidden="1" customHeight="1" x14ac:dyDescent="0.3">
      <c r="B158" s="56"/>
      <c r="C158" s="91" t="s">
        <v>144</v>
      </c>
      <c r="D158" s="91" t="s">
        <v>106</v>
      </c>
      <c r="E158" s="92" t="s">
        <v>145</v>
      </c>
      <c r="F158" s="139" t="s">
        <v>146</v>
      </c>
      <c r="G158" s="139"/>
      <c r="H158" s="139"/>
      <c r="I158" s="139"/>
      <c r="J158" s="93" t="s">
        <v>109</v>
      </c>
      <c r="K158" s="94">
        <v>33</v>
      </c>
      <c r="L158" s="140">
        <v>0</v>
      </c>
      <c r="M158" s="140"/>
      <c r="N158" s="130">
        <f>ROUND(L158*K158,2)</f>
        <v>0</v>
      </c>
      <c r="O158" s="130"/>
      <c r="P158" s="130"/>
      <c r="Q158" s="130"/>
      <c r="R158" s="59"/>
      <c r="T158" s="95" t="s">
        <v>17</v>
      </c>
      <c r="U158" s="96" t="s">
        <v>33</v>
      </c>
      <c r="W158" s="97">
        <f>V158*K158</f>
        <v>0</v>
      </c>
      <c r="X158" s="97">
        <v>0</v>
      </c>
      <c r="Y158" s="97">
        <f>X158*K158</f>
        <v>0</v>
      </c>
      <c r="Z158" s="97">
        <v>0</v>
      </c>
      <c r="AA158" s="98">
        <f>Z158*K158</f>
        <v>0</v>
      </c>
      <c r="AR158" s="6" t="s">
        <v>110</v>
      </c>
      <c r="AT158" s="6" t="s">
        <v>106</v>
      </c>
      <c r="AU158" s="6" t="s">
        <v>9</v>
      </c>
      <c r="AY158" s="6" t="s">
        <v>105</v>
      </c>
      <c r="BE158" s="99">
        <f>IF(U158="základní",N158,0)</f>
        <v>0</v>
      </c>
      <c r="BF158" s="99">
        <f>IF(U158="snížená",N158,0)</f>
        <v>0</v>
      </c>
      <c r="BG158" s="99">
        <f>IF(U158="zákl. přenesená",N158,0)</f>
        <v>0</v>
      </c>
      <c r="BH158" s="99">
        <f>IF(U158="sníž. přenesená",N158,0)</f>
        <v>0</v>
      </c>
      <c r="BI158" s="99">
        <f>IF(U158="nulová",N158,0)</f>
        <v>0</v>
      </c>
      <c r="BJ158" s="6" t="s">
        <v>80</v>
      </c>
      <c r="BK158" s="99">
        <f>ROUND(L158*K158,2)</f>
        <v>0</v>
      </c>
      <c r="BL158" s="6" t="s">
        <v>110</v>
      </c>
      <c r="BM158" s="6" t="s">
        <v>147</v>
      </c>
    </row>
    <row r="159" spans="2:65" s="13" customFormat="1" ht="51" hidden="1" customHeight="1" x14ac:dyDescent="0.3">
      <c r="B159" s="56"/>
      <c r="C159" s="91" t="s">
        <v>148</v>
      </c>
      <c r="D159" s="91" t="s">
        <v>106</v>
      </c>
      <c r="E159" s="92" t="s">
        <v>149</v>
      </c>
      <c r="F159" s="139" t="s">
        <v>150</v>
      </c>
      <c r="G159" s="139"/>
      <c r="H159" s="139"/>
      <c r="I159" s="139"/>
      <c r="J159" s="93" t="s">
        <v>109</v>
      </c>
      <c r="K159" s="94">
        <v>0.6</v>
      </c>
      <c r="L159" s="140">
        <v>0</v>
      </c>
      <c r="M159" s="140"/>
      <c r="N159" s="130">
        <f>ROUND(L159*K159,2)</f>
        <v>0</v>
      </c>
      <c r="O159" s="130"/>
      <c r="P159" s="130"/>
      <c r="Q159" s="130"/>
      <c r="R159" s="59"/>
      <c r="T159" s="95" t="s">
        <v>17</v>
      </c>
      <c r="U159" s="96" t="s">
        <v>33</v>
      </c>
      <c r="W159" s="97">
        <f>V159*K159</f>
        <v>0</v>
      </c>
      <c r="X159" s="97">
        <v>0</v>
      </c>
      <c r="Y159" s="97">
        <f>X159*K159</f>
        <v>0</v>
      </c>
      <c r="Z159" s="97">
        <v>0</v>
      </c>
      <c r="AA159" s="98">
        <f>Z159*K159</f>
        <v>0</v>
      </c>
      <c r="AR159" s="6" t="s">
        <v>110</v>
      </c>
      <c r="AT159" s="6" t="s">
        <v>106</v>
      </c>
      <c r="AU159" s="6" t="s">
        <v>9</v>
      </c>
      <c r="AY159" s="6" t="s">
        <v>105</v>
      </c>
      <c r="BE159" s="99">
        <f>IF(U159="základní",N159,0)</f>
        <v>0</v>
      </c>
      <c r="BF159" s="99">
        <f>IF(U159="snížená",N159,0)</f>
        <v>0</v>
      </c>
      <c r="BG159" s="99">
        <f>IF(U159="zákl. přenesená",N159,0)</f>
        <v>0</v>
      </c>
      <c r="BH159" s="99">
        <f>IF(U159="sníž. přenesená",N159,0)</f>
        <v>0</v>
      </c>
      <c r="BI159" s="99">
        <f>IF(U159="nulová",N159,0)</f>
        <v>0</v>
      </c>
      <c r="BJ159" s="6" t="s">
        <v>80</v>
      </c>
      <c r="BK159" s="99">
        <f>ROUND(L159*K159,2)</f>
        <v>0</v>
      </c>
      <c r="BL159" s="6" t="s">
        <v>110</v>
      </c>
      <c r="BM159" s="6" t="s">
        <v>151</v>
      </c>
    </row>
    <row r="160" spans="2:65" s="13" customFormat="1" ht="25.5" hidden="1" customHeight="1" x14ac:dyDescent="0.3">
      <c r="B160" s="56"/>
      <c r="C160" s="91" t="s">
        <v>152</v>
      </c>
      <c r="D160" s="91" t="s">
        <v>106</v>
      </c>
      <c r="E160" s="92" t="s">
        <v>153</v>
      </c>
      <c r="F160" s="139" t="s">
        <v>154</v>
      </c>
      <c r="G160" s="139"/>
      <c r="H160" s="139"/>
      <c r="I160" s="139"/>
      <c r="J160" s="93" t="s">
        <v>109</v>
      </c>
      <c r="K160" s="94">
        <v>362.94</v>
      </c>
      <c r="L160" s="140">
        <v>0</v>
      </c>
      <c r="M160" s="140"/>
      <c r="N160" s="130">
        <f>ROUND(L160*K160,2)</f>
        <v>0</v>
      </c>
      <c r="O160" s="130"/>
      <c r="P160" s="130"/>
      <c r="Q160" s="130"/>
      <c r="R160" s="59"/>
      <c r="T160" s="95" t="s">
        <v>17</v>
      </c>
      <c r="U160" s="96" t="s">
        <v>33</v>
      </c>
      <c r="W160" s="97">
        <f>V160*K160</f>
        <v>0</v>
      </c>
      <c r="X160" s="97">
        <v>0</v>
      </c>
      <c r="Y160" s="97">
        <f>X160*K160</f>
        <v>0</v>
      </c>
      <c r="Z160" s="97">
        <v>0</v>
      </c>
      <c r="AA160" s="98">
        <f>Z160*K160</f>
        <v>0</v>
      </c>
      <c r="AR160" s="6" t="s">
        <v>110</v>
      </c>
      <c r="AT160" s="6" t="s">
        <v>106</v>
      </c>
      <c r="AU160" s="6" t="s">
        <v>9</v>
      </c>
      <c r="AY160" s="6" t="s">
        <v>105</v>
      </c>
      <c r="BE160" s="99">
        <f>IF(U160="základní",N160,0)</f>
        <v>0</v>
      </c>
      <c r="BF160" s="99">
        <f>IF(U160="snížená",N160,0)</f>
        <v>0</v>
      </c>
      <c r="BG160" s="99">
        <f>IF(U160="zákl. přenesená",N160,0)</f>
        <v>0</v>
      </c>
      <c r="BH160" s="99">
        <f>IF(U160="sníž. přenesená",N160,0)</f>
        <v>0</v>
      </c>
      <c r="BI160" s="99">
        <f>IF(U160="nulová",N160,0)</f>
        <v>0</v>
      </c>
      <c r="BJ160" s="6" t="s">
        <v>80</v>
      </c>
      <c r="BK160" s="99">
        <f>ROUND(L160*K160,2)</f>
        <v>0</v>
      </c>
      <c r="BL160" s="6" t="s">
        <v>110</v>
      </c>
      <c r="BM160" s="6" t="s">
        <v>155</v>
      </c>
    </row>
    <row r="161" spans="2:65" s="101" customFormat="1" ht="25.5" hidden="1" customHeight="1" x14ac:dyDescent="0.3">
      <c r="B161" s="100"/>
      <c r="E161" s="102" t="s">
        <v>17</v>
      </c>
      <c r="F161" s="133" t="s">
        <v>156</v>
      </c>
      <c r="G161" s="134"/>
      <c r="H161" s="134"/>
      <c r="I161" s="134"/>
      <c r="K161" s="103">
        <v>252.94499999999999</v>
      </c>
      <c r="R161" s="104"/>
      <c r="T161" s="105"/>
      <c r="AA161" s="106"/>
      <c r="AT161" s="102" t="s">
        <v>113</v>
      </c>
      <c r="AU161" s="102" t="s">
        <v>9</v>
      </c>
      <c r="AV161" s="101" t="s">
        <v>9</v>
      </c>
      <c r="AW161" s="101" t="s">
        <v>114</v>
      </c>
      <c r="AX161" s="101" t="s">
        <v>104</v>
      </c>
      <c r="AY161" s="102" t="s">
        <v>105</v>
      </c>
    </row>
    <row r="162" spans="2:65" s="101" customFormat="1" ht="25.5" hidden="1" customHeight="1" x14ac:dyDescent="0.3">
      <c r="B162" s="100"/>
      <c r="E162" s="102" t="s">
        <v>17</v>
      </c>
      <c r="F162" s="135" t="s">
        <v>157</v>
      </c>
      <c r="G162" s="136"/>
      <c r="H162" s="136"/>
      <c r="I162" s="136"/>
      <c r="K162" s="103">
        <v>75.944999999999993</v>
      </c>
      <c r="R162" s="104"/>
      <c r="T162" s="105"/>
      <c r="AA162" s="106"/>
      <c r="AT162" s="102" t="s">
        <v>113</v>
      </c>
      <c r="AU162" s="102" t="s">
        <v>9</v>
      </c>
      <c r="AV162" s="101" t="s">
        <v>9</v>
      </c>
      <c r="AW162" s="101" t="s">
        <v>114</v>
      </c>
      <c r="AX162" s="101" t="s">
        <v>104</v>
      </c>
      <c r="AY162" s="102" t="s">
        <v>105</v>
      </c>
    </row>
    <row r="163" spans="2:65" s="101" customFormat="1" ht="25.5" hidden="1" customHeight="1" x14ac:dyDescent="0.3">
      <c r="B163" s="100"/>
      <c r="E163" s="102" t="s">
        <v>17</v>
      </c>
      <c r="F163" s="135" t="s">
        <v>158</v>
      </c>
      <c r="G163" s="136"/>
      <c r="H163" s="136"/>
      <c r="I163" s="136"/>
      <c r="K163" s="103">
        <v>34.049999999999997</v>
      </c>
      <c r="R163" s="104"/>
      <c r="T163" s="105"/>
      <c r="AA163" s="106"/>
      <c r="AT163" s="102" t="s">
        <v>113</v>
      </c>
      <c r="AU163" s="102" t="s">
        <v>9</v>
      </c>
      <c r="AV163" s="101" t="s">
        <v>9</v>
      </c>
      <c r="AW163" s="101" t="s">
        <v>114</v>
      </c>
      <c r="AX163" s="101" t="s">
        <v>104</v>
      </c>
      <c r="AY163" s="102" t="s">
        <v>105</v>
      </c>
    </row>
    <row r="164" spans="2:65" s="108" customFormat="1" ht="16.5" hidden="1" customHeight="1" x14ac:dyDescent="0.3">
      <c r="B164" s="107"/>
      <c r="E164" s="109" t="s">
        <v>17</v>
      </c>
      <c r="F164" s="137" t="s">
        <v>120</v>
      </c>
      <c r="G164" s="138"/>
      <c r="H164" s="138"/>
      <c r="I164" s="138"/>
      <c r="K164" s="110">
        <v>362.94</v>
      </c>
      <c r="R164" s="111"/>
      <c r="T164" s="112"/>
      <c r="AA164" s="113"/>
      <c r="AT164" s="109" t="s">
        <v>113</v>
      </c>
      <c r="AU164" s="109" t="s">
        <v>9</v>
      </c>
      <c r="AV164" s="108" t="s">
        <v>110</v>
      </c>
      <c r="AW164" s="108" t="s">
        <v>114</v>
      </c>
      <c r="AX164" s="108" t="s">
        <v>80</v>
      </c>
      <c r="AY164" s="109" t="s">
        <v>105</v>
      </c>
    </row>
    <row r="165" spans="2:65" s="13" customFormat="1" ht="25.5" hidden="1" customHeight="1" x14ac:dyDescent="0.3">
      <c r="B165" s="56"/>
      <c r="C165" s="91" t="s">
        <v>159</v>
      </c>
      <c r="D165" s="91" t="s">
        <v>106</v>
      </c>
      <c r="E165" s="92" t="s">
        <v>160</v>
      </c>
      <c r="F165" s="139" t="s">
        <v>161</v>
      </c>
      <c r="G165" s="139"/>
      <c r="H165" s="139"/>
      <c r="I165" s="139"/>
      <c r="J165" s="93" t="s">
        <v>109</v>
      </c>
      <c r="K165" s="94">
        <v>177</v>
      </c>
      <c r="L165" s="140">
        <v>0</v>
      </c>
      <c r="M165" s="140"/>
      <c r="N165" s="130">
        <f>ROUND(L165*K165,2)</f>
        <v>0</v>
      </c>
      <c r="O165" s="130"/>
      <c r="P165" s="130"/>
      <c r="Q165" s="130"/>
      <c r="R165" s="59"/>
      <c r="T165" s="95" t="s">
        <v>17</v>
      </c>
      <c r="U165" s="96" t="s">
        <v>33</v>
      </c>
      <c r="W165" s="97">
        <f>V165*K165</f>
        <v>0</v>
      </c>
      <c r="X165" s="97">
        <v>0</v>
      </c>
      <c r="Y165" s="97">
        <f>X165*K165</f>
        <v>0</v>
      </c>
      <c r="Z165" s="97">
        <v>0</v>
      </c>
      <c r="AA165" s="98">
        <f>Z165*K165</f>
        <v>0</v>
      </c>
      <c r="AR165" s="6" t="s">
        <v>110</v>
      </c>
      <c r="AT165" s="6" t="s">
        <v>106</v>
      </c>
      <c r="AU165" s="6" t="s">
        <v>9</v>
      </c>
      <c r="AY165" s="6" t="s">
        <v>105</v>
      </c>
      <c r="BE165" s="99">
        <f>IF(U165="základní",N165,0)</f>
        <v>0</v>
      </c>
      <c r="BF165" s="99">
        <f>IF(U165="snížená",N165,0)</f>
        <v>0</v>
      </c>
      <c r="BG165" s="99">
        <f>IF(U165="zákl. přenesená",N165,0)</f>
        <v>0</v>
      </c>
      <c r="BH165" s="99">
        <f>IF(U165="sníž. přenesená",N165,0)</f>
        <v>0</v>
      </c>
      <c r="BI165" s="99">
        <f>IF(U165="nulová",N165,0)</f>
        <v>0</v>
      </c>
      <c r="BJ165" s="6" t="s">
        <v>80</v>
      </c>
      <c r="BK165" s="99">
        <f>ROUND(L165*K165,2)</f>
        <v>0</v>
      </c>
      <c r="BL165" s="6" t="s">
        <v>110</v>
      </c>
      <c r="BM165" s="6" t="s">
        <v>162</v>
      </c>
    </row>
    <row r="166" spans="2:65" s="101" customFormat="1" ht="25.5" hidden="1" customHeight="1" x14ac:dyDescent="0.3">
      <c r="B166" s="100"/>
      <c r="E166" s="102" t="s">
        <v>17</v>
      </c>
      <c r="F166" s="133" t="s">
        <v>156</v>
      </c>
      <c r="G166" s="134"/>
      <c r="H166" s="134"/>
      <c r="I166" s="134"/>
      <c r="K166" s="103">
        <v>252.94499999999999</v>
      </c>
      <c r="R166" s="104"/>
      <c r="T166" s="105"/>
      <c r="AA166" s="106"/>
      <c r="AT166" s="102" t="s">
        <v>113</v>
      </c>
      <c r="AU166" s="102" t="s">
        <v>9</v>
      </c>
      <c r="AV166" s="101" t="s">
        <v>9</v>
      </c>
      <c r="AW166" s="101" t="s">
        <v>114</v>
      </c>
      <c r="AX166" s="101" t="s">
        <v>104</v>
      </c>
      <c r="AY166" s="102" t="s">
        <v>105</v>
      </c>
    </row>
    <row r="167" spans="2:65" s="101" customFormat="1" ht="25.5" hidden="1" customHeight="1" x14ac:dyDescent="0.3">
      <c r="B167" s="100"/>
      <c r="E167" s="102" t="s">
        <v>17</v>
      </c>
      <c r="F167" s="135" t="s">
        <v>157</v>
      </c>
      <c r="G167" s="136"/>
      <c r="H167" s="136"/>
      <c r="I167" s="136"/>
      <c r="K167" s="103">
        <v>75.944999999999993</v>
      </c>
      <c r="R167" s="104"/>
      <c r="T167" s="105"/>
      <c r="AA167" s="106"/>
      <c r="AT167" s="102" t="s">
        <v>113</v>
      </c>
      <c r="AU167" s="102" t="s">
        <v>9</v>
      </c>
      <c r="AV167" s="101" t="s">
        <v>9</v>
      </c>
      <c r="AW167" s="101" t="s">
        <v>114</v>
      </c>
      <c r="AX167" s="101" t="s">
        <v>104</v>
      </c>
      <c r="AY167" s="102" t="s">
        <v>105</v>
      </c>
    </row>
    <row r="168" spans="2:65" s="101" customFormat="1" ht="25.5" hidden="1" customHeight="1" x14ac:dyDescent="0.3">
      <c r="B168" s="100"/>
      <c r="E168" s="102" t="s">
        <v>17</v>
      </c>
      <c r="F168" s="135" t="s">
        <v>163</v>
      </c>
      <c r="G168" s="136"/>
      <c r="H168" s="136"/>
      <c r="I168" s="136"/>
      <c r="K168" s="103">
        <v>177</v>
      </c>
      <c r="R168" s="104"/>
      <c r="T168" s="105"/>
      <c r="AA168" s="106"/>
      <c r="AT168" s="102" t="s">
        <v>113</v>
      </c>
      <c r="AU168" s="102" t="s">
        <v>9</v>
      </c>
      <c r="AV168" s="101" t="s">
        <v>9</v>
      </c>
      <c r="AW168" s="101" t="s">
        <v>114</v>
      </c>
      <c r="AX168" s="101" t="s">
        <v>80</v>
      </c>
      <c r="AY168" s="102" t="s">
        <v>105</v>
      </c>
    </row>
    <row r="169" spans="2:65" s="13" customFormat="1" ht="38.25" hidden="1" customHeight="1" x14ac:dyDescent="0.3">
      <c r="B169" s="56"/>
      <c r="C169" s="91" t="s">
        <v>164</v>
      </c>
      <c r="D169" s="91" t="s">
        <v>106</v>
      </c>
      <c r="E169" s="92" t="s">
        <v>165</v>
      </c>
      <c r="F169" s="139" t="s">
        <v>166</v>
      </c>
      <c r="G169" s="139"/>
      <c r="H169" s="139"/>
      <c r="I169" s="139"/>
      <c r="J169" s="93" t="s">
        <v>109</v>
      </c>
      <c r="K169" s="94">
        <v>2655</v>
      </c>
      <c r="L169" s="140">
        <v>0</v>
      </c>
      <c r="M169" s="140"/>
      <c r="N169" s="130">
        <f>ROUND(L169*K169,2)</f>
        <v>0</v>
      </c>
      <c r="O169" s="130"/>
      <c r="P169" s="130"/>
      <c r="Q169" s="130"/>
      <c r="R169" s="59"/>
      <c r="T169" s="95" t="s">
        <v>17</v>
      </c>
      <c r="U169" s="96" t="s">
        <v>33</v>
      </c>
      <c r="W169" s="97">
        <f>V169*K169</f>
        <v>0</v>
      </c>
      <c r="X169" s="97">
        <v>0</v>
      </c>
      <c r="Y169" s="97">
        <f>X169*K169</f>
        <v>0</v>
      </c>
      <c r="Z169" s="97">
        <v>0</v>
      </c>
      <c r="AA169" s="98">
        <f>Z169*K169</f>
        <v>0</v>
      </c>
      <c r="AR169" s="6" t="s">
        <v>110</v>
      </c>
      <c r="AT169" s="6" t="s">
        <v>106</v>
      </c>
      <c r="AU169" s="6" t="s">
        <v>9</v>
      </c>
      <c r="AY169" s="6" t="s">
        <v>105</v>
      </c>
      <c r="BE169" s="99">
        <f>IF(U169="základní",N169,0)</f>
        <v>0</v>
      </c>
      <c r="BF169" s="99">
        <f>IF(U169="snížená",N169,0)</f>
        <v>0</v>
      </c>
      <c r="BG169" s="99">
        <f>IF(U169="zákl. přenesená",N169,0)</f>
        <v>0</v>
      </c>
      <c r="BH169" s="99">
        <f>IF(U169="sníž. přenesená",N169,0)</f>
        <v>0</v>
      </c>
      <c r="BI169" s="99">
        <f>IF(U169="nulová",N169,0)</f>
        <v>0</v>
      </c>
      <c r="BJ169" s="6" t="s">
        <v>80</v>
      </c>
      <c r="BK169" s="99">
        <f>ROUND(L169*K169,2)</f>
        <v>0</v>
      </c>
      <c r="BL169" s="6" t="s">
        <v>110</v>
      </c>
      <c r="BM169" s="6" t="s">
        <v>167</v>
      </c>
    </row>
    <row r="170" spans="2:65" s="13" customFormat="1" ht="25.5" hidden="1" customHeight="1" x14ac:dyDescent="0.3">
      <c r="B170" s="56"/>
      <c r="C170" s="91" t="s">
        <v>168</v>
      </c>
      <c r="D170" s="91" t="s">
        <v>106</v>
      </c>
      <c r="E170" s="92" t="s">
        <v>169</v>
      </c>
      <c r="F170" s="139" t="s">
        <v>170</v>
      </c>
      <c r="G170" s="139"/>
      <c r="H170" s="139"/>
      <c r="I170" s="139"/>
      <c r="J170" s="93" t="s">
        <v>109</v>
      </c>
      <c r="K170" s="94">
        <v>286.995</v>
      </c>
      <c r="L170" s="140">
        <v>0</v>
      </c>
      <c r="M170" s="140"/>
      <c r="N170" s="130">
        <f>ROUND(L170*K170,2)</f>
        <v>0</v>
      </c>
      <c r="O170" s="130"/>
      <c r="P170" s="130"/>
      <c r="Q170" s="130"/>
      <c r="R170" s="59"/>
      <c r="T170" s="95" t="s">
        <v>17</v>
      </c>
      <c r="U170" s="96" t="s">
        <v>33</v>
      </c>
      <c r="W170" s="97">
        <f>V170*K170</f>
        <v>0</v>
      </c>
      <c r="X170" s="97">
        <v>0</v>
      </c>
      <c r="Y170" s="97">
        <f>X170*K170</f>
        <v>0</v>
      </c>
      <c r="Z170" s="97">
        <v>0</v>
      </c>
      <c r="AA170" s="98">
        <f>Z170*K170</f>
        <v>0</v>
      </c>
      <c r="AR170" s="6" t="s">
        <v>110</v>
      </c>
      <c r="AT170" s="6" t="s">
        <v>106</v>
      </c>
      <c r="AU170" s="6" t="s">
        <v>9</v>
      </c>
      <c r="AY170" s="6" t="s">
        <v>105</v>
      </c>
      <c r="BE170" s="99">
        <f>IF(U170="základní",N170,0)</f>
        <v>0</v>
      </c>
      <c r="BF170" s="99">
        <f>IF(U170="snížená",N170,0)</f>
        <v>0</v>
      </c>
      <c r="BG170" s="99">
        <f>IF(U170="zákl. přenesená",N170,0)</f>
        <v>0</v>
      </c>
      <c r="BH170" s="99">
        <f>IF(U170="sníž. přenesená",N170,0)</f>
        <v>0</v>
      </c>
      <c r="BI170" s="99">
        <f>IF(U170="nulová",N170,0)</f>
        <v>0</v>
      </c>
      <c r="BJ170" s="6" t="s">
        <v>80</v>
      </c>
      <c r="BK170" s="99">
        <f>ROUND(L170*K170,2)</f>
        <v>0</v>
      </c>
      <c r="BL170" s="6" t="s">
        <v>110</v>
      </c>
      <c r="BM170" s="6" t="s">
        <v>171</v>
      </c>
    </row>
    <row r="171" spans="2:65" s="101" customFormat="1" ht="16.5" hidden="1" customHeight="1" x14ac:dyDescent="0.3">
      <c r="B171" s="100"/>
      <c r="E171" s="102" t="s">
        <v>17</v>
      </c>
      <c r="F171" s="133" t="s">
        <v>172</v>
      </c>
      <c r="G171" s="134"/>
      <c r="H171" s="134"/>
      <c r="I171" s="134"/>
      <c r="K171" s="103">
        <v>177</v>
      </c>
      <c r="R171" s="104"/>
      <c r="T171" s="105"/>
      <c r="AA171" s="106"/>
      <c r="AT171" s="102" t="s">
        <v>113</v>
      </c>
      <c r="AU171" s="102" t="s">
        <v>9</v>
      </c>
      <c r="AV171" s="101" t="s">
        <v>9</v>
      </c>
      <c r="AW171" s="101" t="s">
        <v>114</v>
      </c>
      <c r="AX171" s="101" t="s">
        <v>104</v>
      </c>
      <c r="AY171" s="102" t="s">
        <v>105</v>
      </c>
    </row>
    <row r="172" spans="2:65" s="101" customFormat="1" ht="25.5" hidden="1" customHeight="1" x14ac:dyDescent="0.3">
      <c r="B172" s="100"/>
      <c r="E172" s="102" t="s">
        <v>17</v>
      </c>
      <c r="F172" s="135" t="s">
        <v>157</v>
      </c>
      <c r="G172" s="136"/>
      <c r="H172" s="136"/>
      <c r="I172" s="136"/>
      <c r="K172" s="103">
        <v>75.944999999999993</v>
      </c>
      <c r="R172" s="104"/>
      <c r="T172" s="105"/>
      <c r="AA172" s="106"/>
      <c r="AT172" s="102" t="s">
        <v>113</v>
      </c>
      <c r="AU172" s="102" t="s">
        <v>9</v>
      </c>
      <c r="AV172" s="101" t="s">
        <v>9</v>
      </c>
      <c r="AW172" s="101" t="s">
        <v>114</v>
      </c>
      <c r="AX172" s="101" t="s">
        <v>104</v>
      </c>
      <c r="AY172" s="102" t="s">
        <v>105</v>
      </c>
    </row>
    <row r="173" spans="2:65" s="101" customFormat="1" ht="25.5" hidden="1" customHeight="1" x14ac:dyDescent="0.3">
      <c r="B173" s="100"/>
      <c r="E173" s="102" t="s">
        <v>17</v>
      </c>
      <c r="F173" s="135" t="s">
        <v>158</v>
      </c>
      <c r="G173" s="136"/>
      <c r="H173" s="136"/>
      <c r="I173" s="136"/>
      <c r="K173" s="103">
        <v>34.049999999999997</v>
      </c>
      <c r="R173" s="104"/>
      <c r="T173" s="105"/>
      <c r="AA173" s="106"/>
      <c r="AT173" s="102" t="s">
        <v>113</v>
      </c>
      <c r="AU173" s="102" t="s">
        <v>9</v>
      </c>
      <c r="AV173" s="101" t="s">
        <v>9</v>
      </c>
      <c r="AW173" s="101" t="s">
        <v>114</v>
      </c>
      <c r="AX173" s="101" t="s">
        <v>104</v>
      </c>
      <c r="AY173" s="102" t="s">
        <v>105</v>
      </c>
    </row>
    <row r="174" spans="2:65" s="108" customFormat="1" ht="16.5" hidden="1" customHeight="1" x14ac:dyDescent="0.3">
      <c r="B174" s="107"/>
      <c r="E174" s="109" t="s">
        <v>17</v>
      </c>
      <c r="F174" s="137" t="s">
        <v>120</v>
      </c>
      <c r="G174" s="138"/>
      <c r="H174" s="138"/>
      <c r="I174" s="138"/>
      <c r="K174" s="110">
        <v>286.995</v>
      </c>
      <c r="R174" s="111"/>
      <c r="T174" s="112"/>
      <c r="AA174" s="113"/>
      <c r="AT174" s="109" t="s">
        <v>113</v>
      </c>
      <c r="AU174" s="109" t="s">
        <v>9</v>
      </c>
      <c r="AV174" s="108" t="s">
        <v>110</v>
      </c>
      <c r="AW174" s="108" t="s">
        <v>114</v>
      </c>
      <c r="AX174" s="108" t="s">
        <v>80</v>
      </c>
      <c r="AY174" s="109" t="s">
        <v>105</v>
      </c>
    </row>
    <row r="175" spans="2:65" s="13" customFormat="1" ht="16.5" hidden="1" customHeight="1" x14ac:dyDescent="0.3">
      <c r="B175" s="56"/>
      <c r="C175" s="91" t="s">
        <v>173</v>
      </c>
      <c r="D175" s="91" t="s">
        <v>106</v>
      </c>
      <c r="E175" s="92" t="s">
        <v>174</v>
      </c>
      <c r="F175" s="139" t="s">
        <v>175</v>
      </c>
      <c r="G175" s="139"/>
      <c r="H175" s="139"/>
      <c r="I175" s="139"/>
      <c r="J175" s="93" t="s">
        <v>109</v>
      </c>
      <c r="K175" s="94">
        <v>429.94499999999999</v>
      </c>
      <c r="L175" s="140">
        <v>0</v>
      </c>
      <c r="M175" s="140"/>
      <c r="N175" s="130">
        <f>ROUND(L175*K175,2)</f>
        <v>0</v>
      </c>
      <c r="O175" s="130"/>
      <c r="P175" s="130"/>
      <c r="Q175" s="130"/>
      <c r="R175" s="59"/>
      <c r="T175" s="95" t="s">
        <v>17</v>
      </c>
      <c r="U175" s="96" t="s">
        <v>33</v>
      </c>
      <c r="W175" s="97">
        <f>V175*K175</f>
        <v>0</v>
      </c>
      <c r="X175" s="97">
        <v>0</v>
      </c>
      <c r="Y175" s="97">
        <f>X175*K175</f>
        <v>0</v>
      </c>
      <c r="Z175" s="97">
        <v>0</v>
      </c>
      <c r="AA175" s="98">
        <f>Z175*K175</f>
        <v>0</v>
      </c>
      <c r="AR175" s="6" t="s">
        <v>110</v>
      </c>
      <c r="AT175" s="6" t="s">
        <v>106</v>
      </c>
      <c r="AU175" s="6" t="s">
        <v>9</v>
      </c>
      <c r="AY175" s="6" t="s">
        <v>105</v>
      </c>
      <c r="BE175" s="99">
        <f>IF(U175="základní",N175,0)</f>
        <v>0</v>
      </c>
      <c r="BF175" s="99">
        <f>IF(U175="snížená",N175,0)</f>
        <v>0</v>
      </c>
      <c r="BG175" s="99">
        <f>IF(U175="zákl. přenesená",N175,0)</f>
        <v>0</v>
      </c>
      <c r="BH175" s="99">
        <f>IF(U175="sníž. přenesená",N175,0)</f>
        <v>0</v>
      </c>
      <c r="BI175" s="99">
        <f>IF(U175="nulová",N175,0)</f>
        <v>0</v>
      </c>
      <c r="BJ175" s="6" t="s">
        <v>80</v>
      </c>
      <c r="BK175" s="99">
        <f>ROUND(L175*K175,2)</f>
        <v>0</v>
      </c>
      <c r="BL175" s="6" t="s">
        <v>110</v>
      </c>
      <c r="BM175" s="6" t="s">
        <v>176</v>
      </c>
    </row>
    <row r="176" spans="2:65" s="101" customFormat="1" ht="25.5" hidden="1" customHeight="1" x14ac:dyDescent="0.3">
      <c r="B176" s="100"/>
      <c r="E176" s="102" t="s">
        <v>17</v>
      </c>
      <c r="F176" s="133" t="s">
        <v>156</v>
      </c>
      <c r="G176" s="134"/>
      <c r="H176" s="134"/>
      <c r="I176" s="134"/>
      <c r="K176" s="103">
        <v>252.94499999999999</v>
      </c>
      <c r="R176" s="104"/>
      <c r="T176" s="105"/>
      <c r="AA176" s="106"/>
      <c r="AT176" s="102" t="s">
        <v>113</v>
      </c>
      <c r="AU176" s="102" t="s">
        <v>9</v>
      </c>
      <c r="AV176" s="101" t="s">
        <v>9</v>
      </c>
      <c r="AW176" s="101" t="s">
        <v>114</v>
      </c>
      <c r="AX176" s="101" t="s">
        <v>104</v>
      </c>
      <c r="AY176" s="102" t="s">
        <v>105</v>
      </c>
    </row>
    <row r="177" spans="2:65" s="101" customFormat="1" ht="16.5" hidden="1" customHeight="1" x14ac:dyDescent="0.3">
      <c r="B177" s="100"/>
      <c r="E177" s="102" t="s">
        <v>17</v>
      </c>
      <c r="F177" s="135" t="s">
        <v>177</v>
      </c>
      <c r="G177" s="136"/>
      <c r="H177" s="136"/>
      <c r="I177" s="136"/>
      <c r="K177" s="103">
        <v>177</v>
      </c>
      <c r="R177" s="104"/>
      <c r="T177" s="105"/>
      <c r="AA177" s="106"/>
      <c r="AT177" s="102" t="s">
        <v>113</v>
      </c>
      <c r="AU177" s="102" t="s">
        <v>9</v>
      </c>
      <c r="AV177" s="101" t="s">
        <v>9</v>
      </c>
      <c r="AW177" s="101" t="s">
        <v>114</v>
      </c>
      <c r="AX177" s="101" t="s">
        <v>104</v>
      </c>
      <c r="AY177" s="102" t="s">
        <v>105</v>
      </c>
    </row>
    <row r="178" spans="2:65" s="108" customFormat="1" ht="16.5" hidden="1" customHeight="1" x14ac:dyDescent="0.3">
      <c r="B178" s="107"/>
      <c r="E178" s="109" t="s">
        <v>17</v>
      </c>
      <c r="F178" s="137" t="s">
        <v>120</v>
      </c>
      <c r="G178" s="138"/>
      <c r="H178" s="138"/>
      <c r="I178" s="138"/>
      <c r="K178" s="110">
        <v>429.94499999999999</v>
      </c>
      <c r="R178" s="111"/>
      <c r="T178" s="112"/>
      <c r="AA178" s="113"/>
      <c r="AT178" s="109" t="s">
        <v>113</v>
      </c>
      <c r="AU178" s="109" t="s">
        <v>9</v>
      </c>
      <c r="AV178" s="108" t="s">
        <v>110</v>
      </c>
      <c r="AW178" s="108" t="s">
        <v>114</v>
      </c>
      <c r="AX178" s="108" t="s">
        <v>80</v>
      </c>
      <c r="AY178" s="109" t="s">
        <v>105</v>
      </c>
    </row>
    <row r="179" spans="2:65" s="13" customFormat="1" ht="25.5" hidden="1" customHeight="1" x14ac:dyDescent="0.3">
      <c r="B179" s="56"/>
      <c r="C179" s="91" t="s">
        <v>178</v>
      </c>
      <c r="D179" s="91" t="s">
        <v>106</v>
      </c>
      <c r="E179" s="92" t="s">
        <v>179</v>
      </c>
      <c r="F179" s="139" t="s">
        <v>180</v>
      </c>
      <c r="G179" s="139"/>
      <c r="H179" s="139"/>
      <c r="I179" s="139"/>
      <c r="J179" s="93" t="s">
        <v>181</v>
      </c>
      <c r="K179" s="94">
        <v>256.64999999999998</v>
      </c>
      <c r="L179" s="140">
        <v>0</v>
      </c>
      <c r="M179" s="140"/>
      <c r="N179" s="130">
        <f>ROUND(L179*K179,2)</f>
        <v>0</v>
      </c>
      <c r="O179" s="130"/>
      <c r="P179" s="130"/>
      <c r="Q179" s="130"/>
      <c r="R179" s="59"/>
      <c r="T179" s="95" t="s">
        <v>17</v>
      </c>
      <c r="U179" s="96" t="s">
        <v>33</v>
      </c>
      <c r="W179" s="97">
        <f>V179*K179</f>
        <v>0</v>
      </c>
      <c r="X179" s="97">
        <v>0</v>
      </c>
      <c r="Y179" s="97">
        <f>X179*K179</f>
        <v>0</v>
      </c>
      <c r="Z179" s="97">
        <v>0</v>
      </c>
      <c r="AA179" s="98">
        <f>Z179*K179</f>
        <v>0</v>
      </c>
      <c r="AR179" s="6" t="s">
        <v>110</v>
      </c>
      <c r="AT179" s="6" t="s">
        <v>106</v>
      </c>
      <c r="AU179" s="6" t="s">
        <v>9</v>
      </c>
      <c r="AY179" s="6" t="s">
        <v>105</v>
      </c>
      <c r="BE179" s="99">
        <f>IF(U179="základní",N179,0)</f>
        <v>0</v>
      </c>
      <c r="BF179" s="99">
        <f>IF(U179="snížená",N179,0)</f>
        <v>0</v>
      </c>
      <c r="BG179" s="99">
        <f>IF(U179="zákl. přenesená",N179,0)</f>
        <v>0</v>
      </c>
      <c r="BH179" s="99">
        <f>IF(U179="sníž. přenesená",N179,0)</f>
        <v>0</v>
      </c>
      <c r="BI179" s="99">
        <f>IF(U179="nulová",N179,0)</f>
        <v>0</v>
      </c>
      <c r="BJ179" s="6" t="s">
        <v>80</v>
      </c>
      <c r="BK179" s="99">
        <f>ROUND(L179*K179,2)</f>
        <v>0</v>
      </c>
      <c r="BL179" s="6" t="s">
        <v>110</v>
      </c>
      <c r="BM179" s="6" t="s">
        <v>182</v>
      </c>
    </row>
    <row r="180" spans="2:65" s="101" customFormat="1" ht="16.5" hidden="1" customHeight="1" x14ac:dyDescent="0.3">
      <c r="B180" s="100"/>
      <c r="E180" s="102" t="s">
        <v>17</v>
      </c>
      <c r="F180" s="133" t="s">
        <v>183</v>
      </c>
      <c r="G180" s="134"/>
      <c r="H180" s="134"/>
      <c r="I180" s="134"/>
      <c r="K180" s="103">
        <v>256.64999999999998</v>
      </c>
      <c r="R180" s="104"/>
      <c r="T180" s="105"/>
      <c r="AA180" s="106"/>
      <c r="AT180" s="102" t="s">
        <v>113</v>
      </c>
      <c r="AU180" s="102" t="s">
        <v>9</v>
      </c>
      <c r="AV180" s="101" t="s">
        <v>9</v>
      </c>
      <c r="AW180" s="101" t="s">
        <v>114</v>
      </c>
      <c r="AX180" s="101" t="s">
        <v>80</v>
      </c>
      <c r="AY180" s="102" t="s">
        <v>105</v>
      </c>
    </row>
    <row r="181" spans="2:65" s="13" customFormat="1" ht="25.5" hidden="1" customHeight="1" x14ac:dyDescent="0.3">
      <c r="B181" s="56"/>
      <c r="C181" s="91" t="s">
        <v>184</v>
      </c>
      <c r="D181" s="91" t="s">
        <v>106</v>
      </c>
      <c r="E181" s="92" t="s">
        <v>185</v>
      </c>
      <c r="F181" s="139" t="s">
        <v>186</v>
      </c>
      <c r="G181" s="139"/>
      <c r="H181" s="139"/>
      <c r="I181" s="139"/>
      <c r="J181" s="93" t="s">
        <v>109</v>
      </c>
      <c r="K181" s="94">
        <v>75.944999999999993</v>
      </c>
      <c r="L181" s="140">
        <v>0</v>
      </c>
      <c r="M181" s="140"/>
      <c r="N181" s="130">
        <f>ROUND(L181*K181,2)</f>
        <v>0</v>
      </c>
      <c r="O181" s="130"/>
      <c r="P181" s="130"/>
      <c r="Q181" s="130"/>
      <c r="R181" s="59"/>
      <c r="T181" s="95" t="s">
        <v>17</v>
      </c>
      <c r="U181" s="96" t="s">
        <v>33</v>
      </c>
      <c r="W181" s="97">
        <f>V181*K181</f>
        <v>0</v>
      </c>
      <c r="X181" s="97">
        <v>0</v>
      </c>
      <c r="Y181" s="97">
        <f>X181*K181</f>
        <v>0</v>
      </c>
      <c r="Z181" s="97">
        <v>0</v>
      </c>
      <c r="AA181" s="98">
        <f>Z181*K181</f>
        <v>0</v>
      </c>
      <c r="AR181" s="6" t="s">
        <v>110</v>
      </c>
      <c r="AT181" s="6" t="s">
        <v>106</v>
      </c>
      <c r="AU181" s="6" t="s">
        <v>9</v>
      </c>
      <c r="AY181" s="6" t="s">
        <v>105</v>
      </c>
      <c r="BE181" s="99">
        <f>IF(U181="základní",N181,0)</f>
        <v>0</v>
      </c>
      <c r="BF181" s="99">
        <f>IF(U181="snížená",N181,0)</f>
        <v>0</v>
      </c>
      <c r="BG181" s="99">
        <f>IF(U181="zákl. přenesená",N181,0)</f>
        <v>0</v>
      </c>
      <c r="BH181" s="99">
        <f>IF(U181="sníž. přenesená",N181,0)</f>
        <v>0</v>
      </c>
      <c r="BI181" s="99">
        <f>IF(U181="nulová",N181,0)</f>
        <v>0</v>
      </c>
      <c r="BJ181" s="6" t="s">
        <v>80</v>
      </c>
      <c r="BK181" s="99">
        <f>ROUND(L181*K181,2)</f>
        <v>0</v>
      </c>
      <c r="BL181" s="6" t="s">
        <v>110</v>
      </c>
      <c r="BM181" s="6" t="s">
        <v>187</v>
      </c>
    </row>
    <row r="182" spans="2:65" s="101" customFormat="1" ht="16.5" hidden="1" customHeight="1" x14ac:dyDescent="0.3">
      <c r="B182" s="100"/>
      <c r="E182" s="102" t="s">
        <v>17</v>
      </c>
      <c r="F182" s="133" t="s">
        <v>188</v>
      </c>
      <c r="G182" s="134"/>
      <c r="H182" s="134"/>
      <c r="I182" s="134"/>
      <c r="K182" s="103">
        <v>75.944999999999993</v>
      </c>
      <c r="R182" s="104"/>
      <c r="T182" s="105"/>
      <c r="AA182" s="106"/>
      <c r="AT182" s="102" t="s">
        <v>113</v>
      </c>
      <c r="AU182" s="102" t="s">
        <v>9</v>
      </c>
      <c r="AV182" s="101" t="s">
        <v>9</v>
      </c>
      <c r="AW182" s="101" t="s">
        <v>114</v>
      </c>
      <c r="AX182" s="101" t="s">
        <v>80</v>
      </c>
      <c r="AY182" s="102" t="s">
        <v>105</v>
      </c>
    </row>
    <row r="183" spans="2:65" s="13" customFormat="1" ht="16.5" hidden="1" customHeight="1" x14ac:dyDescent="0.3">
      <c r="B183" s="56"/>
      <c r="C183" s="91" t="s">
        <v>189</v>
      </c>
      <c r="D183" s="91" t="s">
        <v>106</v>
      </c>
      <c r="E183" s="92" t="s">
        <v>190</v>
      </c>
      <c r="F183" s="139" t="s">
        <v>191</v>
      </c>
      <c r="G183" s="139"/>
      <c r="H183" s="139"/>
      <c r="I183" s="139"/>
      <c r="J183" s="93" t="s">
        <v>192</v>
      </c>
      <c r="K183" s="94">
        <v>69.8</v>
      </c>
      <c r="L183" s="140">
        <v>0</v>
      </c>
      <c r="M183" s="140"/>
      <c r="N183" s="130">
        <f>ROUND(L183*K183,2)</f>
        <v>0</v>
      </c>
      <c r="O183" s="130"/>
      <c r="P183" s="130"/>
      <c r="Q183" s="130"/>
      <c r="R183" s="59"/>
      <c r="T183" s="95" t="s">
        <v>17</v>
      </c>
      <c r="U183" s="96" t="s">
        <v>33</v>
      </c>
      <c r="W183" s="97">
        <f>V183*K183</f>
        <v>0</v>
      </c>
      <c r="X183" s="97">
        <v>0</v>
      </c>
      <c r="Y183" s="97">
        <f>X183*K183</f>
        <v>0</v>
      </c>
      <c r="Z183" s="97">
        <v>0</v>
      </c>
      <c r="AA183" s="98">
        <f>Z183*K183</f>
        <v>0</v>
      </c>
      <c r="AR183" s="6" t="s">
        <v>110</v>
      </c>
      <c r="AT183" s="6" t="s">
        <v>106</v>
      </c>
      <c r="AU183" s="6" t="s">
        <v>9</v>
      </c>
      <c r="AY183" s="6" t="s">
        <v>105</v>
      </c>
      <c r="BE183" s="99">
        <f>IF(U183="základní",N183,0)</f>
        <v>0</v>
      </c>
      <c r="BF183" s="99">
        <f>IF(U183="snížená",N183,0)</f>
        <v>0</v>
      </c>
      <c r="BG183" s="99">
        <f>IF(U183="zákl. přenesená",N183,0)</f>
        <v>0</v>
      </c>
      <c r="BH183" s="99">
        <f>IF(U183="sníž. přenesená",N183,0)</f>
        <v>0</v>
      </c>
      <c r="BI183" s="99">
        <f>IF(U183="nulová",N183,0)</f>
        <v>0</v>
      </c>
      <c r="BJ183" s="6" t="s">
        <v>80</v>
      </c>
      <c r="BK183" s="99">
        <f>ROUND(L183*K183,2)</f>
        <v>0</v>
      </c>
      <c r="BL183" s="6" t="s">
        <v>110</v>
      </c>
      <c r="BM183" s="6" t="s">
        <v>193</v>
      </c>
    </row>
    <row r="184" spans="2:65" s="101" customFormat="1" ht="16.5" hidden="1" customHeight="1" x14ac:dyDescent="0.3">
      <c r="B184" s="100"/>
      <c r="E184" s="102" t="s">
        <v>17</v>
      </c>
      <c r="F184" s="133" t="s">
        <v>194</v>
      </c>
      <c r="G184" s="134"/>
      <c r="H184" s="134"/>
      <c r="I184" s="134"/>
      <c r="K184" s="103">
        <v>69.8</v>
      </c>
      <c r="R184" s="104"/>
      <c r="T184" s="105"/>
      <c r="AA184" s="106"/>
      <c r="AT184" s="102" t="s">
        <v>113</v>
      </c>
      <c r="AU184" s="102" t="s">
        <v>9</v>
      </c>
      <c r="AV184" s="101" t="s">
        <v>9</v>
      </c>
      <c r="AW184" s="101" t="s">
        <v>114</v>
      </c>
      <c r="AX184" s="101" t="s">
        <v>80</v>
      </c>
      <c r="AY184" s="102" t="s">
        <v>105</v>
      </c>
    </row>
    <row r="185" spans="2:65" s="13" customFormat="1" ht="25.5" hidden="1" customHeight="1" x14ac:dyDescent="0.3">
      <c r="B185" s="56"/>
      <c r="C185" s="114" t="s">
        <v>195</v>
      </c>
      <c r="D185" s="114" t="s">
        <v>196</v>
      </c>
      <c r="E185" s="115" t="s">
        <v>197</v>
      </c>
      <c r="F185" s="146" t="s">
        <v>198</v>
      </c>
      <c r="G185" s="146"/>
      <c r="H185" s="146"/>
      <c r="I185" s="146"/>
      <c r="J185" s="116" t="s">
        <v>181</v>
      </c>
      <c r="K185" s="117">
        <v>29.75</v>
      </c>
      <c r="L185" s="147">
        <v>0</v>
      </c>
      <c r="M185" s="147"/>
      <c r="N185" s="143">
        <f>ROUND(L185*K185,2)</f>
        <v>0</v>
      </c>
      <c r="O185" s="130"/>
      <c r="P185" s="130"/>
      <c r="Q185" s="130"/>
      <c r="R185" s="59"/>
      <c r="T185" s="95" t="s">
        <v>17</v>
      </c>
      <c r="U185" s="96" t="s">
        <v>33</v>
      </c>
      <c r="W185" s="97">
        <f>V185*K185</f>
        <v>0</v>
      </c>
      <c r="X185" s="97">
        <v>1</v>
      </c>
      <c r="Y185" s="97">
        <f>X185*K185</f>
        <v>29.75</v>
      </c>
      <c r="Z185" s="97">
        <v>0</v>
      </c>
      <c r="AA185" s="98">
        <f>Z185*K185</f>
        <v>0</v>
      </c>
      <c r="AR185" s="6" t="s">
        <v>144</v>
      </c>
      <c r="AT185" s="6" t="s">
        <v>196</v>
      </c>
      <c r="AU185" s="6" t="s">
        <v>9</v>
      </c>
      <c r="AY185" s="6" t="s">
        <v>105</v>
      </c>
      <c r="BE185" s="99">
        <f>IF(U185="základní",N185,0)</f>
        <v>0</v>
      </c>
      <c r="BF185" s="99">
        <f>IF(U185="snížená",N185,0)</f>
        <v>0</v>
      </c>
      <c r="BG185" s="99">
        <f>IF(U185="zákl. přenesená",N185,0)</f>
        <v>0</v>
      </c>
      <c r="BH185" s="99">
        <f>IF(U185="sníž. přenesená",N185,0)</f>
        <v>0</v>
      </c>
      <c r="BI185" s="99">
        <f>IF(U185="nulová",N185,0)</f>
        <v>0</v>
      </c>
      <c r="BJ185" s="6" t="s">
        <v>80</v>
      </c>
      <c r="BK185" s="99">
        <f>ROUND(L185*K185,2)</f>
        <v>0</v>
      </c>
      <c r="BL185" s="6" t="s">
        <v>110</v>
      </c>
      <c r="BM185" s="6" t="s">
        <v>199</v>
      </c>
    </row>
    <row r="186" spans="2:65" s="101" customFormat="1" ht="16.5" hidden="1" customHeight="1" x14ac:dyDescent="0.3">
      <c r="B186" s="100"/>
      <c r="E186" s="102" t="s">
        <v>17</v>
      </c>
      <c r="F186" s="133" t="s">
        <v>200</v>
      </c>
      <c r="G186" s="134"/>
      <c r="H186" s="134"/>
      <c r="I186" s="134"/>
      <c r="K186" s="103">
        <v>29.75</v>
      </c>
      <c r="R186" s="104"/>
      <c r="T186" s="105"/>
      <c r="AA186" s="106"/>
      <c r="AT186" s="102" t="s">
        <v>113</v>
      </c>
      <c r="AU186" s="102" t="s">
        <v>9</v>
      </c>
      <c r="AV186" s="101" t="s">
        <v>9</v>
      </c>
      <c r="AW186" s="101" t="s">
        <v>114</v>
      </c>
      <c r="AX186" s="101" t="s">
        <v>80</v>
      </c>
      <c r="AY186" s="102" t="s">
        <v>105</v>
      </c>
    </row>
    <row r="187" spans="2:65" s="13" customFormat="1" ht="38.25" hidden="1" customHeight="1" x14ac:dyDescent="0.3">
      <c r="B187" s="56"/>
      <c r="C187" s="91" t="s">
        <v>201</v>
      </c>
      <c r="D187" s="91" t="s">
        <v>106</v>
      </c>
      <c r="E187" s="92" t="s">
        <v>202</v>
      </c>
      <c r="F187" s="139" t="s">
        <v>203</v>
      </c>
      <c r="G187" s="139"/>
      <c r="H187" s="139"/>
      <c r="I187" s="139"/>
      <c r="J187" s="93" t="s">
        <v>204</v>
      </c>
      <c r="K187" s="94">
        <v>227</v>
      </c>
      <c r="L187" s="140">
        <v>0</v>
      </c>
      <c r="M187" s="140"/>
      <c r="N187" s="130">
        <f>ROUND(L187*K187,2)</f>
        <v>0</v>
      </c>
      <c r="O187" s="130"/>
      <c r="P187" s="130"/>
      <c r="Q187" s="130"/>
      <c r="R187" s="59"/>
      <c r="T187" s="95" t="s">
        <v>17</v>
      </c>
      <c r="U187" s="96" t="s">
        <v>33</v>
      </c>
      <c r="W187" s="97">
        <f>V187*K187</f>
        <v>0</v>
      </c>
      <c r="X187" s="97">
        <v>0</v>
      </c>
      <c r="Y187" s="97">
        <f>X187*K187</f>
        <v>0</v>
      </c>
      <c r="Z187" s="97">
        <v>0</v>
      </c>
      <c r="AA187" s="98">
        <f>Z187*K187</f>
        <v>0</v>
      </c>
      <c r="AR187" s="6" t="s">
        <v>110</v>
      </c>
      <c r="AT187" s="6" t="s">
        <v>106</v>
      </c>
      <c r="AU187" s="6" t="s">
        <v>9</v>
      </c>
      <c r="AY187" s="6" t="s">
        <v>105</v>
      </c>
      <c r="BE187" s="99">
        <f>IF(U187="základní",N187,0)</f>
        <v>0</v>
      </c>
      <c r="BF187" s="99">
        <f>IF(U187="snížená",N187,0)</f>
        <v>0</v>
      </c>
      <c r="BG187" s="99">
        <f>IF(U187="zákl. přenesená",N187,0)</f>
        <v>0</v>
      </c>
      <c r="BH187" s="99">
        <f>IF(U187="sníž. přenesená",N187,0)</f>
        <v>0</v>
      </c>
      <c r="BI187" s="99">
        <f>IF(U187="nulová",N187,0)</f>
        <v>0</v>
      </c>
      <c r="BJ187" s="6" t="s">
        <v>80</v>
      </c>
      <c r="BK187" s="99">
        <f>ROUND(L187*K187,2)</f>
        <v>0</v>
      </c>
      <c r="BL187" s="6" t="s">
        <v>110</v>
      </c>
      <c r="BM187" s="6" t="s">
        <v>205</v>
      </c>
    </row>
    <row r="188" spans="2:65" s="101" customFormat="1" ht="16.5" hidden="1" customHeight="1" x14ac:dyDescent="0.3">
      <c r="B188" s="100"/>
      <c r="E188" s="102" t="s">
        <v>17</v>
      </c>
      <c r="F188" s="133" t="s">
        <v>206</v>
      </c>
      <c r="G188" s="134"/>
      <c r="H188" s="134"/>
      <c r="I188" s="134"/>
      <c r="K188" s="103">
        <v>227</v>
      </c>
      <c r="R188" s="104"/>
      <c r="T188" s="105"/>
      <c r="AA188" s="106"/>
      <c r="AT188" s="102" t="s">
        <v>113</v>
      </c>
      <c r="AU188" s="102" t="s">
        <v>9</v>
      </c>
      <c r="AV188" s="101" t="s">
        <v>9</v>
      </c>
      <c r="AW188" s="101" t="s">
        <v>114</v>
      </c>
      <c r="AX188" s="101" t="s">
        <v>80</v>
      </c>
      <c r="AY188" s="102" t="s">
        <v>105</v>
      </c>
    </row>
    <row r="189" spans="2:65" s="13" customFormat="1" ht="25.5" hidden="1" customHeight="1" x14ac:dyDescent="0.3">
      <c r="B189" s="56"/>
      <c r="C189" s="91" t="s">
        <v>207</v>
      </c>
      <c r="D189" s="91" t="s">
        <v>106</v>
      </c>
      <c r="E189" s="92" t="s">
        <v>208</v>
      </c>
      <c r="F189" s="139" t="s">
        <v>209</v>
      </c>
      <c r="G189" s="139"/>
      <c r="H189" s="139"/>
      <c r="I189" s="139"/>
      <c r="J189" s="93" t="s">
        <v>204</v>
      </c>
      <c r="K189" s="94">
        <v>253.15</v>
      </c>
      <c r="L189" s="140">
        <v>0</v>
      </c>
      <c r="M189" s="140"/>
      <c r="N189" s="130">
        <f>ROUND(L189*K189,2)</f>
        <v>0</v>
      </c>
      <c r="O189" s="130"/>
      <c r="P189" s="130"/>
      <c r="Q189" s="130"/>
      <c r="R189" s="59"/>
      <c r="T189" s="95" t="s">
        <v>17</v>
      </c>
      <c r="U189" s="96" t="s">
        <v>33</v>
      </c>
      <c r="W189" s="97">
        <f>V189*K189</f>
        <v>0</v>
      </c>
      <c r="X189" s="97">
        <v>0</v>
      </c>
      <c r="Y189" s="97">
        <f>X189*K189</f>
        <v>0</v>
      </c>
      <c r="Z189" s="97">
        <v>0</v>
      </c>
      <c r="AA189" s="98">
        <f>Z189*K189</f>
        <v>0</v>
      </c>
      <c r="AR189" s="6" t="s">
        <v>110</v>
      </c>
      <c r="AT189" s="6" t="s">
        <v>106</v>
      </c>
      <c r="AU189" s="6" t="s">
        <v>9</v>
      </c>
      <c r="AY189" s="6" t="s">
        <v>105</v>
      </c>
      <c r="BE189" s="99">
        <f>IF(U189="základní",N189,0)</f>
        <v>0</v>
      </c>
      <c r="BF189" s="99">
        <f>IF(U189="snížená",N189,0)</f>
        <v>0</v>
      </c>
      <c r="BG189" s="99">
        <f>IF(U189="zákl. přenesená",N189,0)</f>
        <v>0</v>
      </c>
      <c r="BH189" s="99">
        <f>IF(U189="sníž. přenesená",N189,0)</f>
        <v>0</v>
      </c>
      <c r="BI189" s="99">
        <f>IF(U189="nulová",N189,0)</f>
        <v>0</v>
      </c>
      <c r="BJ189" s="6" t="s">
        <v>80</v>
      </c>
      <c r="BK189" s="99">
        <f>ROUND(L189*K189,2)</f>
        <v>0</v>
      </c>
      <c r="BL189" s="6" t="s">
        <v>110</v>
      </c>
      <c r="BM189" s="6" t="s">
        <v>210</v>
      </c>
    </row>
    <row r="190" spans="2:65" s="101" customFormat="1" ht="16.5" hidden="1" customHeight="1" x14ac:dyDescent="0.3">
      <c r="B190" s="100"/>
      <c r="E190" s="102" t="s">
        <v>17</v>
      </c>
      <c r="F190" s="133" t="s">
        <v>211</v>
      </c>
      <c r="G190" s="134"/>
      <c r="H190" s="134"/>
      <c r="I190" s="134"/>
      <c r="K190" s="103">
        <v>253.15</v>
      </c>
      <c r="R190" s="104"/>
      <c r="T190" s="105"/>
      <c r="AA190" s="106"/>
      <c r="AT190" s="102" t="s">
        <v>113</v>
      </c>
      <c r="AU190" s="102" t="s">
        <v>9</v>
      </c>
      <c r="AV190" s="101" t="s">
        <v>9</v>
      </c>
      <c r="AW190" s="101" t="s">
        <v>114</v>
      </c>
      <c r="AX190" s="101" t="s">
        <v>80</v>
      </c>
      <c r="AY190" s="102" t="s">
        <v>105</v>
      </c>
    </row>
    <row r="191" spans="2:65" s="81" customFormat="1" ht="29.85" hidden="1" customHeight="1" x14ac:dyDescent="0.3">
      <c r="B191" s="80"/>
      <c r="D191" s="90" t="s">
        <v>55</v>
      </c>
      <c r="E191" s="90"/>
      <c r="F191" s="90"/>
      <c r="G191" s="90"/>
      <c r="H191" s="90"/>
      <c r="I191" s="90"/>
      <c r="J191" s="90"/>
      <c r="K191" s="90"/>
      <c r="L191" s="90"/>
      <c r="M191" s="90"/>
      <c r="N191" s="148">
        <f>BK191</f>
        <v>0</v>
      </c>
      <c r="O191" s="149"/>
      <c r="P191" s="149"/>
      <c r="Q191" s="149"/>
      <c r="R191" s="83"/>
      <c r="T191" s="84"/>
      <c r="W191" s="85">
        <f>SUM(W192:W227)</f>
        <v>0</v>
      </c>
      <c r="Y191" s="85">
        <f>SUM(Y192:Y227)</f>
        <v>137.27908797999999</v>
      </c>
      <c r="AA191" s="86">
        <f>SUM(AA192:AA227)</f>
        <v>0</v>
      </c>
      <c r="AR191" s="87" t="s">
        <v>80</v>
      </c>
      <c r="AT191" s="88" t="s">
        <v>103</v>
      </c>
      <c r="AU191" s="88" t="s">
        <v>80</v>
      </c>
      <c r="AY191" s="87" t="s">
        <v>105</v>
      </c>
      <c r="BK191" s="89">
        <f>SUM(BK192:BK227)</f>
        <v>0</v>
      </c>
    </row>
    <row r="192" spans="2:65" s="13" customFormat="1" ht="16.5" hidden="1" customHeight="1" x14ac:dyDescent="0.3">
      <c r="B192" s="56"/>
      <c r="C192" s="91" t="s">
        <v>212</v>
      </c>
      <c r="D192" s="91" t="s">
        <v>106</v>
      </c>
      <c r="E192" s="92" t="s">
        <v>213</v>
      </c>
      <c r="F192" s="139" t="s">
        <v>214</v>
      </c>
      <c r="G192" s="139"/>
      <c r="H192" s="139"/>
      <c r="I192" s="139"/>
      <c r="J192" s="93" t="s">
        <v>109</v>
      </c>
      <c r="K192" s="94">
        <v>10.47</v>
      </c>
      <c r="L192" s="140">
        <v>0</v>
      </c>
      <c r="M192" s="140"/>
      <c r="N192" s="130">
        <f>ROUND(L192*K192,2)</f>
        <v>0</v>
      </c>
      <c r="O192" s="130"/>
      <c r="P192" s="130"/>
      <c r="Q192" s="130"/>
      <c r="R192" s="59"/>
      <c r="T192" s="95" t="s">
        <v>17</v>
      </c>
      <c r="U192" s="96" t="s">
        <v>33</v>
      </c>
      <c r="W192" s="97">
        <f>V192*K192</f>
        <v>0</v>
      </c>
      <c r="X192" s="97">
        <v>0</v>
      </c>
      <c r="Y192" s="97">
        <f>X192*K192</f>
        <v>0</v>
      </c>
      <c r="Z192" s="97">
        <v>0</v>
      </c>
      <c r="AA192" s="98">
        <f>Z192*K192</f>
        <v>0</v>
      </c>
      <c r="AR192" s="6" t="s">
        <v>110</v>
      </c>
      <c r="AT192" s="6" t="s">
        <v>106</v>
      </c>
      <c r="AU192" s="6" t="s">
        <v>9</v>
      </c>
      <c r="AY192" s="6" t="s">
        <v>105</v>
      </c>
      <c r="BE192" s="99">
        <f>IF(U192="základní",N192,0)</f>
        <v>0</v>
      </c>
      <c r="BF192" s="99">
        <f>IF(U192="snížená",N192,0)</f>
        <v>0</v>
      </c>
      <c r="BG192" s="99">
        <f>IF(U192="zákl. přenesená",N192,0)</f>
        <v>0</v>
      </c>
      <c r="BH192" s="99">
        <f>IF(U192="sníž. přenesená",N192,0)</f>
        <v>0</v>
      </c>
      <c r="BI192" s="99">
        <f>IF(U192="nulová",N192,0)</f>
        <v>0</v>
      </c>
      <c r="BJ192" s="6" t="s">
        <v>80</v>
      </c>
      <c r="BK192" s="99">
        <f>ROUND(L192*K192,2)</f>
        <v>0</v>
      </c>
      <c r="BL192" s="6" t="s">
        <v>110</v>
      </c>
      <c r="BM192" s="6" t="s">
        <v>215</v>
      </c>
    </row>
    <row r="193" spans="2:65" s="101" customFormat="1" ht="16.5" hidden="1" customHeight="1" x14ac:dyDescent="0.3">
      <c r="B193" s="100"/>
      <c r="E193" s="102" t="s">
        <v>17</v>
      </c>
      <c r="F193" s="133" t="s">
        <v>216</v>
      </c>
      <c r="G193" s="134"/>
      <c r="H193" s="134"/>
      <c r="I193" s="134"/>
      <c r="K193" s="103">
        <v>10.47</v>
      </c>
      <c r="R193" s="104"/>
      <c r="T193" s="105"/>
      <c r="AA193" s="106"/>
      <c r="AT193" s="102" t="s">
        <v>113</v>
      </c>
      <c r="AU193" s="102" t="s">
        <v>9</v>
      </c>
      <c r="AV193" s="101" t="s">
        <v>9</v>
      </c>
      <c r="AW193" s="101" t="s">
        <v>114</v>
      </c>
      <c r="AX193" s="101" t="s">
        <v>80</v>
      </c>
      <c r="AY193" s="102" t="s">
        <v>105</v>
      </c>
    </row>
    <row r="194" spans="2:65" s="13" customFormat="1" ht="25.5" hidden="1" customHeight="1" x14ac:dyDescent="0.3">
      <c r="B194" s="56"/>
      <c r="C194" s="91" t="s">
        <v>217</v>
      </c>
      <c r="D194" s="91" t="s">
        <v>106</v>
      </c>
      <c r="E194" s="92" t="s">
        <v>218</v>
      </c>
      <c r="F194" s="139" t="s">
        <v>219</v>
      </c>
      <c r="G194" s="139"/>
      <c r="H194" s="139"/>
      <c r="I194" s="139"/>
      <c r="J194" s="93" t="s">
        <v>192</v>
      </c>
      <c r="K194" s="94">
        <v>69.8</v>
      </c>
      <c r="L194" s="140">
        <v>0</v>
      </c>
      <c r="M194" s="140"/>
      <c r="N194" s="130">
        <f>ROUND(L194*K194,2)</f>
        <v>0</v>
      </c>
      <c r="O194" s="130"/>
      <c r="P194" s="130"/>
      <c r="Q194" s="130"/>
      <c r="R194" s="59"/>
      <c r="T194" s="95" t="s">
        <v>17</v>
      </c>
      <c r="U194" s="96" t="s">
        <v>33</v>
      </c>
      <c r="W194" s="97">
        <f>V194*K194</f>
        <v>0</v>
      </c>
      <c r="X194" s="97">
        <v>4.8999999999999998E-4</v>
      </c>
      <c r="Y194" s="97">
        <f>X194*K194</f>
        <v>3.4201999999999996E-2</v>
      </c>
      <c r="Z194" s="97">
        <v>0</v>
      </c>
      <c r="AA194" s="98">
        <f>Z194*K194</f>
        <v>0</v>
      </c>
      <c r="AR194" s="6" t="s">
        <v>110</v>
      </c>
      <c r="AT194" s="6" t="s">
        <v>106</v>
      </c>
      <c r="AU194" s="6" t="s">
        <v>9</v>
      </c>
      <c r="AY194" s="6" t="s">
        <v>105</v>
      </c>
      <c r="BE194" s="99">
        <f>IF(U194="základní",N194,0)</f>
        <v>0</v>
      </c>
      <c r="BF194" s="99">
        <f>IF(U194="snížená",N194,0)</f>
        <v>0</v>
      </c>
      <c r="BG194" s="99">
        <f>IF(U194="zákl. přenesená",N194,0)</f>
        <v>0</v>
      </c>
      <c r="BH194" s="99">
        <f>IF(U194="sníž. přenesená",N194,0)</f>
        <v>0</v>
      </c>
      <c r="BI194" s="99">
        <f>IF(U194="nulová",N194,0)</f>
        <v>0</v>
      </c>
      <c r="BJ194" s="6" t="s">
        <v>80</v>
      </c>
      <c r="BK194" s="99">
        <f>ROUND(L194*K194,2)</f>
        <v>0</v>
      </c>
      <c r="BL194" s="6" t="s">
        <v>110</v>
      </c>
      <c r="BM194" s="6" t="s">
        <v>220</v>
      </c>
    </row>
    <row r="195" spans="2:65" s="101" customFormat="1" ht="16.5" hidden="1" customHeight="1" x14ac:dyDescent="0.3">
      <c r="B195" s="100"/>
      <c r="E195" s="102" t="s">
        <v>17</v>
      </c>
      <c r="F195" s="133" t="s">
        <v>221</v>
      </c>
      <c r="G195" s="134"/>
      <c r="H195" s="134"/>
      <c r="I195" s="134"/>
      <c r="K195" s="103">
        <v>69.8</v>
      </c>
      <c r="R195" s="104"/>
      <c r="T195" s="105"/>
      <c r="AA195" s="106"/>
      <c r="AT195" s="102" t="s">
        <v>113</v>
      </c>
      <c r="AU195" s="102" t="s">
        <v>9</v>
      </c>
      <c r="AV195" s="101" t="s">
        <v>9</v>
      </c>
      <c r="AW195" s="101" t="s">
        <v>114</v>
      </c>
      <c r="AX195" s="101" t="s">
        <v>80</v>
      </c>
      <c r="AY195" s="102" t="s">
        <v>105</v>
      </c>
    </row>
    <row r="196" spans="2:65" s="13" customFormat="1" ht="38.25" hidden="1" customHeight="1" x14ac:dyDescent="0.3">
      <c r="B196" s="56"/>
      <c r="C196" s="91" t="s">
        <v>222</v>
      </c>
      <c r="D196" s="91" t="s">
        <v>106</v>
      </c>
      <c r="E196" s="92" t="s">
        <v>223</v>
      </c>
      <c r="F196" s="139" t="s">
        <v>224</v>
      </c>
      <c r="G196" s="139"/>
      <c r="H196" s="139"/>
      <c r="I196" s="139"/>
      <c r="J196" s="93" t="s">
        <v>109</v>
      </c>
      <c r="K196" s="94">
        <v>14.26</v>
      </c>
      <c r="L196" s="140">
        <v>0</v>
      </c>
      <c r="M196" s="140"/>
      <c r="N196" s="130">
        <f>ROUND(L196*K196,2)</f>
        <v>0</v>
      </c>
      <c r="O196" s="130"/>
      <c r="P196" s="130"/>
      <c r="Q196" s="130"/>
      <c r="R196" s="59"/>
      <c r="T196" s="95" t="s">
        <v>17</v>
      </c>
      <c r="U196" s="96" t="s">
        <v>33</v>
      </c>
      <c r="W196" s="97">
        <f>V196*K196</f>
        <v>0</v>
      </c>
      <c r="X196" s="97">
        <v>2.16</v>
      </c>
      <c r="Y196" s="97">
        <f>X196*K196</f>
        <v>30.801600000000001</v>
      </c>
      <c r="Z196" s="97">
        <v>0</v>
      </c>
      <c r="AA196" s="98">
        <f>Z196*K196</f>
        <v>0</v>
      </c>
      <c r="AR196" s="6" t="s">
        <v>110</v>
      </c>
      <c r="AT196" s="6" t="s">
        <v>106</v>
      </c>
      <c r="AU196" s="6" t="s">
        <v>9</v>
      </c>
      <c r="AY196" s="6" t="s">
        <v>105</v>
      </c>
      <c r="BE196" s="99">
        <f>IF(U196="základní",N196,0)</f>
        <v>0</v>
      </c>
      <c r="BF196" s="99">
        <f>IF(U196="snížená",N196,0)</f>
        <v>0</v>
      </c>
      <c r="BG196" s="99">
        <f>IF(U196="zákl. přenesená",N196,0)</f>
        <v>0</v>
      </c>
      <c r="BH196" s="99">
        <f>IF(U196="sníž. přenesená",N196,0)</f>
        <v>0</v>
      </c>
      <c r="BI196" s="99">
        <f>IF(U196="nulová",N196,0)</f>
        <v>0</v>
      </c>
      <c r="BJ196" s="6" t="s">
        <v>80</v>
      </c>
      <c r="BK196" s="99">
        <f>ROUND(L196*K196,2)</f>
        <v>0</v>
      </c>
      <c r="BL196" s="6" t="s">
        <v>110</v>
      </c>
      <c r="BM196" s="6" t="s">
        <v>225</v>
      </c>
    </row>
    <row r="197" spans="2:65" s="101" customFormat="1" ht="16.5" hidden="1" customHeight="1" x14ac:dyDescent="0.3">
      <c r="B197" s="100"/>
      <c r="E197" s="102" t="s">
        <v>17</v>
      </c>
      <c r="F197" s="133" t="s">
        <v>226</v>
      </c>
      <c r="G197" s="134"/>
      <c r="H197" s="134"/>
      <c r="I197" s="134"/>
      <c r="K197" s="103">
        <v>14.26</v>
      </c>
      <c r="R197" s="104"/>
      <c r="T197" s="105"/>
      <c r="AA197" s="106"/>
      <c r="AT197" s="102" t="s">
        <v>113</v>
      </c>
      <c r="AU197" s="102" t="s">
        <v>9</v>
      </c>
      <c r="AV197" s="101" t="s">
        <v>9</v>
      </c>
      <c r="AW197" s="101" t="s">
        <v>114</v>
      </c>
      <c r="AX197" s="101" t="s">
        <v>80</v>
      </c>
      <c r="AY197" s="102" t="s">
        <v>105</v>
      </c>
    </row>
    <row r="198" spans="2:65" s="13" customFormat="1" ht="38.25" hidden="1" customHeight="1" x14ac:dyDescent="0.3">
      <c r="B198" s="56"/>
      <c r="C198" s="91" t="s">
        <v>227</v>
      </c>
      <c r="D198" s="91" t="s">
        <v>106</v>
      </c>
      <c r="E198" s="92" t="s">
        <v>228</v>
      </c>
      <c r="F198" s="139" t="s">
        <v>229</v>
      </c>
      <c r="G198" s="139"/>
      <c r="H198" s="139"/>
      <c r="I198" s="139"/>
      <c r="J198" s="93" t="s">
        <v>109</v>
      </c>
      <c r="K198" s="94">
        <v>5.1609999999999996</v>
      </c>
      <c r="L198" s="140">
        <v>0</v>
      </c>
      <c r="M198" s="140"/>
      <c r="N198" s="130">
        <f>ROUND(L198*K198,2)</f>
        <v>0</v>
      </c>
      <c r="O198" s="130"/>
      <c r="P198" s="130"/>
      <c r="Q198" s="130"/>
      <c r="R198" s="59"/>
      <c r="T198" s="95" t="s">
        <v>17</v>
      </c>
      <c r="U198" s="96" t="s">
        <v>33</v>
      </c>
      <c r="W198" s="97">
        <f>V198*K198</f>
        <v>0</v>
      </c>
      <c r="X198" s="97">
        <v>2.16</v>
      </c>
      <c r="Y198" s="97">
        <f>X198*K198</f>
        <v>11.14776</v>
      </c>
      <c r="Z198" s="97">
        <v>0</v>
      </c>
      <c r="AA198" s="98">
        <f>Z198*K198</f>
        <v>0</v>
      </c>
      <c r="AR198" s="6" t="s">
        <v>110</v>
      </c>
      <c r="AT198" s="6" t="s">
        <v>106</v>
      </c>
      <c r="AU198" s="6" t="s">
        <v>9</v>
      </c>
      <c r="AY198" s="6" t="s">
        <v>105</v>
      </c>
      <c r="BE198" s="99">
        <f>IF(U198="základní",N198,0)</f>
        <v>0</v>
      </c>
      <c r="BF198" s="99">
        <f>IF(U198="snížená",N198,0)</f>
        <v>0</v>
      </c>
      <c r="BG198" s="99">
        <f>IF(U198="zákl. přenesená",N198,0)</f>
        <v>0</v>
      </c>
      <c r="BH198" s="99">
        <f>IF(U198="sníž. přenesená",N198,0)</f>
        <v>0</v>
      </c>
      <c r="BI198" s="99">
        <f>IF(U198="nulová",N198,0)</f>
        <v>0</v>
      </c>
      <c r="BJ198" s="6" t="s">
        <v>80</v>
      </c>
      <c r="BK198" s="99">
        <f>ROUND(L198*K198,2)</f>
        <v>0</v>
      </c>
      <c r="BL198" s="6" t="s">
        <v>110</v>
      </c>
      <c r="BM198" s="6" t="s">
        <v>230</v>
      </c>
    </row>
    <row r="199" spans="2:65" s="101" customFormat="1" ht="16.5" hidden="1" customHeight="1" x14ac:dyDescent="0.3">
      <c r="B199" s="100"/>
      <c r="E199" s="102" t="s">
        <v>17</v>
      </c>
      <c r="F199" s="133" t="s">
        <v>231</v>
      </c>
      <c r="G199" s="134"/>
      <c r="H199" s="134"/>
      <c r="I199" s="134"/>
      <c r="K199" s="103">
        <v>4.7530000000000001</v>
      </c>
      <c r="R199" s="104"/>
      <c r="T199" s="105"/>
      <c r="AA199" s="106"/>
      <c r="AT199" s="102" t="s">
        <v>113</v>
      </c>
      <c r="AU199" s="102" t="s">
        <v>9</v>
      </c>
      <c r="AV199" s="101" t="s">
        <v>9</v>
      </c>
      <c r="AW199" s="101" t="s">
        <v>114</v>
      </c>
      <c r="AX199" s="101" t="s">
        <v>104</v>
      </c>
      <c r="AY199" s="102" t="s">
        <v>105</v>
      </c>
    </row>
    <row r="200" spans="2:65" s="101" customFormat="1" ht="16.5" hidden="1" customHeight="1" x14ac:dyDescent="0.3">
      <c r="B200" s="100"/>
      <c r="E200" s="102" t="s">
        <v>17</v>
      </c>
      <c r="F200" s="135" t="s">
        <v>232</v>
      </c>
      <c r="G200" s="136"/>
      <c r="H200" s="136"/>
      <c r="I200" s="136"/>
      <c r="K200" s="103">
        <v>0.40799999999999997</v>
      </c>
      <c r="R200" s="104"/>
      <c r="T200" s="105"/>
      <c r="AA200" s="106"/>
      <c r="AT200" s="102" t="s">
        <v>113</v>
      </c>
      <c r="AU200" s="102" t="s">
        <v>9</v>
      </c>
      <c r="AV200" s="101" t="s">
        <v>9</v>
      </c>
      <c r="AW200" s="101" t="s">
        <v>114</v>
      </c>
      <c r="AX200" s="101" t="s">
        <v>104</v>
      </c>
      <c r="AY200" s="102" t="s">
        <v>105</v>
      </c>
    </row>
    <row r="201" spans="2:65" s="108" customFormat="1" ht="16.5" hidden="1" customHeight="1" x14ac:dyDescent="0.3">
      <c r="B201" s="107"/>
      <c r="E201" s="109" t="s">
        <v>17</v>
      </c>
      <c r="F201" s="137" t="s">
        <v>120</v>
      </c>
      <c r="G201" s="138"/>
      <c r="H201" s="138"/>
      <c r="I201" s="138"/>
      <c r="K201" s="110">
        <v>5.1609999999999996</v>
      </c>
      <c r="R201" s="111"/>
      <c r="T201" s="112"/>
      <c r="AA201" s="113"/>
      <c r="AT201" s="109" t="s">
        <v>113</v>
      </c>
      <c r="AU201" s="109" t="s">
        <v>9</v>
      </c>
      <c r="AV201" s="108" t="s">
        <v>110</v>
      </c>
      <c r="AW201" s="108" t="s">
        <v>114</v>
      </c>
      <c r="AX201" s="108" t="s">
        <v>80</v>
      </c>
      <c r="AY201" s="109" t="s">
        <v>105</v>
      </c>
    </row>
    <row r="202" spans="2:65" s="13" customFormat="1" ht="16.5" hidden="1" customHeight="1" x14ac:dyDescent="0.3">
      <c r="B202" s="56"/>
      <c r="C202" s="91" t="s">
        <v>233</v>
      </c>
      <c r="D202" s="91" t="s">
        <v>106</v>
      </c>
      <c r="E202" s="92" t="s">
        <v>234</v>
      </c>
      <c r="F202" s="139" t="s">
        <v>235</v>
      </c>
      <c r="G202" s="139"/>
      <c r="H202" s="139"/>
      <c r="I202" s="139"/>
      <c r="J202" s="93" t="s">
        <v>109</v>
      </c>
      <c r="K202" s="94">
        <v>15.025</v>
      </c>
      <c r="L202" s="140">
        <v>0</v>
      </c>
      <c r="M202" s="140"/>
      <c r="N202" s="130">
        <f>ROUND(L202*K202,2)</f>
        <v>0</v>
      </c>
      <c r="O202" s="130"/>
      <c r="P202" s="130"/>
      <c r="Q202" s="130"/>
      <c r="R202" s="59"/>
      <c r="T202" s="95" t="s">
        <v>17</v>
      </c>
      <c r="U202" s="96" t="s">
        <v>33</v>
      </c>
      <c r="W202" s="97">
        <f>V202*K202</f>
        <v>0</v>
      </c>
      <c r="X202" s="97">
        <v>2.45329</v>
      </c>
      <c r="Y202" s="97">
        <f>X202*K202</f>
        <v>36.860682250000004</v>
      </c>
      <c r="Z202" s="97">
        <v>0</v>
      </c>
      <c r="AA202" s="98">
        <f>Z202*K202</f>
        <v>0</v>
      </c>
      <c r="AR202" s="6" t="s">
        <v>110</v>
      </c>
      <c r="AT202" s="6" t="s">
        <v>106</v>
      </c>
      <c r="AU202" s="6" t="s">
        <v>9</v>
      </c>
      <c r="AY202" s="6" t="s">
        <v>105</v>
      </c>
      <c r="BE202" s="99">
        <f>IF(U202="základní",N202,0)</f>
        <v>0</v>
      </c>
      <c r="BF202" s="99">
        <f>IF(U202="snížená",N202,0)</f>
        <v>0</v>
      </c>
      <c r="BG202" s="99">
        <f>IF(U202="zákl. přenesená",N202,0)</f>
        <v>0</v>
      </c>
      <c r="BH202" s="99">
        <f>IF(U202="sníž. přenesená",N202,0)</f>
        <v>0</v>
      </c>
      <c r="BI202" s="99">
        <f>IF(U202="nulová",N202,0)</f>
        <v>0</v>
      </c>
      <c r="BJ202" s="6" t="s">
        <v>80</v>
      </c>
      <c r="BK202" s="99">
        <f>ROUND(L202*K202,2)</f>
        <v>0</v>
      </c>
      <c r="BL202" s="6" t="s">
        <v>110</v>
      </c>
      <c r="BM202" s="6" t="s">
        <v>236</v>
      </c>
    </row>
    <row r="203" spans="2:65" s="101" customFormat="1" ht="25.5" hidden="1" customHeight="1" x14ac:dyDescent="0.3">
      <c r="B203" s="100"/>
      <c r="E203" s="102" t="s">
        <v>17</v>
      </c>
      <c r="F203" s="133" t="s">
        <v>237</v>
      </c>
      <c r="G203" s="134"/>
      <c r="H203" s="134"/>
      <c r="I203" s="134"/>
      <c r="K203" s="103">
        <v>14.26</v>
      </c>
      <c r="R203" s="104"/>
      <c r="T203" s="105"/>
      <c r="AA203" s="106"/>
      <c r="AT203" s="102" t="s">
        <v>113</v>
      </c>
      <c r="AU203" s="102" t="s">
        <v>9</v>
      </c>
      <c r="AV203" s="101" t="s">
        <v>9</v>
      </c>
      <c r="AW203" s="101" t="s">
        <v>114</v>
      </c>
      <c r="AX203" s="101" t="s">
        <v>104</v>
      </c>
      <c r="AY203" s="102" t="s">
        <v>105</v>
      </c>
    </row>
    <row r="204" spans="2:65" s="101" customFormat="1" ht="16.5" hidden="1" customHeight="1" x14ac:dyDescent="0.3">
      <c r="B204" s="100"/>
      <c r="E204" s="102" t="s">
        <v>17</v>
      </c>
      <c r="F204" s="135" t="s">
        <v>238</v>
      </c>
      <c r="G204" s="136"/>
      <c r="H204" s="136"/>
      <c r="I204" s="136"/>
      <c r="K204" s="103">
        <v>0.76500000000000001</v>
      </c>
      <c r="R204" s="104"/>
      <c r="T204" s="105"/>
      <c r="AA204" s="106"/>
      <c r="AT204" s="102" t="s">
        <v>113</v>
      </c>
      <c r="AU204" s="102" t="s">
        <v>9</v>
      </c>
      <c r="AV204" s="101" t="s">
        <v>9</v>
      </c>
      <c r="AW204" s="101" t="s">
        <v>114</v>
      </c>
      <c r="AX204" s="101" t="s">
        <v>104</v>
      </c>
      <c r="AY204" s="102" t="s">
        <v>105</v>
      </c>
    </row>
    <row r="205" spans="2:65" s="108" customFormat="1" ht="16.5" hidden="1" customHeight="1" x14ac:dyDescent="0.3">
      <c r="B205" s="107"/>
      <c r="E205" s="109" t="s">
        <v>17</v>
      </c>
      <c r="F205" s="137" t="s">
        <v>120</v>
      </c>
      <c r="G205" s="138"/>
      <c r="H205" s="138"/>
      <c r="I205" s="138"/>
      <c r="K205" s="110">
        <v>15.025</v>
      </c>
      <c r="R205" s="111"/>
      <c r="T205" s="112"/>
      <c r="AA205" s="113"/>
      <c r="AT205" s="109" t="s">
        <v>113</v>
      </c>
      <c r="AU205" s="109" t="s">
        <v>9</v>
      </c>
      <c r="AV205" s="108" t="s">
        <v>110</v>
      </c>
      <c r="AW205" s="108" t="s">
        <v>114</v>
      </c>
      <c r="AX205" s="108" t="s">
        <v>80</v>
      </c>
      <c r="AY205" s="109" t="s">
        <v>105</v>
      </c>
    </row>
    <row r="206" spans="2:65" s="13" customFormat="1" ht="25.5" hidden="1" customHeight="1" x14ac:dyDescent="0.3">
      <c r="B206" s="56"/>
      <c r="C206" s="91" t="s">
        <v>239</v>
      </c>
      <c r="D206" s="91" t="s">
        <v>106</v>
      </c>
      <c r="E206" s="92" t="s">
        <v>240</v>
      </c>
      <c r="F206" s="139" t="s">
        <v>241</v>
      </c>
      <c r="G206" s="139"/>
      <c r="H206" s="139"/>
      <c r="I206" s="139"/>
      <c r="J206" s="93" t="s">
        <v>181</v>
      </c>
      <c r="K206" s="94">
        <v>0.69099999999999995</v>
      </c>
      <c r="L206" s="140">
        <v>0</v>
      </c>
      <c r="M206" s="140"/>
      <c r="N206" s="130">
        <f>ROUND(L206*K206,2)</f>
        <v>0</v>
      </c>
      <c r="O206" s="130"/>
      <c r="P206" s="130"/>
      <c r="Q206" s="130"/>
      <c r="R206" s="59"/>
      <c r="T206" s="95" t="s">
        <v>17</v>
      </c>
      <c r="U206" s="96" t="s">
        <v>33</v>
      </c>
      <c r="W206" s="97">
        <f>V206*K206</f>
        <v>0</v>
      </c>
      <c r="X206" s="97">
        <v>1.06277</v>
      </c>
      <c r="Y206" s="97">
        <f>X206*K206</f>
        <v>0.73437406999999999</v>
      </c>
      <c r="Z206" s="97">
        <v>0</v>
      </c>
      <c r="AA206" s="98">
        <f>Z206*K206</f>
        <v>0</v>
      </c>
      <c r="AR206" s="6" t="s">
        <v>110</v>
      </c>
      <c r="AT206" s="6" t="s">
        <v>106</v>
      </c>
      <c r="AU206" s="6" t="s">
        <v>9</v>
      </c>
      <c r="AY206" s="6" t="s">
        <v>105</v>
      </c>
      <c r="BE206" s="99">
        <f>IF(U206="základní",N206,0)</f>
        <v>0</v>
      </c>
      <c r="BF206" s="99">
        <f>IF(U206="snížená",N206,0)</f>
        <v>0</v>
      </c>
      <c r="BG206" s="99">
        <f>IF(U206="zákl. přenesená",N206,0)</f>
        <v>0</v>
      </c>
      <c r="BH206" s="99">
        <f>IF(U206="sníž. přenesená",N206,0)</f>
        <v>0</v>
      </c>
      <c r="BI206" s="99">
        <f>IF(U206="nulová",N206,0)</f>
        <v>0</v>
      </c>
      <c r="BJ206" s="6" t="s">
        <v>80</v>
      </c>
      <c r="BK206" s="99">
        <f>ROUND(L206*K206,2)</f>
        <v>0</v>
      </c>
      <c r="BL206" s="6" t="s">
        <v>110</v>
      </c>
      <c r="BM206" s="6" t="s">
        <v>242</v>
      </c>
    </row>
    <row r="207" spans="2:65" s="101" customFormat="1" ht="25.5" hidden="1" customHeight="1" x14ac:dyDescent="0.3">
      <c r="B207" s="100"/>
      <c r="E207" s="102" t="s">
        <v>17</v>
      </c>
      <c r="F207" s="133" t="s">
        <v>243</v>
      </c>
      <c r="G207" s="134"/>
      <c r="H207" s="134"/>
      <c r="I207" s="134"/>
      <c r="K207" s="103">
        <v>0.66500000000000004</v>
      </c>
      <c r="R207" s="104"/>
      <c r="T207" s="105"/>
      <c r="AA207" s="106"/>
      <c r="AT207" s="102" t="s">
        <v>113</v>
      </c>
      <c r="AU207" s="102" t="s">
        <v>9</v>
      </c>
      <c r="AV207" s="101" t="s">
        <v>9</v>
      </c>
      <c r="AW207" s="101" t="s">
        <v>114</v>
      </c>
      <c r="AX207" s="101" t="s">
        <v>104</v>
      </c>
      <c r="AY207" s="102" t="s">
        <v>105</v>
      </c>
    </row>
    <row r="208" spans="2:65" s="101" customFormat="1" ht="25.5" hidden="1" customHeight="1" x14ac:dyDescent="0.3">
      <c r="B208" s="100"/>
      <c r="E208" s="102" t="s">
        <v>17</v>
      </c>
      <c r="F208" s="135" t="s">
        <v>244</v>
      </c>
      <c r="G208" s="136"/>
      <c r="H208" s="136"/>
      <c r="I208" s="136"/>
      <c r="K208" s="103">
        <v>2.5999999999999999E-2</v>
      </c>
      <c r="R208" s="104"/>
      <c r="T208" s="105"/>
      <c r="AA208" s="106"/>
      <c r="AT208" s="102" t="s">
        <v>113</v>
      </c>
      <c r="AU208" s="102" t="s">
        <v>9</v>
      </c>
      <c r="AV208" s="101" t="s">
        <v>9</v>
      </c>
      <c r="AW208" s="101" t="s">
        <v>114</v>
      </c>
      <c r="AX208" s="101" t="s">
        <v>104</v>
      </c>
      <c r="AY208" s="102" t="s">
        <v>105</v>
      </c>
    </row>
    <row r="209" spans="2:65" s="108" customFormat="1" ht="16.5" hidden="1" customHeight="1" x14ac:dyDescent="0.3">
      <c r="B209" s="107"/>
      <c r="E209" s="109" t="s">
        <v>17</v>
      </c>
      <c r="F209" s="137" t="s">
        <v>120</v>
      </c>
      <c r="G209" s="138"/>
      <c r="H209" s="138"/>
      <c r="I209" s="138"/>
      <c r="K209" s="110">
        <v>0.69099999999999995</v>
      </c>
      <c r="R209" s="111"/>
      <c r="T209" s="112"/>
      <c r="AA209" s="113"/>
      <c r="AT209" s="109" t="s">
        <v>113</v>
      </c>
      <c r="AU209" s="109" t="s">
        <v>9</v>
      </c>
      <c r="AV209" s="108" t="s">
        <v>110</v>
      </c>
      <c r="AW209" s="108" t="s">
        <v>114</v>
      </c>
      <c r="AX209" s="108" t="s">
        <v>80</v>
      </c>
      <c r="AY209" s="109" t="s">
        <v>105</v>
      </c>
    </row>
    <row r="210" spans="2:65" s="13" customFormat="1" ht="25.5" hidden="1" customHeight="1" x14ac:dyDescent="0.3">
      <c r="B210" s="56"/>
      <c r="C210" s="91" t="s">
        <v>245</v>
      </c>
      <c r="D210" s="91" t="s">
        <v>106</v>
      </c>
      <c r="E210" s="92" t="s">
        <v>246</v>
      </c>
      <c r="F210" s="139" t="s">
        <v>247</v>
      </c>
      <c r="G210" s="139"/>
      <c r="H210" s="139"/>
      <c r="I210" s="139"/>
      <c r="J210" s="93" t="s">
        <v>109</v>
      </c>
      <c r="K210" s="94">
        <v>11.79</v>
      </c>
      <c r="L210" s="140">
        <v>0</v>
      </c>
      <c r="M210" s="140"/>
      <c r="N210" s="130">
        <f>ROUND(L210*K210,2)</f>
        <v>0</v>
      </c>
      <c r="O210" s="130"/>
      <c r="P210" s="130"/>
      <c r="Q210" s="130"/>
      <c r="R210" s="59"/>
      <c r="T210" s="95" t="s">
        <v>17</v>
      </c>
      <c r="U210" s="96" t="s">
        <v>33</v>
      </c>
      <c r="W210" s="97">
        <f>V210*K210</f>
        <v>0</v>
      </c>
      <c r="X210" s="97">
        <v>2.45329</v>
      </c>
      <c r="Y210" s="97">
        <f>X210*K210</f>
        <v>28.924289099999999</v>
      </c>
      <c r="Z210" s="97">
        <v>0</v>
      </c>
      <c r="AA210" s="98">
        <f>Z210*K210</f>
        <v>0</v>
      </c>
      <c r="AR210" s="6" t="s">
        <v>110</v>
      </c>
      <c r="AT210" s="6" t="s">
        <v>106</v>
      </c>
      <c r="AU210" s="6" t="s">
        <v>9</v>
      </c>
      <c r="AY210" s="6" t="s">
        <v>105</v>
      </c>
      <c r="BE210" s="99">
        <f>IF(U210="základní",N210,0)</f>
        <v>0</v>
      </c>
      <c r="BF210" s="99">
        <f>IF(U210="snížená",N210,0)</f>
        <v>0</v>
      </c>
      <c r="BG210" s="99">
        <f>IF(U210="zákl. přenesená",N210,0)</f>
        <v>0</v>
      </c>
      <c r="BH210" s="99">
        <f>IF(U210="sníž. přenesená",N210,0)</f>
        <v>0</v>
      </c>
      <c r="BI210" s="99">
        <f>IF(U210="nulová",N210,0)</f>
        <v>0</v>
      </c>
      <c r="BJ210" s="6" t="s">
        <v>80</v>
      </c>
      <c r="BK210" s="99">
        <f>ROUND(L210*K210,2)</f>
        <v>0</v>
      </c>
      <c r="BL210" s="6" t="s">
        <v>110</v>
      </c>
      <c r="BM210" s="6" t="s">
        <v>248</v>
      </c>
    </row>
    <row r="211" spans="2:65" s="101" customFormat="1" ht="16.5" hidden="1" customHeight="1" x14ac:dyDescent="0.3">
      <c r="B211" s="100"/>
      <c r="E211" s="102" t="s">
        <v>17</v>
      </c>
      <c r="F211" s="133" t="s">
        <v>249</v>
      </c>
      <c r="G211" s="134"/>
      <c r="H211" s="134"/>
      <c r="I211" s="134"/>
      <c r="K211" s="103">
        <v>11.79</v>
      </c>
      <c r="R211" s="104"/>
      <c r="T211" s="105"/>
      <c r="AA211" s="106"/>
      <c r="AT211" s="102" t="s">
        <v>113</v>
      </c>
      <c r="AU211" s="102" t="s">
        <v>9</v>
      </c>
      <c r="AV211" s="101" t="s">
        <v>9</v>
      </c>
      <c r="AW211" s="101" t="s">
        <v>114</v>
      </c>
      <c r="AX211" s="101" t="s">
        <v>80</v>
      </c>
      <c r="AY211" s="102" t="s">
        <v>105</v>
      </c>
    </row>
    <row r="212" spans="2:65" s="13" customFormat="1" ht="16.5" hidden="1" customHeight="1" x14ac:dyDescent="0.3">
      <c r="B212" s="56"/>
      <c r="C212" s="91" t="s">
        <v>250</v>
      </c>
      <c r="D212" s="91" t="s">
        <v>106</v>
      </c>
      <c r="E212" s="92" t="s">
        <v>251</v>
      </c>
      <c r="F212" s="139" t="s">
        <v>252</v>
      </c>
      <c r="G212" s="139"/>
      <c r="H212" s="139"/>
      <c r="I212" s="139"/>
      <c r="J212" s="93" t="s">
        <v>204</v>
      </c>
      <c r="K212" s="94">
        <v>10.1</v>
      </c>
      <c r="L212" s="140">
        <v>0</v>
      </c>
      <c r="M212" s="140"/>
      <c r="N212" s="130">
        <f>ROUND(L212*K212,2)</f>
        <v>0</v>
      </c>
      <c r="O212" s="130"/>
      <c r="P212" s="130"/>
      <c r="Q212" s="130"/>
      <c r="R212" s="59"/>
      <c r="T212" s="95" t="s">
        <v>17</v>
      </c>
      <c r="U212" s="96" t="s">
        <v>33</v>
      </c>
      <c r="W212" s="97">
        <f>V212*K212</f>
        <v>0</v>
      </c>
      <c r="X212" s="97">
        <v>2.6900000000000001E-3</v>
      </c>
      <c r="Y212" s="97">
        <f>X212*K212</f>
        <v>2.7168999999999999E-2</v>
      </c>
      <c r="Z212" s="97">
        <v>0</v>
      </c>
      <c r="AA212" s="98">
        <f>Z212*K212</f>
        <v>0</v>
      </c>
      <c r="AR212" s="6" t="s">
        <v>110</v>
      </c>
      <c r="AT212" s="6" t="s">
        <v>106</v>
      </c>
      <c r="AU212" s="6" t="s">
        <v>9</v>
      </c>
      <c r="AY212" s="6" t="s">
        <v>105</v>
      </c>
      <c r="BE212" s="99">
        <f>IF(U212="základní",N212,0)</f>
        <v>0</v>
      </c>
      <c r="BF212" s="99">
        <f>IF(U212="snížená",N212,0)</f>
        <v>0</v>
      </c>
      <c r="BG212" s="99">
        <f>IF(U212="zákl. přenesená",N212,0)</f>
        <v>0</v>
      </c>
      <c r="BH212" s="99">
        <f>IF(U212="sníž. přenesená",N212,0)</f>
        <v>0</v>
      </c>
      <c r="BI212" s="99">
        <f>IF(U212="nulová",N212,0)</f>
        <v>0</v>
      </c>
      <c r="BJ212" s="6" t="s">
        <v>80</v>
      </c>
      <c r="BK212" s="99">
        <f>ROUND(L212*K212,2)</f>
        <v>0</v>
      </c>
      <c r="BL212" s="6" t="s">
        <v>110</v>
      </c>
      <c r="BM212" s="6" t="s">
        <v>253</v>
      </c>
    </row>
    <row r="213" spans="2:65" s="101" customFormat="1" ht="16.5" hidden="1" customHeight="1" x14ac:dyDescent="0.3">
      <c r="B213" s="100"/>
      <c r="E213" s="102" t="s">
        <v>17</v>
      </c>
      <c r="F213" s="133" t="s">
        <v>254</v>
      </c>
      <c r="G213" s="134"/>
      <c r="H213" s="134"/>
      <c r="I213" s="134"/>
      <c r="K213" s="103">
        <v>10.1</v>
      </c>
      <c r="R213" s="104"/>
      <c r="T213" s="105"/>
      <c r="AA213" s="106"/>
      <c r="AT213" s="102" t="s">
        <v>113</v>
      </c>
      <c r="AU213" s="102" t="s">
        <v>9</v>
      </c>
      <c r="AV213" s="101" t="s">
        <v>9</v>
      </c>
      <c r="AW213" s="101" t="s">
        <v>114</v>
      </c>
      <c r="AX213" s="101" t="s">
        <v>80</v>
      </c>
      <c r="AY213" s="102" t="s">
        <v>105</v>
      </c>
    </row>
    <row r="214" spans="2:65" s="13" customFormat="1" ht="25.5" hidden="1" customHeight="1" x14ac:dyDescent="0.3">
      <c r="B214" s="56"/>
      <c r="C214" s="91" t="s">
        <v>255</v>
      </c>
      <c r="D214" s="91" t="s">
        <v>106</v>
      </c>
      <c r="E214" s="92" t="s">
        <v>256</v>
      </c>
      <c r="F214" s="139" t="s">
        <v>257</v>
      </c>
      <c r="G214" s="139"/>
      <c r="H214" s="139"/>
      <c r="I214" s="139"/>
      <c r="J214" s="93" t="s">
        <v>204</v>
      </c>
      <c r="K214" s="94">
        <v>10.1</v>
      </c>
      <c r="L214" s="140">
        <v>0</v>
      </c>
      <c r="M214" s="140"/>
      <c r="N214" s="130">
        <f>ROUND(L214*K214,2)</f>
        <v>0</v>
      </c>
      <c r="O214" s="130"/>
      <c r="P214" s="130"/>
      <c r="Q214" s="130"/>
      <c r="R214" s="59"/>
      <c r="T214" s="95" t="s">
        <v>17</v>
      </c>
      <c r="U214" s="96" t="s">
        <v>33</v>
      </c>
      <c r="W214" s="97">
        <f>V214*K214</f>
        <v>0</v>
      </c>
      <c r="X214" s="97">
        <v>0</v>
      </c>
      <c r="Y214" s="97">
        <f>X214*K214</f>
        <v>0</v>
      </c>
      <c r="Z214" s="97">
        <v>0</v>
      </c>
      <c r="AA214" s="98">
        <f>Z214*K214</f>
        <v>0</v>
      </c>
      <c r="AR214" s="6" t="s">
        <v>110</v>
      </c>
      <c r="AT214" s="6" t="s">
        <v>106</v>
      </c>
      <c r="AU214" s="6" t="s">
        <v>9</v>
      </c>
      <c r="AY214" s="6" t="s">
        <v>105</v>
      </c>
      <c r="BE214" s="99">
        <f>IF(U214="základní",N214,0)</f>
        <v>0</v>
      </c>
      <c r="BF214" s="99">
        <f>IF(U214="snížená",N214,0)</f>
        <v>0</v>
      </c>
      <c r="BG214" s="99">
        <f>IF(U214="zákl. přenesená",N214,0)</f>
        <v>0</v>
      </c>
      <c r="BH214" s="99">
        <f>IF(U214="sníž. přenesená",N214,0)</f>
        <v>0</v>
      </c>
      <c r="BI214" s="99">
        <f>IF(U214="nulová",N214,0)</f>
        <v>0</v>
      </c>
      <c r="BJ214" s="6" t="s">
        <v>80</v>
      </c>
      <c r="BK214" s="99">
        <f>ROUND(L214*K214,2)</f>
        <v>0</v>
      </c>
      <c r="BL214" s="6" t="s">
        <v>110</v>
      </c>
      <c r="BM214" s="6" t="s">
        <v>258</v>
      </c>
    </row>
    <row r="215" spans="2:65" s="13" customFormat="1" ht="25.5" hidden="1" customHeight="1" x14ac:dyDescent="0.3">
      <c r="B215" s="56"/>
      <c r="C215" s="91" t="s">
        <v>259</v>
      </c>
      <c r="D215" s="91" t="s">
        <v>106</v>
      </c>
      <c r="E215" s="92" t="s">
        <v>260</v>
      </c>
      <c r="F215" s="139" t="s">
        <v>261</v>
      </c>
      <c r="G215" s="139"/>
      <c r="H215" s="139"/>
      <c r="I215" s="139"/>
      <c r="J215" s="93" t="s">
        <v>204</v>
      </c>
      <c r="K215" s="94">
        <v>39.65</v>
      </c>
      <c r="L215" s="140">
        <v>0</v>
      </c>
      <c r="M215" s="140"/>
      <c r="N215" s="130">
        <f>ROUND(L215*K215,2)</f>
        <v>0</v>
      </c>
      <c r="O215" s="130"/>
      <c r="P215" s="130"/>
      <c r="Q215" s="130"/>
      <c r="R215" s="59"/>
      <c r="T215" s="95" t="s">
        <v>17</v>
      </c>
      <c r="U215" s="96" t="s">
        <v>33</v>
      </c>
      <c r="W215" s="97">
        <f>V215*K215</f>
        <v>0</v>
      </c>
      <c r="X215" s="97">
        <v>4.1900000000000001E-3</v>
      </c>
      <c r="Y215" s="97">
        <f>X215*K215</f>
        <v>0.16613349999999999</v>
      </c>
      <c r="Z215" s="97">
        <v>0</v>
      </c>
      <c r="AA215" s="98">
        <f>Z215*K215</f>
        <v>0</v>
      </c>
      <c r="AR215" s="6" t="s">
        <v>110</v>
      </c>
      <c r="AT215" s="6" t="s">
        <v>106</v>
      </c>
      <c r="AU215" s="6" t="s">
        <v>9</v>
      </c>
      <c r="AY215" s="6" t="s">
        <v>105</v>
      </c>
      <c r="BE215" s="99">
        <f>IF(U215="základní",N215,0)</f>
        <v>0</v>
      </c>
      <c r="BF215" s="99">
        <f>IF(U215="snížená",N215,0)</f>
        <v>0</v>
      </c>
      <c r="BG215" s="99">
        <f>IF(U215="zákl. přenesená",N215,0)</f>
        <v>0</v>
      </c>
      <c r="BH215" s="99">
        <f>IF(U215="sníž. přenesená",N215,0)</f>
        <v>0</v>
      </c>
      <c r="BI215" s="99">
        <f>IF(U215="nulová",N215,0)</f>
        <v>0</v>
      </c>
      <c r="BJ215" s="6" t="s">
        <v>80</v>
      </c>
      <c r="BK215" s="99">
        <f>ROUND(L215*K215,2)</f>
        <v>0</v>
      </c>
      <c r="BL215" s="6" t="s">
        <v>110</v>
      </c>
      <c r="BM215" s="6" t="s">
        <v>262</v>
      </c>
    </row>
    <row r="216" spans="2:65" s="101" customFormat="1" ht="16.5" hidden="1" customHeight="1" x14ac:dyDescent="0.3">
      <c r="B216" s="100"/>
      <c r="E216" s="102" t="s">
        <v>17</v>
      </c>
      <c r="F216" s="133" t="s">
        <v>263</v>
      </c>
      <c r="G216" s="134"/>
      <c r="H216" s="134"/>
      <c r="I216" s="134"/>
      <c r="K216" s="103">
        <v>39.65</v>
      </c>
      <c r="R216" s="104"/>
      <c r="T216" s="105"/>
      <c r="AA216" s="106"/>
      <c r="AT216" s="102" t="s">
        <v>113</v>
      </c>
      <c r="AU216" s="102" t="s">
        <v>9</v>
      </c>
      <c r="AV216" s="101" t="s">
        <v>9</v>
      </c>
      <c r="AW216" s="101" t="s">
        <v>114</v>
      </c>
      <c r="AX216" s="101" t="s">
        <v>80</v>
      </c>
      <c r="AY216" s="102" t="s">
        <v>105</v>
      </c>
    </row>
    <row r="217" spans="2:65" s="13" customFormat="1" ht="25.5" hidden="1" customHeight="1" x14ac:dyDescent="0.3">
      <c r="B217" s="56"/>
      <c r="C217" s="91" t="s">
        <v>264</v>
      </c>
      <c r="D217" s="91" t="s">
        <v>106</v>
      </c>
      <c r="E217" s="92" t="s">
        <v>265</v>
      </c>
      <c r="F217" s="139" t="s">
        <v>266</v>
      </c>
      <c r="G217" s="139"/>
      <c r="H217" s="139"/>
      <c r="I217" s="139"/>
      <c r="J217" s="93" t="s">
        <v>204</v>
      </c>
      <c r="K217" s="94">
        <v>39.65</v>
      </c>
      <c r="L217" s="140">
        <v>0</v>
      </c>
      <c r="M217" s="140"/>
      <c r="N217" s="130">
        <f>ROUND(L217*K217,2)</f>
        <v>0</v>
      </c>
      <c r="O217" s="130"/>
      <c r="P217" s="130"/>
      <c r="Q217" s="130"/>
      <c r="R217" s="59"/>
      <c r="T217" s="95" t="s">
        <v>17</v>
      </c>
      <c r="U217" s="96" t="s">
        <v>33</v>
      </c>
      <c r="W217" s="97">
        <f>V217*K217</f>
        <v>0</v>
      </c>
      <c r="X217" s="97">
        <v>0</v>
      </c>
      <c r="Y217" s="97">
        <f>X217*K217</f>
        <v>0</v>
      </c>
      <c r="Z217" s="97">
        <v>0</v>
      </c>
      <c r="AA217" s="98">
        <f>Z217*K217</f>
        <v>0</v>
      </c>
      <c r="AR217" s="6" t="s">
        <v>110</v>
      </c>
      <c r="AT217" s="6" t="s">
        <v>106</v>
      </c>
      <c r="AU217" s="6" t="s">
        <v>9</v>
      </c>
      <c r="AY217" s="6" t="s">
        <v>105</v>
      </c>
      <c r="BE217" s="99">
        <f>IF(U217="základní",N217,0)</f>
        <v>0</v>
      </c>
      <c r="BF217" s="99">
        <f>IF(U217="snížená",N217,0)</f>
        <v>0</v>
      </c>
      <c r="BG217" s="99">
        <f>IF(U217="zákl. přenesená",N217,0)</f>
        <v>0</v>
      </c>
      <c r="BH217" s="99">
        <f>IF(U217="sníž. přenesená",N217,0)</f>
        <v>0</v>
      </c>
      <c r="BI217" s="99">
        <f>IF(U217="nulová",N217,0)</f>
        <v>0</v>
      </c>
      <c r="BJ217" s="6" t="s">
        <v>80</v>
      </c>
      <c r="BK217" s="99">
        <f>ROUND(L217*K217,2)</f>
        <v>0</v>
      </c>
      <c r="BL217" s="6" t="s">
        <v>110</v>
      </c>
      <c r="BM217" s="6" t="s">
        <v>267</v>
      </c>
    </row>
    <row r="218" spans="2:65" s="13" customFormat="1" ht="38.25" hidden="1" customHeight="1" x14ac:dyDescent="0.3">
      <c r="B218" s="56"/>
      <c r="C218" s="91" t="s">
        <v>268</v>
      </c>
      <c r="D218" s="91" t="s">
        <v>106</v>
      </c>
      <c r="E218" s="92" t="s">
        <v>269</v>
      </c>
      <c r="F218" s="139" t="s">
        <v>270</v>
      </c>
      <c r="G218" s="139"/>
      <c r="H218" s="139"/>
      <c r="I218" s="139"/>
      <c r="J218" s="93" t="s">
        <v>181</v>
      </c>
      <c r="K218" s="94">
        <v>0.1</v>
      </c>
      <c r="L218" s="140">
        <v>0</v>
      </c>
      <c r="M218" s="140"/>
      <c r="N218" s="130">
        <f>ROUND(L218*K218,2)</f>
        <v>0</v>
      </c>
      <c r="O218" s="130"/>
      <c r="P218" s="130"/>
      <c r="Q218" s="130"/>
      <c r="R218" s="59"/>
      <c r="T218" s="95" t="s">
        <v>17</v>
      </c>
      <c r="U218" s="96" t="s">
        <v>33</v>
      </c>
      <c r="W218" s="97">
        <f>V218*K218</f>
        <v>0</v>
      </c>
      <c r="X218" s="97">
        <v>1.0601700000000001</v>
      </c>
      <c r="Y218" s="97">
        <f>X218*K218</f>
        <v>0.10601700000000001</v>
      </c>
      <c r="Z218" s="97">
        <v>0</v>
      </c>
      <c r="AA218" s="98">
        <f>Z218*K218</f>
        <v>0</v>
      </c>
      <c r="AR218" s="6" t="s">
        <v>110</v>
      </c>
      <c r="AT218" s="6" t="s">
        <v>106</v>
      </c>
      <c r="AU218" s="6" t="s">
        <v>9</v>
      </c>
      <c r="AY218" s="6" t="s">
        <v>105</v>
      </c>
      <c r="BE218" s="99">
        <f>IF(U218="základní",N218,0)</f>
        <v>0</v>
      </c>
      <c r="BF218" s="99">
        <f>IF(U218="snížená",N218,0)</f>
        <v>0</v>
      </c>
      <c r="BG218" s="99">
        <f>IF(U218="zákl. přenesená",N218,0)</f>
        <v>0</v>
      </c>
      <c r="BH218" s="99">
        <f>IF(U218="sníž. přenesená",N218,0)</f>
        <v>0</v>
      </c>
      <c r="BI218" s="99">
        <f>IF(U218="nulová",N218,0)</f>
        <v>0</v>
      </c>
      <c r="BJ218" s="6" t="s">
        <v>80</v>
      </c>
      <c r="BK218" s="99">
        <f>ROUND(L218*K218,2)</f>
        <v>0</v>
      </c>
      <c r="BL218" s="6" t="s">
        <v>110</v>
      </c>
      <c r="BM218" s="6" t="s">
        <v>271</v>
      </c>
    </row>
    <row r="219" spans="2:65" s="101" customFormat="1" ht="16.5" hidden="1" customHeight="1" x14ac:dyDescent="0.3">
      <c r="B219" s="100"/>
      <c r="E219" s="102" t="s">
        <v>17</v>
      </c>
      <c r="F219" s="133" t="s">
        <v>272</v>
      </c>
      <c r="G219" s="134"/>
      <c r="H219" s="134"/>
      <c r="I219" s="134"/>
      <c r="K219" s="103">
        <v>0.1</v>
      </c>
      <c r="R219" s="104"/>
      <c r="T219" s="105"/>
      <c r="AA219" s="106"/>
      <c r="AT219" s="102" t="s">
        <v>113</v>
      </c>
      <c r="AU219" s="102" t="s">
        <v>9</v>
      </c>
      <c r="AV219" s="101" t="s">
        <v>9</v>
      </c>
      <c r="AW219" s="101" t="s">
        <v>114</v>
      </c>
      <c r="AX219" s="101" t="s">
        <v>80</v>
      </c>
      <c r="AY219" s="102" t="s">
        <v>105</v>
      </c>
    </row>
    <row r="220" spans="2:65" s="13" customFormat="1" ht="38.25" hidden="1" customHeight="1" x14ac:dyDescent="0.3">
      <c r="B220" s="56"/>
      <c r="C220" s="91" t="s">
        <v>273</v>
      </c>
      <c r="D220" s="91" t="s">
        <v>106</v>
      </c>
      <c r="E220" s="92" t="s">
        <v>274</v>
      </c>
      <c r="F220" s="139" t="s">
        <v>275</v>
      </c>
      <c r="G220" s="139"/>
      <c r="H220" s="139"/>
      <c r="I220" s="139"/>
      <c r="J220" s="93" t="s">
        <v>276</v>
      </c>
      <c r="K220" s="94">
        <v>4</v>
      </c>
      <c r="L220" s="140">
        <v>0</v>
      </c>
      <c r="M220" s="140"/>
      <c r="N220" s="130">
        <f>ROUND(L220*K220,2)</f>
        <v>0</v>
      </c>
      <c r="O220" s="130"/>
      <c r="P220" s="130"/>
      <c r="Q220" s="130"/>
      <c r="R220" s="59"/>
      <c r="T220" s="95" t="s">
        <v>17</v>
      </c>
      <c r="U220" s="96" t="s">
        <v>33</v>
      </c>
      <c r="W220" s="97">
        <f>V220*K220</f>
        <v>0</v>
      </c>
      <c r="X220" s="97">
        <v>0</v>
      </c>
      <c r="Y220" s="97">
        <f>X220*K220</f>
        <v>0</v>
      </c>
      <c r="Z220" s="97">
        <v>0</v>
      </c>
      <c r="AA220" s="98">
        <f>Z220*K220</f>
        <v>0</v>
      </c>
      <c r="AR220" s="6" t="s">
        <v>110</v>
      </c>
      <c r="AT220" s="6" t="s">
        <v>106</v>
      </c>
      <c r="AU220" s="6" t="s">
        <v>9</v>
      </c>
      <c r="AY220" s="6" t="s">
        <v>105</v>
      </c>
      <c r="BE220" s="99">
        <f>IF(U220="základní",N220,0)</f>
        <v>0</v>
      </c>
      <c r="BF220" s="99">
        <f>IF(U220="snížená",N220,0)</f>
        <v>0</v>
      </c>
      <c r="BG220" s="99">
        <f>IF(U220="zákl. přenesená",N220,0)</f>
        <v>0</v>
      </c>
      <c r="BH220" s="99">
        <f>IF(U220="sníž. přenesená",N220,0)</f>
        <v>0</v>
      </c>
      <c r="BI220" s="99">
        <f>IF(U220="nulová",N220,0)</f>
        <v>0</v>
      </c>
      <c r="BJ220" s="6" t="s">
        <v>80</v>
      </c>
      <c r="BK220" s="99">
        <f>ROUND(L220*K220,2)</f>
        <v>0</v>
      </c>
      <c r="BL220" s="6" t="s">
        <v>110</v>
      </c>
      <c r="BM220" s="6" t="s">
        <v>277</v>
      </c>
    </row>
    <row r="221" spans="2:65" s="101" customFormat="1" ht="25.5" hidden="1" customHeight="1" x14ac:dyDescent="0.3">
      <c r="B221" s="100"/>
      <c r="E221" s="102" t="s">
        <v>17</v>
      </c>
      <c r="F221" s="133" t="s">
        <v>278</v>
      </c>
      <c r="G221" s="134"/>
      <c r="H221" s="134"/>
      <c r="I221" s="134"/>
      <c r="K221" s="103">
        <v>4</v>
      </c>
      <c r="R221" s="104"/>
      <c r="T221" s="105"/>
      <c r="AA221" s="106"/>
      <c r="AT221" s="102" t="s">
        <v>113</v>
      </c>
      <c r="AU221" s="102" t="s">
        <v>9</v>
      </c>
      <c r="AV221" s="101" t="s">
        <v>9</v>
      </c>
      <c r="AW221" s="101" t="s">
        <v>114</v>
      </c>
      <c r="AX221" s="101" t="s">
        <v>80</v>
      </c>
      <c r="AY221" s="102" t="s">
        <v>105</v>
      </c>
    </row>
    <row r="222" spans="2:65" s="13" customFormat="1" ht="38.25" hidden="1" customHeight="1" x14ac:dyDescent="0.3">
      <c r="B222" s="56"/>
      <c r="C222" s="91" t="s">
        <v>279</v>
      </c>
      <c r="D222" s="91" t="s">
        <v>106</v>
      </c>
      <c r="E222" s="92" t="s">
        <v>280</v>
      </c>
      <c r="F222" s="139" t="s">
        <v>281</v>
      </c>
      <c r="G222" s="139"/>
      <c r="H222" s="139"/>
      <c r="I222" s="139"/>
      <c r="J222" s="93" t="s">
        <v>204</v>
      </c>
      <c r="K222" s="94">
        <v>9.75</v>
      </c>
      <c r="L222" s="140">
        <v>0</v>
      </c>
      <c r="M222" s="140"/>
      <c r="N222" s="130">
        <f>ROUND(L222*K222,2)</f>
        <v>0</v>
      </c>
      <c r="O222" s="130"/>
      <c r="P222" s="130"/>
      <c r="Q222" s="130"/>
      <c r="R222" s="59"/>
      <c r="T222" s="95" t="s">
        <v>17</v>
      </c>
      <c r="U222" s="96" t="s">
        <v>33</v>
      </c>
      <c r="W222" s="97">
        <f>V222*K222</f>
        <v>0</v>
      </c>
      <c r="X222" s="97">
        <v>0.45195000000000002</v>
      </c>
      <c r="Y222" s="97">
        <f>X222*K222</f>
        <v>4.4065124999999998</v>
      </c>
      <c r="Z222" s="97">
        <v>0</v>
      </c>
      <c r="AA222" s="98">
        <f>Z222*K222</f>
        <v>0</v>
      </c>
      <c r="AR222" s="6" t="s">
        <v>110</v>
      </c>
      <c r="AT222" s="6" t="s">
        <v>106</v>
      </c>
      <c r="AU222" s="6" t="s">
        <v>9</v>
      </c>
      <c r="AY222" s="6" t="s">
        <v>105</v>
      </c>
      <c r="BE222" s="99">
        <f>IF(U222="základní",N222,0)</f>
        <v>0</v>
      </c>
      <c r="BF222" s="99">
        <f>IF(U222="snížená",N222,0)</f>
        <v>0</v>
      </c>
      <c r="BG222" s="99">
        <f>IF(U222="zákl. přenesená",N222,0)</f>
        <v>0</v>
      </c>
      <c r="BH222" s="99">
        <f>IF(U222="sníž. přenesená",N222,0)</f>
        <v>0</v>
      </c>
      <c r="BI222" s="99">
        <f>IF(U222="nulová",N222,0)</f>
        <v>0</v>
      </c>
      <c r="BJ222" s="6" t="s">
        <v>80</v>
      </c>
      <c r="BK222" s="99">
        <f>ROUND(L222*K222,2)</f>
        <v>0</v>
      </c>
      <c r="BL222" s="6" t="s">
        <v>110</v>
      </c>
      <c r="BM222" s="6" t="s">
        <v>282</v>
      </c>
    </row>
    <row r="223" spans="2:65" s="101" customFormat="1" ht="16.5" hidden="1" customHeight="1" x14ac:dyDescent="0.3">
      <c r="B223" s="100"/>
      <c r="E223" s="102" t="s">
        <v>17</v>
      </c>
      <c r="F223" s="133" t="s">
        <v>283</v>
      </c>
      <c r="G223" s="134"/>
      <c r="H223" s="134"/>
      <c r="I223" s="134"/>
      <c r="K223" s="103">
        <v>9.75</v>
      </c>
      <c r="R223" s="104"/>
      <c r="T223" s="105"/>
      <c r="AA223" s="106"/>
      <c r="AT223" s="102" t="s">
        <v>113</v>
      </c>
      <c r="AU223" s="102" t="s">
        <v>9</v>
      </c>
      <c r="AV223" s="101" t="s">
        <v>9</v>
      </c>
      <c r="AW223" s="101" t="s">
        <v>114</v>
      </c>
      <c r="AX223" s="101" t="s">
        <v>80</v>
      </c>
      <c r="AY223" s="102" t="s">
        <v>105</v>
      </c>
    </row>
    <row r="224" spans="2:65" s="13" customFormat="1" ht="38.25" hidden="1" customHeight="1" x14ac:dyDescent="0.3">
      <c r="B224" s="56"/>
      <c r="C224" s="91" t="s">
        <v>284</v>
      </c>
      <c r="D224" s="91" t="s">
        <v>106</v>
      </c>
      <c r="E224" s="92" t="s">
        <v>285</v>
      </c>
      <c r="F224" s="139" t="s">
        <v>286</v>
      </c>
      <c r="G224" s="139"/>
      <c r="H224" s="139"/>
      <c r="I224" s="139"/>
      <c r="J224" s="93" t="s">
        <v>204</v>
      </c>
      <c r="K224" s="94">
        <v>24.875</v>
      </c>
      <c r="L224" s="140">
        <v>0</v>
      </c>
      <c r="M224" s="140"/>
      <c r="N224" s="130">
        <f>ROUND(L224*K224,2)</f>
        <v>0</v>
      </c>
      <c r="O224" s="130"/>
      <c r="P224" s="130"/>
      <c r="Q224" s="130"/>
      <c r="R224" s="59"/>
      <c r="T224" s="95" t="s">
        <v>17</v>
      </c>
      <c r="U224" s="96" t="s">
        <v>33</v>
      </c>
      <c r="W224" s="97">
        <f>V224*K224</f>
        <v>0</v>
      </c>
      <c r="X224" s="97">
        <v>0.96611999999999998</v>
      </c>
      <c r="Y224" s="97">
        <f>X224*K224</f>
        <v>24.032235</v>
      </c>
      <c r="Z224" s="97">
        <v>0</v>
      </c>
      <c r="AA224" s="98">
        <f>Z224*K224</f>
        <v>0</v>
      </c>
      <c r="AR224" s="6" t="s">
        <v>110</v>
      </c>
      <c r="AT224" s="6" t="s">
        <v>106</v>
      </c>
      <c r="AU224" s="6" t="s">
        <v>9</v>
      </c>
      <c r="AY224" s="6" t="s">
        <v>105</v>
      </c>
      <c r="BE224" s="99">
        <f>IF(U224="základní",N224,0)</f>
        <v>0</v>
      </c>
      <c r="BF224" s="99">
        <f>IF(U224="snížená",N224,0)</f>
        <v>0</v>
      </c>
      <c r="BG224" s="99">
        <f>IF(U224="zákl. přenesená",N224,0)</f>
        <v>0</v>
      </c>
      <c r="BH224" s="99">
        <f>IF(U224="sníž. přenesená",N224,0)</f>
        <v>0</v>
      </c>
      <c r="BI224" s="99">
        <f>IF(U224="nulová",N224,0)</f>
        <v>0</v>
      </c>
      <c r="BJ224" s="6" t="s">
        <v>80</v>
      </c>
      <c r="BK224" s="99">
        <f>ROUND(L224*K224,2)</f>
        <v>0</v>
      </c>
      <c r="BL224" s="6" t="s">
        <v>110</v>
      </c>
      <c r="BM224" s="6" t="s">
        <v>287</v>
      </c>
    </row>
    <row r="225" spans="2:65" s="101" customFormat="1" ht="16.5" hidden="1" customHeight="1" x14ac:dyDescent="0.3">
      <c r="B225" s="100"/>
      <c r="E225" s="102" t="s">
        <v>17</v>
      </c>
      <c r="F225" s="133" t="s">
        <v>288</v>
      </c>
      <c r="G225" s="134"/>
      <c r="H225" s="134"/>
      <c r="I225" s="134"/>
      <c r="K225" s="103">
        <v>24.875</v>
      </c>
      <c r="R225" s="104"/>
      <c r="T225" s="105"/>
      <c r="AA225" s="106"/>
      <c r="AT225" s="102" t="s">
        <v>113</v>
      </c>
      <c r="AU225" s="102" t="s">
        <v>9</v>
      </c>
      <c r="AV225" s="101" t="s">
        <v>9</v>
      </c>
      <c r="AW225" s="101" t="s">
        <v>114</v>
      </c>
      <c r="AX225" s="101" t="s">
        <v>80</v>
      </c>
      <c r="AY225" s="102" t="s">
        <v>105</v>
      </c>
    </row>
    <row r="226" spans="2:65" s="13" customFormat="1" ht="25.5" hidden="1" customHeight="1" x14ac:dyDescent="0.3">
      <c r="B226" s="56"/>
      <c r="C226" s="91" t="s">
        <v>289</v>
      </c>
      <c r="D226" s="91" t="s">
        <v>106</v>
      </c>
      <c r="E226" s="92" t="s">
        <v>290</v>
      </c>
      <c r="F226" s="139" t="s">
        <v>291</v>
      </c>
      <c r="G226" s="139"/>
      <c r="H226" s="139"/>
      <c r="I226" s="139"/>
      <c r="J226" s="93" t="s">
        <v>181</v>
      </c>
      <c r="K226" s="94">
        <v>3.5999999999999997E-2</v>
      </c>
      <c r="L226" s="140">
        <v>0</v>
      </c>
      <c r="M226" s="140"/>
      <c r="N226" s="130">
        <f>ROUND(L226*K226,2)</f>
        <v>0</v>
      </c>
      <c r="O226" s="130"/>
      <c r="P226" s="130"/>
      <c r="Q226" s="130"/>
      <c r="R226" s="59"/>
      <c r="T226" s="95" t="s">
        <v>17</v>
      </c>
      <c r="U226" s="96" t="s">
        <v>33</v>
      </c>
      <c r="W226" s="97">
        <f>V226*K226</f>
        <v>0</v>
      </c>
      <c r="X226" s="97">
        <v>1.05871</v>
      </c>
      <c r="Y226" s="97">
        <f>X226*K226</f>
        <v>3.8113559999999998E-2</v>
      </c>
      <c r="Z226" s="97">
        <v>0</v>
      </c>
      <c r="AA226" s="98">
        <f>Z226*K226</f>
        <v>0</v>
      </c>
      <c r="AR226" s="6" t="s">
        <v>110</v>
      </c>
      <c r="AT226" s="6" t="s">
        <v>106</v>
      </c>
      <c r="AU226" s="6" t="s">
        <v>9</v>
      </c>
      <c r="AY226" s="6" t="s">
        <v>105</v>
      </c>
      <c r="BE226" s="99">
        <f>IF(U226="základní",N226,0)</f>
        <v>0</v>
      </c>
      <c r="BF226" s="99">
        <f>IF(U226="snížená",N226,0)</f>
        <v>0</v>
      </c>
      <c r="BG226" s="99">
        <f>IF(U226="zákl. přenesená",N226,0)</f>
        <v>0</v>
      </c>
      <c r="BH226" s="99">
        <f>IF(U226="sníž. přenesená",N226,0)</f>
        <v>0</v>
      </c>
      <c r="BI226" s="99">
        <f>IF(U226="nulová",N226,0)</f>
        <v>0</v>
      </c>
      <c r="BJ226" s="6" t="s">
        <v>80</v>
      </c>
      <c r="BK226" s="99">
        <f>ROUND(L226*K226,2)</f>
        <v>0</v>
      </c>
      <c r="BL226" s="6" t="s">
        <v>110</v>
      </c>
      <c r="BM226" s="6" t="s">
        <v>292</v>
      </c>
    </row>
    <row r="227" spans="2:65" s="101" customFormat="1" ht="16.5" hidden="1" customHeight="1" x14ac:dyDescent="0.3">
      <c r="B227" s="100"/>
      <c r="E227" s="102" t="s">
        <v>17</v>
      </c>
      <c r="F227" s="133" t="s">
        <v>293</v>
      </c>
      <c r="G227" s="134"/>
      <c r="H227" s="134"/>
      <c r="I227" s="134"/>
      <c r="K227" s="103">
        <v>3.5999999999999997E-2</v>
      </c>
      <c r="R227" s="104"/>
      <c r="T227" s="105"/>
      <c r="AA227" s="106"/>
      <c r="AT227" s="102" t="s">
        <v>113</v>
      </c>
      <c r="AU227" s="102" t="s">
        <v>9</v>
      </c>
      <c r="AV227" s="101" t="s">
        <v>9</v>
      </c>
      <c r="AW227" s="101" t="s">
        <v>114</v>
      </c>
      <c r="AX227" s="101" t="s">
        <v>80</v>
      </c>
      <c r="AY227" s="102" t="s">
        <v>105</v>
      </c>
    </row>
    <row r="228" spans="2:65" s="81" customFormat="1" ht="29.85" hidden="1" customHeight="1" x14ac:dyDescent="0.3">
      <c r="B228" s="80"/>
      <c r="D228" s="90" t="s">
        <v>56</v>
      </c>
      <c r="E228" s="90"/>
      <c r="F228" s="90"/>
      <c r="G228" s="90"/>
      <c r="H228" s="90"/>
      <c r="I228" s="90"/>
      <c r="J228" s="90"/>
      <c r="K228" s="90"/>
      <c r="L228" s="90"/>
      <c r="M228" s="90"/>
      <c r="N228" s="148">
        <f>BK228</f>
        <v>0</v>
      </c>
      <c r="O228" s="149"/>
      <c r="P228" s="149"/>
      <c r="Q228" s="149"/>
      <c r="R228" s="83"/>
      <c r="T228" s="84"/>
      <c r="W228" s="85">
        <f>SUM(W229:W260)</f>
        <v>0</v>
      </c>
      <c r="Y228" s="85">
        <f>SUM(Y229:Y260)</f>
        <v>44.530926770000001</v>
      </c>
      <c r="AA228" s="86">
        <f>SUM(AA229:AA260)</f>
        <v>0</v>
      </c>
      <c r="AR228" s="87" t="s">
        <v>80</v>
      </c>
      <c r="AT228" s="88" t="s">
        <v>103</v>
      </c>
      <c r="AU228" s="88" t="s">
        <v>80</v>
      </c>
      <c r="AY228" s="87" t="s">
        <v>105</v>
      </c>
      <c r="BK228" s="89">
        <f>SUM(BK229:BK260)</f>
        <v>0</v>
      </c>
    </row>
    <row r="229" spans="2:65" s="13" customFormat="1" ht="38.25" hidden="1" customHeight="1" x14ac:dyDescent="0.3">
      <c r="B229" s="56"/>
      <c r="C229" s="91" t="s">
        <v>294</v>
      </c>
      <c r="D229" s="91" t="s">
        <v>106</v>
      </c>
      <c r="E229" s="92" t="s">
        <v>295</v>
      </c>
      <c r="F229" s="139" t="s">
        <v>296</v>
      </c>
      <c r="G229" s="139"/>
      <c r="H229" s="139"/>
      <c r="I229" s="139"/>
      <c r="J229" s="93" t="s">
        <v>204</v>
      </c>
      <c r="K229" s="94">
        <v>25.74</v>
      </c>
      <c r="L229" s="140">
        <v>0</v>
      </c>
      <c r="M229" s="140"/>
      <c r="N229" s="130">
        <f>ROUND(L229*K229,2)</f>
        <v>0</v>
      </c>
      <c r="O229" s="130"/>
      <c r="P229" s="130"/>
      <c r="Q229" s="130"/>
      <c r="R229" s="59"/>
      <c r="T229" s="95" t="s">
        <v>17</v>
      </c>
      <c r="U229" s="96" t="s">
        <v>33</v>
      </c>
      <c r="W229" s="97">
        <f>V229*K229</f>
        <v>0</v>
      </c>
      <c r="X229" s="97">
        <v>0.14854000000000001</v>
      </c>
      <c r="Y229" s="97">
        <f>X229*K229</f>
        <v>3.8234195999999998</v>
      </c>
      <c r="Z229" s="97">
        <v>0</v>
      </c>
      <c r="AA229" s="98">
        <f>Z229*K229</f>
        <v>0</v>
      </c>
      <c r="AR229" s="6" t="s">
        <v>110</v>
      </c>
      <c r="AT229" s="6" t="s">
        <v>106</v>
      </c>
      <c r="AU229" s="6" t="s">
        <v>9</v>
      </c>
      <c r="AY229" s="6" t="s">
        <v>105</v>
      </c>
      <c r="BE229" s="99">
        <f>IF(U229="základní",N229,0)</f>
        <v>0</v>
      </c>
      <c r="BF229" s="99">
        <f>IF(U229="snížená",N229,0)</f>
        <v>0</v>
      </c>
      <c r="BG229" s="99">
        <f>IF(U229="zákl. přenesená",N229,0)</f>
        <v>0</v>
      </c>
      <c r="BH229" s="99">
        <f>IF(U229="sníž. přenesená",N229,0)</f>
        <v>0</v>
      </c>
      <c r="BI229" s="99">
        <f>IF(U229="nulová",N229,0)</f>
        <v>0</v>
      </c>
      <c r="BJ229" s="6" t="s">
        <v>80</v>
      </c>
      <c r="BK229" s="99">
        <f>ROUND(L229*K229,2)</f>
        <v>0</v>
      </c>
      <c r="BL229" s="6" t="s">
        <v>110</v>
      </c>
      <c r="BM229" s="6" t="s">
        <v>297</v>
      </c>
    </row>
    <row r="230" spans="2:65" s="101" customFormat="1" ht="16.5" hidden="1" customHeight="1" x14ac:dyDescent="0.3">
      <c r="B230" s="100"/>
      <c r="E230" s="102" t="s">
        <v>17</v>
      </c>
      <c r="F230" s="133" t="s">
        <v>298</v>
      </c>
      <c r="G230" s="134"/>
      <c r="H230" s="134"/>
      <c r="I230" s="134"/>
      <c r="K230" s="103">
        <v>25.74</v>
      </c>
      <c r="R230" s="104"/>
      <c r="T230" s="105"/>
      <c r="AA230" s="106"/>
      <c r="AT230" s="102" t="s">
        <v>113</v>
      </c>
      <c r="AU230" s="102" t="s">
        <v>9</v>
      </c>
      <c r="AV230" s="101" t="s">
        <v>9</v>
      </c>
      <c r="AW230" s="101" t="s">
        <v>114</v>
      </c>
      <c r="AX230" s="101" t="s">
        <v>80</v>
      </c>
      <c r="AY230" s="102" t="s">
        <v>105</v>
      </c>
    </row>
    <row r="231" spans="2:65" s="13" customFormat="1" ht="51" hidden="1" customHeight="1" x14ac:dyDescent="0.3">
      <c r="B231" s="56"/>
      <c r="C231" s="91" t="s">
        <v>299</v>
      </c>
      <c r="D231" s="91" t="s">
        <v>106</v>
      </c>
      <c r="E231" s="92" t="s">
        <v>300</v>
      </c>
      <c r="F231" s="139" t="s">
        <v>301</v>
      </c>
      <c r="G231" s="139"/>
      <c r="H231" s="139"/>
      <c r="I231" s="139"/>
      <c r="J231" s="93" t="s">
        <v>204</v>
      </c>
      <c r="K231" s="94">
        <v>3.444</v>
      </c>
      <c r="L231" s="140">
        <v>0</v>
      </c>
      <c r="M231" s="140"/>
      <c r="N231" s="130">
        <f>ROUND(L231*K231,2)</f>
        <v>0</v>
      </c>
      <c r="O231" s="130"/>
      <c r="P231" s="130"/>
      <c r="Q231" s="130"/>
      <c r="R231" s="59"/>
      <c r="T231" s="95" t="s">
        <v>17</v>
      </c>
      <c r="U231" s="96" t="s">
        <v>33</v>
      </c>
      <c r="W231" s="97">
        <f>V231*K231</f>
        <v>0</v>
      </c>
      <c r="X231" s="97">
        <v>0.14854000000000001</v>
      </c>
      <c r="Y231" s="97">
        <f>X231*K231</f>
        <v>0.51157176000000004</v>
      </c>
      <c r="Z231" s="97">
        <v>0</v>
      </c>
      <c r="AA231" s="98">
        <f>Z231*K231</f>
        <v>0</v>
      </c>
      <c r="AR231" s="6" t="s">
        <v>110</v>
      </c>
      <c r="AT231" s="6" t="s">
        <v>106</v>
      </c>
      <c r="AU231" s="6" t="s">
        <v>9</v>
      </c>
      <c r="AY231" s="6" t="s">
        <v>105</v>
      </c>
      <c r="BE231" s="99">
        <f>IF(U231="základní",N231,0)</f>
        <v>0</v>
      </c>
      <c r="BF231" s="99">
        <f>IF(U231="snížená",N231,0)</f>
        <v>0</v>
      </c>
      <c r="BG231" s="99">
        <f>IF(U231="zákl. přenesená",N231,0)</f>
        <v>0</v>
      </c>
      <c r="BH231" s="99">
        <f>IF(U231="sníž. přenesená",N231,0)</f>
        <v>0</v>
      </c>
      <c r="BI231" s="99">
        <f>IF(U231="nulová",N231,0)</f>
        <v>0</v>
      </c>
      <c r="BJ231" s="6" t="s">
        <v>80</v>
      </c>
      <c r="BK231" s="99">
        <f>ROUND(L231*K231,2)</f>
        <v>0</v>
      </c>
      <c r="BL231" s="6" t="s">
        <v>110</v>
      </c>
      <c r="BM231" s="6" t="s">
        <v>302</v>
      </c>
    </row>
    <row r="232" spans="2:65" s="101" customFormat="1" ht="16.5" hidden="1" customHeight="1" x14ac:dyDescent="0.3">
      <c r="B232" s="100"/>
      <c r="E232" s="102" t="s">
        <v>17</v>
      </c>
      <c r="F232" s="133" t="s">
        <v>303</v>
      </c>
      <c r="G232" s="134"/>
      <c r="H232" s="134"/>
      <c r="I232" s="134"/>
      <c r="K232" s="103">
        <v>3.444</v>
      </c>
      <c r="R232" s="104"/>
      <c r="T232" s="105"/>
      <c r="AA232" s="106"/>
      <c r="AT232" s="102" t="s">
        <v>113</v>
      </c>
      <c r="AU232" s="102" t="s">
        <v>9</v>
      </c>
      <c r="AV232" s="101" t="s">
        <v>9</v>
      </c>
      <c r="AW232" s="101" t="s">
        <v>114</v>
      </c>
      <c r="AX232" s="101" t="s">
        <v>80</v>
      </c>
      <c r="AY232" s="102" t="s">
        <v>105</v>
      </c>
    </row>
    <row r="233" spans="2:65" s="13" customFormat="1" ht="38.25" hidden="1" customHeight="1" x14ac:dyDescent="0.3">
      <c r="B233" s="56"/>
      <c r="C233" s="91" t="s">
        <v>304</v>
      </c>
      <c r="D233" s="91" t="s">
        <v>106</v>
      </c>
      <c r="E233" s="92" t="s">
        <v>305</v>
      </c>
      <c r="F233" s="139" t="s">
        <v>306</v>
      </c>
      <c r="G233" s="139"/>
      <c r="H233" s="139"/>
      <c r="I233" s="139"/>
      <c r="J233" s="93" t="s">
        <v>204</v>
      </c>
      <c r="K233" s="94">
        <v>100.087</v>
      </c>
      <c r="L233" s="140">
        <v>0</v>
      </c>
      <c r="M233" s="140"/>
      <c r="N233" s="130">
        <f>ROUND(L233*K233,2)</f>
        <v>0</v>
      </c>
      <c r="O233" s="130"/>
      <c r="P233" s="130"/>
      <c r="Q233" s="130"/>
      <c r="R233" s="59"/>
      <c r="T233" s="95" t="s">
        <v>17</v>
      </c>
      <c r="U233" s="96" t="s">
        <v>33</v>
      </c>
      <c r="W233" s="97">
        <f>V233*K233</f>
        <v>0</v>
      </c>
      <c r="X233" s="97">
        <v>0.20832000000000001</v>
      </c>
      <c r="Y233" s="97">
        <f>X233*K233</f>
        <v>20.850123840000002</v>
      </c>
      <c r="Z233" s="97">
        <v>0</v>
      </c>
      <c r="AA233" s="98">
        <f>Z233*K233</f>
        <v>0</v>
      </c>
      <c r="AR233" s="6" t="s">
        <v>110</v>
      </c>
      <c r="AT233" s="6" t="s">
        <v>106</v>
      </c>
      <c r="AU233" s="6" t="s">
        <v>9</v>
      </c>
      <c r="AY233" s="6" t="s">
        <v>105</v>
      </c>
      <c r="BE233" s="99">
        <f>IF(U233="základní",N233,0)</f>
        <v>0</v>
      </c>
      <c r="BF233" s="99">
        <f>IF(U233="snížená",N233,0)</f>
        <v>0</v>
      </c>
      <c r="BG233" s="99">
        <f>IF(U233="zákl. přenesená",N233,0)</f>
        <v>0</v>
      </c>
      <c r="BH233" s="99">
        <f>IF(U233="sníž. přenesená",N233,0)</f>
        <v>0</v>
      </c>
      <c r="BI233" s="99">
        <f>IF(U233="nulová",N233,0)</f>
        <v>0</v>
      </c>
      <c r="BJ233" s="6" t="s">
        <v>80</v>
      </c>
      <c r="BK233" s="99">
        <f>ROUND(L233*K233,2)</f>
        <v>0</v>
      </c>
      <c r="BL233" s="6" t="s">
        <v>110</v>
      </c>
      <c r="BM233" s="6" t="s">
        <v>307</v>
      </c>
    </row>
    <row r="234" spans="2:65" s="101" customFormat="1" ht="16.5" hidden="1" customHeight="1" x14ac:dyDescent="0.3">
      <c r="B234" s="100"/>
      <c r="E234" s="102" t="s">
        <v>17</v>
      </c>
      <c r="F234" s="133" t="s">
        <v>308</v>
      </c>
      <c r="G234" s="134"/>
      <c r="H234" s="134"/>
      <c r="I234" s="134"/>
      <c r="K234" s="103">
        <v>111</v>
      </c>
      <c r="R234" s="104"/>
      <c r="T234" s="105"/>
      <c r="AA234" s="106"/>
      <c r="AT234" s="102" t="s">
        <v>113</v>
      </c>
      <c r="AU234" s="102" t="s">
        <v>9</v>
      </c>
      <c r="AV234" s="101" t="s">
        <v>9</v>
      </c>
      <c r="AW234" s="101" t="s">
        <v>114</v>
      </c>
      <c r="AX234" s="101" t="s">
        <v>104</v>
      </c>
      <c r="AY234" s="102" t="s">
        <v>105</v>
      </c>
    </row>
    <row r="235" spans="2:65" s="101" customFormat="1" ht="16.5" hidden="1" customHeight="1" x14ac:dyDescent="0.3">
      <c r="B235" s="100"/>
      <c r="E235" s="102" t="s">
        <v>17</v>
      </c>
      <c r="F235" s="135" t="s">
        <v>309</v>
      </c>
      <c r="G235" s="136"/>
      <c r="H235" s="136"/>
      <c r="I235" s="136"/>
      <c r="K235" s="103">
        <v>-10.913</v>
      </c>
      <c r="R235" s="104"/>
      <c r="T235" s="105"/>
      <c r="AA235" s="106"/>
      <c r="AT235" s="102" t="s">
        <v>113</v>
      </c>
      <c r="AU235" s="102" t="s">
        <v>9</v>
      </c>
      <c r="AV235" s="101" t="s">
        <v>9</v>
      </c>
      <c r="AW235" s="101" t="s">
        <v>114</v>
      </c>
      <c r="AX235" s="101" t="s">
        <v>104</v>
      </c>
      <c r="AY235" s="102" t="s">
        <v>105</v>
      </c>
    </row>
    <row r="236" spans="2:65" s="108" customFormat="1" ht="16.5" hidden="1" customHeight="1" x14ac:dyDescent="0.3">
      <c r="B236" s="107"/>
      <c r="E236" s="109" t="s">
        <v>17</v>
      </c>
      <c r="F236" s="137" t="s">
        <v>120</v>
      </c>
      <c r="G236" s="138"/>
      <c r="H236" s="138"/>
      <c r="I236" s="138"/>
      <c r="K236" s="110">
        <v>100.087</v>
      </c>
      <c r="R236" s="111"/>
      <c r="T236" s="112"/>
      <c r="AA236" s="113"/>
      <c r="AT236" s="109" t="s">
        <v>113</v>
      </c>
      <c r="AU236" s="109" t="s">
        <v>9</v>
      </c>
      <c r="AV236" s="108" t="s">
        <v>110</v>
      </c>
      <c r="AW236" s="108" t="s">
        <v>114</v>
      </c>
      <c r="AX236" s="108" t="s">
        <v>80</v>
      </c>
      <c r="AY236" s="109" t="s">
        <v>105</v>
      </c>
    </row>
    <row r="237" spans="2:65" s="13" customFormat="1" ht="51" hidden="1" customHeight="1" x14ac:dyDescent="0.3">
      <c r="B237" s="56"/>
      <c r="C237" s="91" t="s">
        <v>310</v>
      </c>
      <c r="D237" s="91" t="s">
        <v>106</v>
      </c>
      <c r="E237" s="92" t="s">
        <v>311</v>
      </c>
      <c r="F237" s="139" t="s">
        <v>312</v>
      </c>
      <c r="G237" s="139"/>
      <c r="H237" s="139"/>
      <c r="I237" s="139"/>
      <c r="J237" s="93" t="s">
        <v>204</v>
      </c>
      <c r="K237" s="94">
        <v>6.6379999999999999</v>
      </c>
      <c r="L237" s="140">
        <v>0</v>
      </c>
      <c r="M237" s="140"/>
      <c r="N237" s="130">
        <f>ROUND(L237*K237,2)</f>
        <v>0</v>
      </c>
      <c r="O237" s="130"/>
      <c r="P237" s="130"/>
      <c r="Q237" s="130"/>
      <c r="R237" s="59"/>
      <c r="T237" s="95" t="s">
        <v>17</v>
      </c>
      <c r="U237" s="96" t="s">
        <v>33</v>
      </c>
      <c r="W237" s="97">
        <f>V237*K237</f>
        <v>0</v>
      </c>
      <c r="X237" s="97">
        <v>0.20832000000000001</v>
      </c>
      <c r="Y237" s="97">
        <f>X237*K237</f>
        <v>1.3828281600000001</v>
      </c>
      <c r="Z237" s="97">
        <v>0</v>
      </c>
      <c r="AA237" s="98">
        <f>Z237*K237</f>
        <v>0</v>
      </c>
      <c r="AR237" s="6" t="s">
        <v>110</v>
      </c>
      <c r="AT237" s="6" t="s">
        <v>106</v>
      </c>
      <c r="AU237" s="6" t="s">
        <v>9</v>
      </c>
      <c r="AY237" s="6" t="s">
        <v>105</v>
      </c>
      <c r="BE237" s="99">
        <f>IF(U237="základní",N237,0)</f>
        <v>0</v>
      </c>
      <c r="BF237" s="99">
        <f>IF(U237="snížená",N237,0)</f>
        <v>0</v>
      </c>
      <c r="BG237" s="99">
        <f>IF(U237="zákl. přenesená",N237,0)</f>
        <v>0</v>
      </c>
      <c r="BH237" s="99">
        <f>IF(U237="sníž. přenesená",N237,0)</f>
        <v>0</v>
      </c>
      <c r="BI237" s="99">
        <f>IF(U237="nulová",N237,0)</f>
        <v>0</v>
      </c>
      <c r="BJ237" s="6" t="s">
        <v>80</v>
      </c>
      <c r="BK237" s="99">
        <f>ROUND(L237*K237,2)</f>
        <v>0</v>
      </c>
      <c r="BL237" s="6" t="s">
        <v>110</v>
      </c>
      <c r="BM237" s="6" t="s">
        <v>313</v>
      </c>
    </row>
    <row r="238" spans="2:65" s="101" customFormat="1" ht="16.5" hidden="1" customHeight="1" x14ac:dyDescent="0.3">
      <c r="B238" s="100"/>
      <c r="E238" s="102" t="s">
        <v>17</v>
      </c>
      <c r="F238" s="133" t="s">
        <v>314</v>
      </c>
      <c r="G238" s="134"/>
      <c r="H238" s="134"/>
      <c r="I238" s="134"/>
      <c r="K238" s="103">
        <v>6.6379999999999999</v>
      </c>
      <c r="R238" s="104"/>
      <c r="T238" s="105"/>
      <c r="AA238" s="106"/>
      <c r="AT238" s="102" t="s">
        <v>113</v>
      </c>
      <c r="AU238" s="102" t="s">
        <v>9</v>
      </c>
      <c r="AV238" s="101" t="s">
        <v>9</v>
      </c>
      <c r="AW238" s="101" t="s">
        <v>114</v>
      </c>
      <c r="AX238" s="101" t="s">
        <v>80</v>
      </c>
      <c r="AY238" s="102" t="s">
        <v>105</v>
      </c>
    </row>
    <row r="239" spans="2:65" s="13" customFormat="1" ht="25.5" hidden="1" customHeight="1" x14ac:dyDescent="0.3">
      <c r="B239" s="56"/>
      <c r="C239" s="91" t="s">
        <v>315</v>
      </c>
      <c r="D239" s="91" t="s">
        <v>106</v>
      </c>
      <c r="E239" s="92" t="s">
        <v>316</v>
      </c>
      <c r="F239" s="139" t="s">
        <v>317</v>
      </c>
      <c r="G239" s="139"/>
      <c r="H239" s="139"/>
      <c r="I239" s="139"/>
      <c r="J239" s="93" t="s">
        <v>276</v>
      </c>
      <c r="K239" s="94">
        <v>2</v>
      </c>
      <c r="L239" s="140">
        <v>0</v>
      </c>
      <c r="M239" s="140"/>
      <c r="N239" s="130">
        <f>ROUND(L239*K239,2)</f>
        <v>0</v>
      </c>
      <c r="O239" s="130"/>
      <c r="P239" s="130"/>
      <c r="Q239" s="130"/>
      <c r="R239" s="59"/>
      <c r="T239" s="95" t="s">
        <v>17</v>
      </c>
      <c r="U239" s="96" t="s">
        <v>33</v>
      </c>
      <c r="W239" s="97">
        <f>V239*K239</f>
        <v>0</v>
      </c>
      <c r="X239" s="97">
        <v>3.4520000000000002E-2</v>
      </c>
      <c r="Y239" s="97">
        <f>X239*K239</f>
        <v>6.9040000000000004E-2</v>
      </c>
      <c r="Z239" s="97">
        <v>0</v>
      </c>
      <c r="AA239" s="98">
        <f>Z239*K239</f>
        <v>0</v>
      </c>
      <c r="AR239" s="6" t="s">
        <v>110</v>
      </c>
      <c r="AT239" s="6" t="s">
        <v>106</v>
      </c>
      <c r="AU239" s="6" t="s">
        <v>9</v>
      </c>
      <c r="AY239" s="6" t="s">
        <v>105</v>
      </c>
      <c r="BE239" s="99">
        <f>IF(U239="základní",N239,0)</f>
        <v>0</v>
      </c>
      <c r="BF239" s="99">
        <f>IF(U239="snížená",N239,0)</f>
        <v>0</v>
      </c>
      <c r="BG239" s="99">
        <f>IF(U239="zákl. přenesená",N239,0)</f>
        <v>0</v>
      </c>
      <c r="BH239" s="99">
        <f>IF(U239="sníž. přenesená",N239,0)</f>
        <v>0</v>
      </c>
      <c r="BI239" s="99">
        <f>IF(U239="nulová",N239,0)</f>
        <v>0</v>
      </c>
      <c r="BJ239" s="6" t="s">
        <v>80</v>
      </c>
      <c r="BK239" s="99">
        <f>ROUND(L239*K239,2)</f>
        <v>0</v>
      </c>
      <c r="BL239" s="6" t="s">
        <v>110</v>
      </c>
      <c r="BM239" s="6" t="s">
        <v>318</v>
      </c>
    </row>
    <row r="240" spans="2:65" s="101" customFormat="1" ht="16.5" hidden="1" customHeight="1" x14ac:dyDescent="0.3">
      <c r="B240" s="100"/>
      <c r="E240" s="102" t="s">
        <v>17</v>
      </c>
      <c r="F240" s="133" t="s">
        <v>9</v>
      </c>
      <c r="G240" s="134"/>
      <c r="H240" s="134"/>
      <c r="I240" s="134"/>
      <c r="K240" s="103">
        <v>2</v>
      </c>
      <c r="R240" s="104"/>
      <c r="T240" s="105"/>
      <c r="AA240" s="106"/>
      <c r="AT240" s="102" t="s">
        <v>113</v>
      </c>
      <c r="AU240" s="102" t="s">
        <v>9</v>
      </c>
      <c r="AV240" s="101" t="s">
        <v>9</v>
      </c>
      <c r="AW240" s="101" t="s">
        <v>114</v>
      </c>
      <c r="AX240" s="101" t="s">
        <v>80</v>
      </c>
      <c r="AY240" s="102" t="s">
        <v>105</v>
      </c>
    </row>
    <row r="241" spans="2:65" s="13" customFormat="1" ht="25.5" hidden="1" customHeight="1" x14ac:dyDescent="0.3">
      <c r="B241" s="56"/>
      <c r="C241" s="91" t="s">
        <v>319</v>
      </c>
      <c r="D241" s="91" t="s">
        <v>106</v>
      </c>
      <c r="E241" s="92" t="s">
        <v>320</v>
      </c>
      <c r="F241" s="139" t="s">
        <v>321</v>
      </c>
      <c r="G241" s="139"/>
      <c r="H241" s="139"/>
      <c r="I241" s="139"/>
      <c r="J241" s="93" t="s">
        <v>276</v>
      </c>
      <c r="K241" s="94">
        <v>1</v>
      </c>
      <c r="L241" s="140">
        <v>0</v>
      </c>
      <c r="M241" s="140"/>
      <c r="N241" s="130">
        <f>ROUND(L241*K241,2)</f>
        <v>0</v>
      </c>
      <c r="O241" s="130"/>
      <c r="P241" s="130"/>
      <c r="Q241" s="130"/>
      <c r="R241" s="59"/>
      <c r="T241" s="95" t="s">
        <v>17</v>
      </c>
      <c r="U241" s="96" t="s">
        <v>33</v>
      </c>
      <c r="W241" s="97">
        <f>V241*K241</f>
        <v>0</v>
      </c>
      <c r="X241" s="97">
        <v>2.375E-2</v>
      </c>
      <c r="Y241" s="97">
        <f>X241*K241</f>
        <v>2.375E-2</v>
      </c>
      <c r="Z241" s="97">
        <v>0</v>
      </c>
      <c r="AA241" s="98">
        <f>Z241*K241</f>
        <v>0</v>
      </c>
      <c r="AR241" s="6" t="s">
        <v>110</v>
      </c>
      <c r="AT241" s="6" t="s">
        <v>106</v>
      </c>
      <c r="AU241" s="6" t="s">
        <v>9</v>
      </c>
      <c r="AY241" s="6" t="s">
        <v>105</v>
      </c>
      <c r="BE241" s="99">
        <f>IF(U241="základní",N241,0)</f>
        <v>0</v>
      </c>
      <c r="BF241" s="99">
        <f>IF(U241="snížená",N241,0)</f>
        <v>0</v>
      </c>
      <c r="BG241" s="99">
        <f>IF(U241="zákl. přenesená",N241,0)</f>
        <v>0</v>
      </c>
      <c r="BH241" s="99">
        <f>IF(U241="sníž. přenesená",N241,0)</f>
        <v>0</v>
      </c>
      <c r="BI241" s="99">
        <f>IF(U241="nulová",N241,0)</f>
        <v>0</v>
      </c>
      <c r="BJ241" s="6" t="s">
        <v>80</v>
      </c>
      <c r="BK241" s="99">
        <f>ROUND(L241*K241,2)</f>
        <v>0</v>
      </c>
      <c r="BL241" s="6" t="s">
        <v>110</v>
      </c>
      <c r="BM241" s="6" t="s">
        <v>322</v>
      </c>
    </row>
    <row r="242" spans="2:65" s="13" customFormat="1" ht="25.5" hidden="1" customHeight="1" x14ac:dyDescent="0.3">
      <c r="B242" s="56"/>
      <c r="C242" s="91" t="s">
        <v>323</v>
      </c>
      <c r="D242" s="91" t="s">
        <v>106</v>
      </c>
      <c r="E242" s="92" t="s">
        <v>324</v>
      </c>
      <c r="F242" s="139" t="s">
        <v>325</v>
      </c>
      <c r="G242" s="139"/>
      <c r="H242" s="139"/>
      <c r="I242" s="139"/>
      <c r="J242" s="93" t="s">
        <v>276</v>
      </c>
      <c r="K242" s="94">
        <v>3</v>
      </c>
      <c r="L242" s="140">
        <v>0</v>
      </c>
      <c r="M242" s="140"/>
      <c r="N242" s="130">
        <f>ROUND(L242*K242,2)</f>
        <v>0</v>
      </c>
      <c r="O242" s="130"/>
      <c r="P242" s="130"/>
      <c r="Q242" s="130"/>
      <c r="R242" s="59"/>
      <c r="T242" s="95" t="s">
        <v>17</v>
      </c>
      <c r="U242" s="96" t="s">
        <v>33</v>
      </c>
      <c r="W242" s="97">
        <f>V242*K242</f>
        <v>0</v>
      </c>
      <c r="X242" s="97">
        <v>3.909E-2</v>
      </c>
      <c r="Y242" s="97">
        <f>X242*K242</f>
        <v>0.11727</v>
      </c>
      <c r="Z242" s="97">
        <v>0</v>
      </c>
      <c r="AA242" s="98">
        <f>Z242*K242</f>
        <v>0</v>
      </c>
      <c r="AR242" s="6" t="s">
        <v>110</v>
      </c>
      <c r="AT242" s="6" t="s">
        <v>106</v>
      </c>
      <c r="AU242" s="6" t="s">
        <v>9</v>
      </c>
      <c r="AY242" s="6" t="s">
        <v>105</v>
      </c>
      <c r="BE242" s="99">
        <f>IF(U242="základní",N242,0)</f>
        <v>0</v>
      </c>
      <c r="BF242" s="99">
        <f>IF(U242="snížená",N242,0)</f>
        <v>0</v>
      </c>
      <c r="BG242" s="99">
        <f>IF(U242="zákl. přenesená",N242,0)</f>
        <v>0</v>
      </c>
      <c r="BH242" s="99">
        <f>IF(U242="sníž. přenesená",N242,0)</f>
        <v>0</v>
      </c>
      <c r="BI242" s="99">
        <f>IF(U242="nulová",N242,0)</f>
        <v>0</v>
      </c>
      <c r="BJ242" s="6" t="s">
        <v>80</v>
      </c>
      <c r="BK242" s="99">
        <f>ROUND(L242*K242,2)</f>
        <v>0</v>
      </c>
      <c r="BL242" s="6" t="s">
        <v>110</v>
      </c>
      <c r="BM242" s="6" t="s">
        <v>326</v>
      </c>
    </row>
    <row r="243" spans="2:65" s="13" customFormat="1" ht="25.5" hidden="1" customHeight="1" x14ac:dyDescent="0.3">
      <c r="B243" s="56"/>
      <c r="C243" s="91" t="s">
        <v>327</v>
      </c>
      <c r="D243" s="91" t="s">
        <v>106</v>
      </c>
      <c r="E243" s="92" t="s">
        <v>328</v>
      </c>
      <c r="F243" s="139" t="s">
        <v>329</v>
      </c>
      <c r="G243" s="139"/>
      <c r="H243" s="139"/>
      <c r="I243" s="139"/>
      <c r="J243" s="93" t="s">
        <v>276</v>
      </c>
      <c r="K243" s="94">
        <v>4</v>
      </c>
      <c r="L243" s="140">
        <v>0</v>
      </c>
      <c r="M243" s="140"/>
      <c r="N243" s="130">
        <f>ROUND(L243*K243,2)</f>
        <v>0</v>
      </c>
      <c r="O243" s="130"/>
      <c r="P243" s="130"/>
      <c r="Q243" s="130"/>
      <c r="R243" s="59"/>
      <c r="T243" s="95" t="s">
        <v>17</v>
      </c>
      <c r="U243" s="96" t="s">
        <v>33</v>
      </c>
      <c r="W243" s="97">
        <f>V243*K243</f>
        <v>0</v>
      </c>
      <c r="X243" s="97">
        <v>8.3260000000000001E-2</v>
      </c>
      <c r="Y243" s="97">
        <f>X243*K243</f>
        <v>0.33304</v>
      </c>
      <c r="Z243" s="97">
        <v>0</v>
      </c>
      <c r="AA243" s="98">
        <f>Z243*K243</f>
        <v>0</v>
      </c>
      <c r="AR243" s="6" t="s">
        <v>110</v>
      </c>
      <c r="AT243" s="6" t="s">
        <v>106</v>
      </c>
      <c r="AU243" s="6" t="s">
        <v>9</v>
      </c>
      <c r="AY243" s="6" t="s">
        <v>105</v>
      </c>
      <c r="BE243" s="99">
        <f>IF(U243="základní",N243,0)</f>
        <v>0</v>
      </c>
      <c r="BF243" s="99">
        <f>IF(U243="snížená",N243,0)</f>
        <v>0</v>
      </c>
      <c r="BG243" s="99">
        <f>IF(U243="zákl. přenesená",N243,0)</f>
        <v>0</v>
      </c>
      <c r="BH243" s="99">
        <f>IF(U243="sníž. přenesená",N243,0)</f>
        <v>0</v>
      </c>
      <c r="BI243" s="99">
        <f>IF(U243="nulová",N243,0)</f>
        <v>0</v>
      </c>
      <c r="BJ243" s="6" t="s">
        <v>80</v>
      </c>
      <c r="BK243" s="99">
        <f>ROUND(L243*K243,2)</f>
        <v>0</v>
      </c>
      <c r="BL243" s="6" t="s">
        <v>110</v>
      </c>
      <c r="BM243" s="6" t="s">
        <v>330</v>
      </c>
    </row>
    <row r="244" spans="2:65" s="13" customFormat="1" ht="25.5" hidden="1" customHeight="1" x14ac:dyDescent="0.3">
      <c r="B244" s="56"/>
      <c r="C244" s="91" t="s">
        <v>331</v>
      </c>
      <c r="D244" s="91" t="s">
        <v>106</v>
      </c>
      <c r="E244" s="92" t="s">
        <v>332</v>
      </c>
      <c r="F244" s="139" t="s">
        <v>333</v>
      </c>
      <c r="G244" s="139"/>
      <c r="H244" s="139"/>
      <c r="I244" s="139"/>
      <c r="J244" s="93" t="s">
        <v>109</v>
      </c>
      <c r="K244" s="94">
        <v>0.76100000000000001</v>
      </c>
      <c r="L244" s="140">
        <v>0</v>
      </c>
      <c r="M244" s="140"/>
      <c r="N244" s="130">
        <f>ROUND(L244*K244,2)</f>
        <v>0</v>
      </c>
      <c r="O244" s="130"/>
      <c r="P244" s="130"/>
      <c r="Q244" s="130"/>
      <c r="R244" s="59"/>
      <c r="T244" s="95" t="s">
        <v>17</v>
      </c>
      <c r="U244" s="96" t="s">
        <v>33</v>
      </c>
      <c r="W244" s="97">
        <f>V244*K244</f>
        <v>0</v>
      </c>
      <c r="X244" s="97">
        <v>2.45329</v>
      </c>
      <c r="Y244" s="97">
        <f>X244*K244</f>
        <v>1.8669536900000001</v>
      </c>
      <c r="Z244" s="97">
        <v>0</v>
      </c>
      <c r="AA244" s="98">
        <f>Z244*K244</f>
        <v>0</v>
      </c>
      <c r="AR244" s="6" t="s">
        <v>110</v>
      </c>
      <c r="AT244" s="6" t="s">
        <v>106</v>
      </c>
      <c r="AU244" s="6" t="s">
        <v>9</v>
      </c>
      <c r="AY244" s="6" t="s">
        <v>105</v>
      </c>
      <c r="BE244" s="99">
        <f>IF(U244="základní",N244,0)</f>
        <v>0</v>
      </c>
      <c r="BF244" s="99">
        <f>IF(U244="snížená",N244,0)</f>
        <v>0</v>
      </c>
      <c r="BG244" s="99">
        <f>IF(U244="zákl. přenesená",N244,0)</f>
        <v>0</v>
      </c>
      <c r="BH244" s="99">
        <f>IF(U244="sníž. přenesená",N244,0)</f>
        <v>0</v>
      </c>
      <c r="BI244" s="99">
        <f>IF(U244="nulová",N244,0)</f>
        <v>0</v>
      </c>
      <c r="BJ244" s="6" t="s">
        <v>80</v>
      </c>
      <c r="BK244" s="99">
        <f>ROUND(L244*K244,2)</f>
        <v>0</v>
      </c>
      <c r="BL244" s="6" t="s">
        <v>110</v>
      </c>
      <c r="BM244" s="6" t="s">
        <v>334</v>
      </c>
    </row>
    <row r="245" spans="2:65" s="101" customFormat="1" ht="16.5" hidden="1" customHeight="1" x14ac:dyDescent="0.3">
      <c r="B245" s="100"/>
      <c r="E245" s="102" t="s">
        <v>17</v>
      </c>
      <c r="F245" s="133" t="s">
        <v>335</v>
      </c>
      <c r="G245" s="134"/>
      <c r="H245" s="134"/>
      <c r="I245" s="134"/>
      <c r="K245" s="103">
        <v>0.76100000000000001</v>
      </c>
      <c r="R245" s="104"/>
      <c r="T245" s="105"/>
      <c r="AA245" s="106"/>
      <c r="AT245" s="102" t="s">
        <v>113</v>
      </c>
      <c r="AU245" s="102" t="s">
        <v>9</v>
      </c>
      <c r="AV245" s="101" t="s">
        <v>9</v>
      </c>
      <c r="AW245" s="101" t="s">
        <v>114</v>
      </c>
      <c r="AX245" s="101" t="s">
        <v>80</v>
      </c>
      <c r="AY245" s="102" t="s">
        <v>105</v>
      </c>
    </row>
    <row r="246" spans="2:65" s="13" customFormat="1" ht="25.5" hidden="1" customHeight="1" x14ac:dyDescent="0.3">
      <c r="B246" s="56"/>
      <c r="C246" s="91" t="s">
        <v>336</v>
      </c>
      <c r="D246" s="91" t="s">
        <v>106</v>
      </c>
      <c r="E246" s="92" t="s">
        <v>337</v>
      </c>
      <c r="F246" s="139" t="s">
        <v>338</v>
      </c>
      <c r="G246" s="139"/>
      <c r="H246" s="139"/>
      <c r="I246" s="139"/>
      <c r="J246" s="93" t="s">
        <v>204</v>
      </c>
      <c r="K246" s="94">
        <v>12.68</v>
      </c>
      <c r="L246" s="140">
        <v>0</v>
      </c>
      <c r="M246" s="140"/>
      <c r="N246" s="130">
        <f>ROUND(L246*K246,2)</f>
        <v>0</v>
      </c>
      <c r="O246" s="130"/>
      <c r="P246" s="130"/>
      <c r="Q246" s="130"/>
      <c r="R246" s="59"/>
      <c r="T246" s="95" t="s">
        <v>17</v>
      </c>
      <c r="U246" s="96" t="s">
        <v>33</v>
      </c>
      <c r="W246" s="97">
        <f>V246*K246</f>
        <v>0</v>
      </c>
      <c r="X246" s="97">
        <v>2.7499999999999998E-3</v>
      </c>
      <c r="Y246" s="97">
        <f>X246*K246</f>
        <v>3.4869999999999998E-2</v>
      </c>
      <c r="Z246" s="97">
        <v>0</v>
      </c>
      <c r="AA246" s="98">
        <f>Z246*K246</f>
        <v>0</v>
      </c>
      <c r="AR246" s="6" t="s">
        <v>110</v>
      </c>
      <c r="AT246" s="6" t="s">
        <v>106</v>
      </c>
      <c r="AU246" s="6" t="s">
        <v>9</v>
      </c>
      <c r="AY246" s="6" t="s">
        <v>105</v>
      </c>
      <c r="BE246" s="99">
        <f>IF(U246="základní",N246,0)</f>
        <v>0</v>
      </c>
      <c r="BF246" s="99">
        <f>IF(U246="snížená",N246,0)</f>
        <v>0</v>
      </c>
      <c r="BG246" s="99">
        <f>IF(U246="zákl. přenesená",N246,0)</f>
        <v>0</v>
      </c>
      <c r="BH246" s="99">
        <f>IF(U246="sníž. přenesená",N246,0)</f>
        <v>0</v>
      </c>
      <c r="BI246" s="99">
        <f>IF(U246="nulová",N246,0)</f>
        <v>0</v>
      </c>
      <c r="BJ246" s="6" t="s">
        <v>80</v>
      </c>
      <c r="BK246" s="99">
        <f>ROUND(L246*K246,2)</f>
        <v>0</v>
      </c>
      <c r="BL246" s="6" t="s">
        <v>110</v>
      </c>
      <c r="BM246" s="6" t="s">
        <v>339</v>
      </c>
    </row>
    <row r="247" spans="2:65" s="101" customFormat="1" ht="16.5" hidden="1" customHeight="1" x14ac:dyDescent="0.3">
      <c r="B247" s="100"/>
      <c r="E247" s="102" t="s">
        <v>17</v>
      </c>
      <c r="F247" s="133" t="s">
        <v>340</v>
      </c>
      <c r="G247" s="134"/>
      <c r="H247" s="134"/>
      <c r="I247" s="134"/>
      <c r="K247" s="103">
        <v>12.68</v>
      </c>
      <c r="R247" s="104"/>
      <c r="T247" s="105"/>
      <c r="AA247" s="106"/>
      <c r="AT247" s="102" t="s">
        <v>113</v>
      </c>
      <c r="AU247" s="102" t="s">
        <v>9</v>
      </c>
      <c r="AV247" s="101" t="s">
        <v>9</v>
      </c>
      <c r="AW247" s="101" t="s">
        <v>114</v>
      </c>
      <c r="AX247" s="101" t="s">
        <v>80</v>
      </c>
      <c r="AY247" s="102" t="s">
        <v>105</v>
      </c>
    </row>
    <row r="248" spans="2:65" s="13" customFormat="1" ht="25.5" hidden="1" customHeight="1" x14ac:dyDescent="0.3">
      <c r="B248" s="56"/>
      <c r="C248" s="91" t="s">
        <v>341</v>
      </c>
      <c r="D248" s="91" t="s">
        <v>106</v>
      </c>
      <c r="E248" s="92" t="s">
        <v>342</v>
      </c>
      <c r="F248" s="139" t="s">
        <v>343</v>
      </c>
      <c r="G248" s="139"/>
      <c r="H248" s="139"/>
      <c r="I248" s="139"/>
      <c r="J248" s="93" t="s">
        <v>204</v>
      </c>
      <c r="K248" s="94">
        <v>12.68</v>
      </c>
      <c r="L248" s="140">
        <v>0</v>
      </c>
      <c r="M248" s="140"/>
      <c r="N248" s="130">
        <f>ROUND(L248*K248,2)</f>
        <v>0</v>
      </c>
      <c r="O248" s="130"/>
      <c r="P248" s="130"/>
      <c r="Q248" s="130"/>
      <c r="R248" s="59"/>
      <c r="T248" s="95" t="s">
        <v>17</v>
      </c>
      <c r="U248" s="96" t="s">
        <v>33</v>
      </c>
      <c r="W248" s="97">
        <f>V248*K248</f>
        <v>0</v>
      </c>
      <c r="X248" s="97">
        <v>0</v>
      </c>
      <c r="Y248" s="97">
        <f>X248*K248</f>
        <v>0</v>
      </c>
      <c r="Z248" s="97">
        <v>0</v>
      </c>
      <c r="AA248" s="98">
        <f>Z248*K248</f>
        <v>0</v>
      </c>
      <c r="AR248" s="6" t="s">
        <v>110</v>
      </c>
      <c r="AT248" s="6" t="s">
        <v>106</v>
      </c>
      <c r="AU248" s="6" t="s">
        <v>9</v>
      </c>
      <c r="AY248" s="6" t="s">
        <v>105</v>
      </c>
      <c r="BE248" s="99">
        <f>IF(U248="základní",N248,0)</f>
        <v>0</v>
      </c>
      <c r="BF248" s="99">
        <f>IF(U248="snížená",N248,0)</f>
        <v>0</v>
      </c>
      <c r="BG248" s="99">
        <f>IF(U248="zákl. přenesená",N248,0)</f>
        <v>0</v>
      </c>
      <c r="BH248" s="99">
        <f>IF(U248="sníž. přenesená",N248,0)</f>
        <v>0</v>
      </c>
      <c r="BI248" s="99">
        <f>IF(U248="nulová",N248,0)</f>
        <v>0</v>
      </c>
      <c r="BJ248" s="6" t="s">
        <v>80</v>
      </c>
      <c r="BK248" s="99">
        <f>ROUND(L248*K248,2)</f>
        <v>0</v>
      </c>
      <c r="BL248" s="6" t="s">
        <v>110</v>
      </c>
      <c r="BM248" s="6" t="s">
        <v>344</v>
      </c>
    </row>
    <row r="249" spans="2:65" s="13" customFormat="1" ht="25.5" hidden="1" customHeight="1" x14ac:dyDescent="0.3">
      <c r="B249" s="56"/>
      <c r="C249" s="91" t="s">
        <v>345</v>
      </c>
      <c r="D249" s="91" t="s">
        <v>106</v>
      </c>
      <c r="E249" s="92" t="s">
        <v>346</v>
      </c>
      <c r="F249" s="139" t="s">
        <v>347</v>
      </c>
      <c r="G249" s="139"/>
      <c r="H249" s="139"/>
      <c r="I249" s="139"/>
      <c r="J249" s="93" t="s">
        <v>181</v>
      </c>
      <c r="K249" s="94">
        <v>0.20100000000000001</v>
      </c>
      <c r="L249" s="140">
        <v>0</v>
      </c>
      <c r="M249" s="140"/>
      <c r="N249" s="130">
        <f>ROUND(L249*K249,2)</f>
        <v>0</v>
      </c>
      <c r="O249" s="130"/>
      <c r="P249" s="130"/>
      <c r="Q249" s="130"/>
      <c r="R249" s="59"/>
      <c r="T249" s="95" t="s">
        <v>17</v>
      </c>
      <c r="U249" s="96" t="s">
        <v>33</v>
      </c>
      <c r="W249" s="97">
        <f>V249*K249</f>
        <v>0</v>
      </c>
      <c r="X249" s="97">
        <v>1.0519700000000001</v>
      </c>
      <c r="Y249" s="97">
        <f>X249*K249</f>
        <v>0.21144597000000004</v>
      </c>
      <c r="Z249" s="97">
        <v>0</v>
      </c>
      <c r="AA249" s="98">
        <f>Z249*K249</f>
        <v>0</v>
      </c>
      <c r="AR249" s="6" t="s">
        <v>110</v>
      </c>
      <c r="AT249" s="6" t="s">
        <v>106</v>
      </c>
      <c r="AU249" s="6" t="s">
        <v>9</v>
      </c>
      <c r="AY249" s="6" t="s">
        <v>105</v>
      </c>
      <c r="BE249" s="99">
        <f>IF(U249="základní",N249,0)</f>
        <v>0</v>
      </c>
      <c r="BF249" s="99">
        <f>IF(U249="snížená",N249,0)</f>
        <v>0</v>
      </c>
      <c r="BG249" s="99">
        <f>IF(U249="zákl. přenesená",N249,0)</f>
        <v>0</v>
      </c>
      <c r="BH249" s="99">
        <f>IF(U249="sníž. přenesená",N249,0)</f>
        <v>0</v>
      </c>
      <c r="BI249" s="99">
        <f>IF(U249="nulová",N249,0)</f>
        <v>0</v>
      </c>
      <c r="BJ249" s="6" t="s">
        <v>80</v>
      </c>
      <c r="BK249" s="99">
        <f>ROUND(L249*K249,2)</f>
        <v>0</v>
      </c>
      <c r="BL249" s="6" t="s">
        <v>110</v>
      </c>
      <c r="BM249" s="6" t="s">
        <v>348</v>
      </c>
    </row>
    <row r="250" spans="2:65" s="101" customFormat="1" ht="16.5" hidden="1" customHeight="1" x14ac:dyDescent="0.3">
      <c r="B250" s="100"/>
      <c r="E250" s="102" t="s">
        <v>17</v>
      </c>
      <c r="F250" s="133" t="s">
        <v>349</v>
      </c>
      <c r="G250" s="134"/>
      <c r="H250" s="134"/>
      <c r="I250" s="134"/>
      <c r="K250" s="103">
        <v>0.20100000000000001</v>
      </c>
      <c r="R250" s="104"/>
      <c r="T250" s="105"/>
      <c r="AA250" s="106"/>
      <c r="AT250" s="102" t="s">
        <v>113</v>
      </c>
      <c r="AU250" s="102" t="s">
        <v>9</v>
      </c>
      <c r="AV250" s="101" t="s">
        <v>9</v>
      </c>
      <c r="AW250" s="101" t="s">
        <v>114</v>
      </c>
      <c r="AX250" s="101" t="s">
        <v>80</v>
      </c>
      <c r="AY250" s="102" t="s">
        <v>105</v>
      </c>
    </row>
    <row r="251" spans="2:65" s="13" customFormat="1" ht="38.25" hidden="1" customHeight="1" x14ac:dyDescent="0.3">
      <c r="B251" s="56"/>
      <c r="C251" s="91" t="s">
        <v>350</v>
      </c>
      <c r="D251" s="91" t="s">
        <v>106</v>
      </c>
      <c r="E251" s="92" t="s">
        <v>351</v>
      </c>
      <c r="F251" s="139" t="s">
        <v>352</v>
      </c>
      <c r="G251" s="139"/>
      <c r="H251" s="139"/>
      <c r="I251" s="139"/>
      <c r="J251" s="93" t="s">
        <v>276</v>
      </c>
      <c r="K251" s="94">
        <v>2</v>
      </c>
      <c r="L251" s="140">
        <v>0</v>
      </c>
      <c r="M251" s="140"/>
      <c r="N251" s="130">
        <f>ROUND(L251*K251,2)</f>
        <v>0</v>
      </c>
      <c r="O251" s="130"/>
      <c r="P251" s="130"/>
      <c r="Q251" s="130"/>
      <c r="R251" s="59"/>
      <c r="T251" s="95" t="s">
        <v>17</v>
      </c>
      <c r="U251" s="96" t="s">
        <v>33</v>
      </c>
      <c r="W251" s="97">
        <f>V251*K251</f>
        <v>0</v>
      </c>
      <c r="X251" s="97">
        <v>0.17488999999999999</v>
      </c>
      <c r="Y251" s="97">
        <f>X251*K251</f>
        <v>0.34977999999999998</v>
      </c>
      <c r="Z251" s="97">
        <v>0</v>
      </c>
      <c r="AA251" s="98">
        <f>Z251*K251</f>
        <v>0</v>
      </c>
      <c r="AR251" s="6" t="s">
        <v>110</v>
      </c>
      <c r="AT251" s="6" t="s">
        <v>106</v>
      </c>
      <c r="AU251" s="6" t="s">
        <v>9</v>
      </c>
      <c r="AY251" s="6" t="s">
        <v>105</v>
      </c>
      <c r="BE251" s="99">
        <f>IF(U251="základní",N251,0)</f>
        <v>0</v>
      </c>
      <c r="BF251" s="99">
        <f>IF(U251="snížená",N251,0)</f>
        <v>0</v>
      </c>
      <c r="BG251" s="99">
        <f>IF(U251="zákl. přenesená",N251,0)</f>
        <v>0</v>
      </c>
      <c r="BH251" s="99">
        <f>IF(U251="sníž. přenesená",N251,0)</f>
        <v>0</v>
      </c>
      <c r="BI251" s="99">
        <f>IF(U251="nulová",N251,0)</f>
        <v>0</v>
      </c>
      <c r="BJ251" s="6" t="s">
        <v>80</v>
      </c>
      <c r="BK251" s="99">
        <f>ROUND(L251*K251,2)</f>
        <v>0</v>
      </c>
      <c r="BL251" s="6" t="s">
        <v>110</v>
      </c>
      <c r="BM251" s="6" t="s">
        <v>353</v>
      </c>
    </row>
    <row r="252" spans="2:65" s="13" customFormat="1" ht="38.25" hidden="1" customHeight="1" x14ac:dyDescent="0.3">
      <c r="B252" s="56"/>
      <c r="C252" s="91" t="s">
        <v>354</v>
      </c>
      <c r="D252" s="91" t="s">
        <v>106</v>
      </c>
      <c r="E252" s="92" t="s">
        <v>355</v>
      </c>
      <c r="F252" s="139" t="s">
        <v>356</v>
      </c>
      <c r="G252" s="139"/>
      <c r="H252" s="139"/>
      <c r="I252" s="139"/>
      <c r="J252" s="93" t="s">
        <v>192</v>
      </c>
      <c r="K252" s="94">
        <v>14</v>
      </c>
      <c r="L252" s="140">
        <v>0</v>
      </c>
      <c r="M252" s="140"/>
      <c r="N252" s="130">
        <f>ROUND(L252*K252,2)</f>
        <v>0</v>
      </c>
      <c r="O252" s="130"/>
      <c r="P252" s="130"/>
      <c r="Q252" s="130"/>
      <c r="R252" s="59"/>
      <c r="T252" s="95" t="s">
        <v>17</v>
      </c>
      <c r="U252" s="96" t="s">
        <v>33</v>
      </c>
      <c r="W252" s="97">
        <f>V252*K252</f>
        <v>0</v>
      </c>
      <c r="X252" s="97">
        <v>0.29757</v>
      </c>
      <c r="Y252" s="97">
        <f>X252*K252</f>
        <v>4.1659800000000002</v>
      </c>
      <c r="Z252" s="97">
        <v>0</v>
      </c>
      <c r="AA252" s="98">
        <f>Z252*K252</f>
        <v>0</v>
      </c>
      <c r="AR252" s="6" t="s">
        <v>110</v>
      </c>
      <c r="AT252" s="6" t="s">
        <v>106</v>
      </c>
      <c r="AU252" s="6" t="s">
        <v>9</v>
      </c>
      <c r="AY252" s="6" t="s">
        <v>105</v>
      </c>
      <c r="BE252" s="99">
        <f>IF(U252="základní",N252,0)</f>
        <v>0</v>
      </c>
      <c r="BF252" s="99">
        <f>IF(U252="snížená",N252,0)</f>
        <v>0</v>
      </c>
      <c r="BG252" s="99">
        <f>IF(U252="zákl. přenesená",N252,0)</f>
        <v>0</v>
      </c>
      <c r="BH252" s="99">
        <f>IF(U252="sníž. přenesená",N252,0)</f>
        <v>0</v>
      </c>
      <c r="BI252" s="99">
        <f>IF(U252="nulová",N252,0)</f>
        <v>0</v>
      </c>
      <c r="BJ252" s="6" t="s">
        <v>80</v>
      </c>
      <c r="BK252" s="99">
        <f>ROUND(L252*K252,2)</f>
        <v>0</v>
      </c>
      <c r="BL252" s="6" t="s">
        <v>110</v>
      </c>
      <c r="BM252" s="6" t="s">
        <v>357</v>
      </c>
    </row>
    <row r="253" spans="2:65" s="101" customFormat="1" ht="16.5" hidden="1" customHeight="1" x14ac:dyDescent="0.3">
      <c r="B253" s="100"/>
      <c r="E253" s="102" t="s">
        <v>17</v>
      </c>
      <c r="F253" s="133" t="s">
        <v>358</v>
      </c>
      <c r="G253" s="134"/>
      <c r="H253" s="134"/>
      <c r="I253" s="134"/>
      <c r="K253" s="103">
        <v>14</v>
      </c>
      <c r="R253" s="104"/>
      <c r="T253" s="105"/>
      <c r="AA253" s="106"/>
      <c r="AT253" s="102" t="s">
        <v>113</v>
      </c>
      <c r="AU253" s="102" t="s">
        <v>9</v>
      </c>
      <c r="AV253" s="101" t="s">
        <v>9</v>
      </c>
      <c r="AW253" s="101" t="s">
        <v>114</v>
      </c>
      <c r="AX253" s="101" t="s">
        <v>80</v>
      </c>
      <c r="AY253" s="102" t="s">
        <v>105</v>
      </c>
    </row>
    <row r="254" spans="2:65" s="13" customFormat="1" ht="25.5" hidden="1" customHeight="1" x14ac:dyDescent="0.3">
      <c r="B254" s="56"/>
      <c r="C254" s="114" t="s">
        <v>359</v>
      </c>
      <c r="D254" s="114" t="s">
        <v>196</v>
      </c>
      <c r="E254" s="115" t="s">
        <v>360</v>
      </c>
      <c r="F254" s="146" t="s">
        <v>361</v>
      </c>
      <c r="G254" s="146"/>
      <c r="H254" s="146"/>
      <c r="I254" s="146"/>
      <c r="J254" s="116" t="s">
        <v>276</v>
      </c>
      <c r="K254" s="117">
        <v>88</v>
      </c>
      <c r="L254" s="147">
        <v>0</v>
      </c>
      <c r="M254" s="147"/>
      <c r="N254" s="143">
        <f>ROUND(L254*K254,2)</f>
        <v>0</v>
      </c>
      <c r="O254" s="130"/>
      <c r="P254" s="130"/>
      <c r="Q254" s="130"/>
      <c r="R254" s="59"/>
      <c r="T254" s="95" t="s">
        <v>17</v>
      </c>
      <c r="U254" s="96" t="s">
        <v>33</v>
      </c>
      <c r="W254" s="97">
        <f>V254*K254</f>
        <v>0</v>
      </c>
      <c r="X254" s="97">
        <v>7.1999999999999995E-2</v>
      </c>
      <c r="Y254" s="97">
        <f>X254*K254</f>
        <v>6.3359999999999994</v>
      </c>
      <c r="Z254" s="97">
        <v>0</v>
      </c>
      <c r="AA254" s="98">
        <f>Z254*K254</f>
        <v>0</v>
      </c>
      <c r="AR254" s="6" t="s">
        <v>144</v>
      </c>
      <c r="AT254" s="6" t="s">
        <v>196</v>
      </c>
      <c r="AU254" s="6" t="s">
        <v>9</v>
      </c>
      <c r="AY254" s="6" t="s">
        <v>105</v>
      </c>
      <c r="BE254" s="99">
        <f>IF(U254="základní",N254,0)</f>
        <v>0</v>
      </c>
      <c r="BF254" s="99">
        <f>IF(U254="snížená",N254,0)</f>
        <v>0</v>
      </c>
      <c r="BG254" s="99">
        <f>IF(U254="zákl. přenesená",N254,0)</f>
        <v>0</v>
      </c>
      <c r="BH254" s="99">
        <f>IF(U254="sníž. přenesená",N254,0)</f>
        <v>0</v>
      </c>
      <c r="BI254" s="99">
        <f>IF(U254="nulová",N254,0)</f>
        <v>0</v>
      </c>
      <c r="BJ254" s="6" t="s">
        <v>80</v>
      </c>
      <c r="BK254" s="99">
        <f>ROUND(L254*K254,2)</f>
        <v>0</v>
      </c>
      <c r="BL254" s="6" t="s">
        <v>110</v>
      </c>
      <c r="BM254" s="6" t="s">
        <v>362</v>
      </c>
    </row>
    <row r="255" spans="2:65" s="101" customFormat="1" ht="16.5" hidden="1" customHeight="1" x14ac:dyDescent="0.3">
      <c r="B255" s="100"/>
      <c r="E255" s="102" t="s">
        <v>17</v>
      </c>
      <c r="F255" s="133" t="s">
        <v>363</v>
      </c>
      <c r="G255" s="134"/>
      <c r="H255" s="134"/>
      <c r="I255" s="134"/>
      <c r="K255" s="103">
        <v>88</v>
      </c>
      <c r="R255" s="104"/>
      <c r="T255" s="105"/>
      <c r="AA255" s="106"/>
      <c r="AT255" s="102" t="s">
        <v>113</v>
      </c>
      <c r="AU255" s="102" t="s">
        <v>9</v>
      </c>
      <c r="AV255" s="101" t="s">
        <v>9</v>
      </c>
      <c r="AW255" s="101" t="s">
        <v>114</v>
      </c>
      <c r="AX255" s="101" t="s">
        <v>80</v>
      </c>
      <c r="AY255" s="102" t="s">
        <v>105</v>
      </c>
    </row>
    <row r="256" spans="2:65" s="13" customFormat="1" ht="25.5" hidden="1" customHeight="1" x14ac:dyDescent="0.3">
      <c r="B256" s="56"/>
      <c r="C256" s="91" t="s">
        <v>364</v>
      </c>
      <c r="D256" s="91" t="s">
        <v>106</v>
      </c>
      <c r="E256" s="92" t="s">
        <v>365</v>
      </c>
      <c r="F256" s="139" t="s">
        <v>366</v>
      </c>
      <c r="G256" s="139"/>
      <c r="H256" s="139"/>
      <c r="I256" s="139"/>
      <c r="J256" s="93" t="s">
        <v>204</v>
      </c>
      <c r="K256" s="94">
        <v>41.954999999999998</v>
      </c>
      <c r="L256" s="140">
        <v>0</v>
      </c>
      <c r="M256" s="140"/>
      <c r="N256" s="130">
        <f>ROUND(L256*K256,2)</f>
        <v>0</v>
      </c>
      <c r="O256" s="130"/>
      <c r="P256" s="130"/>
      <c r="Q256" s="130"/>
      <c r="R256" s="59"/>
      <c r="T256" s="95" t="s">
        <v>17</v>
      </c>
      <c r="U256" s="96" t="s">
        <v>33</v>
      </c>
      <c r="W256" s="97">
        <f>V256*K256</f>
        <v>0</v>
      </c>
      <c r="X256" s="97">
        <v>0.10324999999999999</v>
      </c>
      <c r="Y256" s="97">
        <f>X256*K256</f>
        <v>4.3318537499999996</v>
      </c>
      <c r="Z256" s="97">
        <v>0</v>
      </c>
      <c r="AA256" s="98">
        <f>Z256*K256</f>
        <v>0</v>
      </c>
      <c r="AR256" s="6" t="s">
        <v>110</v>
      </c>
      <c r="AT256" s="6" t="s">
        <v>106</v>
      </c>
      <c r="AU256" s="6" t="s">
        <v>9</v>
      </c>
      <c r="AY256" s="6" t="s">
        <v>105</v>
      </c>
      <c r="BE256" s="99">
        <f>IF(U256="základní",N256,0)</f>
        <v>0</v>
      </c>
      <c r="BF256" s="99">
        <f>IF(U256="snížená",N256,0)</f>
        <v>0</v>
      </c>
      <c r="BG256" s="99">
        <f>IF(U256="zákl. přenesená",N256,0)</f>
        <v>0</v>
      </c>
      <c r="BH256" s="99">
        <f>IF(U256="sníž. přenesená",N256,0)</f>
        <v>0</v>
      </c>
      <c r="BI256" s="99">
        <f>IF(U256="nulová",N256,0)</f>
        <v>0</v>
      </c>
      <c r="BJ256" s="6" t="s">
        <v>80</v>
      </c>
      <c r="BK256" s="99">
        <f>ROUND(L256*K256,2)</f>
        <v>0</v>
      </c>
      <c r="BL256" s="6" t="s">
        <v>110</v>
      </c>
      <c r="BM256" s="6" t="s">
        <v>367</v>
      </c>
    </row>
    <row r="257" spans="2:65" s="101" customFormat="1" ht="25.5" hidden="1" customHeight="1" x14ac:dyDescent="0.3">
      <c r="B257" s="100"/>
      <c r="E257" s="102" t="s">
        <v>17</v>
      </c>
      <c r="F257" s="133" t="s">
        <v>368</v>
      </c>
      <c r="G257" s="134"/>
      <c r="H257" s="134"/>
      <c r="I257" s="134"/>
      <c r="K257" s="103">
        <v>41.954999999999998</v>
      </c>
      <c r="R257" s="104"/>
      <c r="T257" s="105"/>
      <c r="AA257" s="106"/>
      <c r="AT257" s="102" t="s">
        <v>113</v>
      </c>
      <c r="AU257" s="102" t="s">
        <v>9</v>
      </c>
      <c r="AV257" s="101" t="s">
        <v>9</v>
      </c>
      <c r="AW257" s="101" t="s">
        <v>114</v>
      </c>
      <c r="AX257" s="101" t="s">
        <v>80</v>
      </c>
      <c r="AY257" s="102" t="s">
        <v>105</v>
      </c>
    </row>
    <row r="258" spans="2:65" s="13" customFormat="1" ht="38.25" hidden="1" customHeight="1" x14ac:dyDescent="0.3">
      <c r="B258" s="56"/>
      <c r="C258" s="91" t="s">
        <v>369</v>
      </c>
      <c r="D258" s="91" t="s">
        <v>106</v>
      </c>
      <c r="E258" s="92" t="s">
        <v>370</v>
      </c>
      <c r="F258" s="139" t="s">
        <v>371</v>
      </c>
      <c r="G258" s="139"/>
      <c r="H258" s="139"/>
      <c r="I258" s="139"/>
      <c r="J258" s="93" t="s">
        <v>276</v>
      </c>
      <c r="K258" s="94">
        <v>1</v>
      </c>
      <c r="L258" s="140">
        <v>0</v>
      </c>
      <c r="M258" s="140"/>
      <c r="N258" s="130">
        <f>ROUND(L258*K258,2)</f>
        <v>0</v>
      </c>
      <c r="O258" s="130"/>
      <c r="P258" s="130"/>
      <c r="Q258" s="130"/>
      <c r="R258" s="59"/>
      <c r="T258" s="95" t="s">
        <v>17</v>
      </c>
      <c r="U258" s="96" t="s">
        <v>33</v>
      </c>
      <c r="W258" s="97">
        <f>V258*K258</f>
        <v>0</v>
      </c>
      <c r="X258" s="97">
        <v>0</v>
      </c>
      <c r="Y258" s="97">
        <f>X258*K258</f>
        <v>0</v>
      </c>
      <c r="Z258" s="97">
        <v>0</v>
      </c>
      <c r="AA258" s="98">
        <f>Z258*K258</f>
        <v>0</v>
      </c>
      <c r="AR258" s="6" t="s">
        <v>110</v>
      </c>
      <c r="AT258" s="6" t="s">
        <v>106</v>
      </c>
      <c r="AU258" s="6" t="s">
        <v>9</v>
      </c>
      <c r="AY258" s="6" t="s">
        <v>105</v>
      </c>
      <c r="BE258" s="99">
        <f>IF(U258="základní",N258,0)</f>
        <v>0</v>
      </c>
      <c r="BF258" s="99">
        <f>IF(U258="snížená",N258,0)</f>
        <v>0</v>
      </c>
      <c r="BG258" s="99">
        <f>IF(U258="zákl. přenesená",N258,0)</f>
        <v>0</v>
      </c>
      <c r="BH258" s="99">
        <f>IF(U258="sníž. přenesená",N258,0)</f>
        <v>0</v>
      </c>
      <c r="BI258" s="99">
        <f>IF(U258="nulová",N258,0)</f>
        <v>0</v>
      </c>
      <c r="BJ258" s="6" t="s">
        <v>80</v>
      </c>
      <c r="BK258" s="99">
        <f>ROUND(L258*K258,2)</f>
        <v>0</v>
      </c>
      <c r="BL258" s="6" t="s">
        <v>110</v>
      </c>
      <c r="BM258" s="6" t="s">
        <v>372</v>
      </c>
    </row>
    <row r="259" spans="2:65" s="13" customFormat="1" ht="51" hidden="1" customHeight="1" x14ac:dyDescent="0.3">
      <c r="B259" s="56"/>
      <c r="C259" s="114" t="s">
        <v>373</v>
      </c>
      <c r="D259" s="114" t="s">
        <v>196</v>
      </c>
      <c r="E259" s="115" t="s">
        <v>374</v>
      </c>
      <c r="F259" s="146" t="s">
        <v>375</v>
      </c>
      <c r="G259" s="146"/>
      <c r="H259" s="146"/>
      <c r="I259" s="146"/>
      <c r="J259" s="116" t="s">
        <v>276</v>
      </c>
      <c r="K259" s="117">
        <v>1</v>
      </c>
      <c r="L259" s="147">
        <v>0</v>
      </c>
      <c r="M259" s="147"/>
      <c r="N259" s="143">
        <f>ROUND(L259*K259,2)</f>
        <v>0</v>
      </c>
      <c r="O259" s="130"/>
      <c r="P259" s="130"/>
      <c r="Q259" s="130"/>
      <c r="R259" s="59"/>
      <c r="T259" s="95" t="s">
        <v>17</v>
      </c>
      <c r="U259" s="96" t="s">
        <v>33</v>
      </c>
      <c r="W259" s="97">
        <f>V259*K259</f>
        <v>0</v>
      </c>
      <c r="X259" s="97">
        <v>0.123</v>
      </c>
      <c r="Y259" s="97">
        <f>X259*K259</f>
        <v>0.123</v>
      </c>
      <c r="Z259" s="97">
        <v>0</v>
      </c>
      <c r="AA259" s="98">
        <f>Z259*K259</f>
        <v>0</v>
      </c>
      <c r="AR259" s="6" t="s">
        <v>144</v>
      </c>
      <c r="AT259" s="6" t="s">
        <v>196</v>
      </c>
      <c r="AU259" s="6" t="s">
        <v>9</v>
      </c>
      <c r="AY259" s="6" t="s">
        <v>105</v>
      </c>
      <c r="BE259" s="99">
        <f>IF(U259="základní",N259,0)</f>
        <v>0</v>
      </c>
      <c r="BF259" s="99">
        <f>IF(U259="snížená",N259,0)</f>
        <v>0</v>
      </c>
      <c r="BG259" s="99">
        <f>IF(U259="zákl. přenesená",N259,0)</f>
        <v>0</v>
      </c>
      <c r="BH259" s="99">
        <f>IF(U259="sníž. přenesená",N259,0)</f>
        <v>0</v>
      </c>
      <c r="BI259" s="99">
        <f>IF(U259="nulová",N259,0)</f>
        <v>0</v>
      </c>
      <c r="BJ259" s="6" t="s">
        <v>80</v>
      </c>
      <c r="BK259" s="99">
        <f>ROUND(L259*K259,2)</f>
        <v>0</v>
      </c>
      <c r="BL259" s="6" t="s">
        <v>110</v>
      </c>
      <c r="BM259" s="6" t="s">
        <v>376</v>
      </c>
    </row>
    <row r="260" spans="2:65" s="13" customFormat="1" ht="51" hidden="1" customHeight="1" x14ac:dyDescent="0.3">
      <c r="B260" s="56"/>
      <c r="C260" s="91" t="s">
        <v>377</v>
      </c>
      <c r="D260" s="91" t="s">
        <v>106</v>
      </c>
      <c r="E260" s="92" t="s">
        <v>378</v>
      </c>
      <c r="F260" s="139" t="s">
        <v>379</v>
      </c>
      <c r="G260" s="139"/>
      <c r="H260" s="139"/>
      <c r="I260" s="139"/>
      <c r="J260" s="93" t="s">
        <v>192</v>
      </c>
      <c r="K260" s="94">
        <v>8</v>
      </c>
      <c r="L260" s="140">
        <v>0</v>
      </c>
      <c r="M260" s="140"/>
      <c r="N260" s="130">
        <f>ROUND(L260*K260,2)</f>
        <v>0</v>
      </c>
      <c r="O260" s="130"/>
      <c r="P260" s="130"/>
      <c r="Q260" s="130"/>
      <c r="R260" s="59"/>
      <c r="T260" s="95" t="s">
        <v>17</v>
      </c>
      <c r="U260" s="96" t="s">
        <v>33</v>
      </c>
      <c r="W260" s="97">
        <f>V260*K260</f>
        <v>0</v>
      </c>
      <c r="X260" s="97">
        <v>0</v>
      </c>
      <c r="Y260" s="97">
        <f>X260*K260</f>
        <v>0</v>
      </c>
      <c r="Z260" s="97">
        <v>0</v>
      </c>
      <c r="AA260" s="98">
        <f>Z260*K260</f>
        <v>0</v>
      </c>
      <c r="AR260" s="6" t="s">
        <v>110</v>
      </c>
      <c r="AT260" s="6" t="s">
        <v>106</v>
      </c>
      <c r="AU260" s="6" t="s">
        <v>9</v>
      </c>
      <c r="AY260" s="6" t="s">
        <v>105</v>
      </c>
      <c r="BE260" s="99">
        <f>IF(U260="základní",N260,0)</f>
        <v>0</v>
      </c>
      <c r="BF260" s="99">
        <f>IF(U260="snížená",N260,0)</f>
        <v>0</v>
      </c>
      <c r="BG260" s="99">
        <f>IF(U260="zákl. přenesená",N260,0)</f>
        <v>0</v>
      </c>
      <c r="BH260" s="99">
        <f>IF(U260="sníž. přenesená",N260,0)</f>
        <v>0</v>
      </c>
      <c r="BI260" s="99">
        <f>IF(U260="nulová",N260,0)</f>
        <v>0</v>
      </c>
      <c r="BJ260" s="6" t="s">
        <v>80</v>
      </c>
      <c r="BK260" s="99">
        <f>ROUND(L260*K260,2)</f>
        <v>0</v>
      </c>
      <c r="BL260" s="6" t="s">
        <v>110</v>
      </c>
      <c r="BM260" s="6" t="s">
        <v>380</v>
      </c>
    </row>
    <row r="261" spans="2:65" s="81" customFormat="1" ht="29.85" hidden="1" customHeight="1" x14ac:dyDescent="0.3">
      <c r="B261" s="80"/>
      <c r="D261" s="90" t="s">
        <v>57</v>
      </c>
      <c r="E261" s="90"/>
      <c r="F261" s="90"/>
      <c r="G261" s="90"/>
      <c r="H261" s="90"/>
      <c r="I261" s="90"/>
      <c r="J261" s="90"/>
      <c r="K261" s="90"/>
      <c r="L261" s="90"/>
      <c r="M261" s="90"/>
      <c r="N261" s="141">
        <f>BK261</f>
        <v>0</v>
      </c>
      <c r="O261" s="142"/>
      <c r="P261" s="142"/>
      <c r="Q261" s="142"/>
      <c r="R261" s="83"/>
      <c r="T261" s="84"/>
      <c r="W261" s="85">
        <f>SUM(W262:W304)</f>
        <v>0</v>
      </c>
      <c r="Y261" s="85">
        <f>SUM(Y262:Y304)</f>
        <v>96.024092740000015</v>
      </c>
      <c r="AA261" s="86">
        <f>SUM(AA262:AA304)</f>
        <v>0</v>
      </c>
      <c r="AR261" s="87" t="s">
        <v>80</v>
      </c>
      <c r="AT261" s="88" t="s">
        <v>103</v>
      </c>
      <c r="AU261" s="88" t="s">
        <v>80</v>
      </c>
      <c r="AY261" s="87" t="s">
        <v>105</v>
      </c>
      <c r="BK261" s="89">
        <f>SUM(BK262:BK304)</f>
        <v>0</v>
      </c>
    </row>
    <row r="262" spans="2:65" s="13" customFormat="1" ht="25.5" customHeight="1" x14ac:dyDescent="0.3">
      <c r="B262" s="56"/>
      <c r="C262" s="118" t="s">
        <v>381</v>
      </c>
      <c r="D262" s="118" t="s">
        <v>106</v>
      </c>
      <c r="E262" s="119" t="s">
        <v>382</v>
      </c>
      <c r="F262" s="150" t="s">
        <v>383</v>
      </c>
      <c r="G262" s="150"/>
      <c r="H262" s="150"/>
      <c r="I262" s="150"/>
      <c r="J262" s="120" t="s">
        <v>109</v>
      </c>
      <c r="K262" s="121">
        <v>1.7110000000000001</v>
      </c>
      <c r="L262" s="151">
        <v>0</v>
      </c>
      <c r="M262" s="151"/>
      <c r="N262" s="151">
        <f>ROUND(L262*K262,2)</f>
        <v>0</v>
      </c>
      <c r="O262" s="151"/>
      <c r="P262" s="151"/>
      <c r="Q262" s="151"/>
      <c r="R262" s="59"/>
      <c r="T262" s="95" t="s">
        <v>17</v>
      </c>
      <c r="U262" s="96" t="s">
        <v>33</v>
      </c>
      <c r="W262" s="97">
        <f>V262*K262</f>
        <v>0</v>
      </c>
      <c r="X262" s="97">
        <v>2.45336</v>
      </c>
      <c r="Y262" s="97">
        <f>X262*K262</f>
        <v>4.1976989600000003</v>
      </c>
      <c r="Z262" s="97">
        <v>0</v>
      </c>
      <c r="AA262" s="98">
        <f>Z262*K262</f>
        <v>0</v>
      </c>
      <c r="AR262" s="6" t="s">
        <v>110</v>
      </c>
      <c r="AT262" s="6" t="s">
        <v>106</v>
      </c>
      <c r="AU262" s="6" t="s">
        <v>9</v>
      </c>
      <c r="AY262" s="6" t="s">
        <v>105</v>
      </c>
      <c r="BE262" s="99">
        <f>IF(U262="základní",N262,0)</f>
        <v>0</v>
      </c>
      <c r="BF262" s="99">
        <f>IF(U262="snížená",N262,0)</f>
        <v>0</v>
      </c>
      <c r="BG262" s="99">
        <f>IF(U262="zákl. přenesená",N262,0)</f>
        <v>0</v>
      </c>
      <c r="BH262" s="99">
        <f>IF(U262="sníž. přenesená",N262,0)</f>
        <v>0</v>
      </c>
      <c r="BI262" s="99">
        <f>IF(U262="nulová",N262,0)</f>
        <v>0</v>
      </c>
      <c r="BJ262" s="6" t="s">
        <v>80</v>
      </c>
      <c r="BK262" s="99">
        <f>ROUND(L262*K262,2)</f>
        <v>0</v>
      </c>
      <c r="BL262" s="6" t="s">
        <v>110</v>
      </c>
      <c r="BM262" s="6" t="s">
        <v>384</v>
      </c>
    </row>
    <row r="263" spans="2:65" s="101" customFormat="1" ht="16.5" hidden="1" customHeight="1" x14ac:dyDescent="0.3">
      <c r="B263" s="100"/>
      <c r="E263" s="102" t="s">
        <v>17</v>
      </c>
      <c r="F263" s="133" t="s">
        <v>385</v>
      </c>
      <c r="G263" s="134"/>
      <c r="H263" s="134"/>
      <c r="I263" s="134"/>
      <c r="K263" s="103">
        <v>1.381</v>
      </c>
      <c r="R263" s="104"/>
      <c r="T263" s="105"/>
      <c r="AA263" s="106"/>
      <c r="AT263" s="102" t="s">
        <v>113</v>
      </c>
      <c r="AU263" s="102" t="s">
        <v>9</v>
      </c>
      <c r="AV263" s="101" t="s">
        <v>9</v>
      </c>
      <c r="AW263" s="101" t="s">
        <v>114</v>
      </c>
      <c r="AX263" s="101" t="s">
        <v>104</v>
      </c>
      <c r="AY263" s="102" t="s">
        <v>105</v>
      </c>
    </row>
    <row r="264" spans="2:65" s="101" customFormat="1" ht="16.5" hidden="1" customHeight="1" x14ac:dyDescent="0.3">
      <c r="B264" s="100"/>
      <c r="E264" s="102" t="s">
        <v>17</v>
      </c>
      <c r="F264" s="135" t="s">
        <v>386</v>
      </c>
      <c r="G264" s="136"/>
      <c r="H264" s="136"/>
      <c r="I264" s="136"/>
      <c r="K264" s="103">
        <v>0.33</v>
      </c>
      <c r="R264" s="104"/>
      <c r="T264" s="105"/>
      <c r="AA264" s="106"/>
      <c r="AT264" s="102" t="s">
        <v>113</v>
      </c>
      <c r="AU264" s="102" t="s">
        <v>9</v>
      </c>
      <c r="AV264" s="101" t="s">
        <v>9</v>
      </c>
      <c r="AW264" s="101" t="s">
        <v>114</v>
      </c>
      <c r="AX264" s="101" t="s">
        <v>104</v>
      </c>
      <c r="AY264" s="102" t="s">
        <v>105</v>
      </c>
    </row>
    <row r="265" spans="2:65" s="108" customFormat="1" ht="16.5" hidden="1" customHeight="1" x14ac:dyDescent="0.3">
      <c r="B265" s="107"/>
      <c r="E265" s="109" t="s">
        <v>17</v>
      </c>
      <c r="F265" s="137" t="s">
        <v>120</v>
      </c>
      <c r="G265" s="138"/>
      <c r="H265" s="138"/>
      <c r="I265" s="138"/>
      <c r="K265" s="110">
        <v>1.7110000000000001</v>
      </c>
      <c r="R265" s="111"/>
      <c r="T265" s="112"/>
      <c r="AA265" s="113"/>
      <c r="AT265" s="109" t="s">
        <v>113</v>
      </c>
      <c r="AU265" s="109" t="s">
        <v>9</v>
      </c>
      <c r="AV265" s="108" t="s">
        <v>110</v>
      </c>
      <c r="AW265" s="108" t="s">
        <v>114</v>
      </c>
      <c r="AX265" s="108" t="s">
        <v>80</v>
      </c>
      <c r="AY265" s="109" t="s">
        <v>105</v>
      </c>
    </row>
    <row r="266" spans="2:65" s="13" customFormat="1" ht="25.5" customHeight="1" x14ac:dyDescent="0.3">
      <c r="B266" s="56"/>
      <c r="C266" s="118" t="s">
        <v>387</v>
      </c>
      <c r="D266" s="118" t="s">
        <v>106</v>
      </c>
      <c r="E266" s="119" t="s">
        <v>388</v>
      </c>
      <c r="F266" s="150" t="s">
        <v>389</v>
      </c>
      <c r="G266" s="150"/>
      <c r="H266" s="150"/>
      <c r="I266" s="150"/>
      <c r="J266" s="120" t="s">
        <v>204</v>
      </c>
      <c r="K266" s="121">
        <v>18.591999999999999</v>
      </c>
      <c r="L266" s="151">
        <v>0</v>
      </c>
      <c r="M266" s="151"/>
      <c r="N266" s="151">
        <f>ROUND(L266*K266,2)</f>
        <v>0</v>
      </c>
      <c r="O266" s="151"/>
      <c r="P266" s="151"/>
      <c r="Q266" s="151"/>
      <c r="R266" s="59"/>
      <c r="T266" s="95" t="s">
        <v>17</v>
      </c>
      <c r="U266" s="96" t="s">
        <v>33</v>
      </c>
      <c r="W266" s="97">
        <f>V266*K266</f>
        <v>0</v>
      </c>
      <c r="X266" s="97">
        <v>4.6499999999999996E-3</v>
      </c>
      <c r="Y266" s="97">
        <f>X266*K266</f>
        <v>8.6452799999999982E-2</v>
      </c>
      <c r="Z266" s="97">
        <v>0</v>
      </c>
      <c r="AA266" s="98">
        <f>Z266*K266</f>
        <v>0</v>
      </c>
      <c r="AR266" s="6" t="s">
        <v>110</v>
      </c>
      <c r="AT266" s="6" t="s">
        <v>106</v>
      </c>
      <c r="AU266" s="6" t="s">
        <v>9</v>
      </c>
      <c r="AY266" s="6" t="s">
        <v>105</v>
      </c>
      <c r="BE266" s="99">
        <f>IF(U266="základní",N266,0)</f>
        <v>0</v>
      </c>
      <c r="BF266" s="99">
        <f>IF(U266="snížená",N266,0)</f>
        <v>0</v>
      </c>
      <c r="BG266" s="99">
        <f>IF(U266="zákl. přenesená",N266,0)</f>
        <v>0</v>
      </c>
      <c r="BH266" s="99">
        <f>IF(U266="sníž. přenesená",N266,0)</f>
        <v>0</v>
      </c>
      <c r="BI266" s="99">
        <f>IF(U266="nulová",N266,0)</f>
        <v>0</v>
      </c>
      <c r="BJ266" s="6" t="s">
        <v>80</v>
      </c>
      <c r="BK266" s="99">
        <f>ROUND(L266*K266,2)</f>
        <v>0</v>
      </c>
      <c r="BL266" s="6" t="s">
        <v>110</v>
      </c>
      <c r="BM266" s="6" t="s">
        <v>390</v>
      </c>
    </row>
    <row r="267" spans="2:65" s="101" customFormat="1" ht="16.5" hidden="1" customHeight="1" x14ac:dyDescent="0.3">
      <c r="B267" s="100"/>
      <c r="E267" s="102" t="s">
        <v>17</v>
      </c>
      <c r="F267" s="133" t="s">
        <v>391</v>
      </c>
      <c r="G267" s="134"/>
      <c r="H267" s="134"/>
      <c r="I267" s="134"/>
      <c r="K267" s="103">
        <v>13.391999999999999</v>
      </c>
      <c r="R267" s="104"/>
      <c r="T267" s="105"/>
      <c r="AA267" s="106"/>
      <c r="AT267" s="102" t="s">
        <v>113</v>
      </c>
      <c r="AU267" s="102" t="s">
        <v>9</v>
      </c>
      <c r="AV267" s="101" t="s">
        <v>9</v>
      </c>
      <c r="AW267" s="101" t="s">
        <v>114</v>
      </c>
      <c r="AX267" s="101" t="s">
        <v>104</v>
      </c>
      <c r="AY267" s="102" t="s">
        <v>105</v>
      </c>
    </row>
    <row r="268" spans="2:65" s="101" customFormat="1" ht="16.5" hidden="1" customHeight="1" x14ac:dyDescent="0.3">
      <c r="B268" s="100"/>
      <c r="E268" s="102" t="s">
        <v>17</v>
      </c>
      <c r="F268" s="135" t="s">
        <v>392</v>
      </c>
      <c r="G268" s="136"/>
      <c r="H268" s="136"/>
      <c r="I268" s="136"/>
      <c r="K268" s="103">
        <v>5.2</v>
      </c>
      <c r="R268" s="104"/>
      <c r="T268" s="105"/>
      <c r="AA268" s="106"/>
      <c r="AT268" s="102" t="s">
        <v>113</v>
      </c>
      <c r="AU268" s="102" t="s">
        <v>9</v>
      </c>
      <c r="AV268" s="101" t="s">
        <v>9</v>
      </c>
      <c r="AW268" s="101" t="s">
        <v>114</v>
      </c>
      <c r="AX268" s="101" t="s">
        <v>104</v>
      </c>
      <c r="AY268" s="102" t="s">
        <v>105</v>
      </c>
    </row>
    <row r="269" spans="2:65" s="108" customFormat="1" ht="16.5" hidden="1" customHeight="1" x14ac:dyDescent="0.3">
      <c r="B269" s="107"/>
      <c r="E269" s="109" t="s">
        <v>17</v>
      </c>
      <c r="F269" s="137" t="s">
        <v>120</v>
      </c>
      <c r="G269" s="138"/>
      <c r="H269" s="138"/>
      <c r="I269" s="138"/>
      <c r="K269" s="110">
        <v>18.591999999999999</v>
      </c>
      <c r="R269" s="111"/>
      <c r="T269" s="112"/>
      <c r="AA269" s="113"/>
      <c r="AT269" s="109" t="s">
        <v>113</v>
      </c>
      <c r="AU269" s="109" t="s">
        <v>9</v>
      </c>
      <c r="AV269" s="108" t="s">
        <v>110</v>
      </c>
      <c r="AW269" s="108" t="s">
        <v>114</v>
      </c>
      <c r="AX269" s="108" t="s">
        <v>80</v>
      </c>
      <c r="AY269" s="109" t="s">
        <v>105</v>
      </c>
    </row>
    <row r="270" spans="2:65" s="13" customFormat="1" ht="25.5" customHeight="1" x14ac:dyDescent="0.3">
      <c r="B270" s="56"/>
      <c r="C270" s="118" t="s">
        <v>393</v>
      </c>
      <c r="D270" s="118" t="s">
        <v>106</v>
      </c>
      <c r="E270" s="119" t="s">
        <v>394</v>
      </c>
      <c r="F270" s="150" t="s">
        <v>395</v>
      </c>
      <c r="G270" s="150"/>
      <c r="H270" s="150"/>
      <c r="I270" s="150"/>
      <c r="J270" s="120" t="s">
        <v>204</v>
      </c>
      <c r="K270" s="121">
        <v>18.591999999999999</v>
      </c>
      <c r="L270" s="151">
        <v>0</v>
      </c>
      <c r="M270" s="151"/>
      <c r="N270" s="151">
        <f>ROUND(L270*K270,2)</f>
        <v>0</v>
      </c>
      <c r="O270" s="151"/>
      <c r="P270" s="151"/>
      <c r="Q270" s="151"/>
      <c r="R270" s="59"/>
      <c r="T270" s="95" t="s">
        <v>17</v>
      </c>
      <c r="U270" s="96" t="s">
        <v>33</v>
      </c>
      <c r="W270" s="97">
        <f>V270*K270</f>
        <v>0</v>
      </c>
      <c r="X270" s="97">
        <v>0</v>
      </c>
      <c r="Y270" s="97">
        <f>X270*K270</f>
        <v>0</v>
      </c>
      <c r="Z270" s="97">
        <v>0</v>
      </c>
      <c r="AA270" s="98">
        <f>Z270*K270</f>
        <v>0</v>
      </c>
      <c r="AR270" s="6" t="s">
        <v>110</v>
      </c>
      <c r="AT270" s="6" t="s">
        <v>106</v>
      </c>
      <c r="AU270" s="6" t="s">
        <v>9</v>
      </c>
      <c r="AY270" s="6" t="s">
        <v>105</v>
      </c>
      <c r="BE270" s="99">
        <f>IF(U270="základní",N270,0)</f>
        <v>0</v>
      </c>
      <c r="BF270" s="99">
        <f>IF(U270="snížená",N270,0)</f>
        <v>0</v>
      </c>
      <c r="BG270" s="99">
        <f>IF(U270="zákl. přenesená",N270,0)</f>
        <v>0</v>
      </c>
      <c r="BH270" s="99">
        <f>IF(U270="sníž. přenesená",N270,0)</f>
        <v>0</v>
      </c>
      <c r="BI270" s="99">
        <f>IF(U270="nulová",N270,0)</f>
        <v>0</v>
      </c>
      <c r="BJ270" s="6" t="s">
        <v>80</v>
      </c>
      <c r="BK270" s="99">
        <f>ROUND(L270*K270,2)</f>
        <v>0</v>
      </c>
      <c r="BL270" s="6" t="s">
        <v>110</v>
      </c>
      <c r="BM270" s="6" t="s">
        <v>396</v>
      </c>
    </row>
    <row r="271" spans="2:65" s="13" customFormat="1" ht="38.25" customHeight="1" x14ac:dyDescent="0.3">
      <c r="B271" s="56"/>
      <c r="C271" s="118" t="s">
        <v>397</v>
      </c>
      <c r="D271" s="118" t="s">
        <v>106</v>
      </c>
      <c r="E271" s="119" t="s">
        <v>398</v>
      </c>
      <c r="F271" s="150" t="s">
        <v>399</v>
      </c>
      <c r="G271" s="150"/>
      <c r="H271" s="150"/>
      <c r="I271" s="150"/>
      <c r="J271" s="120" t="s">
        <v>204</v>
      </c>
      <c r="K271" s="121">
        <v>11.65</v>
      </c>
      <c r="L271" s="151">
        <v>0</v>
      </c>
      <c r="M271" s="151"/>
      <c r="N271" s="151">
        <f>ROUND(L271*K271,2)</f>
        <v>0</v>
      </c>
      <c r="O271" s="151"/>
      <c r="P271" s="151"/>
      <c r="Q271" s="151"/>
      <c r="R271" s="59"/>
      <c r="T271" s="95" t="s">
        <v>17</v>
      </c>
      <c r="U271" s="96" t="s">
        <v>33</v>
      </c>
      <c r="W271" s="97">
        <f>V271*K271</f>
        <v>0</v>
      </c>
      <c r="X271" s="97">
        <v>1.6100000000000001E-3</v>
      </c>
      <c r="Y271" s="97">
        <f>X271*K271</f>
        <v>1.8756500000000002E-2</v>
      </c>
      <c r="Z271" s="97">
        <v>0</v>
      </c>
      <c r="AA271" s="98">
        <f>Z271*K271</f>
        <v>0</v>
      </c>
      <c r="AR271" s="6" t="s">
        <v>110</v>
      </c>
      <c r="AT271" s="6" t="s">
        <v>106</v>
      </c>
      <c r="AU271" s="6" t="s">
        <v>9</v>
      </c>
      <c r="AY271" s="6" t="s">
        <v>105</v>
      </c>
      <c r="BE271" s="99">
        <f>IF(U271="základní",N271,0)</f>
        <v>0</v>
      </c>
      <c r="BF271" s="99">
        <f>IF(U271="snížená",N271,0)</f>
        <v>0</v>
      </c>
      <c r="BG271" s="99">
        <f>IF(U271="zákl. přenesená",N271,0)</f>
        <v>0</v>
      </c>
      <c r="BH271" s="99">
        <f>IF(U271="sníž. přenesená",N271,0)</f>
        <v>0</v>
      </c>
      <c r="BI271" s="99">
        <f>IF(U271="nulová",N271,0)</f>
        <v>0</v>
      </c>
      <c r="BJ271" s="6" t="s">
        <v>80</v>
      </c>
      <c r="BK271" s="99">
        <f>ROUND(L271*K271,2)</f>
        <v>0</v>
      </c>
      <c r="BL271" s="6" t="s">
        <v>110</v>
      </c>
      <c r="BM271" s="6" t="s">
        <v>400</v>
      </c>
    </row>
    <row r="272" spans="2:65" s="101" customFormat="1" ht="16.5" hidden="1" customHeight="1" x14ac:dyDescent="0.3">
      <c r="B272" s="100"/>
      <c r="E272" s="102" t="s">
        <v>17</v>
      </c>
      <c r="F272" s="133" t="s">
        <v>401</v>
      </c>
      <c r="G272" s="134"/>
      <c r="H272" s="134"/>
      <c r="I272" s="134"/>
      <c r="K272" s="103">
        <v>11.65</v>
      </c>
      <c r="R272" s="104"/>
      <c r="T272" s="105"/>
      <c r="AA272" s="106"/>
      <c r="AT272" s="102" t="s">
        <v>113</v>
      </c>
      <c r="AU272" s="102" t="s">
        <v>9</v>
      </c>
      <c r="AV272" s="101" t="s">
        <v>9</v>
      </c>
      <c r="AW272" s="101" t="s">
        <v>114</v>
      </c>
      <c r="AX272" s="101" t="s">
        <v>80</v>
      </c>
      <c r="AY272" s="102" t="s">
        <v>105</v>
      </c>
    </row>
    <row r="273" spans="2:65" s="13" customFormat="1" ht="38.25" customHeight="1" x14ac:dyDescent="0.3">
      <c r="B273" s="56"/>
      <c r="C273" s="118" t="s">
        <v>402</v>
      </c>
      <c r="D273" s="118" t="s">
        <v>106</v>
      </c>
      <c r="E273" s="119" t="s">
        <v>403</v>
      </c>
      <c r="F273" s="150" t="s">
        <v>404</v>
      </c>
      <c r="G273" s="150"/>
      <c r="H273" s="150"/>
      <c r="I273" s="150"/>
      <c r="J273" s="120" t="s">
        <v>204</v>
      </c>
      <c r="K273" s="121">
        <v>11.65</v>
      </c>
      <c r="L273" s="151">
        <v>0</v>
      </c>
      <c r="M273" s="151"/>
      <c r="N273" s="151">
        <f>ROUND(L273*K273,2)</f>
        <v>0</v>
      </c>
      <c r="O273" s="151"/>
      <c r="P273" s="151"/>
      <c r="Q273" s="151"/>
      <c r="R273" s="59"/>
      <c r="T273" s="95" t="s">
        <v>17</v>
      </c>
      <c r="U273" s="96" t="s">
        <v>33</v>
      </c>
      <c r="W273" s="97">
        <f>V273*K273</f>
        <v>0</v>
      </c>
      <c r="X273" s="97">
        <v>0</v>
      </c>
      <c r="Y273" s="97">
        <f>X273*K273</f>
        <v>0</v>
      </c>
      <c r="Z273" s="97">
        <v>0</v>
      </c>
      <c r="AA273" s="98">
        <f>Z273*K273</f>
        <v>0</v>
      </c>
      <c r="AR273" s="6" t="s">
        <v>110</v>
      </c>
      <c r="AT273" s="6" t="s">
        <v>106</v>
      </c>
      <c r="AU273" s="6" t="s">
        <v>9</v>
      </c>
      <c r="AY273" s="6" t="s">
        <v>105</v>
      </c>
      <c r="BE273" s="99">
        <f>IF(U273="základní",N273,0)</f>
        <v>0</v>
      </c>
      <c r="BF273" s="99">
        <f>IF(U273="snížená",N273,0)</f>
        <v>0</v>
      </c>
      <c r="BG273" s="99">
        <f>IF(U273="zákl. přenesená",N273,0)</f>
        <v>0</v>
      </c>
      <c r="BH273" s="99">
        <f>IF(U273="sníž. přenesená",N273,0)</f>
        <v>0</v>
      </c>
      <c r="BI273" s="99">
        <f>IF(U273="nulová",N273,0)</f>
        <v>0</v>
      </c>
      <c r="BJ273" s="6" t="s">
        <v>80</v>
      </c>
      <c r="BK273" s="99">
        <f>ROUND(L273*K273,2)</f>
        <v>0</v>
      </c>
      <c r="BL273" s="6" t="s">
        <v>110</v>
      </c>
      <c r="BM273" s="6" t="s">
        <v>405</v>
      </c>
    </row>
    <row r="274" spans="2:65" s="13" customFormat="1" ht="38.25" customHeight="1" x14ac:dyDescent="0.3">
      <c r="B274" s="56"/>
      <c r="C274" s="118" t="s">
        <v>406</v>
      </c>
      <c r="D274" s="118" t="s">
        <v>106</v>
      </c>
      <c r="E274" s="119" t="s">
        <v>407</v>
      </c>
      <c r="F274" s="150" t="s">
        <v>408</v>
      </c>
      <c r="G274" s="150"/>
      <c r="H274" s="150"/>
      <c r="I274" s="150"/>
      <c r="J274" s="120" t="s">
        <v>181</v>
      </c>
      <c r="K274" s="121">
        <v>0.28199999999999997</v>
      </c>
      <c r="L274" s="151">
        <v>0</v>
      </c>
      <c r="M274" s="151"/>
      <c r="N274" s="151">
        <f>ROUND(L274*K274,2)</f>
        <v>0</v>
      </c>
      <c r="O274" s="151"/>
      <c r="P274" s="151"/>
      <c r="Q274" s="151"/>
      <c r="R274" s="59"/>
      <c r="T274" s="95" t="s">
        <v>17</v>
      </c>
      <c r="U274" s="96" t="s">
        <v>33</v>
      </c>
      <c r="W274" s="97">
        <f>V274*K274</f>
        <v>0</v>
      </c>
      <c r="X274" s="97">
        <v>1.05464</v>
      </c>
      <c r="Y274" s="97">
        <f>X274*K274</f>
        <v>0.29740847999999998</v>
      </c>
      <c r="Z274" s="97">
        <v>0</v>
      </c>
      <c r="AA274" s="98">
        <f>Z274*K274</f>
        <v>0</v>
      </c>
      <c r="AR274" s="6" t="s">
        <v>110</v>
      </c>
      <c r="AT274" s="6" t="s">
        <v>106</v>
      </c>
      <c r="AU274" s="6" t="s">
        <v>9</v>
      </c>
      <c r="AY274" s="6" t="s">
        <v>105</v>
      </c>
      <c r="BE274" s="99">
        <f>IF(U274="základní",N274,0)</f>
        <v>0</v>
      </c>
      <c r="BF274" s="99">
        <f>IF(U274="snížená",N274,0)</f>
        <v>0</v>
      </c>
      <c r="BG274" s="99">
        <f>IF(U274="zákl. přenesená",N274,0)</f>
        <v>0</v>
      </c>
      <c r="BH274" s="99">
        <f>IF(U274="sníž. přenesená",N274,0)</f>
        <v>0</v>
      </c>
      <c r="BI274" s="99">
        <f>IF(U274="nulová",N274,0)</f>
        <v>0</v>
      </c>
      <c r="BJ274" s="6" t="s">
        <v>80</v>
      </c>
      <c r="BK274" s="99">
        <f>ROUND(L274*K274,2)</f>
        <v>0</v>
      </c>
      <c r="BL274" s="6" t="s">
        <v>110</v>
      </c>
      <c r="BM274" s="6" t="s">
        <v>409</v>
      </c>
    </row>
    <row r="275" spans="2:65" s="101" customFormat="1" ht="16.5" hidden="1" customHeight="1" x14ac:dyDescent="0.3">
      <c r="B275" s="100"/>
      <c r="E275" s="102" t="s">
        <v>17</v>
      </c>
      <c r="F275" s="133" t="s">
        <v>410</v>
      </c>
      <c r="G275" s="134"/>
      <c r="H275" s="134"/>
      <c r="I275" s="134"/>
      <c r="K275" s="103">
        <v>0.28199999999999997</v>
      </c>
      <c r="R275" s="104"/>
      <c r="T275" s="105"/>
      <c r="AA275" s="106"/>
      <c r="AT275" s="102" t="s">
        <v>113</v>
      </c>
      <c r="AU275" s="102" t="s">
        <v>9</v>
      </c>
      <c r="AV275" s="101" t="s">
        <v>9</v>
      </c>
      <c r="AW275" s="101" t="s">
        <v>114</v>
      </c>
      <c r="AX275" s="101" t="s">
        <v>80</v>
      </c>
      <c r="AY275" s="102" t="s">
        <v>105</v>
      </c>
    </row>
    <row r="276" spans="2:65" s="13" customFormat="1" ht="25.5" customHeight="1" x14ac:dyDescent="0.3">
      <c r="B276" s="56"/>
      <c r="C276" s="118" t="s">
        <v>411</v>
      </c>
      <c r="D276" s="118" t="s">
        <v>106</v>
      </c>
      <c r="E276" s="119" t="s">
        <v>412</v>
      </c>
      <c r="F276" s="150" t="s">
        <v>413</v>
      </c>
      <c r="G276" s="150"/>
      <c r="H276" s="150"/>
      <c r="I276" s="150"/>
      <c r="J276" s="120" t="s">
        <v>109</v>
      </c>
      <c r="K276" s="121">
        <v>1.5680000000000001</v>
      </c>
      <c r="L276" s="151">
        <v>0</v>
      </c>
      <c r="M276" s="151"/>
      <c r="N276" s="151">
        <f>ROUND(L276*K276,2)</f>
        <v>0</v>
      </c>
      <c r="O276" s="151"/>
      <c r="P276" s="151"/>
      <c r="Q276" s="151"/>
      <c r="R276" s="59"/>
      <c r="T276" s="95" t="s">
        <v>17</v>
      </c>
      <c r="U276" s="96" t="s">
        <v>33</v>
      </c>
      <c r="W276" s="97">
        <f>V276*K276</f>
        <v>0</v>
      </c>
      <c r="X276" s="97">
        <v>2.4533999999999998</v>
      </c>
      <c r="Y276" s="97">
        <f>X276*K276</f>
        <v>3.8469311999999998</v>
      </c>
      <c r="Z276" s="97">
        <v>0</v>
      </c>
      <c r="AA276" s="98">
        <f>Z276*K276</f>
        <v>0</v>
      </c>
      <c r="AR276" s="6" t="s">
        <v>110</v>
      </c>
      <c r="AT276" s="6" t="s">
        <v>106</v>
      </c>
      <c r="AU276" s="6" t="s">
        <v>9</v>
      </c>
      <c r="AY276" s="6" t="s">
        <v>105</v>
      </c>
      <c r="BE276" s="99">
        <f>IF(U276="základní",N276,0)</f>
        <v>0</v>
      </c>
      <c r="BF276" s="99">
        <f>IF(U276="snížená",N276,0)</f>
        <v>0</v>
      </c>
      <c r="BG276" s="99">
        <f>IF(U276="zákl. přenesená",N276,0)</f>
        <v>0</v>
      </c>
      <c r="BH276" s="99">
        <f>IF(U276="sníž. přenesená",N276,0)</f>
        <v>0</v>
      </c>
      <c r="BI276" s="99">
        <f>IF(U276="nulová",N276,0)</f>
        <v>0</v>
      </c>
      <c r="BJ276" s="6" t="s">
        <v>80</v>
      </c>
      <c r="BK276" s="99">
        <f>ROUND(L276*K276,2)</f>
        <v>0</v>
      </c>
      <c r="BL276" s="6" t="s">
        <v>110</v>
      </c>
      <c r="BM276" s="6" t="s">
        <v>414</v>
      </c>
    </row>
    <row r="277" spans="2:65" s="101" customFormat="1" ht="16.5" hidden="1" customHeight="1" x14ac:dyDescent="0.3">
      <c r="B277" s="100"/>
      <c r="E277" s="102" t="s">
        <v>17</v>
      </c>
      <c r="F277" s="133" t="s">
        <v>415</v>
      </c>
      <c r="G277" s="134"/>
      <c r="H277" s="134"/>
      <c r="I277" s="134"/>
      <c r="K277" s="103">
        <v>0.38</v>
      </c>
      <c r="R277" s="104"/>
      <c r="T277" s="105"/>
      <c r="AA277" s="106"/>
      <c r="AT277" s="102" t="s">
        <v>113</v>
      </c>
      <c r="AU277" s="102" t="s">
        <v>9</v>
      </c>
      <c r="AV277" s="101" t="s">
        <v>9</v>
      </c>
      <c r="AW277" s="101" t="s">
        <v>114</v>
      </c>
      <c r="AX277" s="101" t="s">
        <v>104</v>
      </c>
      <c r="AY277" s="102" t="s">
        <v>105</v>
      </c>
    </row>
    <row r="278" spans="2:65" s="101" customFormat="1" ht="16.5" hidden="1" customHeight="1" x14ac:dyDescent="0.3">
      <c r="B278" s="100"/>
      <c r="E278" s="102" t="s">
        <v>17</v>
      </c>
      <c r="F278" s="135" t="s">
        <v>416</v>
      </c>
      <c r="G278" s="136"/>
      <c r="H278" s="136"/>
      <c r="I278" s="136"/>
      <c r="K278" s="103">
        <v>0.495</v>
      </c>
      <c r="R278" s="104"/>
      <c r="T278" s="105"/>
      <c r="AA278" s="106"/>
      <c r="AT278" s="102" t="s">
        <v>113</v>
      </c>
      <c r="AU278" s="102" t="s">
        <v>9</v>
      </c>
      <c r="AV278" s="101" t="s">
        <v>9</v>
      </c>
      <c r="AW278" s="101" t="s">
        <v>114</v>
      </c>
      <c r="AX278" s="101" t="s">
        <v>104</v>
      </c>
      <c r="AY278" s="102" t="s">
        <v>105</v>
      </c>
    </row>
    <row r="279" spans="2:65" s="101" customFormat="1" ht="16.5" hidden="1" customHeight="1" x14ac:dyDescent="0.3">
      <c r="B279" s="100"/>
      <c r="E279" s="102" t="s">
        <v>17</v>
      </c>
      <c r="F279" s="135" t="s">
        <v>417</v>
      </c>
      <c r="G279" s="136"/>
      <c r="H279" s="136"/>
      <c r="I279" s="136"/>
      <c r="K279" s="103">
        <v>0.69299999999999995</v>
      </c>
      <c r="R279" s="104"/>
      <c r="T279" s="105"/>
      <c r="AA279" s="106"/>
      <c r="AT279" s="102" t="s">
        <v>113</v>
      </c>
      <c r="AU279" s="102" t="s">
        <v>9</v>
      </c>
      <c r="AV279" s="101" t="s">
        <v>9</v>
      </c>
      <c r="AW279" s="101" t="s">
        <v>114</v>
      </c>
      <c r="AX279" s="101" t="s">
        <v>104</v>
      </c>
      <c r="AY279" s="102" t="s">
        <v>105</v>
      </c>
    </row>
    <row r="280" spans="2:65" s="108" customFormat="1" ht="16.5" hidden="1" customHeight="1" x14ac:dyDescent="0.3">
      <c r="B280" s="107"/>
      <c r="E280" s="109" t="s">
        <v>17</v>
      </c>
      <c r="F280" s="137" t="s">
        <v>120</v>
      </c>
      <c r="G280" s="138"/>
      <c r="H280" s="138"/>
      <c r="I280" s="138"/>
      <c r="K280" s="110">
        <v>1.5680000000000001</v>
      </c>
      <c r="R280" s="111"/>
      <c r="T280" s="112"/>
      <c r="AA280" s="113"/>
      <c r="AT280" s="109" t="s">
        <v>113</v>
      </c>
      <c r="AU280" s="109" t="s">
        <v>9</v>
      </c>
      <c r="AV280" s="108" t="s">
        <v>110</v>
      </c>
      <c r="AW280" s="108" t="s">
        <v>114</v>
      </c>
      <c r="AX280" s="108" t="s">
        <v>80</v>
      </c>
      <c r="AY280" s="109" t="s">
        <v>105</v>
      </c>
    </row>
    <row r="281" spans="2:65" s="13" customFormat="1" ht="16.5" customHeight="1" x14ac:dyDescent="0.3">
      <c r="B281" s="56"/>
      <c r="C281" s="118" t="s">
        <v>418</v>
      </c>
      <c r="D281" s="118" t="s">
        <v>106</v>
      </c>
      <c r="E281" s="119" t="s">
        <v>419</v>
      </c>
      <c r="F281" s="150" t="s">
        <v>420</v>
      </c>
      <c r="G281" s="150"/>
      <c r="H281" s="150"/>
      <c r="I281" s="150"/>
      <c r="J281" s="120" t="s">
        <v>204</v>
      </c>
      <c r="K281" s="121">
        <v>10.45</v>
      </c>
      <c r="L281" s="151">
        <v>0</v>
      </c>
      <c r="M281" s="151"/>
      <c r="N281" s="151">
        <f>ROUND(L281*K281,2)</f>
        <v>0</v>
      </c>
      <c r="O281" s="151"/>
      <c r="P281" s="151"/>
      <c r="Q281" s="151"/>
      <c r="R281" s="59"/>
      <c r="T281" s="95" t="s">
        <v>17</v>
      </c>
      <c r="U281" s="96" t="s">
        <v>33</v>
      </c>
      <c r="W281" s="97">
        <f>V281*K281</f>
        <v>0</v>
      </c>
      <c r="X281" s="97">
        <v>5.1900000000000002E-3</v>
      </c>
      <c r="Y281" s="97">
        <f>X281*K281</f>
        <v>5.4235499999999999E-2</v>
      </c>
      <c r="Z281" s="97">
        <v>0</v>
      </c>
      <c r="AA281" s="98">
        <f>Z281*K281</f>
        <v>0</v>
      </c>
      <c r="AR281" s="6" t="s">
        <v>110</v>
      </c>
      <c r="AT281" s="6" t="s">
        <v>106</v>
      </c>
      <c r="AU281" s="6" t="s">
        <v>9</v>
      </c>
      <c r="AY281" s="6" t="s">
        <v>105</v>
      </c>
      <c r="BE281" s="99">
        <f>IF(U281="základní",N281,0)</f>
        <v>0</v>
      </c>
      <c r="BF281" s="99">
        <f>IF(U281="snížená",N281,0)</f>
        <v>0</v>
      </c>
      <c r="BG281" s="99">
        <f>IF(U281="zákl. přenesená",N281,0)</f>
        <v>0</v>
      </c>
      <c r="BH281" s="99">
        <f>IF(U281="sníž. přenesená",N281,0)</f>
        <v>0</v>
      </c>
      <c r="BI281" s="99">
        <f>IF(U281="nulová",N281,0)</f>
        <v>0</v>
      </c>
      <c r="BJ281" s="6" t="s">
        <v>80</v>
      </c>
      <c r="BK281" s="99">
        <f>ROUND(L281*K281,2)</f>
        <v>0</v>
      </c>
      <c r="BL281" s="6" t="s">
        <v>110</v>
      </c>
      <c r="BM281" s="6" t="s">
        <v>421</v>
      </c>
    </row>
    <row r="282" spans="2:65" s="101" customFormat="1" ht="16.5" hidden="1" customHeight="1" x14ac:dyDescent="0.3">
      <c r="B282" s="100"/>
      <c r="E282" s="102" t="s">
        <v>17</v>
      </c>
      <c r="F282" s="133" t="s">
        <v>422</v>
      </c>
      <c r="G282" s="134"/>
      <c r="H282" s="134"/>
      <c r="I282" s="134"/>
      <c r="K282" s="103">
        <v>2.5299999999999998</v>
      </c>
      <c r="R282" s="104"/>
      <c r="T282" s="105"/>
      <c r="AA282" s="106"/>
      <c r="AT282" s="102" t="s">
        <v>113</v>
      </c>
      <c r="AU282" s="102" t="s">
        <v>9</v>
      </c>
      <c r="AV282" s="101" t="s">
        <v>9</v>
      </c>
      <c r="AW282" s="101" t="s">
        <v>114</v>
      </c>
      <c r="AX282" s="101" t="s">
        <v>104</v>
      </c>
      <c r="AY282" s="102" t="s">
        <v>105</v>
      </c>
    </row>
    <row r="283" spans="2:65" s="101" customFormat="1" ht="16.5" hidden="1" customHeight="1" x14ac:dyDescent="0.3">
      <c r="B283" s="100"/>
      <c r="E283" s="102" t="s">
        <v>17</v>
      </c>
      <c r="F283" s="135" t="s">
        <v>423</v>
      </c>
      <c r="G283" s="136"/>
      <c r="H283" s="136"/>
      <c r="I283" s="136"/>
      <c r="K283" s="103">
        <v>3.3</v>
      </c>
      <c r="R283" s="104"/>
      <c r="T283" s="105"/>
      <c r="AA283" s="106"/>
      <c r="AT283" s="102" t="s">
        <v>113</v>
      </c>
      <c r="AU283" s="102" t="s">
        <v>9</v>
      </c>
      <c r="AV283" s="101" t="s">
        <v>9</v>
      </c>
      <c r="AW283" s="101" t="s">
        <v>114</v>
      </c>
      <c r="AX283" s="101" t="s">
        <v>104</v>
      </c>
      <c r="AY283" s="102" t="s">
        <v>105</v>
      </c>
    </row>
    <row r="284" spans="2:65" s="101" customFormat="1" ht="16.5" hidden="1" customHeight="1" x14ac:dyDescent="0.3">
      <c r="B284" s="100"/>
      <c r="E284" s="102" t="s">
        <v>17</v>
      </c>
      <c r="F284" s="135" t="s">
        <v>424</v>
      </c>
      <c r="G284" s="136"/>
      <c r="H284" s="136"/>
      <c r="I284" s="136"/>
      <c r="K284" s="103">
        <v>4.62</v>
      </c>
      <c r="R284" s="104"/>
      <c r="T284" s="105"/>
      <c r="AA284" s="106"/>
      <c r="AT284" s="102" t="s">
        <v>113</v>
      </c>
      <c r="AU284" s="102" t="s">
        <v>9</v>
      </c>
      <c r="AV284" s="101" t="s">
        <v>9</v>
      </c>
      <c r="AW284" s="101" t="s">
        <v>114</v>
      </c>
      <c r="AX284" s="101" t="s">
        <v>104</v>
      </c>
      <c r="AY284" s="102" t="s">
        <v>105</v>
      </c>
    </row>
    <row r="285" spans="2:65" s="108" customFormat="1" ht="16.5" hidden="1" customHeight="1" x14ac:dyDescent="0.3">
      <c r="B285" s="107"/>
      <c r="E285" s="109" t="s">
        <v>17</v>
      </c>
      <c r="F285" s="137" t="s">
        <v>120</v>
      </c>
      <c r="G285" s="138"/>
      <c r="H285" s="138"/>
      <c r="I285" s="138"/>
      <c r="K285" s="110">
        <v>10.45</v>
      </c>
      <c r="R285" s="111"/>
      <c r="T285" s="112"/>
      <c r="AA285" s="113"/>
      <c r="AT285" s="109" t="s">
        <v>113</v>
      </c>
      <c r="AU285" s="109" t="s">
        <v>9</v>
      </c>
      <c r="AV285" s="108" t="s">
        <v>110</v>
      </c>
      <c r="AW285" s="108" t="s">
        <v>114</v>
      </c>
      <c r="AX285" s="108" t="s">
        <v>80</v>
      </c>
      <c r="AY285" s="109" t="s">
        <v>105</v>
      </c>
    </row>
    <row r="286" spans="2:65" s="13" customFormat="1" ht="16.5" customHeight="1" x14ac:dyDescent="0.3">
      <c r="B286" s="56"/>
      <c r="C286" s="118" t="s">
        <v>425</v>
      </c>
      <c r="D286" s="118" t="s">
        <v>106</v>
      </c>
      <c r="E286" s="119" t="s">
        <v>426</v>
      </c>
      <c r="F286" s="150" t="s">
        <v>427</v>
      </c>
      <c r="G286" s="150"/>
      <c r="H286" s="150"/>
      <c r="I286" s="150"/>
      <c r="J286" s="120" t="s">
        <v>204</v>
      </c>
      <c r="K286" s="121">
        <v>10.45</v>
      </c>
      <c r="L286" s="151">
        <v>0</v>
      </c>
      <c r="M286" s="151"/>
      <c r="N286" s="151">
        <f>ROUND(L286*K286,2)</f>
        <v>0</v>
      </c>
      <c r="O286" s="151"/>
      <c r="P286" s="151"/>
      <c r="Q286" s="151"/>
      <c r="R286" s="59"/>
      <c r="T286" s="95" t="s">
        <v>17</v>
      </c>
      <c r="U286" s="96" t="s">
        <v>33</v>
      </c>
      <c r="W286" s="97">
        <f>V286*K286</f>
        <v>0</v>
      </c>
      <c r="X286" s="97">
        <v>0</v>
      </c>
      <c r="Y286" s="97">
        <f>X286*K286</f>
        <v>0</v>
      </c>
      <c r="Z286" s="97">
        <v>0</v>
      </c>
      <c r="AA286" s="98">
        <f>Z286*K286</f>
        <v>0</v>
      </c>
      <c r="AR286" s="6" t="s">
        <v>110</v>
      </c>
      <c r="AT286" s="6" t="s">
        <v>106</v>
      </c>
      <c r="AU286" s="6" t="s">
        <v>9</v>
      </c>
      <c r="AY286" s="6" t="s">
        <v>105</v>
      </c>
      <c r="BE286" s="99">
        <f>IF(U286="základní",N286,0)</f>
        <v>0</v>
      </c>
      <c r="BF286" s="99">
        <f>IF(U286="snížená",N286,0)</f>
        <v>0</v>
      </c>
      <c r="BG286" s="99">
        <f>IF(U286="zákl. přenesená",N286,0)</f>
        <v>0</v>
      </c>
      <c r="BH286" s="99">
        <f>IF(U286="sníž. přenesená",N286,0)</f>
        <v>0</v>
      </c>
      <c r="BI286" s="99">
        <f>IF(U286="nulová",N286,0)</f>
        <v>0</v>
      </c>
      <c r="BJ286" s="6" t="s">
        <v>80</v>
      </c>
      <c r="BK286" s="99">
        <f>ROUND(L286*K286,2)</f>
        <v>0</v>
      </c>
      <c r="BL286" s="6" t="s">
        <v>110</v>
      </c>
      <c r="BM286" s="6" t="s">
        <v>428</v>
      </c>
    </row>
    <row r="287" spans="2:65" s="13" customFormat="1" ht="25.5" customHeight="1" x14ac:dyDescent="0.3">
      <c r="B287" s="56"/>
      <c r="C287" s="118" t="s">
        <v>429</v>
      </c>
      <c r="D287" s="118" t="s">
        <v>106</v>
      </c>
      <c r="E287" s="119" t="s">
        <v>430</v>
      </c>
      <c r="F287" s="150" t="s">
        <v>431</v>
      </c>
      <c r="G287" s="150"/>
      <c r="H287" s="150"/>
      <c r="I287" s="150"/>
      <c r="J287" s="120" t="s">
        <v>181</v>
      </c>
      <c r="K287" s="121">
        <v>0.151</v>
      </c>
      <c r="L287" s="151">
        <v>0</v>
      </c>
      <c r="M287" s="151"/>
      <c r="N287" s="151">
        <f>ROUND(L287*K287,2)</f>
        <v>0</v>
      </c>
      <c r="O287" s="151"/>
      <c r="P287" s="151"/>
      <c r="Q287" s="151"/>
      <c r="R287" s="59"/>
      <c r="T287" s="95" t="s">
        <v>17</v>
      </c>
      <c r="U287" s="96" t="s">
        <v>33</v>
      </c>
      <c r="W287" s="97">
        <f>V287*K287</f>
        <v>0</v>
      </c>
      <c r="X287" s="97">
        <v>1.0525599999999999</v>
      </c>
      <c r="Y287" s="97">
        <f>X287*K287</f>
        <v>0.15893655999999998</v>
      </c>
      <c r="Z287" s="97">
        <v>0</v>
      </c>
      <c r="AA287" s="98">
        <f>Z287*K287</f>
        <v>0</v>
      </c>
      <c r="AR287" s="6" t="s">
        <v>110</v>
      </c>
      <c r="AT287" s="6" t="s">
        <v>106</v>
      </c>
      <c r="AU287" s="6" t="s">
        <v>9</v>
      </c>
      <c r="AY287" s="6" t="s">
        <v>105</v>
      </c>
      <c r="BE287" s="99">
        <f>IF(U287="základní",N287,0)</f>
        <v>0</v>
      </c>
      <c r="BF287" s="99">
        <f>IF(U287="snížená",N287,0)</f>
        <v>0</v>
      </c>
      <c r="BG287" s="99">
        <f>IF(U287="zákl. přenesená",N287,0)</f>
        <v>0</v>
      </c>
      <c r="BH287" s="99">
        <f>IF(U287="sníž. přenesená",N287,0)</f>
        <v>0</v>
      </c>
      <c r="BI287" s="99">
        <f>IF(U287="nulová",N287,0)</f>
        <v>0</v>
      </c>
      <c r="BJ287" s="6" t="s">
        <v>80</v>
      </c>
      <c r="BK287" s="99">
        <f>ROUND(L287*K287,2)</f>
        <v>0</v>
      </c>
      <c r="BL287" s="6" t="s">
        <v>110</v>
      </c>
      <c r="BM287" s="6" t="s">
        <v>432</v>
      </c>
    </row>
    <row r="288" spans="2:65" s="101" customFormat="1" ht="16.5" hidden="1" customHeight="1" x14ac:dyDescent="0.3">
      <c r="B288" s="100"/>
      <c r="E288" s="102" t="s">
        <v>17</v>
      </c>
      <c r="F288" s="133" t="s">
        <v>433</v>
      </c>
      <c r="G288" s="134"/>
      <c r="H288" s="134"/>
      <c r="I288" s="134"/>
      <c r="K288" s="103">
        <v>0.151</v>
      </c>
      <c r="R288" s="104"/>
      <c r="T288" s="105"/>
      <c r="AA288" s="106"/>
      <c r="AT288" s="102" t="s">
        <v>113</v>
      </c>
      <c r="AU288" s="102" t="s">
        <v>9</v>
      </c>
      <c r="AV288" s="101" t="s">
        <v>9</v>
      </c>
      <c r="AW288" s="101" t="s">
        <v>114</v>
      </c>
      <c r="AX288" s="101" t="s">
        <v>80</v>
      </c>
      <c r="AY288" s="102" t="s">
        <v>105</v>
      </c>
    </row>
    <row r="289" spans="2:65" s="13" customFormat="1" ht="16.5" customHeight="1" x14ac:dyDescent="0.3">
      <c r="B289" s="56"/>
      <c r="C289" s="118" t="s">
        <v>434</v>
      </c>
      <c r="D289" s="118" t="s">
        <v>106</v>
      </c>
      <c r="E289" s="119" t="s">
        <v>435</v>
      </c>
      <c r="F289" s="150" t="s">
        <v>436</v>
      </c>
      <c r="G289" s="150"/>
      <c r="H289" s="150"/>
      <c r="I289" s="150"/>
      <c r="J289" s="120" t="s">
        <v>109</v>
      </c>
      <c r="K289" s="121">
        <v>33.770000000000003</v>
      </c>
      <c r="L289" s="151">
        <v>0</v>
      </c>
      <c r="M289" s="151"/>
      <c r="N289" s="151">
        <f>ROUND(L289*K289,2)</f>
        <v>0</v>
      </c>
      <c r="O289" s="151"/>
      <c r="P289" s="151"/>
      <c r="Q289" s="151"/>
      <c r="R289" s="59"/>
      <c r="T289" s="95" t="s">
        <v>17</v>
      </c>
      <c r="U289" s="96" t="s">
        <v>33</v>
      </c>
      <c r="W289" s="97">
        <f>V289*K289</f>
        <v>0</v>
      </c>
      <c r="X289" s="97">
        <v>2.45336</v>
      </c>
      <c r="Y289" s="97">
        <f>X289*K289</f>
        <v>82.849967200000009</v>
      </c>
      <c r="Z289" s="97">
        <v>0</v>
      </c>
      <c r="AA289" s="98">
        <f>Z289*K289</f>
        <v>0</v>
      </c>
      <c r="AR289" s="6" t="s">
        <v>110</v>
      </c>
      <c r="AT289" s="6" t="s">
        <v>106</v>
      </c>
      <c r="AU289" s="6" t="s">
        <v>9</v>
      </c>
      <c r="AY289" s="6" t="s">
        <v>105</v>
      </c>
      <c r="BE289" s="99">
        <f>IF(U289="základní",N289,0)</f>
        <v>0</v>
      </c>
      <c r="BF289" s="99">
        <f>IF(U289="snížená",N289,0)</f>
        <v>0</v>
      </c>
      <c r="BG289" s="99">
        <f>IF(U289="zákl. přenesená",N289,0)</f>
        <v>0</v>
      </c>
      <c r="BH289" s="99">
        <f>IF(U289="sníž. přenesená",N289,0)</f>
        <v>0</v>
      </c>
      <c r="BI289" s="99">
        <f>IF(U289="nulová",N289,0)</f>
        <v>0</v>
      </c>
      <c r="BJ289" s="6" t="s">
        <v>80</v>
      </c>
      <c r="BK289" s="99">
        <f>ROUND(L289*K289,2)</f>
        <v>0</v>
      </c>
      <c r="BL289" s="6" t="s">
        <v>110</v>
      </c>
      <c r="BM289" s="6" t="s">
        <v>437</v>
      </c>
    </row>
    <row r="290" spans="2:65" s="101" customFormat="1" ht="16.5" hidden="1" customHeight="1" x14ac:dyDescent="0.3">
      <c r="B290" s="100"/>
      <c r="E290" s="102" t="s">
        <v>17</v>
      </c>
      <c r="F290" s="133" t="s">
        <v>438</v>
      </c>
      <c r="G290" s="134"/>
      <c r="H290" s="134"/>
      <c r="I290" s="134"/>
      <c r="K290" s="103">
        <v>23.87</v>
      </c>
      <c r="R290" s="104"/>
      <c r="T290" s="105"/>
      <c r="AA290" s="106"/>
      <c r="AT290" s="102" t="s">
        <v>113</v>
      </c>
      <c r="AU290" s="102" t="s">
        <v>9</v>
      </c>
      <c r="AV290" s="101" t="s">
        <v>9</v>
      </c>
      <c r="AW290" s="101" t="s">
        <v>114</v>
      </c>
      <c r="AX290" s="101" t="s">
        <v>104</v>
      </c>
      <c r="AY290" s="102" t="s">
        <v>105</v>
      </c>
    </row>
    <row r="291" spans="2:65" s="101" customFormat="1" ht="16.5" hidden="1" customHeight="1" x14ac:dyDescent="0.3">
      <c r="B291" s="100"/>
      <c r="E291" s="102" t="s">
        <v>17</v>
      </c>
      <c r="F291" s="135" t="s">
        <v>439</v>
      </c>
      <c r="G291" s="136"/>
      <c r="H291" s="136"/>
      <c r="I291" s="136"/>
      <c r="K291" s="103">
        <v>9.9</v>
      </c>
      <c r="R291" s="104"/>
      <c r="T291" s="105"/>
      <c r="AA291" s="106"/>
      <c r="AT291" s="102" t="s">
        <v>113</v>
      </c>
      <c r="AU291" s="102" t="s">
        <v>9</v>
      </c>
      <c r="AV291" s="101" t="s">
        <v>9</v>
      </c>
      <c r="AW291" s="101" t="s">
        <v>114</v>
      </c>
      <c r="AX291" s="101" t="s">
        <v>104</v>
      </c>
      <c r="AY291" s="102" t="s">
        <v>105</v>
      </c>
    </row>
    <row r="292" spans="2:65" s="108" customFormat="1" ht="16.5" hidden="1" customHeight="1" x14ac:dyDescent="0.3">
      <c r="B292" s="107"/>
      <c r="E292" s="109" t="s">
        <v>17</v>
      </c>
      <c r="F292" s="137" t="s">
        <v>120</v>
      </c>
      <c r="G292" s="138"/>
      <c r="H292" s="138"/>
      <c r="I292" s="138"/>
      <c r="K292" s="110">
        <v>33.770000000000003</v>
      </c>
      <c r="R292" s="111"/>
      <c r="T292" s="112"/>
      <c r="AA292" s="113"/>
      <c r="AT292" s="109" t="s">
        <v>113</v>
      </c>
      <c r="AU292" s="109" t="s">
        <v>9</v>
      </c>
      <c r="AV292" s="108" t="s">
        <v>110</v>
      </c>
      <c r="AW292" s="108" t="s">
        <v>114</v>
      </c>
      <c r="AX292" s="108" t="s">
        <v>80</v>
      </c>
      <c r="AY292" s="109" t="s">
        <v>105</v>
      </c>
    </row>
    <row r="293" spans="2:65" s="13" customFormat="1" ht="25.5" customHeight="1" x14ac:dyDescent="0.3">
      <c r="B293" s="56"/>
      <c r="C293" s="118" t="s">
        <v>440</v>
      </c>
      <c r="D293" s="118" t="s">
        <v>106</v>
      </c>
      <c r="E293" s="119" t="s">
        <v>441</v>
      </c>
      <c r="F293" s="150" t="s">
        <v>442</v>
      </c>
      <c r="G293" s="150"/>
      <c r="H293" s="150"/>
      <c r="I293" s="150"/>
      <c r="J293" s="120" t="s">
        <v>204</v>
      </c>
      <c r="K293" s="121">
        <v>184.07900000000001</v>
      </c>
      <c r="L293" s="151">
        <v>0</v>
      </c>
      <c r="M293" s="151"/>
      <c r="N293" s="151">
        <f>ROUND(L293*K293,2)</f>
        <v>0</v>
      </c>
      <c r="O293" s="151"/>
      <c r="P293" s="151"/>
      <c r="Q293" s="151"/>
      <c r="R293" s="59"/>
      <c r="T293" s="95" t="s">
        <v>17</v>
      </c>
      <c r="U293" s="96" t="s">
        <v>33</v>
      </c>
      <c r="W293" s="97">
        <f>V293*K293</f>
        <v>0</v>
      </c>
      <c r="X293" s="97">
        <v>5.4900000000000001E-3</v>
      </c>
      <c r="Y293" s="97">
        <f>X293*K293</f>
        <v>1.01059371</v>
      </c>
      <c r="Z293" s="97">
        <v>0</v>
      </c>
      <c r="AA293" s="98">
        <f>Z293*K293</f>
        <v>0</v>
      </c>
      <c r="AR293" s="6" t="s">
        <v>110</v>
      </c>
      <c r="AT293" s="6" t="s">
        <v>106</v>
      </c>
      <c r="AU293" s="6" t="s">
        <v>9</v>
      </c>
      <c r="AY293" s="6" t="s">
        <v>105</v>
      </c>
      <c r="BE293" s="99">
        <f>IF(U293="základní",N293,0)</f>
        <v>0</v>
      </c>
      <c r="BF293" s="99">
        <f>IF(U293="snížená",N293,0)</f>
        <v>0</v>
      </c>
      <c r="BG293" s="99">
        <f>IF(U293="zákl. přenesená",N293,0)</f>
        <v>0</v>
      </c>
      <c r="BH293" s="99">
        <f>IF(U293="sníž. přenesená",N293,0)</f>
        <v>0</v>
      </c>
      <c r="BI293" s="99">
        <f>IF(U293="nulová",N293,0)</f>
        <v>0</v>
      </c>
      <c r="BJ293" s="6" t="s">
        <v>80</v>
      </c>
      <c r="BK293" s="99">
        <f>ROUND(L293*K293,2)</f>
        <v>0</v>
      </c>
      <c r="BL293" s="6" t="s">
        <v>110</v>
      </c>
      <c r="BM293" s="6" t="s">
        <v>443</v>
      </c>
    </row>
    <row r="294" spans="2:65" s="101" customFormat="1" ht="16.5" hidden="1" customHeight="1" x14ac:dyDescent="0.3">
      <c r="B294" s="100"/>
      <c r="E294" s="102" t="s">
        <v>17</v>
      </c>
      <c r="F294" s="133" t="s">
        <v>444</v>
      </c>
      <c r="G294" s="134"/>
      <c r="H294" s="134"/>
      <c r="I294" s="134"/>
      <c r="K294" s="103">
        <v>129.809</v>
      </c>
      <c r="R294" s="104"/>
      <c r="T294" s="105"/>
      <c r="AA294" s="106"/>
      <c r="AT294" s="102" t="s">
        <v>113</v>
      </c>
      <c r="AU294" s="102" t="s">
        <v>9</v>
      </c>
      <c r="AV294" s="101" t="s">
        <v>9</v>
      </c>
      <c r="AW294" s="101" t="s">
        <v>114</v>
      </c>
      <c r="AX294" s="101" t="s">
        <v>104</v>
      </c>
      <c r="AY294" s="102" t="s">
        <v>105</v>
      </c>
    </row>
    <row r="295" spans="2:65" s="101" customFormat="1" ht="16.5" hidden="1" customHeight="1" x14ac:dyDescent="0.3">
      <c r="B295" s="100"/>
      <c r="E295" s="102" t="s">
        <v>17</v>
      </c>
      <c r="F295" s="135" t="s">
        <v>445</v>
      </c>
      <c r="G295" s="136"/>
      <c r="H295" s="136"/>
      <c r="I295" s="136"/>
      <c r="K295" s="103">
        <v>54.27</v>
      </c>
      <c r="R295" s="104"/>
      <c r="T295" s="105"/>
      <c r="AA295" s="106"/>
      <c r="AT295" s="102" t="s">
        <v>113</v>
      </c>
      <c r="AU295" s="102" t="s">
        <v>9</v>
      </c>
      <c r="AV295" s="101" t="s">
        <v>9</v>
      </c>
      <c r="AW295" s="101" t="s">
        <v>114</v>
      </c>
      <c r="AX295" s="101" t="s">
        <v>104</v>
      </c>
      <c r="AY295" s="102" t="s">
        <v>105</v>
      </c>
    </row>
    <row r="296" spans="2:65" s="108" customFormat="1" ht="16.5" hidden="1" customHeight="1" x14ac:dyDescent="0.3">
      <c r="B296" s="107"/>
      <c r="E296" s="109" t="s">
        <v>17</v>
      </c>
      <c r="F296" s="137" t="s">
        <v>120</v>
      </c>
      <c r="G296" s="138"/>
      <c r="H296" s="138"/>
      <c r="I296" s="138"/>
      <c r="K296" s="110">
        <v>184.07900000000001</v>
      </c>
      <c r="R296" s="111"/>
      <c r="T296" s="112"/>
      <c r="AA296" s="113"/>
      <c r="AT296" s="109" t="s">
        <v>113</v>
      </c>
      <c r="AU296" s="109" t="s">
        <v>9</v>
      </c>
      <c r="AV296" s="108" t="s">
        <v>110</v>
      </c>
      <c r="AW296" s="108" t="s">
        <v>114</v>
      </c>
      <c r="AX296" s="108" t="s">
        <v>80</v>
      </c>
      <c r="AY296" s="109" t="s">
        <v>105</v>
      </c>
    </row>
    <row r="297" spans="2:65" s="13" customFormat="1" ht="25.5" customHeight="1" x14ac:dyDescent="0.3">
      <c r="B297" s="56"/>
      <c r="C297" s="118" t="s">
        <v>446</v>
      </c>
      <c r="D297" s="118" t="s">
        <v>106</v>
      </c>
      <c r="E297" s="119" t="s">
        <v>447</v>
      </c>
      <c r="F297" s="150" t="s">
        <v>448</v>
      </c>
      <c r="G297" s="150"/>
      <c r="H297" s="150"/>
      <c r="I297" s="150"/>
      <c r="J297" s="120" t="s">
        <v>204</v>
      </c>
      <c r="K297" s="121">
        <v>184.07900000000001</v>
      </c>
      <c r="L297" s="151">
        <v>0</v>
      </c>
      <c r="M297" s="151"/>
      <c r="N297" s="151">
        <f>ROUND(L297*K297,2)</f>
        <v>0</v>
      </c>
      <c r="O297" s="151"/>
      <c r="P297" s="151"/>
      <c r="Q297" s="151"/>
      <c r="R297" s="59"/>
      <c r="T297" s="95" t="s">
        <v>17</v>
      </c>
      <c r="U297" s="96" t="s">
        <v>33</v>
      </c>
      <c r="W297" s="97">
        <f>V297*K297</f>
        <v>0</v>
      </c>
      <c r="X297" s="97">
        <v>0</v>
      </c>
      <c r="Y297" s="97">
        <f>X297*K297</f>
        <v>0</v>
      </c>
      <c r="Z297" s="97">
        <v>0</v>
      </c>
      <c r="AA297" s="98">
        <f>Z297*K297</f>
        <v>0</v>
      </c>
      <c r="AR297" s="6" t="s">
        <v>110</v>
      </c>
      <c r="AT297" s="6" t="s">
        <v>106</v>
      </c>
      <c r="AU297" s="6" t="s">
        <v>9</v>
      </c>
      <c r="AY297" s="6" t="s">
        <v>105</v>
      </c>
      <c r="BE297" s="99">
        <f>IF(U297="základní",N297,0)</f>
        <v>0</v>
      </c>
      <c r="BF297" s="99">
        <f>IF(U297="snížená",N297,0)</f>
        <v>0</v>
      </c>
      <c r="BG297" s="99">
        <f>IF(U297="zákl. přenesená",N297,0)</f>
        <v>0</v>
      </c>
      <c r="BH297" s="99">
        <f>IF(U297="sníž. přenesená",N297,0)</f>
        <v>0</v>
      </c>
      <c r="BI297" s="99">
        <f>IF(U297="nulová",N297,0)</f>
        <v>0</v>
      </c>
      <c r="BJ297" s="6" t="s">
        <v>80</v>
      </c>
      <c r="BK297" s="99">
        <f>ROUND(L297*K297,2)</f>
        <v>0</v>
      </c>
      <c r="BL297" s="6" t="s">
        <v>110</v>
      </c>
      <c r="BM297" s="6" t="s">
        <v>449</v>
      </c>
    </row>
    <row r="298" spans="2:65" s="13" customFormat="1" ht="38.25" customHeight="1" x14ac:dyDescent="0.3">
      <c r="B298" s="56"/>
      <c r="C298" s="118" t="s">
        <v>450</v>
      </c>
      <c r="D298" s="118" t="s">
        <v>106</v>
      </c>
      <c r="E298" s="119" t="s">
        <v>451</v>
      </c>
      <c r="F298" s="150" t="s">
        <v>452</v>
      </c>
      <c r="G298" s="150"/>
      <c r="H298" s="150"/>
      <c r="I298" s="150"/>
      <c r="J298" s="120" t="s">
        <v>204</v>
      </c>
      <c r="K298" s="121">
        <v>168.833</v>
      </c>
      <c r="L298" s="151">
        <v>0</v>
      </c>
      <c r="M298" s="151"/>
      <c r="N298" s="151">
        <f>ROUND(L298*K298,2)</f>
        <v>0</v>
      </c>
      <c r="O298" s="151"/>
      <c r="P298" s="151"/>
      <c r="Q298" s="151"/>
      <c r="R298" s="59"/>
      <c r="T298" s="95" t="s">
        <v>17</v>
      </c>
      <c r="U298" s="96" t="s">
        <v>33</v>
      </c>
      <c r="W298" s="97">
        <f>V298*K298</f>
        <v>0</v>
      </c>
      <c r="X298" s="97">
        <v>1.6100000000000001E-3</v>
      </c>
      <c r="Y298" s="97">
        <f>X298*K298</f>
        <v>0.27182113000000002</v>
      </c>
      <c r="Z298" s="97">
        <v>0</v>
      </c>
      <c r="AA298" s="98">
        <f>Z298*K298</f>
        <v>0</v>
      </c>
      <c r="AR298" s="6" t="s">
        <v>110</v>
      </c>
      <c r="AT298" s="6" t="s">
        <v>106</v>
      </c>
      <c r="AU298" s="6" t="s">
        <v>9</v>
      </c>
      <c r="AY298" s="6" t="s">
        <v>105</v>
      </c>
      <c r="BE298" s="99">
        <f>IF(U298="základní",N298,0)</f>
        <v>0</v>
      </c>
      <c r="BF298" s="99">
        <f>IF(U298="snížená",N298,0)</f>
        <v>0</v>
      </c>
      <c r="BG298" s="99">
        <f>IF(U298="zákl. přenesená",N298,0)</f>
        <v>0</v>
      </c>
      <c r="BH298" s="99">
        <f>IF(U298="sníž. přenesená",N298,0)</f>
        <v>0</v>
      </c>
      <c r="BI298" s="99">
        <f>IF(U298="nulová",N298,0)</f>
        <v>0</v>
      </c>
      <c r="BJ298" s="6" t="s">
        <v>80</v>
      </c>
      <c r="BK298" s="99">
        <f>ROUND(L298*K298,2)</f>
        <v>0</v>
      </c>
      <c r="BL298" s="6" t="s">
        <v>110</v>
      </c>
      <c r="BM298" s="6" t="s">
        <v>453</v>
      </c>
    </row>
    <row r="299" spans="2:65" s="101" customFormat="1" ht="16.5" hidden="1" customHeight="1" x14ac:dyDescent="0.3">
      <c r="B299" s="100"/>
      <c r="E299" s="102" t="s">
        <v>17</v>
      </c>
      <c r="F299" s="133" t="s">
        <v>454</v>
      </c>
      <c r="G299" s="134"/>
      <c r="H299" s="134"/>
      <c r="I299" s="134"/>
      <c r="K299" s="103">
        <v>119.357</v>
      </c>
      <c r="R299" s="104"/>
      <c r="T299" s="105"/>
      <c r="AA299" s="106"/>
      <c r="AT299" s="102" t="s">
        <v>113</v>
      </c>
      <c r="AU299" s="102" t="s">
        <v>9</v>
      </c>
      <c r="AV299" s="101" t="s">
        <v>9</v>
      </c>
      <c r="AW299" s="101" t="s">
        <v>114</v>
      </c>
      <c r="AX299" s="101" t="s">
        <v>104</v>
      </c>
      <c r="AY299" s="102" t="s">
        <v>105</v>
      </c>
    </row>
    <row r="300" spans="2:65" s="101" customFormat="1" ht="16.5" hidden="1" customHeight="1" x14ac:dyDescent="0.3">
      <c r="B300" s="100"/>
      <c r="E300" s="102" t="s">
        <v>17</v>
      </c>
      <c r="F300" s="135" t="s">
        <v>455</v>
      </c>
      <c r="G300" s="136"/>
      <c r="H300" s="136"/>
      <c r="I300" s="136"/>
      <c r="K300" s="103">
        <v>49.475999999999999</v>
      </c>
      <c r="R300" s="104"/>
      <c r="T300" s="105"/>
      <c r="AA300" s="106"/>
      <c r="AT300" s="102" t="s">
        <v>113</v>
      </c>
      <c r="AU300" s="102" t="s">
        <v>9</v>
      </c>
      <c r="AV300" s="101" t="s">
        <v>9</v>
      </c>
      <c r="AW300" s="101" t="s">
        <v>114</v>
      </c>
      <c r="AX300" s="101" t="s">
        <v>104</v>
      </c>
      <c r="AY300" s="102" t="s">
        <v>105</v>
      </c>
    </row>
    <row r="301" spans="2:65" s="108" customFormat="1" ht="16.5" hidden="1" customHeight="1" x14ac:dyDescent="0.3">
      <c r="B301" s="107"/>
      <c r="E301" s="109" t="s">
        <v>17</v>
      </c>
      <c r="F301" s="137" t="s">
        <v>120</v>
      </c>
      <c r="G301" s="138"/>
      <c r="H301" s="138"/>
      <c r="I301" s="138"/>
      <c r="K301" s="110">
        <v>168.833</v>
      </c>
      <c r="R301" s="111"/>
      <c r="T301" s="112"/>
      <c r="AA301" s="113"/>
      <c r="AT301" s="109" t="s">
        <v>113</v>
      </c>
      <c r="AU301" s="109" t="s">
        <v>9</v>
      </c>
      <c r="AV301" s="108" t="s">
        <v>110</v>
      </c>
      <c r="AW301" s="108" t="s">
        <v>114</v>
      </c>
      <c r="AX301" s="108" t="s">
        <v>80</v>
      </c>
      <c r="AY301" s="109" t="s">
        <v>105</v>
      </c>
    </row>
    <row r="302" spans="2:65" s="13" customFormat="1" ht="38.25" customHeight="1" x14ac:dyDescent="0.3">
      <c r="B302" s="56"/>
      <c r="C302" s="118" t="s">
        <v>456</v>
      </c>
      <c r="D302" s="118" t="s">
        <v>106</v>
      </c>
      <c r="E302" s="119" t="s">
        <v>457</v>
      </c>
      <c r="F302" s="150" t="s">
        <v>458</v>
      </c>
      <c r="G302" s="150"/>
      <c r="H302" s="150"/>
      <c r="I302" s="150"/>
      <c r="J302" s="120" t="s">
        <v>204</v>
      </c>
      <c r="K302" s="121">
        <v>168.833</v>
      </c>
      <c r="L302" s="151">
        <v>0</v>
      </c>
      <c r="M302" s="151"/>
      <c r="N302" s="151">
        <f>ROUND(L302*K302,2)</f>
        <v>0</v>
      </c>
      <c r="O302" s="151"/>
      <c r="P302" s="151"/>
      <c r="Q302" s="151"/>
      <c r="R302" s="59"/>
      <c r="T302" s="95" t="s">
        <v>17</v>
      </c>
      <c r="U302" s="96" t="s">
        <v>33</v>
      </c>
      <c r="W302" s="97">
        <f>V302*K302</f>
        <v>0</v>
      </c>
      <c r="X302" s="97">
        <v>0</v>
      </c>
      <c r="Y302" s="97">
        <f>X302*K302</f>
        <v>0</v>
      </c>
      <c r="Z302" s="97">
        <v>0</v>
      </c>
      <c r="AA302" s="98">
        <f>Z302*K302</f>
        <v>0</v>
      </c>
      <c r="AR302" s="6" t="s">
        <v>110</v>
      </c>
      <c r="AT302" s="6" t="s">
        <v>106</v>
      </c>
      <c r="AU302" s="6" t="s">
        <v>9</v>
      </c>
      <c r="AY302" s="6" t="s">
        <v>105</v>
      </c>
      <c r="BE302" s="99">
        <f>IF(U302="základní",N302,0)</f>
        <v>0</v>
      </c>
      <c r="BF302" s="99">
        <f>IF(U302="snížená",N302,0)</f>
        <v>0</v>
      </c>
      <c r="BG302" s="99">
        <f>IF(U302="zákl. přenesená",N302,0)</f>
        <v>0</v>
      </c>
      <c r="BH302" s="99">
        <f>IF(U302="sníž. přenesená",N302,0)</f>
        <v>0</v>
      </c>
      <c r="BI302" s="99">
        <f>IF(U302="nulová",N302,0)</f>
        <v>0</v>
      </c>
      <c r="BJ302" s="6" t="s">
        <v>80</v>
      </c>
      <c r="BK302" s="99">
        <f>ROUND(L302*K302,2)</f>
        <v>0</v>
      </c>
      <c r="BL302" s="6" t="s">
        <v>110</v>
      </c>
      <c r="BM302" s="6" t="s">
        <v>459</v>
      </c>
    </row>
    <row r="303" spans="2:65" s="13" customFormat="1" ht="25.5" customHeight="1" x14ac:dyDescent="0.3">
      <c r="B303" s="56"/>
      <c r="C303" s="118" t="s">
        <v>460</v>
      </c>
      <c r="D303" s="118" t="s">
        <v>106</v>
      </c>
      <c r="E303" s="119" t="s">
        <v>461</v>
      </c>
      <c r="F303" s="150" t="s">
        <v>462</v>
      </c>
      <c r="G303" s="150"/>
      <c r="H303" s="150"/>
      <c r="I303" s="150"/>
      <c r="J303" s="120" t="s">
        <v>181</v>
      </c>
      <c r="K303" s="121">
        <v>3.085</v>
      </c>
      <c r="L303" s="151">
        <v>0</v>
      </c>
      <c r="M303" s="151"/>
      <c r="N303" s="151">
        <f>ROUND(L303*K303,2)</f>
        <v>0</v>
      </c>
      <c r="O303" s="151"/>
      <c r="P303" s="151"/>
      <c r="Q303" s="151"/>
      <c r="R303" s="59"/>
      <c r="T303" s="95" t="s">
        <v>17</v>
      </c>
      <c r="U303" s="96" t="s">
        <v>33</v>
      </c>
      <c r="W303" s="97">
        <f>V303*K303</f>
        <v>0</v>
      </c>
      <c r="X303" s="97">
        <v>1.04742</v>
      </c>
      <c r="Y303" s="97">
        <f>X303*K303</f>
        <v>3.2312907000000002</v>
      </c>
      <c r="Z303" s="97">
        <v>0</v>
      </c>
      <c r="AA303" s="98">
        <f>Z303*K303</f>
        <v>0</v>
      </c>
      <c r="AR303" s="6" t="s">
        <v>110</v>
      </c>
      <c r="AT303" s="6" t="s">
        <v>106</v>
      </c>
      <c r="AU303" s="6" t="s">
        <v>9</v>
      </c>
      <c r="AY303" s="6" t="s">
        <v>105</v>
      </c>
      <c r="BE303" s="99">
        <f>IF(U303="základní",N303,0)</f>
        <v>0</v>
      </c>
      <c r="BF303" s="99">
        <f>IF(U303="snížená",N303,0)</f>
        <v>0</v>
      </c>
      <c r="BG303" s="99">
        <f>IF(U303="zákl. přenesená",N303,0)</f>
        <v>0</v>
      </c>
      <c r="BH303" s="99">
        <f>IF(U303="sníž. přenesená",N303,0)</f>
        <v>0</v>
      </c>
      <c r="BI303" s="99">
        <f>IF(U303="nulová",N303,0)</f>
        <v>0</v>
      </c>
      <c r="BJ303" s="6" t="s">
        <v>80</v>
      </c>
      <c r="BK303" s="99">
        <f>ROUND(L303*K303,2)</f>
        <v>0</v>
      </c>
      <c r="BL303" s="6" t="s">
        <v>110</v>
      </c>
      <c r="BM303" s="6" t="s">
        <v>463</v>
      </c>
    </row>
    <row r="304" spans="2:65" s="101" customFormat="1" ht="16.5" hidden="1" customHeight="1" x14ac:dyDescent="0.3">
      <c r="B304" s="100"/>
      <c r="E304" s="102" t="s">
        <v>17</v>
      </c>
      <c r="F304" s="133" t="s">
        <v>464</v>
      </c>
      <c r="G304" s="134"/>
      <c r="H304" s="134"/>
      <c r="I304" s="134"/>
      <c r="K304" s="103">
        <v>3.085</v>
      </c>
      <c r="R304" s="104"/>
      <c r="T304" s="105"/>
      <c r="AA304" s="106"/>
      <c r="AT304" s="102" t="s">
        <v>113</v>
      </c>
      <c r="AU304" s="102" t="s">
        <v>9</v>
      </c>
      <c r="AV304" s="101" t="s">
        <v>9</v>
      </c>
      <c r="AW304" s="101" t="s">
        <v>114</v>
      </c>
      <c r="AX304" s="101" t="s">
        <v>80</v>
      </c>
      <c r="AY304" s="102" t="s">
        <v>105</v>
      </c>
    </row>
    <row r="305" spans="2:65" s="81" customFormat="1" ht="29.85" hidden="1" customHeight="1" x14ac:dyDescent="0.3">
      <c r="B305" s="80"/>
      <c r="D305" s="90" t="s">
        <v>58</v>
      </c>
      <c r="E305" s="90"/>
      <c r="F305" s="90"/>
      <c r="G305" s="90"/>
      <c r="H305" s="90"/>
      <c r="I305" s="90"/>
      <c r="J305" s="90"/>
      <c r="K305" s="90"/>
      <c r="L305" s="90"/>
      <c r="M305" s="90"/>
      <c r="N305" s="148">
        <f>BK305</f>
        <v>0</v>
      </c>
      <c r="O305" s="149"/>
      <c r="P305" s="149"/>
      <c r="Q305" s="149"/>
      <c r="R305" s="83"/>
      <c r="T305" s="84"/>
      <c r="W305" s="85">
        <f>SUM(W306:W322)</f>
        <v>0</v>
      </c>
      <c r="Y305" s="85">
        <f>SUM(Y306:Y322)</f>
        <v>2.3856700000000002</v>
      </c>
      <c r="AA305" s="86">
        <f>SUM(AA306:AA322)</f>
        <v>0</v>
      </c>
      <c r="AR305" s="87" t="s">
        <v>80</v>
      </c>
      <c r="AT305" s="88" t="s">
        <v>103</v>
      </c>
      <c r="AU305" s="88" t="s">
        <v>80</v>
      </c>
      <c r="AY305" s="87" t="s">
        <v>105</v>
      </c>
      <c r="BK305" s="89">
        <f>SUM(BK306:BK322)</f>
        <v>0</v>
      </c>
    </row>
    <row r="306" spans="2:65" s="13" customFormat="1" ht="25.5" hidden="1" customHeight="1" x14ac:dyDescent="0.3">
      <c r="B306" s="56"/>
      <c r="C306" s="91" t="s">
        <v>465</v>
      </c>
      <c r="D306" s="91" t="s">
        <v>106</v>
      </c>
      <c r="E306" s="92" t="s">
        <v>466</v>
      </c>
      <c r="F306" s="139" t="s">
        <v>467</v>
      </c>
      <c r="G306" s="139"/>
      <c r="H306" s="139"/>
      <c r="I306" s="139"/>
      <c r="J306" s="93" t="s">
        <v>204</v>
      </c>
      <c r="K306" s="94">
        <v>68</v>
      </c>
      <c r="L306" s="140">
        <v>0</v>
      </c>
      <c r="M306" s="140"/>
      <c r="N306" s="130">
        <f>ROUND(L306*K306,2)</f>
        <v>0</v>
      </c>
      <c r="O306" s="130"/>
      <c r="P306" s="130"/>
      <c r="Q306" s="130"/>
      <c r="R306" s="59"/>
      <c r="T306" s="95" t="s">
        <v>17</v>
      </c>
      <c r="U306" s="96" t="s">
        <v>33</v>
      </c>
      <c r="W306" s="97">
        <f>V306*K306</f>
        <v>0</v>
      </c>
      <c r="X306" s="97">
        <v>0</v>
      </c>
      <c r="Y306" s="97">
        <f>X306*K306</f>
        <v>0</v>
      </c>
      <c r="Z306" s="97">
        <v>0</v>
      </c>
      <c r="AA306" s="98">
        <f>Z306*K306</f>
        <v>0</v>
      </c>
      <c r="AR306" s="6" t="s">
        <v>110</v>
      </c>
      <c r="AT306" s="6" t="s">
        <v>106</v>
      </c>
      <c r="AU306" s="6" t="s">
        <v>9</v>
      </c>
      <c r="AY306" s="6" t="s">
        <v>105</v>
      </c>
      <c r="BE306" s="99">
        <f>IF(U306="základní",N306,0)</f>
        <v>0</v>
      </c>
      <c r="BF306" s="99">
        <f>IF(U306="snížená",N306,0)</f>
        <v>0</v>
      </c>
      <c r="BG306" s="99">
        <f>IF(U306="zákl. přenesená",N306,0)</f>
        <v>0</v>
      </c>
      <c r="BH306" s="99">
        <f>IF(U306="sníž. přenesená",N306,0)</f>
        <v>0</v>
      </c>
      <c r="BI306" s="99">
        <f>IF(U306="nulová",N306,0)</f>
        <v>0</v>
      </c>
      <c r="BJ306" s="6" t="s">
        <v>80</v>
      </c>
      <c r="BK306" s="99">
        <f>ROUND(L306*K306,2)</f>
        <v>0</v>
      </c>
      <c r="BL306" s="6" t="s">
        <v>110</v>
      </c>
      <c r="BM306" s="6" t="s">
        <v>468</v>
      </c>
    </row>
    <row r="307" spans="2:65" s="101" customFormat="1" ht="16.5" hidden="1" customHeight="1" x14ac:dyDescent="0.3">
      <c r="B307" s="100"/>
      <c r="E307" s="102" t="s">
        <v>17</v>
      </c>
      <c r="F307" s="133" t="s">
        <v>469</v>
      </c>
      <c r="G307" s="134"/>
      <c r="H307" s="134"/>
      <c r="I307" s="134"/>
      <c r="K307" s="103">
        <v>64</v>
      </c>
      <c r="R307" s="104"/>
      <c r="T307" s="105"/>
      <c r="AA307" s="106"/>
      <c r="AT307" s="102" t="s">
        <v>113</v>
      </c>
      <c r="AU307" s="102" t="s">
        <v>9</v>
      </c>
      <c r="AV307" s="101" t="s">
        <v>9</v>
      </c>
      <c r="AW307" s="101" t="s">
        <v>114</v>
      </c>
      <c r="AX307" s="101" t="s">
        <v>104</v>
      </c>
      <c r="AY307" s="102" t="s">
        <v>105</v>
      </c>
    </row>
    <row r="308" spans="2:65" s="101" customFormat="1" ht="16.5" hidden="1" customHeight="1" x14ac:dyDescent="0.3">
      <c r="B308" s="100"/>
      <c r="E308" s="102" t="s">
        <v>17</v>
      </c>
      <c r="F308" s="135" t="s">
        <v>470</v>
      </c>
      <c r="G308" s="136"/>
      <c r="H308" s="136"/>
      <c r="I308" s="136"/>
      <c r="K308" s="103">
        <v>4</v>
      </c>
      <c r="R308" s="104"/>
      <c r="T308" s="105"/>
      <c r="AA308" s="106"/>
      <c r="AT308" s="102" t="s">
        <v>113</v>
      </c>
      <c r="AU308" s="102" t="s">
        <v>9</v>
      </c>
      <c r="AV308" s="101" t="s">
        <v>9</v>
      </c>
      <c r="AW308" s="101" t="s">
        <v>114</v>
      </c>
      <c r="AX308" s="101" t="s">
        <v>104</v>
      </c>
      <c r="AY308" s="102" t="s">
        <v>105</v>
      </c>
    </row>
    <row r="309" spans="2:65" s="108" customFormat="1" ht="16.5" hidden="1" customHeight="1" x14ac:dyDescent="0.3">
      <c r="B309" s="107"/>
      <c r="E309" s="109" t="s">
        <v>17</v>
      </c>
      <c r="F309" s="137" t="s">
        <v>120</v>
      </c>
      <c r="G309" s="138"/>
      <c r="H309" s="138"/>
      <c r="I309" s="138"/>
      <c r="K309" s="110">
        <v>68</v>
      </c>
      <c r="R309" s="111"/>
      <c r="T309" s="112"/>
      <c r="AA309" s="113"/>
      <c r="AT309" s="109" t="s">
        <v>113</v>
      </c>
      <c r="AU309" s="109" t="s">
        <v>9</v>
      </c>
      <c r="AV309" s="108" t="s">
        <v>110</v>
      </c>
      <c r="AW309" s="108" t="s">
        <v>114</v>
      </c>
      <c r="AX309" s="108" t="s">
        <v>80</v>
      </c>
      <c r="AY309" s="109" t="s">
        <v>105</v>
      </c>
    </row>
    <row r="310" spans="2:65" s="13" customFormat="1" ht="25.5" hidden="1" customHeight="1" x14ac:dyDescent="0.3">
      <c r="B310" s="56"/>
      <c r="C310" s="91" t="s">
        <v>471</v>
      </c>
      <c r="D310" s="91" t="s">
        <v>106</v>
      </c>
      <c r="E310" s="92" t="s">
        <v>472</v>
      </c>
      <c r="F310" s="139" t="s">
        <v>473</v>
      </c>
      <c r="G310" s="139"/>
      <c r="H310" s="139"/>
      <c r="I310" s="139"/>
      <c r="J310" s="93" t="s">
        <v>204</v>
      </c>
      <c r="K310" s="94">
        <v>68</v>
      </c>
      <c r="L310" s="140">
        <v>0</v>
      </c>
      <c r="M310" s="140"/>
      <c r="N310" s="130">
        <f>ROUND(L310*K310,2)</f>
        <v>0</v>
      </c>
      <c r="O310" s="130"/>
      <c r="P310" s="130"/>
      <c r="Q310" s="130"/>
      <c r="R310" s="59"/>
      <c r="T310" s="95" t="s">
        <v>17</v>
      </c>
      <c r="U310" s="96" t="s">
        <v>33</v>
      </c>
      <c r="W310" s="97">
        <f>V310*K310</f>
        <v>0</v>
      </c>
      <c r="X310" s="97">
        <v>0</v>
      </c>
      <c r="Y310" s="97">
        <f>X310*K310</f>
        <v>0</v>
      </c>
      <c r="Z310" s="97">
        <v>0</v>
      </c>
      <c r="AA310" s="98">
        <f>Z310*K310</f>
        <v>0</v>
      </c>
      <c r="AR310" s="6" t="s">
        <v>110</v>
      </c>
      <c r="AT310" s="6" t="s">
        <v>106</v>
      </c>
      <c r="AU310" s="6" t="s">
        <v>9</v>
      </c>
      <c r="AY310" s="6" t="s">
        <v>105</v>
      </c>
      <c r="BE310" s="99">
        <f>IF(U310="základní",N310,0)</f>
        <v>0</v>
      </c>
      <c r="BF310" s="99">
        <f>IF(U310="snížená",N310,0)</f>
        <v>0</v>
      </c>
      <c r="BG310" s="99">
        <f>IF(U310="zákl. přenesená",N310,0)</f>
        <v>0</v>
      </c>
      <c r="BH310" s="99">
        <f>IF(U310="sníž. přenesená",N310,0)</f>
        <v>0</v>
      </c>
      <c r="BI310" s="99">
        <f>IF(U310="nulová",N310,0)</f>
        <v>0</v>
      </c>
      <c r="BJ310" s="6" t="s">
        <v>80</v>
      </c>
      <c r="BK310" s="99">
        <f>ROUND(L310*K310,2)</f>
        <v>0</v>
      </c>
      <c r="BL310" s="6" t="s">
        <v>110</v>
      </c>
      <c r="BM310" s="6" t="s">
        <v>474</v>
      </c>
    </row>
    <row r="311" spans="2:65" s="101" customFormat="1" ht="16.5" hidden="1" customHeight="1" x14ac:dyDescent="0.3">
      <c r="B311" s="100"/>
      <c r="E311" s="102" t="s">
        <v>17</v>
      </c>
      <c r="F311" s="133" t="s">
        <v>469</v>
      </c>
      <c r="G311" s="134"/>
      <c r="H311" s="134"/>
      <c r="I311" s="134"/>
      <c r="K311" s="103">
        <v>64</v>
      </c>
      <c r="R311" s="104"/>
      <c r="T311" s="105"/>
      <c r="AA311" s="106"/>
      <c r="AT311" s="102" t="s">
        <v>113</v>
      </c>
      <c r="AU311" s="102" t="s">
        <v>9</v>
      </c>
      <c r="AV311" s="101" t="s">
        <v>9</v>
      </c>
      <c r="AW311" s="101" t="s">
        <v>114</v>
      </c>
      <c r="AX311" s="101" t="s">
        <v>104</v>
      </c>
      <c r="AY311" s="102" t="s">
        <v>105</v>
      </c>
    </row>
    <row r="312" spans="2:65" s="101" customFormat="1" ht="16.5" hidden="1" customHeight="1" x14ac:dyDescent="0.3">
      <c r="B312" s="100"/>
      <c r="E312" s="102" t="s">
        <v>17</v>
      </c>
      <c r="F312" s="135" t="s">
        <v>470</v>
      </c>
      <c r="G312" s="136"/>
      <c r="H312" s="136"/>
      <c r="I312" s="136"/>
      <c r="K312" s="103">
        <v>4</v>
      </c>
      <c r="R312" s="104"/>
      <c r="T312" s="105"/>
      <c r="AA312" s="106"/>
      <c r="AT312" s="102" t="s">
        <v>113</v>
      </c>
      <c r="AU312" s="102" t="s">
        <v>9</v>
      </c>
      <c r="AV312" s="101" t="s">
        <v>9</v>
      </c>
      <c r="AW312" s="101" t="s">
        <v>114</v>
      </c>
      <c r="AX312" s="101" t="s">
        <v>104</v>
      </c>
      <c r="AY312" s="102" t="s">
        <v>105</v>
      </c>
    </row>
    <row r="313" spans="2:65" s="108" customFormat="1" ht="16.5" hidden="1" customHeight="1" x14ac:dyDescent="0.3">
      <c r="B313" s="107"/>
      <c r="E313" s="109" t="s">
        <v>17</v>
      </c>
      <c r="F313" s="137" t="s">
        <v>120</v>
      </c>
      <c r="G313" s="138"/>
      <c r="H313" s="138"/>
      <c r="I313" s="138"/>
      <c r="K313" s="110">
        <v>68</v>
      </c>
      <c r="R313" s="111"/>
      <c r="T313" s="112"/>
      <c r="AA313" s="113"/>
      <c r="AT313" s="109" t="s">
        <v>113</v>
      </c>
      <c r="AU313" s="109" t="s">
        <v>9</v>
      </c>
      <c r="AV313" s="108" t="s">
        <v>110</v>
      </c>
      <c r="AW313" s="108" t="s">
        <v>114</v>
      </c>
      <c r="AX313" s="108" t="s">
        <v>80</v>
      </c>
      <c r="AY313" s="109" t="s">
        <v>105</v>
      </c>
    </row>
    <row r="314" spans="2:65" s="13" customFormat="1" ht="25.5" hidden="1" customHeight="1" x14ac:dyDescent="0.3">
      <c r="B314" s="56"/>
      <c r="C314" s="91" t="s">
        <v>475</v>
      </c>
      <c r="D314" s="91" t="s">
        <v>106</v>
      </c>
      <c r="E314" s="92" t="s">
        <v>476</v>
      </c>
      <c r="F314" s="139" t="s">
        <v>477</v>
      </c>
      <c r="G314" s="139"/>
      <c r="H314" s="139"/>
      <c r="I314" s="139"/>
      <c r="J314" s="93" t="s">
        <v>204</v>
      </c>
      <c r="K314" s="94">
        <v>64</v>
      </c>
      <c r="L314" s="140">
        <v>0</v>
      </c>
      <c r="M314" s="140"/>
      <c r="N314" s="130">
        <f>ROUND(L314*K314,2)</f>
        <v>0</v>
      </c>
      <c r="O314" s="130"/>
      <c r="P314" s="130"/>
      <c r="Q314" s="130"/>
      <c r="R314" s="59"/>
      <c r="T314" s="95" t="s">
        <v>17</v>
      </c>
      <c r="U314" s="96" t="s">
        <v>33</v>
      </c>
      <c r="W314" s="97">
        <f>V314*K314</f>
        <v>0</v>
      </c>
      <c r="X314" s="97">
        <v>0</v>
      </c>
      <c r="Y314" s="97">
        <f>X314*K314</f>
        <v>0</v>
      </c>
      <c r="Z314" s="97">
        <v>0</v>
      </c>
      <c r="AA314" s="98">
        <f>Z314*K314</f>
        <v>0</v>
      </c>
      <c r="AR314" s="6" t="s">
        <v>110</v>
      </c>
      <c r="AT314" s="6" t="s">
        <v>106</v>
      </c>
      <c r="AU314" s="6" t="s">
        <v>9</v>
      </c>
      <c r="AY314" s="6" t="s">
        <v>105</v>
      </c>
      <c r="BE314" s="99">
        <f>IF(U314="základní",N314,0)</f>
        <v>0</v>
      </c>
      <c r="BF314" s="99">
        <f>IF(U314="snížená",N314,0)</f>
        <v>0</v>
      </c>
      <c r="BG314" s="99">
        <f>IF(U314="zákl. přenesená",N314,0)</f>
        <v>0</v>
      </c>
      <c r="BH314" s="99">
        <f>IF(U314="sníž. přenesená",N314,0)</f>
        <v>0</v>
      </c>
      <c r="BI314" s="99">
        <f>IF(U314="nulová",N314,0)</f>
        <v>0</v>
      </c>
      <c r="BJ314" s="6" t="s">
        <v>80</v>
      </c>
      <c r="BK314" s="99">
        <f>ROUND(L314*K314,2)</f>
        <v>0</v>
      </c>
      <c r="BL314" s="6" t="s">
        <v>110</v>
      </c>
      <c r="BM314" s="6" t="s">
        <v>478</v>
      </c>
    </row>
    <row r="315" spans="2:65" s="101" customFormat="1" ht="16.5" hidden="1" customHeight="1" x14ac:dyDescent="0.3">
      <c r="B315" s="100"/>
      <c r="E315" s="102" t="s">
        <v>17</v>
      </c>
      <c r="F315" s="133" t="s">
        <v>425</v>
      </c>
      <c r="G315" s="134"/>
      <c r="H315" s="134"/>
      <c r="I315" s="134"/>
      <c r="K315" s="103">
        <v>64</v>
      </c>
      <c r="R315" s="104"/>
      <c r="T315" s="105"/>
      <c r="AA315" s="106"/>
      <c r="AT315" s="102" t="s">
        <v>113</v>
      </c>
      <c r="AU315" s="102" t="s">
        <v>9</v>
      </c>
      <c r="AV315" s="101" t="s">
        <v>9</v>
      </c>
      <c r="AW315" s="101" t="s">
        <v>114</v>
      </c>
      <c r="AX315" s="101" t="s">
        <v>80</v>
      </c>
      <c r="AY315" s="102" t="s">
        <v>105</v>
      </c>
    </row>
    <row r="316" spans="2:65" s="13" customFormat="1" ht="38.25" hidden="1" customHeight="1" x14ac:dyDescent="0.3">
      <c r="B316" s="56"/>
      <c r="C316" s="91" t="s">
        <v>479</v>
      </c>
      <c r="D316" s="91" t="s">
        <v>106</v>
      </c>
      <c r="E316" s="92" t="s">
        <v>480</v>
      </c>
      <c r="F316" s="139" t="s">
        <v>481</v>
      </c>
      <c r="G316" s="139"/>
      <c r="H316" s="139"/>
      <c r="I316" s="139"/>
      <c r="J316" s="93" t="s">
        <v>204</v>
      </c>
      <c r="K316" s="94">
        <v>3.3</v>
      </c>
      <c r="L316" s="140">
        <v>0</v>
      </c>
      <c r="M316" s="140"/>
      <c r="N316" s="130">
        <f>ROUND(L316*K316,2)</f>
        <v>0</v>
      </c>
      <c r="O316" s="130"/>
      <c r="P316" s="130"/>
      <c r="Q316" s="130"/>
      <c r="R316" s="59"/>
      <c r="T316" s="95" t="s">
        <v>17</v>
      </c>
      <c r="U316" s="96" t="s">
        <v>33</v>
      </c>
      <c r="W316" s="97">
        <f>V316*K316</f>
        <v>0</v>
      </c>
      <c r="X316" s="97">
        <v>9.8000000000000004E-2</v>
      </c>
      <c r="Y316" s="97">
        <f>X316*K316</f>
        <v>0.32340000000000002</v>
      </c>
      <c r="Z316" s="97">
        <v>0</v>
      </c>
      <c r="AA316" s="98">
        <f>Z316*K316</f>
        <v>0</v>
      </c>
      <c r="AR316" s="6" t="s">
        <v>110</v>
      </c>
      <c r="AT316" s="6" t="s">
        <v>106</v>
      </c>
      <c r="AU316" s="6" t="s">
        <v>9</v>
      </c>
      <c r="AY316" s="6" t="s">
        <v>105</v>
      </c>
      <c r="BE316" s="99">
        <f>IF(U316="základní",N316,0)</f>
        <v>0</v>
      </c>
      <c r="BF316" s="99">
        <f>IF(U316="snížená",N316,0)</f>
        <v>0</v>
      </c>
      <c r="BG316" s="99">
        <f>IF(U316="zákl. přenesená",N316,0)</f>
        <v>0</v>
      </c>
      <c r="BH316" s="99">
        <f>IF(U316="sníž. přenesená",N316,0)</f>
        <v>0</v>
      </c>
      <c r="BI316" s="99">
        <f>IF(U316="nulová",N316,0)</f>
        <v>0</v>
      </c>
      <c r="BJ316" s="6" t="s">
        <v>80</v>
      </c>
      <c r="BK316" s="99">
        <f>ROUND(L316*K316,2)</f>
        <v>0</v>
      </c>
      <c r="BL316" s="6" t="s">
        <v>110</v>
      </c>
      <c r="BM316" s="6" t="s">
        <v>482</v>
      </c>
    </row>
    <row r="317" spans="2:65" s="13" customFormat="1" ht="38.25" hidden="1" customHeight="1" x14ac:dyDescent="0.3">
      <c r="B317" s="56"/>
      <c r="C317" s="114" t="s">
        <v>483</v>
      </c>
      <c r="D317" s="114" t="s">
        <v>196</v>
      </c>
      <c r="E317" s="115" t="s">
        <v>484</v>
      </c>
      <c r="F317" s="146" t="s">
        <v>485</v>
      </c>
      <c r="G317" s="146"/>
      <c r="H317" s="146"/>
      <c r="I317" s="146"/>
      <c r="J317" s="116" t="s">
        <v>204</v>
      </c>
      <c r="K317" s="117">
        <v>3.5</v>
      </c>
      <c r="L317" s="147">
        <v>0</v>
      </c>
      <c r="M317" s="147"/>
      <c r="N317" s="143">
        <f>ROUND(L317*K317,2)</f>
        <v>0</v>
      </c>
      <c r="O317" s="130"/>
      <c r="P317" s="130"/>
      <c r="Q317" s="130"/>
      <c r="R317" s="59"/>
      <c r="T317" s="95" t="s">
        <v>17</v>
      </c>
      <c r="U317" s="96" t="s">
        <v>33</v>
      </c>
      <c r="W317" s="97">
        <f>V317*K317</f>
        <v>0</v>
      </c>
      <c r="X317" s="97">
        <v>0.1125</v>
      </c>
      <c r="Y317" s="97">
        <f>X317*K317</f>
        <v>0.39374999999999999</v>
      </c>
      <c r="Z317" s="97">
        <v>0</v>
      </c>
      <c r="AA317" s="98">
        <f>Z317*K317</f>
        <v>0</v>
      </c>
      <c r="AR317" s="6" t="s">
        <v>144</v>
      </c>
      <c r="AT317" s="6" t="s">
        <v>196</v>
      </c>
      <c r="AU317" s="6" t="s">
        <v>9</v>
      </c>
      <c r="AY317" s="6" t="s">
        <v>105</v>
      </c>
      <c r="BE317" s="99">
        <f>IF(U317="základní",N317,0)</f>
        <v>0</v>
      </c>
      <c r="BF317" s="99">
        <f>IF(U317="snížená",N317,0)</f>
        <v>0</v>
      </c>
      <c r="BG317" s="99">
        <f>IF(U317="zákl. přenesená",N317,0)</f>
        <v>0</v>
      </c>
      <c r="BH317" s="99">
        <f>IF(U317="sníž. přenesená",N317,0)</f>
        <v>0</v>
      </c>
      <c r="BI317" s="99">
        <f>IF(U317="nulová",N317,0)</f>
        <v>0</v>
      </c>
      <c r="BJ317" s="6" t="s">
        <v>80</v>
      </c>
      <c r="BK317" s="99">
        <f>ROUND(L317*K317,2)</f>
        <v>0</v>
      </c>
      <c r="BL317" s="6" t="s">
        <v>110</v>
      </c>
      <c r="BM317" s="6" t="s">
        <v>486</v>
      </c>
    </row>
    <row r="318" spans="2:65" s="13" customFormat="1" ht="38.25" hidden="1" customHeight="1" x14ac:dyDescent="0.3">
      <c r="B318" s="56"/>
      <c r="C318" s="91" t="s">
        <v>487</v>
      </c>
      <c r="D318" s="91" t="s">
        <v>106</v>
      </c>
      <c r="E318" s="92" t="s">
        <v>488</v>
      </c>
      <c r="F318" s="139" t="s">
        <v>489</v>
      </c>
      <c r="G318" s="139"/>
      <c r="H318" s="139"/>
      <c r="I318" s="139"/>
      <c r="J318" s="93" t="s">
        <v>192</v>
      </c>
      <c r="K318" s="94">
        <v>43.5</v>
      </c>
      <c r="L318" s="140">
        <v>0</v>
      </c>
      <c r="M318" s="140"/>
      <c r="N318" s="130">
        <f>ROUND(L318*K318,2)</f>
        <v>0</v>
      </c>
      <c r="O318" s="130"/>
      <c r="P318" s="130"/>
      <c r="Q318" s="130"/>
      <c r="R318" s="59"/>
      <c r="T318" s="95" t="s">
        <v>17</v>
      </c>
      <c r="U318" s="96" t="s">
        <v>33</v>
      </c>
      <c r="W318" s="97">
        <f>V318*K318</f>
        <v>0</v>
      </c>
      <c r="X318" s="97">
        <v>1.0000000000000001E-5</v>
      </c>
      <c r="Y318" s="97">
        <f>X318*K318</f>
        <v>4.3500000000000006E-4</v>
      </c>
      <c r="Z318" s="97">
        <v>0</v>
      </c>
      <c r="AA318" s="98">
        <f>Z318*K318</f>
        <v>0</v>
      </c>
      <c r="AR318" s="6" t="s">
        <v>110</v>
      </c>
      <c r="AT318" s="6" t="s">
        <v>106</v>
      </c>
      <c r="AU318" s="6" t="s">
        <v>9</v>
      </c>
      <c r="AY318" s="6" t="s">
        <v>105</v>
      </c>
      <c r="BE318" s="99">
        <f>IF(U318="základní",N318,0)</f>
        <v>0</v>
      </c>
      <c r="BF318" s="99">
        <f>IF(U318="snížená",N318,0)</f>
        <v>0</v>
      </c>
      <c r="BG318" s="99">
        <f>IF(U318="zákl. přenesená",N318,0)</f>
        <v>0</v>
      </c>
      <c r="BH318" s="99">
        <f>IF(U318="sníž. přenesená",N318,0)</f>
        <v>0</v>
      </c>
      <c r="BI318" s="99">
        <f>IF(U318="nulová",N318,0)</f>
        <v>0</v>
      </c>
      <c r="BJ318" s="6" t="s">
        <v>80</v>
      </c>
      <c r="BK318" s="99">
        <f>ROUND(L318*K318,2)</f>
        <v>0</v>
      </c>
      <c r="BL318" s="6" t="s">
        <v>110</v>
      </c>
      <c r="BM318" s="6" t="s">
        <v>490</v>
      </c>
    </row>
    <row r="319" spans="2:65" s="101" customFormat="1" ht="16.5" hidden="1" customHeight="1" x14ac:dyDescent="0.3">
      <c r="B319" s="100"/>
      <c r="E319" s="102" t="s">
        <v>17</v>
      </c>
      <c r="F319" s="133" t="s">
        <v>491</v>
      </c>
      <c r="G319" s="134"/>
      <c r="H319" s="134"/>
      <c r="I319" s="134"/>
      <c r="K319" s="103">
        <v>43.5</v>
      </c>
      <c r="R319" s="104"/>
      <c r="T319" s="105"/>
      <c r="AA319" s="106"/>
      <c r="AT319" s="102" t="s">
        <v>113</v>
      </c>
      <c r="AU319" s="102" t="s">
        <v>9</v>
      </c>
      <c r="AV319" s="101" t="s">
        <v>9</v>
      </c>
      <c r="AW319" s="101" t="s">
        <v>114</v>
      </c>
      <c r="AX319" s="101" t="s">
        <v>80</v>
      </c>
      <c r="AY319" s="102" t="s">
        <v>105</v>
      </c>
    </row>
    <row r="320" spans="2:65" s="13" customFormat="1" ht="38.25" hidden="1" customHeight="1" x14ac:dyDescent="0.3">
      <c r="B320" s="56"/>
      <c r="C320" s="91" t="s">
        <v>492</v>
      </c>
      <c r="D320" s="91" t="s">
        <v>106</v>
      </c>
      <c r="E320" s="92" t="s">
        <v>493</v>
      </c>
      <c r="F320" s="139" t="s">
        <v>494</v>
      </c>
      <c r="G320" s="139"/>
      <c r="H320" s="139"/>
      <c r="I320" s="139"/>
      <c r="J320" s="93" t="s">
        <v>192</v>
      </c>
      <c r="K320" s="94">
        <v>43.5</v>
      </c>
      <c r="L320" s="140">
        <v>0</v>
      </c>
      <c r="M320" s="140"/>
      <c r="N320" s="130">
        <f>ROUND(L320*K320,2)</f>
        <v>0</v>
      </c>
      <c r="O320" s="130"/>
      <c r="P320" s="130"/>
      <c r="Q320" s="130"/>
      <c r="R320" s="59"/>
      <c r="T320" s="95" t="s">
        <v>17</v>
      </c>
      <c r="U320" s="96" t="s">
        <v>33</v>
      </c>
      <c r="W320" s="97">
        <f>V320*K320</f>
        <v>0</v>
      </c>
      <c r="X320" s="97">
        <v>1.1E-4</v>
      </c>
      <c r="Y320" s="97">
        <f>X320*K320</f>
        <v>4.7850000000000002E-3</v>
      </c>
      <c r="Z320" s="97">
        <v>0</v>
      </c>
      <c r="AA320" s="98">
        <f>Z320*K320</f>
        <v>0</v>
      </c>
      <c r="AR320" s="6" t="s">
        <v>110</v>
      </c>
      <c r="AT320" s="6" t="s">
        <v>106</v>
      </c>
      <c r="AU320" s="6" t="s">
        <v>9</v>
      </c>
      <c r="AY320" s="6" t="s">
        <v>105</v>
      </c>
      <c r="BE320" s="99">
        <f>IF(U320="základní",N320,0)</f>
        <v>0</v>
      </c>
      <c r="BF320" s="99">
        <f>IF(U320="snížená",N320,0)</f>
        <v>0</v>
      </c>
      <c r="BG320" s="99">
        <f>IF(U320="zákl. přenesená",N320,0)</f>
        <v>0</v>
      </c>
      <c r="BH320" s="99">
        <f>IF(U320="sníž. přenesená",N320,0)</f>
        <v>0</v>
      </c>
      <c r="BI320" s="99">
        <f>IF(U320="nulová",N320,0)</f>
        <v>0</v>
      </c>
      <c r="BJ320" s="6" t="s">
        <v>80</v>
      </c>
      <c r="BK320" s="99">
        <f>ROUND(L320*K320,2)</f>
        <v>0</v>
      </c>
      <c r="BL320" s="6" t="s">
        <v>110</v>
      </c>
      <c r="BM320" s="6" t="s">
        <v>495</v>
      </c>
    </row>
    <row r="321" spans="2:65" s="13" customFormat="1" ht="25.5" hidden="1" customHeight="1" x14ac:dyDescent="0.3">
      <c r="B321" s="56"/>
      <c r="C321" s="91" t="s">
        <v>496</v>
      </c>
      <c r="D321" s="91" t="s">
        <v>106</v>
      </c>
      <c r="E321" s="92" t="s">
        <v>497</v>
      </c>
      <c r="F321" s="139" t="s">
        <v>498</v>
      </c>
      <c r="G321" s="139"/>
      <c r="H321" s="139"/>
      <c r="I321" s="139"/>
      <c r="J321" s="93" t="s">
        <v>192</v>
      </c>
      <c r="K321" s="94">
        <v>32</v>
      </c>
      <c r="L321" s="140">
        <v>0</v>
      </c>
      <c r="M321" s="140"/>
      <c r="N321" s="130">
        <f>ROUND(L321*K321,2)</f>
        <v>0</v>
      </c>
      <c r="O321" s="130"/>
      <c r="P321" s="130"/>
      <c r="Q321" s="130"/>
      <c r="R321" s="59"/>
      <c r="T321" s="95" t="s">
        <v>17</v>
      </c>
      <c r="U321" s="96" t="s">
        <v>33</v>
      </c>
      <c r="W321" s="97">
        <f>V321*K321</f>
        <v>0</v>
      </c>
      <c r="X321" s="97">
        <v>1.427E-2</v>
      </c>
      <c r="Y321" s="97">
        <f>X321*K321</f>
        <v>0.45663999999999999</v>
      </c>
      <c r="Z321" s="97">
        <v>0</v>
      </c>
      <c r="AA321" s="98">
        <f>Z321*K321</f>
        <v>0</v>
      </c>
      <c r="AR321" s="6" t="s">
        <v>110</v>
      </c>
      <c r="AT321" s="6" t="s">
        <v>106</v>
      </c>
      <c r="AU321" s="6" t="s">
        <v>9</v>
      </c>
      <c r="AY321" s="6" t="s">
        <v>105</v>
      </c>
      <c r="BE321" s="99">
        <f>IF(U321="základní",N321,0)</f>
        <v>0</v>
      </c>
      <c r="BF321" s="99">
        <f>IF(U321="snížená",N321,0)</f>
        <v>0</v>
      </c>
      <c r="BG321" s="99">
        <f>IF(U321="zákl. přenesená",N321,0)</f>
        <v>0</v>
      </c>
      <c r="BH321" s="99">
        <f>IF(U321="sníž. přenesená",N321,0)</f>
        <v>0</v>
      </c>
      <c r="BI321" s="99">
        <f>IF(U321="nulová",N321,0)</f>
        <v>0</v>
      </c>
      <c r="BJ321" s="6" t="s">
        <v>80</v>
      </c>
      <c r="BK321" s="99">
        <f>ROUND(L321*K321,2)</f>
        <v>0</v>
      </c>
      <c r="BL321" s="6" t="s">
        <v>110</v>
      </c>
      <c r="BM321" s="6" t="s">
        <v>499</v>
      </c>
    </row>
    <row r="322" spans="2:65" s="13" customFormat="1" ht="38.25" hidden="1" customHeight="1" x14ac:dyDescent="0.3">
      <c r="B322" s="56"/>
      <c r="C322" s="91" t="s">
        <v>500</v>
      </c>
      <c r="D322" s="91" t="s">
        <v>106</v>
      </c>
      <c r="E322" s="92" t="s">
        <v>501</v>
      </c>
      <c r="F322" s="139" t="s">
        <v>502</v>
      </c>
      <c r="G322" s="139"/>
      <c r="H322" s="139"/>
      <c r="I322" s="139"/>
      <c r="J322" s="93" t="s">
        <v>192</v>
      </c>
      <c r="K322" s="94">
        <v>14</v>
      </c>
      <c r="L322" s="140">
        <v>0</v>
      </c>
      <c r="M322" s="140"/>
      <c r="N322" s="130">
        <f>ROUND(L322*K322,2)</f>
        <v>0</v>
      </c>
      <c r="O322" s="130"/>
      <c r="P322" s="130"/>
      <c r="Q322" s="130"/>
      <c r="R322" s="59"/>
      <c r="T322" s="95" t="s">
        <v>17</v>
      </c>
      <c r="U322" s="96" t="s">
        <v>33</v>
      </c>
      <c r="W322" s="97">
        <f>V322*K322</f>
        <v>0</v>
      </c>
      <c r="X322" s="97">
        <v>8.6190000000000003E-2</v>
      </c>
      <c r="Y322" s="97">
        <f>X322*K322</f>
        <v>1.2066600000000001</v>
      </c>
      <c r="Z322" s="97">
        <v>0</v>
      </c>
      <c r="AA322" s="98">
        <f>Z322*K322</f>
        <v>0</v>
      </c>
      <c r="AR322" s="6" t="s">
        <v>110</v>
      </c>
      <c r="AT322" s="6" t="s">
        <v>106</v>
      </c>
      <c r="AU322" s="6" t="s">
        <v>9</v>
      </c>
      <c r="AY322" s="6" t="s">
        <v>105</v>
      </c>
      <c r="BE322" s="99">
        <f>IF(U322="základní",N322,0)</f>
        <v>0</v>
      </c>
      <c r="BF322" s="99">
        <f>IF(U322="snížená",N322,0)</f>
        <v>0</v>
      </c>
      <c r="BG322" s="99">
        <f>IF(U322="zákl. přenesená",N322,0)</f>
        <v>0</v>
      </c>
      <c r="BH322" s="99">
        <f>IF(U322="sníž. přenesená",N322,0)</f>
        <v>0</v>
      </c>
      <c r="BI322" s="99">
        <f>IF(U322="nulová",N322,0)</f>
        <v>0</v>
      </c>
      <c r="BJ322" s="6" t="s">
        <v>80</v>
      </c>
      <c r="BK322" s="99">
        <f>ROUND(L322*K322,2)</f>
        <v>0</v>
      </c>
      <c r="BL322" s="6" t="s">
        <v>110</v>
      </c>
      <c r="BM322" s="6" t="s">
        <v>503</v>
      </c>
    </row>
    <row r="323" spans="2:65" s="81" customFormat="1" ht="29.85" hidden="1" customHeight="1" x14ac:dyDescent="0.3">
      <c r="B323" s="80"/>
      <c r="D323" s="90" t="s">
        <v>59</v>
      </c>
      <c r="E323" s="90"/>
      <c r="F323" s="90"/>
      <c r="G323" s="90"/>
      <c r="H323" s="90"/>
      <c r="I323" s="90"/>
      <c r="J323" s="90"/>
      <c r="K323" s="90"/>
      <c r="L323" s="90"/>
      <c r="M323" s="90"/>
      <c r="N323" s="141">
        <f>BK323</f>
        <v>0</v>
      </c>
      <c r="O323" s="142"/>
      <c r="P323" s="142"/>
      <c r="Q323" s="142"/>
      <c r="R323" s="83"/>
      <c r="T323" s="84"/>
      <c r="W323" s="85">
        <f>SUM(W324:W361)</f>
        <v>0</v>
      </c>
      <c r="Y323" s="85">
        <f>SUM(Y324:Y361)</f>
        <v>26.3282694</v>
      </c>
      <c r="AA323" s="86">
        <f>SUM(AA324:AA361)</f>
        <v>0</v>
      </c>
      <c r="AR323" s="87" t="s">
        <v>80</v>
      </c>
      <c r="AT323" s="88" t="s">
        <v>103</v>
      </c>
      <c r="AU323" s="88" t="s">
        <v>80</v>
      </c>
      <c r="AY323" s="87" t="s">
        <v>105</v>
      </c>
      <c r="BK323" s="89">
        <f>SUM(BK324:BK361)</f>
        <v>0</v>
      </c>
    </row>
    <row r="324" spans="2:65" s="13" customFormat="1" ht="25.5" hidden="1" customHeight="1" x14ac:dyDescent="0.3">
      <c r="B324" s="56"/>
      <c r="C324" s="91" t="s">
        <v>504</v>
      </c>
      <c r="D324" s="91" t="s">
        <v>106</v>
      </c>
      <c r="E324" s="92" t="s">
        <v>505</v>
      </c>
      <c r="F324" s="139" t="s">
        <v>506</v>
      </c>
      <c r="G324" s="139"/>
      <c r="H324" s="139"/>
      <c r="I324" s="139"/>
      <c r="J324" s="93" t="s">
        <v>204</v>
      </c>
      <c r="K324" s="94">
        <v>266.7</v>
      </c>
      <c r="L324" s="140">
        <v>0</v>
      </c>
      <c r="M324" s="140"/>
      <c r="N324" s="130">
        <f>ROUND(L324*K324,2)</f>
        <v>0</v>
      </c>
      <c r="O324" s="130"/>
      <c r="P324" s="130"/>
      <c r="Q324" s="130"/>
      <c r="R324" s="59"/>
      <c r="T324" s="95" t="s">
        <v>17</v>
      </c>
      <c r="U324" s="96" t="s">
        <v>33</v>
      </c>
      <c r="W324" s="97">
        <f>V324*K324</f>
        <v>0</v>
      </c>
      <c r="X324" s="97">
        <v>2.5999999999999998E-4</v>
      </c>
      <c r="Y324" s="97">
        <f>X324*K324</f>
        <v>6.9341999999999987E-2</v>
      </c>
      <c r="Z324" s="97">
        <v>0</v>
      </c>
      <c r="AA324" s="98">
        <f>Z324*K324</f>
        <v>0</v>
      </c>
      <c r="AR324" s="6" t="s">
        <v>110</v>
      </c>
      <c r="AT324" s="6" t="s">
        <v>106</v>
      </c>
      <c r="AU324" s="6" t="s">
        <v>9</v>
      </c>
      <c r="AY324" s="6" t="s">
        <v>105</v>
      </c>
      <c r="BE324" s="99">
        <f>IF(U324="základní",N324,0)</f>
        <v>0</v>
      </c>
      <c r="BF324" s="99">
        <f>IF(U324="snížená",N324,0)</f>
        <v>0</v>
      </c>
      <c r="BG324" s="99">
        <f>IF(U324="zákl. přenesená",N324,0)</f>
        <v>0</v>
      </c>
      <c r="BH324" s="99">
        <f>IF(U324="sníž. přenesená",N324,0)</f>
        <v>0</v>
      </c>
      <c r="BI324" s="99">
        <f>IF(U324="nulová",N324,0)</f>
        <v>0</v>
      </c>
      <c r="BJ324" s="6" t="s">
        <v>80</v>
      </c>
      <c r="BK324" s="99">
        <f>ROUND(L324*K324,2)</f>
        <v>0</v>
      </c>
      <c r="BL324" s="6" t="s">
        <v>110</v>
      </c>
      <c r="BM324" s="6" t="s">
        <v>507</v>
      </c>
    </row>
    <row r="325" spans="2:65" s="101" customFormat="1" ht="16.5" hidden="1" customHeight="1" x14ac:dyDescent="0.3">
      <c r="B325" s="100"/>
      <c r="E325" s="102" t="s">
        <v>17</v>
      </c>
      <c r="F325" s="133" t="s">
        <v>508</v>
      </c>
      <c r="G325" s="134"/>
      <c r="H325" s="134"/>
      <c r="I325" s="134"/>
      <c r="K325" s="103">
        <v>107.5</v>
      </c>
      <c r="R325" s="104"/>
      <c r="T325" s="105"/>
      <c r="AA325" s="106"/>
      <c r="AT325" s="102" t="s">
        <v>113</v>
      </c>
      <c r="AU325" s="102" t="s">
        <v>9</v>
      </c>
      <c r="AV325" s="101" t="s">
        <v>9</v>
      </c>
      <c r="AW325" s="101" t="s">
        <v>114</v>
      </c>
      <c r="AX325" s="101" t="s">
        <v>104</v>
      </c>
      <c r="AY325" s="102" t="s">
        <v>105</v>
      </c>
    </row>
    <row r="326" spans="2:65" s="101" customFormat="1" ht="16.5" hidden="1" customHeight="1" x14ac:dyDescent="0.3">
      <c r="B326" s="100"/>
      <c r="E326" s="102" t="s">
        <v>17</v>
      </c>
      <c r="F326" s="135" t="s">
        <v>509</v>
      </c>
      <c r="G326" s="136"/>
      <c r="H326" s="136"/>
      <c r="I326" s="136"/>
      <c r="K326" s="103">
        <v>135.6</v>
      </c>
      <c r="R326" s="104"/>
      <c r="T326" s="105"/>
      <c r="AA326" s="106"/>
      <c r="AT326" s="102" t="s">
        <v>113</v>
      </c>
      <c r="AU326" s="102" t="s">
        <v>9</v>
      </c>
      <c r="AV326" s="101" t="s">
        <v>9</v>
      </c>
      <c r="AW326" s="101" t="s">
        <v>114</v>
      </c>
      <c r="AX326" s="101" t="s">
        <v>104</v>
      </c>
      <c r="AY326" s="102" t="s">
        <v>105</v>
      </c>
    </row>
    <row r="327" spans="2:65" s="101" customFormat="1" ht="16.5" hidden="1" customHeight="1" x14ac:dyDescent="0.3">
      <c r="B327" s="100"/>
      <c r="E327" s="102" t="s">
        <v>17</v>
      </c>
      <c r="F327" s="135" t="s">
        <v>510</v>
      </c>
      <c r="G327" s="136"/>
      <c r="H327" s="136"/>
      <c r="I327" s="136"/>
      <c r="K327" s="103">
        <v>7</v>
      </c>
      <c r="R327" s="104"/>
      <c r="T327" s="105"/>
      <c r="AA327" s="106"/>
      <c r="AT327" s="102" t="s">
        <v>113</v>
      </c>
      <c r="AU327" s="102" t="s">
        <v>9</v>
      </c>
      <c r="AV327" s="101" t="s">
        <v>9</v>
      </c>
      <c r="AW327" s="101" t="s">
        <v>114</v>
      </c>
      <c r="AX327" s="101" t="s">
        <v>104</v>
      </c>
      <c r="AY327" s="102" t="s">
        <v>105</v>
      </c>
    </row>
    <row r="328" spans="2:65" s="101" customFormat="1" ht="16.5" hidden="1" customHeight="1" x14ac:dyDescent="0.3">
      <c r="B328" s="100"/>
      <c r="E328" s="102" t="s">
        <v>17</v>
      </c>
      <c r="F328" s="135" t="s">
        <v>511</v>
      </c>
      <c r="G328" s="136"/>
      <c r="H328" s="136"/>
      <c r="I328" s="136"/>
      <c r="K328" s="103">
        <v>16.600000000000001</v>
      </c>
      <c r="R328" s="104"/>
      <c r="T328" s="105"/>
      <c r="AA328" s="106"/>
      <c r="AT328" s="102" t="s">
        <v>113</v>
      </c>
      <c r="AU328" s="102" t="s">
        <v>9</v>
      </c>
      <c r="AV328" s="101" t="s">
        <v>9</v>
      </c>
      <c r="AW328" s="101" t="s">
        <v>114</v>
      </c>
      <c r="AX328" s="101" t="s">
        <v>104</v>
      </c>
      <c r="AY328" s="102" t="s">
        <v>105</v>
      </c>
    </row>
    <row r="329" spans="2:65" s="108" customFormat="1" ht="16.5" hidden="1" customHeight="1" x14ac:dyDescent="0.3">
      <c r="B329" s="107"/>
      <c r="E329" s="109" t="s">
        <v>17</v>
      </c>
      <c r="F329" s="137" t="s">
        <v>120</v>
      </c>
      <c r="G329" s="138"/>
      <c r="H329" s="138"/>
      <c r="I329" s="138"/>
      <c r="K329" s="110">
        <v>266.7</v>
      </c>
      <c r="R329" s="111"/>
      <c r="T329" s="112"/>
      <c r="AA329" s="113"/>
      <c r="AT329" s="109" t="s">
        <v>113</v>
      </c>
      <c r="AU329" s="109" t="s">
        <v>9</v>
      </c>
      <c r="AV329" s="108" t="s">
        <v>110</v>
      </c>
      <c r="AW329" s="108" t="s">
        <v>114</v>
      </c>
      <c r="AX329" s="108" t="s">
        <v>80</v>
      </c>
      <c r="AY329" s="109" t="s">
        <v>105</v>
      </c>
    </row>
    <row r="330" spans="2:65" s="13" customFormat="1" ht="25.5" hidden="1" customHeight="1" x14ac:dyDescent="0.3">
      <c r="B330" s="56"/>
      <c r="C330" s="91" t="s">
        <v>512</v>
      </c>
      <c r="D330" s="91" t="s">
        <v>106</v>
      </c>
      <c r="E330" s="92" t="s">
        <v>513</v>
      </c>
      <c r="F330" s="139" t="s">
        <v>514</v>
      </c>
      <c r="G330" s="139"/>
      <c r="H330" s="139"/>
      <c r="I330" s="139"/>
      <c r="J330" s="93" t="s">
        <v>204</v>
      </c>
      <c r="K330" s="94">
        <v>266.7</v>
      </c>
      <c r="L330" s="140">
        <v>0</v>
      </c>
      <c r="M330" s="140"/>
      <c r="N330" s="130">
        <f>ROUND(L330*K330,2)</f>
        <v>0</v>
      </c>
      <c r="O330" s="130"/>
      <c r="P330" s="130"/>
      <c r="Q330" s="130"/>
      <c r="R330" s="59"/>
      <c r="T330" s="95" t="s">
        <v>17</v>
      </c>
      <c r="U330" s="96" t="s">
        <v>33</v>
      </c>
      <c r="W330" s="97">
        <f>V330*K330</f>
        <v>0</v>
      </c>
      <c r="X330" s="97">
        <v>1.103E-2</v>
      </c>
      <c r="Y330" s="97">
        <f>X330*K330</f>
        <v>2.9417009999999997</v>
      </c>
      <c r="Z330" s="97">
        <v>0</v>
      </c>
      <c r="AA330" s="98">
        <f>Z330*K330</f>
        <v>0</v>
      </c>
      <c r="AR330" s="6" t="s">
        <v>110</v>
      </c>
      <c r="AT330" s="6" t="s">
        <v>106</v>
      </c>
      <c r="AU330" s="6" t="s">
        <v>9</v>
      </c>
      <c r="AY330" s="6" t="s">
        <v>105</v>
      </c>
      <c r="BE330" s="99">
        <f>IF(U330="základní",N330,0)</f>
        <v>0</v>
      </c>
      <c r="BF330" s="99">
        <f>IF(U330="snížená",N330,0)</f>
        <v>0</v>
      </c>
      <c r="BG330" s="99">
        <f>IF(U330="zákl. přenesená",N330,0)</f>
        <v>0</v>
      </c>
      <c r="BH330" s="99">
        <f>IF(U330="sníž. přenesená",N330,0)</f>
        <v>0</v>
      </c>
      <c r="BI330" s="99">
        <f>IF(U330="nulová",N330,0)</f>
        <v>0</v>
      </c>
      <c r="BJ330" s="6" t="s">
        <v>80</v>
      </c>
      <c r="BK330" s="99">
        <f>ROUND(L330*K330,2)</f>
        <v>0</v>
      </c>
      <c r="BL330" s="6" t="s">
        <v>110</v>
      </c>
      <c r="BM330" s="6" t="s">
        <v>515</v>
      </c>
    </row>
    <row r="331" spans="2:65" s="13" customFormat="1" ht="25.5" hidden="1" customHeight="1" x14ac:dyDescent="0.3">
      <c r="B331" s="56"/>
      <c r="C331" s="91" t="s">
        <v>516</v>
      </c>
      <c r="D331" s="91" t="s">
        <v>106</v>
      </c>
      <c r="E331" s="92" t="s">
        <v>517</v>
      </c>
      <c r="F331" s="139" t="s">
        <v>518</v>
      </c>
      <c r="G331" s="139"/>
      <c r="H331" s="139"/>
      <c r="I331" s="139"/>
      <c r="J331" s="93" t="s">
        <v>204</v>
      </c>
      <c r="K331" s="94">
        <v>266.7</v>
      </c>
      <c r="L331" s="140">
        <v>0</v>
      </c>
      <c r="M331" s="140"/>
      <c r="N331" s="130">
        <f>ROUND(L331*K331,2)</f>
        <v>0</v>
      </c>
      <c r="O331" s="130"/>
      <c r="P331" s="130"/>
      <c r="Q331" s="130"/>
      <c r="R331" s="59"/>
      <c r="T331" s="95" t="s">
        <v>17</v>
      </c>
      <c r="U331" s="96" t="s">
        <v>33</v>
      </c>
      <c r="W331" s="97">
        <f>V331*K331</f>
        <v>0</v>
      </c>
      <c r="X331" s="97">
        <v>5.5199999999999997E-3</v>
      </c>
      <c r="Y331" s="97">
        <f>X331*K331</f>
        <v>1.4721839999999999</v>
      </c>
      <c r="Z331" s="97">
        <v>0</v>
      </c>
      <c r="AA331" s="98">
        <f>Z331*K331</f>
        <v>0</v>
      </c>
      <c r="AR331" s="6" t="s">
        <v>110</v>
      </c>
      <c r="AT331" s="6" t="s">
        <v>106</v>
      </c>
      <c r="AU331" s="6" t="s">
        <v>9</v>
      </c>
      <c r="AY331" s="6" t="s">
        <v>105</v>
      </c>
      <c r="BE331" s="99">
        <f>IF(U331="základní",N331,0)</f>
        <v>0</v>
      </c>
      <c r="BF331" s="99">
        <f>IF(U331="snížená",N331,0)</f>
        <v>0</v>
      </c>
      <c r="BG331" s="99">
        <f>IF(U331="zákl. přenesená",N331,0)</f>
        <v>0</v>
      </c>
      <c r="BH331" s="99">
        <f>IF(U331="sníž. přenesená",N331,0)</f>
        <v>0</v>
      </c>
      <c r="BI331" s="99">
        <f>IF(U331="nulová",N331,0)</f>
        <v>0</v>
      </c>
      <c r="BJ331" s="6" t="s">
        <v>80</v>
      </c>
      <c r="BK331" s="99">
        <f>ROUND(L331*K331,2)</f>
        <v>0</v>
      </c>
      <c r="BL331" s="6" t="s">
        <v>110</v>
      </c>
      <c r="BM331" s="6" t="s">
        <v>519</v>
      </c>
    </row>
    <row r="332" spans="2:65" s="13" customFormat="1" ht="38.25" hidden="1" customHeight="1" x14ac:dyDescent="0.3">
      <c r="B332" s="56"/>
      <c r="C332" s="91" t="s">
        <v>520</v>
      </c>
      <c r="D332" s="91" t="s">
        <v>106</v>
      </c>
      <c r="E332" s="92" t="s">
        <v>521</v>
      </c>
      <c r="F332" s="139" t="s">
        <v>522</v>
      </c>
      <c r="G332" s="139"/>
      <c r="H332" s="139"/>
      <c r="I332" s="139"/>
      <c r="J332" s="93" t="s">
        <v>204</v>
      </c>
      <c r="K332" s="94">
        <v>2.3199999999999998</v>
      </c>
      <c r="L332" s="140">
        <v>0</v>
      </c>
      <c r="M332" s="140"/>
      <c r="N332" s="130">
        <f>ROUND(L332*K332,2)</f>
        <v>0</v>
      </c>
      <c r="O332" s="130"/>
      <c r="P332" s="130"/>
      <c r="Q332" s="130"/>
      <c r="R332" s="59"/>
      <c r="T332" s="95" t="s">
        <v>17</v>
      </c>
      <c r="U332" s="96" t="s">
        <v>33</v>
      </c>
      <c r="W332" s="97">
        <f>V332*K332</f>
        <v>0</v>
      </c>
      <c r="X332" s="97">
        <v>8.5699999999999995E-3</v>
      </c>
      <c r="Y332" s="97">
        <f>X332*K332</f>
        <v>1.9882399999999998E-2</v>
      </c>
      <c r="Z332" s="97">
        <v>0</v>
      </c>
      <c r="AA332" s="98">
        <f>Z332*K332</f>
        <v>0</v>
      </c>
      <c r="AR332" s="6" t="s">
        <v>110</v>
      </c>
      <c r="AT332" s="6" t="s">
        <v>106</v>
      </c>
      <c r="AU332" s="6" t="s">
        <v>9</v>
      </c>
      <c r="AY332" s="6" t="s">
        <v>105</v>
      </c>
      <c r="BE332" s="99">
        <f>IF(U332="základní",N332,0)</f>
        <v>0</v>
      </c>
      <c r="BF332" s="99">
        <f>IF(U332="snížená",N332,0)</f>
        <v>0</v>
      </c>
      <c r="BG332" s="99">
        <f>IF(U332="zákl. přenesená",N332,0)</f>
        <v>0</v>
      </c>
      <c r="BH332" s="99">
        <f>IF(U332="sníž. přenesená",N332,0)</f>
        <v>0</v>
      </c>
      <c r="BI332" s="99">
        <f>IF(U332="nulová",N332,0)</f>
        <v>0</v>
      </c>
      <c r="BJ332" s="6" t="s">
        <v>80</v>
      </c>
      <c r="BK332" s="99">
        <f>ROUND(L332*K332,2)</f>
        <v>0</v>
      </c>
      <c r="BL332" s="6" t="s">
        <v>110</v>
      </c>
      <c r="BM332" s="6" t="s">
        <v>523</v>
      </c>
    </row>
    <row r="333" spans="2:65" s="101" customFormat="1" ht="16.5" hidden="1" customHeight="1" x14ac:dyDescent="0.3">
      <c r="B333" s="100"/>
      <c r="E333" s="102" t="s">
        <v>17</v>
      </c>
      <c r="F333" s="133" t="s">
        <v>524</v>
      </c>
      <c r="G333" s="134"/>
      <c r="H333" s="134"/>
      <c r="I333" s="134"/>
      <c r="K333" s="103">
        <v>2.3199999999999998</v>
      </c>
      <c r="R333" s="104"/>
      <c r="T333" s="105"/>
      <c r="AA333" s="106"/>
      <c r="AT333" s="102" t="s">
        <v>113</v>
      </c>
      <c r="AU333" s="102" t="s">
        <v>9</v>
      </c>
      <c r="AV333" s="101" t="s">
        <v>9</v>
      </c>
      <c r="AW333" s="101" t="s">
        <v>114</v>
      </c>
      <c r="AX333" s="101" t="s">
        <v>80</v>
      </c>
      <c r="AY333" s="102" t="s">
        <v>105</v>
      </c>
    </row>
    <row r="334" spans="2:65" s="13" customFormat="1" ht="51" hidden="1" customHeight="1" x14ac:dyDescent="0.3">
      <c r="B334" s="56"/>
      <c r="C334" s="114" t="s">
        <v>525</v>
      </c>
      <c r="D334" s="114" t="s">
        <v>196</v>
      </c>
      <c r="E334" s="115" t="s">
        <v>526</v>
      </c>
      <c r="F334" s="146" t="s">
        <v>527</v>
      </c>
      <c r="G334" s="146"/>
      <c r="H334" s="146"/>
      <c r="I334" s="146"/>
      <c r="J334" s="116" t="s">
        <v>204</v>
      </c>
      <c r="K334" s="117">
        <v>2.3199999999999998</v>
      </c>
      <c r="L334" s="147">
        <v>0</v>
      </c>
      <c r="M334" s="147"/>
      <c r="N334" s="143">
        <f>ROUND(L334*K334,2)</f>
        <v>0</v>
      </c>
      <c r="O334" s="130"/>
      <c r="P334" s="130"/>
      <c r="Q334" s="130"/>
      <c r="R334" s="59"/>
      <c r="T334" s="95" t="s">
        <v>17</v>
      </c>
      <c r="U334" s="96" t="s">
        <v>33</v>
      </c>
      <c r="W334" s="97">
        <f>V334*K334</f>
        <v>0</v>
      </c>
      <c r="X334" s="97">
        <v>5.5999999999999999E-3</v>
      </c>
      <c r="Y334" s="97">
        <f>X334*K334</f>
        <v>1.2991999999999998E-2</v>
      </c>
      <c r="Z334" s="97">
        <v>0</v>
      </c>
      <c r="AA334" s="98">
        <f>Z334*K334</f>
        <v>0</v>
      </c>
      <c r="AR334" s="6" t="s">
        <v>144</v>
      </c>
      <c r="AT334" s="6" t="s">
        <v>196</v>
      </c>
      <c r="AU334" s="6" t="s">
        <v>9</v>
      </c>
      <c r="AY334" s="6" t="s">
        <v>105</v>
      </c>
      <c r="BE334" s="99">
        <f>IF(U334="základní",N334,0)</f>
        <v>0</v>
      </c>
      <c r="BF334" s="99">
        <f>IF(U334="snížená",N334,0)</f>
        <v>0</v>
      </c>
      <c r="BG334" s="99">
        <f>IF(U334="zákl. přenesená",N334,0)</f>
        <v>0</v>
      </c>
      <c r="BH334" s="99">
        <f>IF(U334="sníž. přenesená",N334,0)</f>
        <v>0</v>
      </c>
      <c r="BI334" s="99">
        <f>IF(U334="nulová",N334,0)</f>
        <v>0</v>
      </c>
      <c r="BJ334" s="6" t="s">
        <v>80</v>
      </c>
      <c r="BK334" s="99">
        <f>ROUND(L334*K334,2)</f>
        <v>0</v>
      </c>
      <c r="BL334" s="6" t="s">
        <v>110</v>
      </c>
      <c r="BM334" s="6" t="s">
        <v>528</v>
      </c>
    </row>
    <row r="335" spans="2:65" s="13" customFormat="1" ht="25.5" hidden="1" customHeight="1" x14ac:dyDescent="0.3">
      <c r="B335" s="56"/>
      <c r="C335" s="91" t="s">
        <v>529</v>
      </c>
      <c r="D335" s="91" t="s">
        <v>106</v>
      </c>
      <c r="E335" s="92" t="s">
        <v>530</v>
      </c>
      <c r="F335" s="139" t="s">
        <v>531</v>
      </c>
      <c r="G335" s="139"/>
      <c r="H335" s="139"/>
      <c r="I335" s="139"/>
      <c r="J335" s="93" t="s">
        <v>204</v>
      </c>
      <c r="K335" s="94">
        <v>144.6</v>
      </c>
      <c r="L335" s="140">
        <v>0</v>
      </c>
      <c r="M335" s="140"/>
      <c r="N335" s="130">
        <f>ROUND(L335*K335,2)</f>
        <v>0</v>
      </c>
      <c r="O335" s="130"/>
      <c r="P335" s="130"/>
      <c r="Q335" s="130"/>
      <c r="R335" s="59"/>
      <c r="T335" s="95" t="s">
        <v>17</v>
      </c>
      <c r="U335" s="96" t="s">
        <v>33</v>
      </c>
      <c r="W335" s="97">
        <f>V335*K335</f>
        <v>0</v>
      </c>
      <c r="X335" s="97">
        <v>2.5999999999999998E-4</v>
      </c>
      <c r="Y335" s="97">
        <f>X335*K335</f>
        <v>3.7595999999999997E-2</v>
      </c>
      <c r="Z335" s="97">
        <v>0</v>
      </c>
      <c r="AA335" s="98">
        <f>Z335*K335</f>
        <v>0</v>
      </c>
      <c r="AR335" s="6" t="s">
        <v>110</v>
      </c>
      <c r="AT335" s="6" t="s">
        <v>106</v>
      </c>
      <c r="AU335" s="6" t="s">
        <v>9</v>
      </c>
      <c r="AY335" s="6" t="s">
        <v>105</v>
      </c>
      <c r="BE335" s="99">
        <f>IF(U335="základní",N335,0)</f>
        <v>0</v>
      </c>
      <c r="BF335" s="99">
        <f>IF(U335="snížená",N335,0)</f>
        <v>0</v>
      </c>
      <c r="BG335" s="99">
        <f>IF(U335="zákl. přenesená",N335,0)</f>
        <v>0</v>
      </c>
      <c r="BH335" s="99">
        <f>IF(U335="sníž. přenesená",N335,0)</f>
        <v>0</v>
      </c>
      <c r="BI335" s="99">
        <f>IF(U335="nulová",N335,0)</f>
        <v>0</v>
      </c>
      <c r="BJ335" s="6" t="s">
        <v>80</v>
      </c>
      <c r="BK335" s="99">
        <f>ROUND(L335*K335,2)</f>
        <v>0</v>
      </c>
      <c r="BL335" s="6" t="s">
        <v>110</v>
      </c>
      <c r="BM335" s="6" t="s">
        <v>532</v>
      </c>
    </row>
    <row r="336" spans="2:65" s="101" customFormat="1" ht="16.5" hidden="1" customHeight="1" x14ac:dyDescent="0.3">
      <c r="B336" s="100"/>
      <c r="E336" s="102" t="s">
        <v>17</v>
      </c>
      <c r="F336" s="133" t="s">
        <v>533</v>
      </c>
      <c r="G336" s="134"/>
      <c r="H336" s="134"/>
      <c r="I336" s="134"/>
      <c r="K336" s="103">
        <v>109.42</v>
      </c>
      <c r="R336" s="104"/>
      <c r="T336" s="105"/>
      <c r="AA336" s="106"/>
      <c r="AT336" s="102" t="s">
        <v>113</v>
      </c>
      <c r="AU336" s="102" t="s">
        <v>9</v>
      </c>
      <c r="AV336" s="101" t="s">
        <v>9</v>
      </c>
      <c r="AW336" s="101" t="s">
        <v>114</v>
      </c>
      <c r="AX336" s="101" t="s">
        <v>104</v>
      </c>
      <c r="AY336" s="102" t="s">
        <v>105</v>
      </c>
    </row>
    <row r="337" spans="2:65" s="101" customFormat="1" ht="25.5" hidden="1" customHeight="1" x14ac:dyDescent="0.3">
      <c r="B337" s="100"/>
      <c r="E337" s="102" t="s">
        <v>17</v>
      </c>
      <c r="F337" s="135" t="s">
        <v>534</v>
      </c>
      <c r="G337" s="136"/>
      <c r="H337" s="136"/>
      <c r="I337" s="136"/>
      <c r="K337" s="103">
        <v>19.033999999999999</v>
      </c>
      <c r="R337" s="104"/>
      <c r="T337" s="105"/>
      <c r="AA337" s="106"/>
      <c r="AT337" s="102" t="s">
        <v>113</v>
      </c>
      <c r="AU337" s="102" t="s">
        <v>9</v>
      </c>
      <c r="AV337" s="101" t="s">
        <v>9</v>
      </c>
      <c r="AW337" s="101" t="s">
        <v>114</v>
      </c>
      <c r="AX337" s="101" t="s">
        <v>104</v>
      </c>
      <c r="AY337" s="102" t="s">
        <v>105</v>
      </c>
    </row>
    <row r="338" spans="2:65" s="101" customFormat="1" ht="16.5" hidden="1" customHeight="1" x14ac:dyDescent="0.3">
      <c r="B338" s="100"/>
      <c r="E338" s="102" t="s">
        <v>17</v>
      </c>
      <c r="F338" s="135" t="s">
        <v>535</v>
      </c>
      <c r="G338" s="136"/>
      <c r="H338" s="136"/>
      <c r="I338" s="136"/>
      <c r="K338" s="103">
        <v>16.146000000000001</v>
      </c>
      <c r="R338" s="104"/>
      <c r="T338" s="105"/>
      <c r="AA338" s="106"/>
      <c r="AT338" s="102" t="s">
        <v>113</v>
      </c>
      <c r="AU338" s="102" t="s">
        <v>9</v>
      </c>
      <c r="AV338" s="101" t="s">
        <v>9</v>
      </c>
      <c r="AW338" s="101" t="s">
        <v>114</v>
      </c>
      <c r="AX338" s="101" t="s">
        <v>104</v>
      </c>
      <c r="AY338" s="102" t="s">
        <v>105</v>
      </c>
    </row>
    <row r="339" spans="2:65" s="108" customFormat="1" ht="16.5" hidden="1" customHeight="1" x14ac:dyDescent="0.3">
      <c r="B339" s="107"/>
      <c r="E339" s="109" t="s">
        <v>17</v>
      </c>
      <c r="F339" s="137" t="s">
        <v>120</v>
      </c>
      <c r="G339" s="138"/>
      <c r="H339" s="138"/>
      <c r="I339" s="138"/>
      <c r="K339" s="110">
        <v>144.6</v>
      </c>
      <c r="R339" s="111"/>
      <c r="T339" s="112"/>
      <c r="AA339" s="113"/>
      <c r="AT339" s="109" t="s">
        <v>113</v>
      </c>
      <c r="AU339" s="109" t="s">
        <v>9</v>
      </c>
      <c r="AV339" s="108" t="s">
        <v>110</v>
      </c>
      <c r="AW339" s="108" t="s">
        <v>114</v>
      </c>
      <c r="AX339" s="108" t="s">
        <v>80</v>
      </c>
      <c r="AY339" s="109" t="s">
        <v>105</v>
      </c>
    </row>
    <row r="340" spans="2:65" s="13" customFormat="1" ht="25.5" hidden="1" customHeight="1" x14ac:dyDescent="0.3">
      <c r="B340" s="56"/>
      <c r="C340" s="91" t="s">
        <v>536</v>
      </c>
      <c r="D340" s="91" t="s">
        <v>106</v>
      </c>
      <c r="E340" s="92" t="s">
        <v>537</v>
      </c>
      <c r="F340" s="139" t="s">
        <v>538</v>
      </c>
      <c r="G340" s="139"/>
      <c r="H340" s="139"/>
      <c r="I340" s="139"/>
      <c r="J340" s="93" t="s">
        <v>204</v>
      </c>
      <c r="K340" s="94">
        <v>144.6</v>
      </c>
      <c r="L340" s="140">
        <v>0</v>
      </c>
      <c r="M340" s="140"/>
      <c r="N340" s="130">
        <f>ROUND(L340*K340,2)</f>
        <v>0</v>
      </c>
      <c r="O340" s="130"/>
      <c r="P340" s="130"/>
      <c r="Q340" s="130"/>
      <c r="R340" s="59"/>
      <c r="T340" s="95" t="s">
        <v>17</v>
      </c>
      <c r="U340" s="96" t="s">
        <v>33</v>
      </c>
      <c r="W340" s="97">
        <f>V340*K340</f>
        <v>0</v>
      </c>
      <c r="X340" s="97">
        <v>4.3800000000000002E-3</v>
      </c>
      <c r="Y340" s="97">
        <f>X340*K340</f>
        <v>0.63334800000000002</v>
      </c>
      <c r="Z340" s="97">
        <v>0</v>
      </c>
      <c r="AA340" s="98">
        <f>Z340*K340</f>
        <v>0</v>
      </c>
      <c r="AR340" s="6" t="s">
        <v>110</v>
      </c>
      <c r="AT340" s="6" t="s">
        <v>106</v>
      </c>
      <c r="AU340" s="6" t="s">
        <v>9</v>
      </c>
      <c r="AY340" s="6" t="s">
        <v>105</v>
      </c>
      <c r="BE340" s="99">
        <f>IF(U340="základní",N340,0)</f>
        <v>0</v>
      </c>
      <c r="BF340" s="99">
        <f>IF(U340="snížená",N340,0)</f>
        <v>0</v>
      </c>
      <c r="BG340" s="99">
        <f>IF(U340="zákl. přenesená",N340,0)</f>
        <v>0</v>
      </c>
      <c r="BH340" s="99">
        <f>IF(U340="sníž. přenesená",N340,0)</f>
        <v>0</v>
      </c>
      <c r="BI340" s="99">
        <f>IF(U340="nulová",N340,0)</f>
        <v>0</v>
      </c>
      <c r="BJ340" s="6" t="s">
        <v>80</v>
      </c>
      <c r="BK340" s="99">
        <f>ROUND(L340*K340,2)</f>
        <v>0</v>
      </c>
      <c r="BL340" s="6" t="s">
        <v>110</v>
      </c>
      <c r="BM340" s="6" t="s">
        <v>539</v>
      </c>
    </row>
    <row r="341" spans="2:65" s="13" customFormat="1" ht="25.5" hidden="1" customHeight="1" x14ac:dyDescent="0.3">
      <c r="B341" s="56"/>
      <c r="C341" s="91" t="s">
        <v>540</v>
      </c>
      <c r="D341" s="91" t="s">
        <v>106</v>
      </c>
      <c r="E341" s="92" t="s">
        <v>541</v>
      </c>
      <c r="F341" s="139" t="s">
        <v>542</v>
      </c>
      <c r="G341" s="139"/>
      <c r="H341" s="139"/>
      <c r="I341" s="139"/>
      <c r="J341" s="93" t="s">
        <v>192</v>
      </c>
      <c r="K341" s="94">
        <v>91.34</v>
      </c>
      <c r="L341" s="140">
        <v>0</v>
      </c>
      <c r="M341" s="140"/>
      <c r="N341" s="130">
        <f>ROUND(L341*K341,2)</f>
        <v>0</v>
      </c>
      <c r="O341" s="130"/>
      <c r="P341" s="130"/>
      <c r="Q341" s="130"/>
      <c r="R341" s="59"/>
      <c r="T341" s="95" t="s">
        <v>17</v>
      </c>
      <c r="U341" s="96" t="s">
        <v>33</v>
      </c>
      <c r="W341" s="97">
        <f>V341*K341</f>
        <v>0</v>
      </c>
      <c r="X341" s="97">
        <v>0</v>
      </c>
      <c r="Y341" s="97">
        <f>X341*K341</f>
        <v>0</v>
      </c>
      <c r="Z341" s="97">
        <v>0</v>
      </c>
      <c r="AA341" s="98">
        <f>Z341*K341</f>
        <v>0</v>
      </c>
      <c r="AR341" s="6" t="s">
        <v>110</v>
      </c>
      <c r="AT341" s="6" t="s">
        <v>106</v>
      </c>
      <c r="AU341" s="6" t="s">
        <v>9</v>
      </c>
      <c r="AY341" s="6" t="s">
        <v>105</v>
      </c>
      <c r="BE341" s="99">
        <f>IF(U341="základní",N341,0)</f>
        <v>0</v>
      </c>
      <c r="BF341" s="99">
        <f>IF(U341="snížená",N341,0)</f>
        <v>0</v>
      </c>
      <c r="BG341" s="99">
        <f>IF(U341="zákl. přenesená",N341,0)</f>
        <v>0</v>
      </c>
      <c r="BH341" s="99">
        <f>IF(U341="sníž. přenesená",N341,0)</f>
        <v>0</v>
      </c>
      <c r="BI341" s="99">
        <f>IF(U341="nulová",N341,0)</f>
        <v>0</v>
      </c>
      <c r="BJ341" s="6" t="s">
        <v>80</v>
      </c>
      <c r="BK341" s="99">
        <f>ROUND(L341*K341,2)</f>
        <v>0</v>
      </c>
      <c r="BL341" s="6" t="s">
        <v>110</v>
      </c>
      <c r="BM341" s="6" t="s">
        <v>543</v>
      </c>
    </row>
    <row r="342" spans="2:65" s="101" customFormat="1" ht="38.25" hidden="1" customHeight="1" x14ac:dyDescent="0.3">
      <c r="B342" s="100"/>
      <c r="E342" s="102" t="s">
        <v>17</v>
      </c>
      <c r="F342" s="133" t="s">
        <v>544</v>
      </c>
      <c r="G342" s="134"/>
      <c r="H342" s="134"/>
      <c r="I342" s="134"/>
      <c r="K342" s="103">
        <v>52.87</v>
      </c>
      <c r="R342" s="104"/>
      <c r="T342" s="105"/>
      <c r="AA342" s="106"/>
      <c r="AT342" s="102" t="s">
        <v>113</v>
      </c>
      <c r="AU342" s="102" t="s">
        <v>9</v>
      </c>
      <c r="AV342" s="101" t="s">
        <v>9</v>
      </c>
      <c r="AW342" s="101" t="s">
        <v>114</v>
      </c>
      <c r="AX342" s="101" t="s">
        <v>104</v>
      </c>
      <c r="AY342" s="102" t="s">
        <v>105</v>
      </c>
    </row>
    <row r="343" spans="2:65" s="101" customFormat="1" ht="25.5" hidden="1" customHeight="1" x14ac:dyDescent="0.3">
      <c r="B343" s="100"/>
      <c r="E343" s="102" t="s">
        <v>17</v>
      </c>
      <c r="F343" s="135" t="s">
        <v>545</v>
      </c>
      <c r="G343" s="136"/>
      <c r="H343" s="136"/>
      <c r="I343" s="136"/>
      <c r="K343" s="103">
        <v>38.47</v>
      </c>
      <c r="R343" s="104"/>
      <c r="T343" s="105"/>
      <c r="AA343" s="106"/>
      <c r="AT343" s="102" t="s">
        <v>113</v>
      </c>
      <c r="AU343" s="102" t="s">
        <v>9</v>
      </c>
      <c r="AV343" s="101" t="s">
        <v>9</v>
      </c>
      <c r="AW343" s="101" t="s">
        <v>114</v>
      </c>
      <c r="AX343" s="101" t="s">
        <v>104</v>
      </c>
      <c r="AY343" s="102" t="s">
        <v>105</v>
      </c>
    </row>
    <row r="344" spans="2:65" s="108" customFormat="1" ht="16.5" hidden="1" customHeight="1" x14ac:dyDescent="0.3">
      <c r="B344" s="107"/>
      <c r="E344" s="109" t="s">
        <v>17</v>
      </c>
      <c r="F344" s="137" t="s">
        <v>120</v>
      </c>
      <c r="G344" s="138"/>
      <c r="H344" s="138"/>
      <c r="I344" s="138"/>
      <c r="K344" s="110">
        <v>91.34</v>
      </c>
      <c r="R344" s="111"/>
      <c r="T344" s="112"/>
      <c r="AA344" s="113"/>
      <c r="AT344" s="109" t="s">
        <v>113</v>
      </c>
      <c r="AU344" s="109" t="s">
        <v>9</v>
      </c>
      <c r="AV344" s="108" t="s">
        <v>110</v>
      </c>
      <c r="AW344" s="108" t="s">
        <v>114</v>
      </c>
      <c r="AX344" s="108" t="s">
        <v>80</v>
      </c>
      <c r="AY344" s="109" t="s">
        <v>105</v>
      </c>
    </row>
    <row r="345" spans="2:65" s="13" customFormat="1" ht="25.5" hidden="1" customHeight="1" x14ac:dyDescent="0.3">
      <c r="B345" s="56"/>
      <c r="C345" s="114" t="s">
        <v>546</v>
      </c>
      <c r="D345" s="114" t="s">
        <v>196</v>
      </c>
      <c r="E345" s="115" t="s">
        <v>547</v>
      </c>
      <c r="F345" s="146" t="s">
        <v>548</v>
      </c>
      <c r="G345" s="146"/>
      <c r="H345" s="146"/>
      <c r="I345" s="146"/>
      <c r="J345" s="116" t="s">
        <v>192</v>
      </c>
      <c r="K345" s="117">
        <v>60</v>
      </c>
      <c r="L345" s="147">
        <v>0</v>
      </c>
      <c r="M345" s="147"/>
      <c r="N345" s="143">
        <f t="shared" ref="N345:N352" si="5">ROUND(L345*K345,2)</f>
        <v>0</v>
      </c>
      <c r="O345" s="130"/>
      <c r="P345" s="130"/>
      <c r="Q345" s="130"/>
      <c r="R345" s="59"/>
      <c r="T345" s="95" t="s">
        <v>17</v>
      </c>
      <c r="U345" s="96" t="s">
        <v>33</v>
      </c>
      <c r="W345" s="97">
        <f t="shared" ref="W345:W352" si="6">V345*K345</f>
        <v>0</v>
      </c>
      <c r="X345" s="97">
        <v>0</v>
      </c>
      <c r="Y345" s="97">
        <f t="shared" ref="Y345:Y352" si="7">X345*K345</f>
        <v>0</v>
      </c>
      <c r="Z345" s="97">
        <v>0</v>
      </c>
      <c r="AA345" s="98">
        <f t="shared" ref="AA345:AA352" si="8">Z345*K345</f>
        <v>0</v>
      </c>
      <c r="AR345" s="6" t="s">
        <v>144</v>
      </c>
      <c r="AT345" s="6" t="s">
        <v>196</v>
      </c>
      <c r="AU345" s="6" t="s">
        <v>9</v>
      </c>
      <c r="AY345" s="6" t="s">
        <v>105</v>
      </c>
      <c r="BE345" s="99">
        <f t="shared" ref="BE345:BE352" si="9">IF(U345="základní",N345,0)</f>
        <v>0</v>
      </c>
      <c r="BF345" s="99">
        <f t="shared" ref="BF345:BF352" si="10">IF(U345="snížená",N345,0)</f>
        <v>0</v>
      </c>
      <c r="BG345" s="99">
        <f t="shared" ref="BG345:BG352" si="11">IF(U345="zákl. přenesená",N345,0)</f>
        <v>0</v>
      </c>
      <c r="BH345" s="99">
        <f t="shared" ref="BH345:BH352" si="12">IF(U345="sníž. přenesená",N345,0)</f>
        <v>0</v>
      </c>
      <c r="BI345" s="99">
        <f t="shared" ref="BI345:BI352" si="13">IF(U345="nulová",N345,0)</f>
        <v>0</v>
      </c>
      <c r="BJ345" s="6" t="s">
        <v>80</v>
      </c>
      <c r="BK345" s="99">
        <f t="shared" ref="BK345:BK352" si="14">ROUND(L345*K345,2)</f>
        <v>0</v>
      </c>
      <c r="BL345" s="6" t="s">
        <v>110</v>
      </c>
      <c r="BM345" s="6" t="s">
        <v>549</v>
      </c>
    </row>
    <row r="346" spans="2:65" s="13" customFormat="1" ht="16.5" hidden="1" customHeight="1" x14ac:dyDescent="0.3">
      <c r="B346" s="56"/>
      <c r="C346" s="114" t="s">
        <v>550</v>
      </c>
      <c r="D346" s="114" t="s">
        <v>196</v>
      </c>
      <c r="E346" s="115" t="s">
        <v>551</v>
      </c>
      <c r="F346" s="146" t="s">
        <v>552</v>
      </c>
      <c r="G346" s="146"/>
      <c r="H346" s="146"/>
      <c r="I346" s="146"/>
      <c r="J346" s="116" t="s">
        <v>192</v>
      </c>
      <c r="K346" s="117">
        <v>42</v>
      </c>
      <c r="L346" s="147">
        <v>0</v>
      </c>
      <c r="M346" s="147"/>
      <c r="N346" s="143">
        <f t="shared" si="5"/>
        <v>0</v>
      </c>
      <c r="O346" s="130"/>
      <c r="P346" s="130"/>
      <c r="Q346" s="130"/>
      <c r="R346" s="59"/>
      <c r="T346" s="95" t="s">
        <v>17</v>
      </c>
      <c r="U346" s="96" t="s">
        <v>33</v>
      </c>
      <c r="W346" s="97">
        <f t="shared" si="6"/>
        <v>0</v>
      </c>
      <c r="X346" s="97">
        <v>0</v>
      </c>
      <c r="Y346" s="97">
        <f t="shared" si="7"/>
        <v>0</v>
      </c>
      <c r="Z346" s="97">
        <v>0</v>
      </c>
      <c r="AA346" s="98">
        <f t="shared" si="8"/>
        <v>0</v>
      </c>
      <c r="AR346" s="6" t="s">
        <v>144</v>
      </c>
      <c r="AT346" s="6" t="s">
        <v>196</v>
      </c>
      <c r="AU346" s="6" t="s">
        <v>9</v>
      </c>
      <c r="AY346" s="6" t="s">
        <v>105</v>
      </c>
      <c r="BE346" s="99">
        <f t="shared" si="9"/>
        <v>0</v>
      </c>
      <c r="BF346" s="99">
        <f t="shared" si="10"/>
        <v>0</v>
      </c>
      <c r="BG346" s="99">
        <f t="shared" si="11"/>
        <v>0</v>
      </c>
      <c r="BH346" s="99">
        <f t="shared" si="12"/>
        <v>0</v>
      </c>
      <c r="BI346" s="99">
        <f t="shared" si="13"/>
        <v>0</v>
      </c>
      <c r="BJ346" s="6" t="s">
        <v>80</v>
      </c>
      <c r="BK346" s="99">
        <f t="shared" si="14"/>
        <v>0</v>
      </c>
      <c r="BL346" s="6" t="s">
        <v>110</v>
      </c>
      <c r="BM346" s="6" t="s">
        <v>553</v>
      </c>
    </row>
    <row r="347" spans="2:65" s="13" customFormat="1" ht="38.25" hidden="1" customHeight="1" x14ac:dyDescent="0.3">
      <c r="B347" s="56"/>
      <c r="C347" s="91" t="s">
        <v>554</v>
      </c>
      <c r="D347" s="91" t="s">
        <v>106</v>
      </c>
      <c r="E347" s="92" t="s">
        <v>555</v>
      </c>
      <c r="F347" s="139" t="s">
        <v>556</v>
      </c>
      <c r="G347" s="139"/>
      <c r="H347" s="139"/>
      <c r="I347" s="139"/>
      <c r="J347" s="93" t="s">
        <v>204</v>
      </c>
      <c r="K347" s="94">
        <v>11.6</v>
      </c>
      <c r="L347" s="140">
        <v>0</v>
      </c>
      <c r="M347" s="140"/>
      <c r="N347" s="130">
        <f t="shared" si="5"/>
        <v>0</v>
      </c>
      <c r="O347" s="130"/>
      <c r="P347" s="130"/>
      <c r="Q347" s="130"/>
      <c r="R347" s="59"/>
      <c r="T347" s="95" t="s">
        <v>17</v>
      </c>
      <c r="U347" s="96" t="s">
        <v>33</v>
      </c>
      <c r="W347" s="97">
        <f t="shared" si="6"/>
        <v>0</v>
      </c>
      <c r="X347" s="97">
        <v>8.5599999999999999E-3</v>
      </c>
      <c r="Y347" s="97">
        <f t="shared" si="7"/>
        <v>9.9295999999999995E-2</v>
      </c>
      <c r="Z347" s="97">
        <v>0</v>
      </c>
      <c r="AA347" s="98">
        <f t="shared" si="8"/>
        <v>0</v>
      </c>
      <c r="AR347" s="6" t="s">
        <v>110</v>
      </c>
      <c r="AT347" s="6" t="s">
        <v>106</v>
      </c>
      <c r="AU347" s="6" t="s">
        <v>9</v>
      </c>
      <c r="AY347" s="6" t="s">
        <v>105</v>
      </c>
      <c r="BE347" s="99">
        <f t="shared" si="9"/>
        <v>0</v>
      </c>
      <c r="BF347" s="99">
        <f t="shared" si="10"/>
        <v>0</v>
      </c>
      <c r="BG347" s="99">
        <f t="shared" si="11"/>
        <v>0</v>
      </c>
      <c r="BH347" s="99">
        <f t="shared" si="12"/>
        <v>0</v>
      </c>
      <c r="BI347" s="99">
        <f t="shared" si="13"/>
        <v>0</v>
      </c>
      <c r="BJ347" s="6" t="s">
        <v>80</v>
      </c>
      <c r="BK347" s="99">
        <f t="shared" si="14"/>
        <v>0</v>
      </c>
      <c r="BL347" s="6" t="s">
        <v>110</v>
      </c>
      <c r="BM347" s="6" t="s">
        <v>557</v>
      </c>
    </row>
    <row r="348" spans="2:65" s="13" customFormat="1" ht="25.5" hidden="1" customHeight="1" x14ac:dyDescent="0.3">
      <c r="B348" s="56"/>
      <c r="C348" s="114" t="s">
        <v>558</v>
      </c>
      <c r="D348" s="114" t="s">
        <v>196</v>
      </c>
      <c r="E348" s="115" t="s">
        <v>559</v>
      </c>
      <c r="F348" s="146" t="s">
        <v>560</v>
      </c>
      <c r="G348" s="146"/>
      <c r="H348" s="146"/>
      <c r="I348" s="146"/>
      <c r="J348" s="116" t="s">
        <v>204</v>
      </c>
      <c r="K348" s="117">
        <v>25</v>
      </c>
      <c r="L348" s="147">
        <v>0</v>
      </c>
      <c r="M348" s="147"/>
      <c r="N348" s="143">
        <f t="shared" si="5"/>
        <v>0</v>
      </c>
      <c r="O348" s="130"/>
      <c r="P348" s="130"/>
      <c r="Q348" s="130"/>
      <c r="R348" s="59"/>
      <c r="T348" s="95" t="s">
        <v>17</v>
      </c>
      <c r="U348" s="96" t="s">
        <v>33</v>
      </c>
      <c r="W348" s="97">
        <f t="shared" si="6"/>
        <v>0</v>
      </c>
      <c r="X348" s="97">
        <v>3.5000000000000001E-3</v>
      </c>
      <c r="Y348" s="97">
        <f t="shared" si="7"/>
        <v>8.7500000000000008E-2</v>
      </c>
      <c r="Z348" s="97">
        <v>0</v>
      </c>
      <c r="AA348" s="98">
        <f t="shared" si="8"/>
        <v>0</v>
      </c>
      <c r="AR348" s="6" t="s">
        <v>144</v>
      </c>
      <c r="AT348" s="6" t="s">
        <v>196</v>
      </c>
      <c r="AU348" s="6" t="s">
        <v>9</v>
      </c>
      <c r="AY348" s="6" t="s">
        <v>105</v>
      </c>
      <c r="BE348" s="99">
        <f t="shared" si="9"/>
        <v>0</v>
      </c>
      <c r="BF348" s="99">
        <f t="shared" si="10"/>
        <v>0</v>
      </c>
      <c r="BG348" s="99">
        <f t="shared" si="11"/>
        <v>0</v>
      </c>
      <c r="BH348" s="99">
        <f t="shared" si="12"/>
        <v>0</v>
      </c>
      <c r="BI348" s="99">
        <f t="shared" si="13"/>
        <v>0</v>
      </c>
      <c r="BJ348" s="6" t="s">
        <v>80</v>
      </c>
      <c r="BK348" s="99">
        <f t="shared" si="14"/>
        <v>0</v>
      </c>
      <c r="BL348" s="6" t="s">
        <v>110</v>
      </c>
      <c r="BM348" s="6" t="s">
        <v>561</v>
      </c>
    </row>
    <row r="349" spans="2:65" s="13" customFormat="1" ht="38.25" hidden="1" customHeight="1" x14ac:dyDescent="0.3">
      <c r="B349" s="56"/>
      <c r="C349" s="91" t="s">
        <v>562</v>
      </c>
      <c r="D349" s="91" t="s">
        <v>106</v>
      </c>
      <c r="E349" s="92" t="s">
        <v>563</v>
      </c>
      <c r="F349" s="139" t="s">
        <v>564</v>
      </c>
      <c r="G349" s="139"/>
      <c r="H349" s="139"/>
      <c r="I349" s="139"/>
      <c r="J349" s="93" t="s">
        <v>204</v>
      </c>
      <c r="K349" s="94">
        <v>128.5</v>
      </c>
      <c r="L349" s="140">
        <v>0</v>
      </c>
      <c r="M349" s="140"/>
      <c r="N349" s="130">
        <f t="shared" si="5"/>
        <v>0</v>
      </c>
      <c r="O349" s="130"/>
      <c r="P349" s="130"/>
      <c r="Q349" s="130"/>
      <c r="R349" s="59"/>
      <c r="T349" s="95" t="s">
        <v>17</v>
      </c>
      <c r="U349" s="96" t="s">
        <v>33</v>
      </c>
      <c r="W349" s="97">
        <f t="shared" si="6"/>
        <v>0</v>
      </c>
      <c r="X349" s="97">
        <v>9.4999999999999998E-3</v>
      </c>
      <c r="Y349" s="97">
        <f t="shared" si="7"/>
        <v>1.22075</v>
      </c>
      <c r="Z349" s="97">
        <v>0</v>
      </c>
      <c r="AA349" s="98">
        <f t="shared" si="8"/>
        <v>0</v>
      </c>
      <c r="AR349" s="6" t="s">
        <v>110</v>
      </c>
      <c r="AT349" s="6" t="s">
        <v>106</v>
      </c>
      <c r="AU349" s="6" t="s">
        <v>9</v>
      </c>
      <c r="AY349" s="6" t="s">
        <v>105</v>
      </c>
      <c r="BE349" s="99">
        <f t="shared" si="9"/>
        <v>0</v>
      </c>
      <c r="BF349" s="99">
        <f t="shared" si="10"/>
        <v>0</v>
      </c>
      <c r="BG349" s="99">
        <f t="shared" si="11"/>
        <v>0</v>
      </c>
      <c r="BH349" s="99">
        <f t="shared" si="12"/>
        <v>0</v>
      </c>
      <c r="BI349" s="99">
        <f t="shared" si="13"/>
        <v>0</v>
      </c>
      <c r="BJ349" s="6" t="s">
        <v>80</v>
      </c>
      <c r="BK349" s="99">
        <f t="shared" si="14"/>
        <v>0</v>
      </c>
      <c r="BL349" s="6" t="s">
        <v>110</v>
      </c>
      <c r="BM349" s="6" t="s">
        <v>565</v>
      </c>
    </row>
    <row r="350" spans="2:65" s="13" customFormat="1" ht="25.5" hidden="1" customHeight="1" x14ac:dyDescent="0.3">
      <c r="B350" s="56"/>
      <c r="C350" s="114" t="s">
        <v>566</v>
      </c>
      <c r="D350" s="114" t="s">
        <v>196</v>
      </c>
      <c r="E350" s="115" t="s">
        <v>567</v>
      </c>
      <c r="F350" s="146" t="s">
        <v>568</v>
      </c>
      <c r="G350" s="146"/>
      <c r="H350" s="146"/>
      <c r="I350" s="146"/>
      <c r="J350" s="116" t="s">
        <v>204</v>
      </c>
      <c r="K350" s="117">
        <v>131.07</v>
      </c>
      <c r="L350" s="147">
        <v>0</v>
      </c>
      <c r="M350" s="147"/>
      <c r="N350" s="143">
        <f t="shared" si="5"/>
        <v>0</v>
      </c>
      <c r="O350" s="130"/>
      <c r="P350" s="130"/>
      <c r="Q350" s="130"/>
      <c r="R350" s="59"/>
      <c r="T350" s="95" t="s">
        <v>17</v>
      </c>
      <c r="U350" s="96" t="s">
        <v>33</v>
      </c>
      <c r="W350" s="97">
        <f t="shared" si="6"/>
        <v>0</v>
      </c>
      <c r="X350" s="97">
        <v>2.1000000000000001E-2</v>
      </c>
      <c r="Y350" s="97">
        <f t="shared" si="7"/>
        <v>2.7524700000000002</v>
      </c>
      <c r="Z350" s="97">
        <v>0</v>
      </c>
      <c r="AA350" s="98">
        <f t="shared" si="8"/>
        <v>0</v>
      </c>
      <c r="AR350" s="6" t="s">
        <v>144</v>
      </c>
      <c r="AT350" s="6" t="s">
        <v>196</v>
      </c>
      <c r="AU350" s="6" t="s">
        <v>9</v>
      </c>
      <c r="AY350" s="6" t="s">
        <v>105</v>
      </c>
      <c r="BE350" s="99">
        <f t="shared" si="9"/>
        <v>0</v>
      </c>
      <c r="BF350" s="99">
        <f t="shared" si="10"/>
        <v>0</v>
      </c>
      <c r="BG350" s="99">
        <f t="shared" si="11"/>
        <v>0</v>
      </c>
      <c r="BH350" s="99">
        <f t="shared" si="12"/>
        <v>0</v>
      </c>
      <c r="BI350" s="99">
        <f t="shared" si="13"/>
        <v>0</v>
      </c>
      <c r="BJ350" s="6" t="s">
        <v>80</v>
      </c>
      <c r="BK350" s="99">
        <f t="shared" si="14"/>
        <v>0</v>
      </c>
      <c r="BL350" s="6" t="s">
        <v>110</v>
      </c>
      <c r="BM350" s="6" t="s">
        <v>569</v>
      </c>
    </row>
    <row r="351" spans="2:65" s="13" customFormat="1" ht="38.25" hidden="1" customHeight="1" x14ac:dyDescent="0.3">
      <c r="B351" s="56"/>
      <c r="C351" s="91" t="s">
        <v>570</v>
      </c>
      <c r="D351" s="91" t="s">
        <v>106</v>
      </c>
      <c r="E351" s="92" t="s">
        <v>571</v>
      </c>
      <c r="F351" s="139" t="s">
        <v>572</v>
      </c>
      <c r="G351" s="139"/>
      <c r="H351" s="139"/>
      <c r="I351" s="139"/>
      <c r="J351" s="93" t="s">
        <v>204</v>
      </c>
      <c r="K351" s="94">
        <v>144.6</v>
      </c>
      <c r="L351" s="140">
        <v>0</v>
      </c>
      <c r="M351" s="140"/>
      <c r="N351" s="130">
        <f t="shared" si="5"/>
        <v>0</v>
      </c>
      <c r="O351" s="130"/>
      <c r="P351" s="130"/>
      <c r="Q351" s="130"/>
      <c r="R351" s="59"/>
      <c r="T351" s="95" t="s">
        <v>17</v>
      </c>
      <c r="U351" s="96" t="s">
        <v>33</v>
      </c>
      <c r="W351" s="97">
        <f t="shared" si="6"/>
        <v>0</v>
      </c>
      <c r="X351" s="97">
        <v>2.6800000000000001E-3</v>
      </c>
      <c r="Y351" s="97">
        <f t="shared" si="7"/>
        <v>0.38752799999999998</v>
      </c>
      <c r="Z351" s="97">
        <v>0</v>
      </c>
      <c r="AA351" s="98">
        <f t="shared" si="8"/>
        <v>0</v>
      </c>
      <c r="AR351" s="6" t="s">
        <v>110</v>
      </c>
      <c r="AT351" s="6" t="s">
        <v>106</v>
      </c>
      <c r="AU351" s="6" t="s">
        <v>9</v>
      </c>
      <c r="AY351" s="6" t="s">
        <v>105</v>
      </c>
      <c r="BE351" s="99">
        <f t="shared" si="9"/>
        <v>0</v>
      </c>
      <c r="BF351" s="99">
        <f t="shared" si="10"/>
        <v>0</v>
      </c>
      <c r="BG351" s="99">
        <f t="shared" si="11"/>
        <v>0</v>
      </c>
      <c r="BH351" s="99">
        <f t="shared" si="12"/>
        <v>0</v>
      </c>
      <c r="BI351" s="99">
        <f t="shared" si="13"/>
        <v>0</v>
      </c>
      <c r="BJ351" s="6" t="s">
        <v>80</v>
      </c>
      <c r="BK351" s="99">
        <f t="shared" si="14"/>
        <v>0</v>
      </c>
      <c r="BL351" s="6" t="s">
        <v>110</v>
      </c>
      <c r="BM351" s="6" t="s">
        <v>573</v>
      </c>
    </row>
    <row r="352" spans="2:65" s="13" customFormat="1" ht="25.5" hidden="1" customHeight="1" x14ac:dyDescent="0.3">
      <c r="B352" s="56"/>
      <c r="C352" s="91" t="s">
        <v>574</v>
      </c>
      <c r="D352" s="91" t="s">
        <v>106</v>
      </c>
      <c r="E352" s="92" t="s">
        <v>575</v>
      </c>
      <c r="F352" s="139" t="s">
        <v>576</v>
      </c>
      <c r="G352" s="139"/>
      <c r="H352" s="139"/>
      <c r="I352" s="139"/>
      <c r="J352" s="93" t="s">
        <v>204</v>
      </c>
      <c r="K352" s="94">
        <v>98.92</v>
      </c>
      <c r="L352" s="140">
        <v>0</v>
      </c>
      <c r="M352" s="140"/>
      <c r="N352" s="130">
        <f t="shared" si="5"/>
        <v>0</v>
      </c>
      <c r="O352" s="130"/>
      <c r="P352" s="130"/>
      <c r="Q352" s="130"/>
      <c r="R352" s="59"/>
      <c r="T352" s="95" t="s">
        <v>17</v>
      </c>
      <c r="U352" s="96" t="s">
        <v>33</v>
      </c>
      <c r="W352" s="97">
        <f t="shared" si="6"/>
        <v>0</v>
      </c>
      <c r="X352" s="97">
        <v>0.1173</v>
      </c>
      <c r="Y352" s="97">
        <f t="shared" si="7"/>
        <v>11.603316</v>
      </c>
      <c r="Z352" s="97">
        <v>0</v>
      </c>
      <c r="AA352" s="98">
        <f t="shared" si="8"/>
        <v>0</v>
      </c>
      <c r="AR352" s="6" t="s">
        <v>110</v>
      </c>
      <c r="AT352" s="6" t="s">
        <v>106</v>
      </c>
      <c r="AU352" s="6" t="s">
        <v>9</v>
      </c>
      <c r="AY352" s="6" t="s">
        <v>105</v>
      </c>
      <c r="BE352" s="99">
        <f t="shared" si="9"/>
        <v>0</v>
      </c>
      <c r="BF352" s="99">
        <f t="shared" si="10"/>
        <v>0</v>
      </c>
      <c r="BG352" s="99">
        <f t="shared" si="11"/>
        <v>0</v>
      </c>
      <c r="BH352" s="99">
        <f t="shared" si="12"/>
        <v>0</v>
      </c>
      <c r="BI352" s="99">
        <f t="shared" si="13"/>
        <v>0</v>
      </c>
      <c r="BJ352" s="6" t="s">
        <v>80</v>
      </c>
      <c r="BK352" s="99">
        <f t="shared" si="14"/>
        <v>0</v>
      </c>
      <c r="BL352" s="6" t="s">
        <v>110</v>
      </c>
      <c r="BM352" s="6" t="s">
        <v>577</v>
      </c>
    </row>
    <row r="353" spans="2:65" s="101" customFormat="1" ht="16.5" hidden="1" customHeight="1" x14ac:dyDescent="0.3">
      <c r="B353" s="100"/>
      <c r="E353" s="102" t="s">
        <v>17</v>
      </c>
      <c r="F353" s="133" t="s">
        <v>578</v>
      </c>
      <c r="G353" s="134"/>
      <c r="H353" s="134"/>
      <c r="I353" s="134"/>
      <c r="K353" s="103">
        <v>98.92</v>
      </c>
      <c r="R353" s="104"/>
      <c r="T353" s="105"/>
      <c r="AA353" s="106"/>
      <c r="AT353" s="102" t="s">
        <v>113</v>
      </c>
      <c r="AU353" s="102" t="s">
        <v>9</v>
      </c>
      <c r="AV353" s="101" t="s">
        <v>9</v>
      </c>
      <c r="AW353" s="101" t="s">
        <v>114</v>
      </c>
      <c r="AX353" s="101" t="s">
        <v>80</v>
      </c>
      <c r="AY353" s="102" t="s">
        <v>105</v>
      </c>
    </row>
    <row r="354" spans="2:65" s="13" customFormat="1" ht="38.25" hidden="1" customHeight="1" x14ac:dyDescent="0.3">
      <c r="B354" s="56"/>
      <c r="C354" s="91" t="s">
        <v>579</v>
      </c>
      <c r="D354" s="91" t="s">
        <v>106</v>
      </c>
      <c r="E354" s="92" t="s">
        <v>580</v>
      </c>
      <c r="F354" s="139" t="s">
        <v>581</v>
      </c>
      <c r="G354" s="139"/>
      <c r="H354" s="139"/>
      <c r="I354" s="139"/>
      <c r="J354" s="93" t="s">
        <v>192</v>
      </c>
      <c r="K354" s="94">
        <v>138</v>
      </c>
      <c r="L354" s="140">
        <v>0</v>
      </c>
      <c r="M354" s="140"/>
      <c r="N354" s="130">
        <f>ROUND(L354*K354,2)</f>
        <v>0</v>
      </c>
      <c r="O354" s="130"/>
      <c r="P354" s="130"/>
      <c r="Q354" s="130"/>
      <c r="R354" s="59"/>
      <c r="T354" s="95" t="s">
        <v>17</v>
      </c>
      <c r="U354" s="96" t="s">
        <v>33</v>
      </c>
      <c r="W354" s="97">
        <f>V354*K354</f>
        <v>0</v>
      </c>
      <c r="X354" s="97">
        <v>1.0000000000000001E-5</v>
      </c>
      <c r="Y354" s="97">
        <f>X354*K354</f>
        <v>1.3800000000000002E-3</v>
      </c>
      <c r="Z354" s="97">
        <v>0</v>
      </c>
      <c r="AA354" s="98">
        <f>Z354*K354</f>
        <v>0</v>
      </c>
      <c r="AR354" s="6" t="s">
        <v>110</v>
      </c>
      <c r="AT354" s="6" t="s">
        <v>106</v>
      </c>
      <c r="AU354" s="6" t="s">
        <v>9</v>
      </c>
      <c r="AY354" s="6" t="s">
        <v>105</v>
      </c>
      <c r="BE354" s="99">
        <f>IF(U354="základní",N354,0)</f>
        <v>0</v>
      </c>
      <c r="BF354" s="99">
        <f>IF(U354="snížená",N354,0)</f>
        <v>0</v>
      </c>
      <c r="BG354" s="99">
        <f>IF(U354="zákl. přenesená",N354,0)</f>
        <v>0</v>
      </c>
      <c r="BH354" s="99">
        <f>IF(U354="sníž. přenesená",N354,0)</f>
        <v>0</v>
      </c>
      <c r="BI354" s="99">
        <f>IF(U354="nulová",N354,0)</f>
        <v>0</v>
      </c>
      <c r="BJ354" s="6" t="s">
        <v>80</v>
      </c>
      <c r="BK354" s="99">
        <f>ROUND(L354*K354,2)</f>
        <v>0</v>
      </c>
      <c r="BL354" s="6" t="s">
        <v>110</v>
      </c>
      <c r="BM354" s="6" t="s">
        <v>582</v>
      </c>
    </row>
    <row r="355" spans="2:65" s="13" customFormat="1" ht="25.5" hidden="1" customHeight="1" x14ac:dyDescent="0.3">
      <c r="B355" s="56"/>
      <c r="C355" s="91" t="s">
        <v>583</v>
      </c>
      <c r="D355" s="91" t="s">
        <v>106</v>
      </c>
      <c r="E355" s="92" t="s">
        <v>584</v>
      </c>
      <c r="F355" s="139" t="s">
        <v>585</v>
      </c>
      <c r="G355" s="139"/>
      <c r="H355" s="139"/>
      <c r="I355" s="139"/>
      <c r="J355" s="93" t="s">
        <v>204</v>
      </c>
      <c r="K355" s="94">
        <v>8.64</v>
      </c>
      <c r="L355" s="140">
        <v>0</v>
      </c>
      <c r="M355" s="140"/>
      <c r="N355" s="130">
        <f>ROUND(L355*K355,2)</f>
        <v>0</v>
      </c>
      <c r="O355" s="130"/>
      <c r="P355" s="130"/>
      <c r="Q355" s="130"/>
      <c r="R355" s="59"/>
      <c r="T355" s="95" t="s">
        <v>17</v>
      </c>
      <c r="U355" s="96" t="s">
        <v>33</v>
      </c>
      <c r="W355" s="97">
        <f>V355*K355</f>
        <v>0</v>
      </c>
      <c r="X355" s="97">
        <v>0.55110000000000003</v>
      </c>
      <c r="Y355" s="97">
        <f>X355*K355</f>
        <v>4.7615040000000004</v>
      </c>
      <c r="Z355" s="97">
        <v>0</v>
      </c>
      <c r="AA355" s="98">
        <f>Z355*K355</f>
        <v>0</v>
      </c>
      <c r="AR355" s="6" t="s">
        <v>110</v>
      </c>
      <c r="AT355" s="6" t="s">
        <v>106</v>
      </c>
      <c r="AU355" s="6" t="s">
        <v>9</v>
      </c>
      <c r="AY355" s="6" t="s">
        <v>105</v>
      </c>
      <c r="BE355" s="99">
        <f>IF(U355="základní",N355,0)</f>
        <v>0</v>
      </c>
      <c r="BF355" s="99">
        <f>IF(U355="snížená",N355,0)</f>
        <v>0</v>
      </c>
      <c r="BG355" s="99">
        <f>IF(U355="zákl. přenesená",N355,0)</f>
        <v>0</v>
      </c>
      <c r="BH355" s="99">
        <f>IF(U355="sníž. přenesená",N355,0)</f>
        <v>0</v>
      </c>
      <c r="BI355" s="99">
        <f>IF(U355="nulová",N355,0)</f>
        <v>0</v>
      </c>
      <c r="BJ355" s="6" t="s">
        <v>80</v>
      </c>
      <c r="BK355" s="99">
        <f>ROUND(L355*K355,2)</f>
        <v>0</v>
      </c>
      <c r="BL355" s="6" t="s">
        <v>110</v>
      </c>
      <c r="BM355" s="6" t="s">
        <v>586</v>
      </c>
    </row>
    <row r="356" spans="2:65" s="101" customFormat="1" ht="16.5" hidden="1" customHeight="1" x14ac:dyDescent="0.3">
      <c r="B356" s="100"/>
      <c r="E356" s="102" t="s">
        <v>17</v>
      </c>
      <c r="F356" s="133" t="s">
        <v>587</v>
      </c>
      <c r="G356" s="134"/>
      <c r="H356" s="134"/>
      <c r="I356" s="134"/>
      <c r="K356" s="103">
        <v>8.64</v>
      </c>
      <c r="R356" s="104"/>
      <c r="T356" s="105"/>
      <c r="AA356" s="106"/>
      <c r="AT356" s="102" t="s">
        <v>113</v>
      </c>
      <c r="AU356" s="102" t="s">
        <v>9</v>
      </c>
      <c r="AV356" s="101" t="s">
        <v>9</v>
      </c>
      <c r="AW356" s="101" t="s">
        <v>114</v>
      </c>
      <c r="AX356" s="101" t="s">
        <v>80</v>
      </c>
      <c r="AY356" s="102" t="s">
        <v>105</v>
      </c>
    </row>
    <row r="357" spans="2:65" s="13" customFormat="1" ht="38.25" hidden="1" customHeight="1" x14ac:dyDescent="0.3">
      <c r="B357" s="56"/>
      <c r="C357" s="91" t="s">
        <v>588</v>
      </c>
      <c r="D357" s="91" t="s">
        <v>106</v>
      </c>
      <c r="E357" s="92" t="s">
        <v>589</v>
      </c>
      <c r="F357" s="139" t="s">
        <v>590</v>
      </c>
      <c r="G357" s="139"/>
      <c r="H357" s="139"/>
      <c r="I357" s="139"/>
      <c r="J357" s="93" t="s">
        <v>276</v>
      </c>
      <c r="K357" s="94">
        <v>2</v>
      </c>
      <c r="L357" s="140">
        <v>0</v>
      </c>
      <c r="M357" s="140"/>
      <c r="N357" s="130">
        <f>ROUND(L357*K357,2)</f>
        <v>0</v>
      </c>
      <c r="O357" s="130"/>
      <c r="P357" s="130"/>
      <c r="Q357" s="130"/>
      <c r="R357" s="59"/>
      <c r="T357" s="95" t="s">
        <v>17</v>
      </c>
      <c r="U357" s="96" t="s">
        <v>33</v>
      </c>
      <c r="W357" s="97">
        <f>V357*K357</f>
        <v>0</v>
      </c>
      <c r="X357" s="97">
        <v>5.3620000000000001E-2</v>
      </c>
      <c r="Y357" s="97">
        <f>X357*K357</f>
        <v>0.10724</v>
      </c>
      <c r="Z357" s="97">
        <v>0</v>
      </c>
      <c r="AA357" s="98">
        <f>Z357*K357</f>
        <v>0</v>
      </c>
      <c r="AR357" s="6" t="s">
        <v>110</v>
      </c>
      <c r="AT357" s="6" t="s">
        <v>106</v>
      </c>
      <c r="AU357" s="6" t="s">
        <v>9</v>
      </c>
      <c r="AY357" s="6" t="s">
        <v>105</v>
      </c>
      <c r="BE357" s="99">
        <f>IF(U357="základní",N357,0)</f>
        <v>0</v>
      </c>
      <c r="BF357" s="99">
        <f>IF(U357="snížená",N357,0)</f>
        <v>0</v>
      </c>
      <c r="BG357" s="99">
        <f>IF(U357="zákl. přenesená",N357,0)</f>
        <v>0</v>
      </c>
      <c r="BH357" s="99">
        <f>IF(U357="sníž. přenesená",N357,0)</f>
        <v>0</v>
      </c>
      <c r="BI357" s="99">
        <f>IF(U357="nulová",N357,0)</f>
        <v>0</v>
      </c>
      <c r="BJ357" s="6" t="s">
        <v>80</v>
      </c>
      <c r="BK357" s="99">
        <f>ROUND(L357*K357,2)</f>
        <v>0</v>
      </c>
      <c r="BL357" s="6" t="s">
        <v>110</v>
      </c>
      <c r="BM357" s="6" t="s">
        <v>591</v>
      </c>
    </row>
    <row r="358" spans="2:65" s="13" customFormat="1" ht="38.25" hidden="1" customHeight="1" x14ac:dyDescent="0.3">
      <c r="B358" s="56"/>
      <c r="C358" s="114" t="s">
        <v>592</v>
      </c>
      <c r="D358" s="114" t="s">
        <v>196</v>
      </c>
      <c r="E358" s="115" t="s">
        <v>593</v>
      </c>
      <c r="F358" s="146" t="s">
        <v>594</v>
      </c>
      <c r="G358" s="146"/>
      <c r="H358" s="146"/>
      <c r="I358" s="146"/>
      <c r="J358" s="116" t="s">
        <v>276</v>
      </c>
      <c r="K358" s="117">
        <v>2</v>
      </c>
      <c r="L358" s="147">
        <v>0</v>
      </c>
      <c r="M358" s="147"/>
      <c r="N358" s="143">
        <f>ROUND(L358*K358,2)</f>
        <v>0</v>
      </c>
      <c r="O358" s="130"/>
      <c r="P358" s="130"/>
      <c r="Q358" s="130"/>
      <c r="R358" s="59"/>
      <c r="T358" s="95" t="s">
        <v>17</v>
      </c>
      <c r="U358" s="96" t="s">
        <v>33</v>
      </c>
      <c r="W358" s="97">
        <f>V358*K358</f>
        <v>0</v>
      </c>
      <c r="X358" s="97">
        <v>0.06</v>
      </c>
      <c r="Y358" s="97">
        <f>X358*K358</f>
        <v>0.12</v>
      </c>
      <c r="Z358" s="97">
        <v>0</v>
      </c>
      <c r="AA358" s="98">
        <f>Z358*K358</f>
        <v>0</v>
      </c>
      <c r="AR358" s="6" t="s">
        <v>144</v>
      </c>
      <c r="AT358" s="6" t="s">
        <v>196</v>
      </c>
      <c r="AU358" s="6" t="s">
        <v>9</v>
      </c>
      <c r="AY358" s="6" t="s">
        <v>105</v>
      </c>
      <c r="BE358" s="99">
        <f>IF(U358="základní",N358,0)</f>
        <v>0</v>
      </c>
      <c r="BF358" s="99">
        <f>IF(U358="snížená",N358,0)</f>
        <v>0</v>
      </c>
      <c r="BG358" s="99">
        <f>IF(U358="zákl. přenesená",N358,0)</f>
        <v>0</v>
      </c>
      <c r="BH358" s="99">
        <f>IF(U358="sníž. přenesená",N358,0)</f>
        <v>0</v>
      </c>
      <c r="BI358" s="99">
        <f>IF(U358="nulová",N358,0)</f>
        <v>0</v>
      </c>
      <c r="BJ358" s="6" t="s">
        <v>80</v>
      </c>
      <c r="BK358" s="99">
        <f>ROUND(L358*K358,2)</f>
        <v>0</v>
      </c>
      <c r="BL358" s="6" t="s">
        <v>110</v>
      </c>
      <c r="BM358" s="6" t="s">
        <v>595</v>
      </c>
    </row>
    <row r="359" spans="2:65" s="13" customFormat="1" ht="25.5" hidden="1" customHeight="1" x14ac:dyDescent="0.3">
      <c r="B359" s="56"/>
      <c r="C359" s="91" t="s">
        <v>596</v>
      </c>
      <c r="D359" s="91" t="s">
        <v>106</v>
      </c>
      <c r="E359" s="92" t="s">
        <v>597</v>
      </c>
      <c r="F359" s="139" t="s">
        <v>598</v>
      </c>
      <c r="G359" s="139"/>
      <c r="H359" s="139"/>
      <c r="I359" s="139"/>
      <c r="J359" s="93" t="s">
        <v>276</v>
      </c>
      <c r="K359" s="94">
        <v>2</v>
      </c>
      <c r="L359" s="140">
        <v>0</v>
      </c>
      <c r="M359" s="140"/>
      <c r="N359" s="130">
        <f>ROUND(L359*K359,2)</f>
        <v>0</v>
      </c>
      <c r="O359" s="130"/>
      <c r="P359" s="130"/>
      <c r="Q359" s="130"/>
      <c r="R359" s="59"/>
      <c r="T359" s="95" t="s">
        <v>17</v>
      </c>
      <c r="U359" s="96" t="s">
        <v>33</v>
      </c>
      <c r="W359" s="97">
        <f>V359*K359</f>
        <v>0</v>
      </c>
      <c r="X359" s="97">
        <v>0</v>
      </c>
      <c r="Y359" s="97">
        <f>X359*K359</f>
        <v>0</v>
      </c>
      <c r="Z359" s="97">
        <v>0</v>
      </c>
      <c r="AA359" s="98">
        <f>Z359*K359</f>
        <v>0</v>
      </c>
      <c r="AR359" s="6" t="s">
        <v>110</v>
      </c>
      <c r="AT359" s="6" t="s">
        <v>106</v>
      </c>
      <c r="AU359" s="6" t="s">
        <v>9</v>
      </c>
      <c r="AY359" s="6" t="s">
        <v>105</v>
      </c>
      <c r="BE359" s="99">
        <f>IF(U359="základní",N359,0)</f>
        <v>0</v>
      </c>
      <c r="BF359" s="99">
        <f>IF(U359="snížená",N359,0)</f>
        <v>0</v>
      </c>
      <c r="BG359" s="99">
        <f>IF(U359="zákl. přenesená",N359,0)</f>
        <v>0</v>
      </c>
      <c r="BH359" s="99">
        <f>IF(U359="sníž. přenesená",N359,0)</f>
        <v>0</v>
      </c>
      <c r="BI359" s="99">
        <f>IF(U359="nulová",N359,0)</f>
        <v>0</v>
      </c>
      <c r="BJ359" s="6" t="s">
        <v>80</v>
      </c>
      <c r="BK359" s="99">
        <f>ROUND(L359*K359,2)</f>
        <v>0</v>
      </c>
      <c r="BL359" s="6" t="s">
        <v>110</v>
      </c>
      <c r="BM359" s="6" t="s">
        <v>599</v>
      </c>
    </row>
    <row r="360" spans="2:65" s="13" customFormat="1" ht="25.5" hidden="1" customHeight="1" x14ac:dyDescent="0.3">
      <c r="B360" s="56"/>
      <c r="C360" s="114" t="s">
        <v>600</v>
      </c>
      <c r="D360" s="114" t="s">
        <v>196</v>
      </c>
      <c r="E360" s="115" t="s">
        <v>601</v>
      </c>
      <c r="F360" s="146" t="s">
        <v>602</v>
      </c>
      <c r="G360" s="146"/>
      <c r="H360" s="146"/>
      <c r="I360" s="146"/>
      <c r="J360" s="116" t="s">
        <v>276</v>
      </c>
      <c r="K360" s="117">
        <v>2</v>
      </c>
      <c r="L360" s="147">
        <v>0</v>
      </c>
      <c r="M360" s="147"/>
      <c r="N360" s="143">
        <f>ROUND(L360*K360,2)</f>
        <v>0</v>
      </c>
      <c r="O360" s="130"/>
      <c r="P360" s="130"/>
      <c r="Q360" s="130"/>
      <c r="R360" s="59"/>
      <c r="T360" s="95" t="s">
        <v>17</v>
      </c>
      <c r="U360" s="96" t="s">
        <v>33</v>
      </c>
      <c r="W360" s="97">
        <f>V360*K360</f>
        <v>0</v>
      </c>
      <c r="X360" s="97">
        <v>1.2E-4</v>
      </c>
      <c r="Y360" s="97">
        <f>X360*K360</f>
        <v>2.4000000000000001E-4</v>
      </c>
      <c r="Z360" s="97">
        <v>0</v>
      </c>
      <c r="AA360" s="98">
        <f>Z360*K360</f>
        <v>0</v>
      </c>
      <c r="AR360" s="6" t="s">
        <v>144</v>
      </c>
      <c r="AT360" s="6" t="s">
        <v>196</v>
      </c>
      <c r="AU360" s="6" t="s">
        <v>9</v>
      </c>
      <c r="AY360" s="6" t="s">
        <v>105</v>
      </c>
      <c r="BE360" s="99">
        <f>IF(U360="základní",N360,0)</f>
        <v>0</v>
      </c>
      <c r="BF360" s="99">
        <f>IF(U360="snížená",N360,0)</f>
        <v>0</v>
      </c>
      <c r="BG360" s="99">
        <f>IF(U360="zákl. přenesená",N360,0)</f>
        <v>0</v>
      </c>
      <c r="BH360" s="99">
        <f>IF(U360="sníž. přenesená",N360,0)</f>
        <v>0</v>
      </c>
      <c r="BI360" s="99">
        <f>IF(U360="nulová",N360,0)</f>
        <v>0</v>
      </c>
      <c r="BJ360" s="6" t="s">
        <v>80</v>
      </c>
      <c r="BK360" s="99">
        <f>ROUND(L360*K360,2)</f>
        <v>0</v>
      </c>
      <c r="BL360" s="6" t="s">
        <v>110</v>
      </c>
      <c r="BM360" s="6" t="s">
        <v>603</v>
      </c>
    </row>
    <row r="361" spans="2:65" s="13" customFormat="1" ht="38.25" hidden="1" customHeight="1" x14ac:dyDescent="0.3">
      <c r="B361" s="56"/>
      <c r="C361" s="91" t="s">
        <v>604</v>
      </c>
      <c r="D361" s="91" t="s">
        <v>106</v>
      </c>
      <c r="E361" s="92" t="s">
        <v>605</v>
      </c>
      <c r="F361" s="139" t="s">
        <v>606</v>
      </c>
      <c r="G361" s="139"/>
      <c r="H361" s="139"/>
      <c r="I361" s="139"/>
      <c r="J361" s="93" t="s">
        <v>276</v>
      </c>
      <c r="K361" s="94">
        <v>2</v>
      </c>
      <c r="L361" s="140">
        <v>0</v>
      </c>
      <c r="M361" s="140"/>
      <c r="N361" s="130">
        <f>ROUND(L361*K361,2)</f>
        <v>0</v>
      </c>
      <c r="O361" s="130"/>
      <c r="P361" s="130"/>
      <c r="Q361" s="130"/>
      <c r="R361" s="59"/>
      <c r="T361" s="95" t="s">
        <v>17</v>
      </c>
      <c r="U361" s="96" t="s">
        <v>33</v>
      </c>
      <c r="W361" s="97">
        <f>V361*K361</f>
        <v>0</v>
      </c>
      <c r="X361" s="97">
        <v>0</v>
      </c>
      <c r="Y361" s="97">
        <f>X361*K361</f>
        <v>0</v>
      </c>
      <c r="Z361" s="97">
        <v>0</v>
      </c>
      <c r="AA361" s="98">
        <f>Z361*K361</f>
        <v>0</v>
      </c>
      <c r="AR361" s="6" t="s">
        <v>110</v>
      </c>
      <c r="AT361" s="6" t="s">
        <v>106</v>
      </c>
      <c r="AU361" s="6" t="s">
        <v>9</v>
      </c>
      <c r="AY361" s="6" t="s">
        <v>105</v>
      </c>
      <c r="BE361" s="99">
        <f>IF(U361="základní",N361,0)</f>
        <v>0</v>
      </c>
      <c r="BF361" s="99">
        <f>IF(U361="snížená",N361,0)</f>
        <v>0</v>
      </c>
      <c r="BG361" s="99">
        <f>IF(U361="zákl. přenesená",N361,0)</f>
        <v>0</v>
      </c>
      <c r="BH361" s="99">
        <f>IF(U361="sníž. přenesená",N361,0)</f>
        <v>0</v>
      </c>
      <c r="BI361" s="99">
        <f>IF(U361="nulová",N361,0)</f>
        <v>0</v>
      </c>
      <c r="BJ361" s="6" t="s">
        <v>80</v>
      </c>
      <c r="BK361" s="99">
        <f>ROUND(L361*K361,2)</f>
        <v>0</v>
      </c>
      <c r="BL361" s="6" t="s">
        <v>110</v>
      </c>
      <c r="BM361" s="6" t="s">
        <v>607</v>
      </c>
    </row>
    <row r="362" spans="2:65" s="81" customFormat="1" ht="29.85" hidden="1" customHeight="1" x14ac:dyDescent="0.3">
      <c r="B362" s="80"/>
      <c r="D362" s="90" t="s">
        <v>60</v>
      </c>
      <c r="E362" s="90"/>
      <c r="F362" s="90"/>
      <c r="G362" s="90"/>
      <c r="H362" s="90"/>
      <c r="I362" s="90"/>
      <c r="J362" s="90"/>
      <c r="K362" s="90"/>
      <c r="L362" s="90"/>
      <c r="M362" s="90"/>
      <c r="N362" s="141">
        <f>BK362</f>
        <v>0</v>
      </c>
      <c r="O362" s="142"/>
      <c r="P362" s="142"/>
      <c r="Q362" s="142"/>
      <c r="R362" s="83"/>
      <c r="T362" s="84"/>
      <c r="W362" s="85">
        <f>SUM(W363:W364)</f>
        <v>0</v>
      </c>
      <c r="Y362" s="85">
        <f>SUM(Y363:Y364)</f>
        <v>2.8600000000000001E-3</v>
      </c>
      <c r="AA362" s="86">
        <f>SUM(AA363:AA364)</f>
        <v>0</v>
      </c>
      <c r="AR362" s="87" t="s">
        <v>80</v>
      </c>
      <c r="AT362" s="88" t="s">
        <v>103</v>
      </c>
      <c r="AU362" s="88" t="s">
        <v>80</v>
      </c>
      <c r="AY362" s="87" t="s">
        <v>105</v>
      </c>
      <c r="BK362" s="89">
        <f>SUM(BK363:BK364)</f>
        <v>0</v>
      </c>
    </row>
    <row r="363" spans="2:65" s="13" customFormat="1" ht="25.5" hidden="1" customHeight="1" x14ac:dyDescent="0.3">
      <c r="B363" s="56"/>
      <c r="C363" s="91" t="s">
        <v>608</v>
      </c>
      <c r="D363" s="91" t="s">
        <v>106</v>
      </c>
      <c r="E363" s="92" t="s">
        <v>609</v>
      </c>
      <c r="F363" s="139" t="s">
        <v>610</v>
      </c>
      <c r="G363" s="139"/>
      <c r="H363" s="139"/>
      <c r="I363" s="139"/>
      <c r="J363" s="93" t="s">
        <v>276</v>
      </c>
      <c r="K363" s="94">
        <v>2</v>
      </c>
      <c r="L363" s="140">
        <v>0</v>
      </c>
      <c r="M363" s="140"/>
      <c r="N363" s="130">
        <f>ROUND(L363*K363,2)</f>
        <v>0</v>
      </c>
      <c r="O363" s="130"/>
      <c r="P363" s="130"/>
      <c r="Q363" s="130"/>
      <c r="R363" s="59"/>
      <c r="T363" s="95" t="s">
        <v>17</v>
      </c>
      <c r="U363" s="96" t="s">
        <v>33</v>
      </c>
      <c r="W363" s="97">
        <f>V363*K363</f>
        <v>0</v>
      </c>
      <c r="X363" s="97">
        <v>0</v>
      </c>
      <c r="Y363" s="97">
        <f>X363*K363</f>
        <v>0</v>
      </c>
      <c r="Z363" s="97">
        <v>0</v>
      </c>
      <c r="AA363" s="98">
        <f>Z363*K363</f>
        <v>0</v>
      </c>
      <c r="AR363" s="6" t="s">
        <v>110</v>
      </c>
      <c r="AT363" s="6" t="s">
        <v>106</v>
      </c>
      <c r="AU363" s="6" t="s">
        <v>9</v>
      </c>
      <c r="AY363" s="6" t="s">
        <v>105</v>
      </c>
      <c r="BE363" s="99">
        <f>IF(U363="základní",N363,0)</f>
        <v>0</v>
      </c>
      <c r="BF363" s="99">
        <f>IF(U363="snížená",N363,0)</f>
        <v>0</v>
      </c>
      <c r="BG363" s="99">
        <f>IF(U363="zákl. přenesená",N363,0)</f>
        <v>0</v>
      </c>
      <c r="BH363" s="99">
        <f>IF(U363="sníž. přenesená",N363,0)</f>
        <v>0</v>
      </c>
      <c r="BI363" s="99">
        <f>IF(U363="nulová",N363,0)</f>
        <v>0</v>
      </c>
      <c r="BJ363" s="6" t="s">
        <v>80</v>
      </c>
      <c r="BK363" s="99">
        <f>ROUND(L363*K363,2)</f>
        <v>0</v>
      </c>
      <c r="BL363" s="6" t="s">
        <v>110</v>
      </c>
      <c r="BM363" s="6" t="s">
        <v>611</v>
      </c>
    </row>
    <row r="364" spans="2:65" s="13" customFormat="1" ht="38.25" hidden="1" customHeight="1" x14ac:dyDescent="0.3">
      <c r="B364" s="56"/>
      <c r="C364" s="114" t="s">
        <v>612</v>
      </c>
      <c r="D364" s="114" t="s">
        <v>196</v>
      </c>
      <c r="E364" s="115" t="s">
        <v>613</v>
      </c>
      <c r="F364" s="146" t="s">
        <v>614</v>
      </c>
      <c r="G364" s="146"/>
      <c r="H364" s="146"/>
      <c r="I364" s="146"/>
      <c r="J364" s="116" t="s">
        <v>276</v>
      </c>
      <c r="K364" s="117">
        <v>2</v>
      </c>
      <c r="L364" s="147">
        <v>0</v>
      </c>
      <c r="M364" s="147"/>
      <c r="N364" s="143">
        <f>ROUND(L364*K364,2)</f>
        <v>0</v>
      </c>
      <c r="O364" s="130"/>
      <c r="P364" s="130"/>
      <c r="Q364" s="130"/>
      <c r="R364" s="59"/>
      <c r="T364" s="95" t="s">
        <v>17</v>
      </c>
      <c r="U364" s="96" t="s">
        <v>33</v>
      </c>
      <c r="W364" s="97">
        <f>V364*K364</f>
        <v>0</v>
      </c>
      <c r="X364" s="97">
        <v>1.4300000000000001E-3</v>
      </c>
      <c r="Y364" s="97">
        <f>X364*K364</f>
        <v>2.8600000000000001E-3</v>
      </c>
      <c r="Z364" s="97">
        <v>0</v>
      </c>
      <c r="AA364" s="98">
        <f>Z364*K364</f>
        <v>0</v>
      </c>
      <c r="AR364" s="6" t="s">
        <v>144</v>
      </c>
      <c r="AT364" s="6" t="s">
        <v>196</v>
      </c>
      <c r="AU364" s="6" t="s">
        <v>9</v>
      </c>
      <c r="AY364" s="6" t="s">
        <v>105</v>
      </c>
      <c r="BE364" s="99">
        <f>IF(U364="základní",N364,0)</f>
        <v>0</v>
      </c>
      <c r="BF364" s="99">
        <f>IF(U364="snížená",N364,0)</f>
        <v>0</v>
      </c>
      <c r="BG364" s="99">
        <f>IF(U364="zákl. přenesená",N364,0)</f>
        <v>0</v>
      </c>
      <c r="BH364" s="99">
        <f>IF(U364="sníž. přenesená",N364,0)</f>
        <v>0</v>
      </c>
      <c r="BI364" s="99">
        <f>IF(U364="nulová",N364,0)</f>
        <v>0</v>
      </c>
      <c r="BJ364" s="6" t="s">
        <v>80</v>
      </c>
      <c r="BK364" s="99">
        <f>ROUND(L364*K364,2)</f>
        <v>0</v>
      </c>
      <c r="BL364" s="6" t="s">
        <v>110</v>
      </c>
      <c r="BM364" s="6" t="s">
        <v>615</v>
      </c>
    </row>
    <row r="365" spans="2:65" s="81" customFormat="1" ht="29.85" hidden="1" customHeight="1" x14ac:dyDescent="0.3">
      <c r="B365" s="80"/>
      <c r="D365" s="90" t="s">
        <v>61</v>
      </c>
      <c r="E365" s="90"/>
      <c r="F365" s="90"/>
      <c r="G365" s="90"/>
      <c r="H365" s="90"/>
      <c r="I365" s="90"/>
      <c r="J365" s="90"/>
      <c r="K365" s="90"/>
      <c r="L365" s="90"/>
      <c r="M365" s="90"/>
      <c r="N365" s="141">
        <f>BK365</f>
        <v>0</v>
      </c>
      <c r="O365" s="142"/>
      <c r="P365" s="142"/>
      <c r="Q365" s="142"/>
      <c r="R365" s="83"/>
      <c r="T365" s="84"/>
      <c r="W365" s="85">
        <f>SUM(W366:W380)</f>
        <v>0</v>
      </c>
      <c r="Y365" s="85">
        <f>SUM(Y366:Y380)</f>
        <v>0.25125779999999998</v>
      </c>
      <c r="AA365" s="86">
        <f>SUM(AA366:AA380)</f>
        <v>0</v>
      </c>
      <c r="AR365" s="87" t="s">
        <v>80</v>
      </c>
      <c r="AT365" s="88" t="s">
        <v>103</v>
      </c>
      <c r="AU365" s="88" t="s">
        <v>80</v>
      </c>
      <c r="AY365" s="87" t="s">
        <v>105</v>
      </c>
      <c r="BK365" s="89">
        <f>SUM(BK366:BK380)</f>
        <v>0</v>
      </c>
    </row>
    <row r="366" spans="2:65" s="13" customFormat="1" ht="38.25" hidden="1" customHeight="1" x14ac:dyDescent="0.3">
      <c r="B366" s="56"/>
      <c r="C366" s="91" t="s">
        <v>616</v>
      </c>
      <c r="D366" s="91" t="s">
        <v>106</v>
      </c>
      <c r="E366" s="92" t="s">
        <v>617</v>
      </c>
      <c r="F366" s="139" t="s">
        <v>618</v>
      </c>
      <c r="G366" s="139"/>
      <c r="H366" s="139"/>
      <c r="I366" s="139"/>
      <c r="J366" s="93" t="s">
        <v>204</v>
      </c>
      <c r="K366" s="94">
        <v>165</v>
      </c>
      <c r="L366" s="140">
        <v>0</v>
      </c>
      <c r="M366" s="140"/>
      <c r="N366" s="130">
        <f>ROUND(L366*K366,2)</f>
        <v>0</v>
      </c>
      <c r="O366" s="130"/>
      <c r="P366" s="130"/>
      <c r="Q366" s="130"/>
      <c r="R366" s="59"/>
      <c r="T366" s="95" t="s">
        <v>17</v>
      </c>
      <c r="U366" s="96" t="s">
        <v>33</v>
      </c>
      <c r="W366" s="97">
        <f>V366*K366</f>
        <v>0</v>
      </c>
      <c r="X366" s="97">
        <v>0</v>
      </c>
      <c r="Y366" s="97">
        <f>X366*K366</f>
        <v>0</v>
      </c>
      <c r="Z366" s="97">
        <v>0</v>
      </c>
      <c r="AA366" s="98">
        <f>Z366*K366</f>
        <v>0</v>
      </c>
      <c r="AR366" s="6" t="s">
        <v>110</v>
      </c>
      <c r="AT366" s="6" t="s">
        <v>106</v>
      </c>
      <c r="AU366" s="6" t="s">
        <v>9</v>
      </c>
      <c r="AY366" s="6" t="s">
        <v>105</v>
      </c>
      <c r="BE366" s="99">
        <f>IF(U366="základní",N366,0)</f>
        <v>0</v>
      </c>
      <c r="BF366" s="99">
        <f>IF(U366="snížená",N366,0)</f>
        <v>0</v>
      </c>
      <c r="BG366" s="99">
        <f>IF(U366="zákl. přenesená",N366,0)</f>
        <v>0</v>
      </c>
      <c r="BH366" s="99">
        <f>IF(U366="sníž. přenesená",N366,0)</f>
        <v>0</v>
      </c>
      <c r="BI366" s="99">
        <f>IF(U366="nulová",N366,0)</f>
        <v>0</v>
      </c>
      <c r="BJ366" s="6" t="s">
        <v>80</v>
      </c>
      <c r="BK366" s="99">
        <f>ROUND(L366*K366,2)</f>
        <v>0</v>
      </c>
      <c r="BL366" s="6" t="s">
        <v>110</v>
      </c>
      <c r="BM366" s="6" t="s">
        <v>619</v>
      </c>
    </row>
    <row r="367" spans="2:65" s="101" customFormat="1" ht="16.5" hidden="1" customHeight="1" x14ac:dyDescent="0.3">
      <c r="B367" s="100"/>
      <c r="E367" s="102" t="s">
        <v>17</v>
      </c>
      <c r="F367" s="133" t="s">
        <v>620</v>
      </c>
      <c r="G367" s="134"/>
      <c r="H367" s="134"/>
      <c r="I367" s="134"/>
      <c r="K367" s="103">
        <v>165</v>
      </c>
      <c r="R367" s="104"/>
      <c r="T367" s="105"/>
      <c r="AA367" s="106"/>
      <c r="AT367" s="102" t="s">
        <v>113</v>
      </c>
      <c r="AU367" s="102" t="s">
        <v>9</v>
      </c>
      <c r="AV367" s="101" t="s">
        <v>9</v>
      </c>
      <c r="AW367" s="101" t="s">
        <v>114</v>
      </c>
      <c r="AX367" s="101" t="s">
        <v>80</v>
      </c>
      <c r="AY367" s="102" t="s">
        <v>105</v>
      </c>
    </row>
    <row r="368" spans="2:65" s="13" customFormat="1" ht="38.25" hidden="1" customHeight="1" x14ac:dyDescent="0.3">
      <c r="B368" s="56"/>
      <c r="C368" s="91" t="s">
        <v>621</v>
      </c>
      <c r="D368" s="91" t="s">
        <v>106</v>
      </c>
      <c r="E368" s="92" t="s">
        <v>622</v>
      </c>
      <c r="F368" s="139" t="s">
        <v>623</v>
      </c>
      <c r="G368" s="139"/>
      <c r="H368" s="139"/>
      <c r="I368" s="139"/>
      <c r="J368" s="93" t="s">
        <v>204</v>
      </c>
      <c r="K368" s="94">
        <v>7425</v>
      </c>
      <c r="L368" s="140">
        <v>0</v>
      </c>
      <c r="M368" s="140"/>
      <c r="N368" s="130">
        <f>ROUND(L368*K368,2)</f>
        <v>0</v>
      </c>
      <c r="O368" s="130"/>
      <c r="P368" s="130"/>
      <c r="Q368" s="130"/>
      <c r="R368" s="59"/>
      <c r="T368" s="95" t="s">
        <v>17</v>
      </c>
      <c r="U368" s="96" t="s">
        <v>33</v>
      </c>
      <c r="W368" s="97">
        <f>V368*K368</f>
        <v>0</v>
      </c>
      <c r="X368" s="97">
        <v>0</v>
      </c>
      <c r="Y368" s="97">
        <f>X368*K368</f>
        <v>0</v>
      </c>
      <c r="Z368" s="97">
        <v>0</v>
      </c>
      <c r="AA368" s="98">
        <f>Z368*K368</f>
        <v>0</v>
      </c>
      <c r="AR368" s="6" t="s">
        <v>110</v>
      </c>
      <c r="AT368" s="6" t="s">
        <v>106</v>
      </c>
      <c r="AU368" s="6" t="s">
        <v>9</v>
      </c>
      <c r="AY368" s="6" t="s">
        <v>105</v>
      </c>
      <c r="BE368" s="99">
        <f>IF(U368="základní",N368,0)</f>
        <v>0</v>
      </c>
      <c r="BF368" s="99">
        <f>IF(U368="snížená",N368,0)</f>
        <v>0</v>
      </c>
      <c r="BG368" s="99">
        <f>IF(U368="zákl. přenesená",N368,0)</f>
        <v>0</v>
      </c>
      <c r="BH368" s="99">
        <f>IF(U368="sníž. přenesená",N368,0)</f>
        <v>0</v>
      </c>
      <c r="BI368" s="99">
        <f>IF(U368="nulová",N368,0)</f>
        <v>0</v>
      </c>
      <c r="BJ368" s="6" t="s">
        <v>80</v>
      </c>
      <c r="BK368" s="99">
        <f>ROUND(L368*K368,2)</f>
        <v>0</v>
      </c>
      <c r="BL368" s="6" t="s">
        <v>110</v>
      </c>
      <c r="BM368" s="6" t="s">
        <v>624</v>
      </c>
    </row>
    <row r="369" spans="2:65" s="101" customFormat="1" ht="16.5" hidden="1" customHeight="1" x14ac:dyDescent="0.3">
      <c r="B369" s="100"/>
      <c r="E369" s="102" t="s">
        <v>17</v>
      </c>
      <c r="F369" s="133" t="s">
        <v>625</v>
      </c>
      <c r="G369" s="134"/>
      <c r="H369" s="134"/>
      <c r="I369" s="134"/>
      <c r="K369" s="103">
        <v>165</v>
      </c>
      <c r="R369" s="104"/>
      <c r="T369" s="105"/>
      <c r="AA369" s="106"/>
      <c r="AT369" s="102" t="s">
        <v>113</v>
      </c>
      <c r="AU369" s="102" t="s">
        <v>9</v>
      </c>
      <c r="AV369" s="101" t="s">
        <v>9</v>
      </c>
      <c r="AW369" s="101" t="s">
        <v>114</v>
      </c>
      <c r="AX369" s="101" t="s">
        <v>80</v>
      </c>
      <c r="AY369" s="102" t="s">
        <v>105</v>
      </c>
    </row>
    <row r="370" spans="2:65" s="13" customFormat="1" ht="38.25" hidden="1" customHeight="1" x14ac:dyDescent="0.3">
      <c r="B370" s="56"/>
      <c r="C370" s="91" t="s">
        <v>626</v>
      </c>
      <c r="D370" s="91" t="s">
        <v>106</v>
      </c>
      <c r="E370" s="92" t="s">
        <v>627</v>
      </c>
      <c r="F370" s="139" t="s">
        <v>628</v>
      </c>
      <c r="G370" s="139"/>
      <c r="H370" s="139"/>
      <c r="I370" s="139"/>
      <c r="J370" s="93" t="s">
        <v>204</v>
      </c>
      <c r="K370" s="94">
        <v>165</v>
      </c>
      <c r="L370" s="140">
        <v>0</v>
      </c>
      <c r="M370" s="140"/>
      <c r="N370" s="130">
        <f>ROUND(L370*K370,2)</f>
        <v>0</v>
      </c>
      <c r="O370" s="130"/>
      <c r="P370" s="130"/>
      <c r="Q370" s="130"/>
      <c r="R370" s="59"/>
      <c r="T370" s="95" t="s">
        <v>17</v>
      </c>
      <c r="U370" s="96" t="s">
        <v>33</v>
      </c>
      <c r="W370" s="97">
        <f>V370*K370</f>
        <v>0</v>
      </c>
      <c r="X370" s="97">
        <v>0</v>
      </c>
      <c r="Y370" s="97">
        <f>X370*K370</f>
        <v>0</v>
      </c>
      <c r="Z370" s="97">
        <v>0</v>
      </c>
      <c r="AA370" s="98">
        <f>Z370*K370</f>
        <v>0</v>
      </c>
      <c r="AR370" s="6" t="s">
        <v>110</v>
      </c>
      <c r="AT370" s="6" t="s">
        <v>106</v>
      </c>
      <c r="AU370" s="6" t="s">
        <v>9</v>
      </c>
      <c r="AY370" s="6" t="s">
        <v>105</v>
      </c>
      <c r="BE370" s="99">
        <f>IF(U370="základní",N370,0)</f>
        <v>0</v>
      </c>
      <c r="BF370" s="99">
        <f>IF(U370="snížená",N370,0)</f>
        <v>0</v>
      </c>
      <c r="BG370" s="99">
        <f>IF(U370="zákl. přenesená",N370,0)</f>
        <v>0</v>
      </c>
      <c r="BH370" s="99">
        <f>IF(U370="sníž. přenesená",N370,0)</f>
        <v>0</v>
      </c>
      <c r="BI370" s="99">
        <f>IF(U370="nulová",N370,0)</f>
        <v>0</v>
      </c>
      <c r="BJ370" s="6" t="s">
        <v>80</v>
      </c>
      <c r="BK370" s="99">
        <f>ROUND(L370*K370,2)</f>
        <v>0</v>
      </c>
      <c r="BL370" s="6" t="s">
        <v>110</v>
      </c>
      <c r="BM370" s="6" t="s">
        <v>629</v>
      </c>
    </row>
    <row r="371" spans="2:65" s="13" customFormat="1" ht="38.25" hidden="1" customHeight="1" x14ac:dyDescent="0.3">
      <c r="B371" s="56"/>
      <c r="C371" s="91" t="s">
        <v>630</v>
      </c>
      <c r="D371" s="91" t="s">
        <v>106</v>
      </c>
      <c r="E371" s="92" t="s">
        <v>631</v>
      </c>
      <c r="F371" s="139" t="s">
        <v>632</v>
      </c>
      <c r="G371" s="139"/>
      <c r="H371" s="139"/>
      <c r="I371" s="139"/>
      <c r="J371" s="93" t="s">
        <v>204</v>
      </c>
      <c r="K371" s="94">
        <v>145.80000000000001</v>
      </c>
      <c r="L371" s="140">
        <v>0</v>
      </c>
      <c r="M371" s="140"/>
      <c r="N371" s="130">
        <f>ROUND(L371*K371,2)</f>
        <v>0</v>
      </c>
      <c r="O371" s="130"/>
      <c r="P371" s="130"/>
      <c r="Q371" s="130"/>
      <c r="R371" s="59"/>
      <c r="T371" s="95" t="s">
        <v>17</v>
      </c>
      <c r="U371" s="96" t="s">
        <v>33</v>
      </c>
      <c r="W371" s="97">
        <f>V371*K371</f>
        <v>0</v>
      </c>
      <c r="X371" s="97">
        <v>1.2999999999999999E-4</v>
      </c>
      <c r="Y371" s="97">
        <f>X371*K371</f>
        <v>1.8953999999999999E-2</v>
      </c>
      <c r="Z371" s="97">
        <v>0</v>
      </c>
      <c r="AA371" s="98">
        <f>Z371*K371</f>
        <v>0</v>
      </c>
      <c r="AR371" s="6" t="s">
        <v>110</v>
      </c>
      <c r="AT371" s="6" t="s">
        <v>106</v>
      </c>
      <c r="AU371" s="6" t="s">
        <v>9</v>
      </c>
      <c r="AY371" s="6" t="s">
        <v>105</v>
      </c>
      <c r="BE371" s="99">
        <f>IF(U371="základní",N371,0)</f>
        <v>0</v>
      </c>
      <c r="BF371" s="99">
        <f>IF(U371="snížená",N371,0)</f>
        <v>0</v>
      </c>
      <c r="BG371" s="99">
        <f>IF(U371="zákl. přenesená",N371,0)</f>
        <v>0</v>
      </c>
      <c r="BH371" s="99">
        <f>IF(U371="sníž. přenesená",N371,0)</f>
        <v>0</v>
      </c>
      <c r="BI371" s="99">
        <f>IF(U371="nulová",N371,0)</f>
        <v>0</v>
      </c>
      <c r="BJ371" s="6" t="s">
        <v>80</v>
      </c>
      <c r="BK371" s="99">
        <f>ROUND(L371*K371,2)</f>
        <v>0</v>
      </c>
      <c r="BL371" s="6" t="s">
        <v>110</v>
      </c>
      <c r="BM371" s="6" t="s">
        <v>633</v>
      </c>
    </row>
    <row r="372" spans="2:65" s="13" customFormat="1" ht="25.5" hidden="1" customHeight="1" x14ac:dyDescent="0.3">
      <c r="B372" s="56"/>
      <c r="C372" s="91" t="s">
        <v>634</v>
      </c>
      <c r="D372" s="91" t="s">
        <v>106</v>
      </c>
      <c r="E372" s="92" t="s">
        <v>635</v>
      </c>
      <c r="F372" s="139" t="s">
        <v>636</v>
      </c>
      <c r="G372" s="139"/>
      <c r="H372" s="139"/>
      <c r="I372" s="139"/>
      <c r="J372" s="93" t="s">
        <v>204</v>
      </c>
      <c r="K372" s="94">
        <v>145.80000000000001</v>
      </c>
      <c r="L372" s="140">
        <v>0</v>
      </c>
      <c r="M372" s="140"/>
      <c r="N372" s="130">
        <f>ROUND(L372*K372,2)</f>
        <v>0</v>
      </c>
      <c r="O372" s="130"/>
      <c r="P372" s="130"/>
      <c r="Q372" s="130"/>
      <c r="R372" s="59"/>
      <c r="T372" s="95" t="s">
        <v>17</v>
      </c>
      <c r="U372" s="96" t="s">
        <v>33</v>
      </c>
      <c r="W372" s="97">
        <f>V372*K372</f>
        <v>0</v>
      </c>
      <c r="X372" s="97">
        <v>0</v>
      </c>
      <c r="Y372" s="97">
        <f>X372*K372</f>
        <v>0</v>
      </c>
      <c r="Z372" s="97">
        <v>0</v>
      </c>
      <c r="AA372" s="98">
        <f>Z372*K372</f>
        <v>0</v>
      </c>
      <c r="AR372" s="6" t="s">
        <v>110</v>
      </c>
      <c r="AT372" s="6" t="s">
        <v>106</v>
      </c>
      <c r="AU372" s="6" t="s">
        <v>9</v>
      </c>
      <c r="AY372" s="6" t="s">
        <v>105</v>
      </c>
      <c r="BE372" s="99">
        <f>IF(U372="základní",N372,0)</f>
        <v>0</v>
      </c>
      <c r="BF372" s="99">
        <f>IF(U372="snížená",N372,0)</f>
        <v>0</v>
      </c>
      <c r="BG372" s="99">
        <f>IF(U372="zákl. přenesená",N372,0)</f>
        <v>0</v>
      </c>
      <c r="BH372" s="99">
        <f>IF(U372="sníž. přenesená",N372,0)</f>
        <v>0</v>
      </c>
      <c r="BI372" s="99">
        <f>IF(U372="nulová",N372,0)</f>
        <v>0</v>
      </c>
      <c r="BJ372" s="6" t="s">
        <v>80</v>
      </c>
      <c r="BK372" s="99">
        <f>ROUND(L372*K372,2)</f>
        <v>0</v>
      </c>
      <c r="BL372" s="6" t="s">
        <v>110</v>
      </c>
      <c r="BM372" s="6" t="s">
        <v>637</v>
      </c>
    </row>
    <row r="373" spans="2:65" s="101" customFormat="1" ht="16.5" hidden="1" customHeight="1" x14ac:dyDescent="0.3">
      <c r="B373" s="100"/>
      <c r="E373" s="102" t="s">
        <v>17</v>
      </c>
      <c r="F373" s="133" t="s">
        <v>638</v>
      </c>
      <c r="G373" s="134"/>
      <c r="H373" s="134"/>
      <c r="I373" s="134"/>
      <c r="K373" s="103">
        <v>145.80000000000001</v>
      </c>
      <c r="R373" s="104"/>
      <c r="T373" s="105"/>
      <c r="AA373" s="106"/>
      <c r="AT373" s="102" t="s">
        <v>113</v>
      </c>
      <c r="AU373" s="102" t="s">
        <v>9</v>
      </c>
      <c r="AV373" s="101" t="s">
        <v>9</v>
      </c>
      <c r="AW373" s="101" t="s">
        <v>114</v>
      </c>
      <c r="AX373" s="101" t="s">
        <v>80</v>
      </c>
      <c r="AY373" s="102" t="s">
        <v>105</v>
      </c>
    </row>
    <row r="374" spans="2:65" s="13" customFormat="1" ht="38.25" hidden="1" customHeight="1" x14ac:dyDescent="0.3">
      <c r="B374" s="56"/>
      <c r="C374" s="91" t="s">
        <v>639</v>
      </c>
      <c r="D374" s="91" t="s">
        <v>106</v>
      </c>
      <c r="E374" s="92" t="s">
        <v>640</v>
      </c>
      <c r="F374" s="139" t="s">
        <v>641</v>
      </c>
      <c r="G374" s="139"/>
      <c r="H374" s="139"/>
      <c r="I374" s="139"/>
      <c r="J374" s="93" t="s">
        <v>192</v>
      </c>
      <c r="K374" s="94">
        <v>2.62</v>
      </c>
      <c r="L374" s="140">
        <v>0</v>
      </c>
      <c r="M374" s="140"/>
      <c r="N374" s="130">
        <f>ROUND(L374*K374,2)</f>
        <v>0</v>
      </c>
      <c r="O374" s="130"/>
      <c r="P374" s="130"/>
      <c r="Q374" s="130"/>
      <c r="R374" s="59"/>
      <c r="T374" s="95" t="s">
        <v>17</v>
      </c>
      <c r="U374" s="96" t="s">
        <v>33</v>
      </c>
      <c r="W374" s="97">
        <f>V374*K374</f>
        <v>0</v>
      </c>
      <c r="X374" s="97">
        <v>1.49E-3</v>
      </c>
      <c r="Y374" s="97">
        <f>X374*K374</f>
        <v>3.9038000000000002E-3</v>
      </c>
      <c r="Z374" s="97">
        <v>0</v>
      </c>
      <c r="AA374" s="98">
        <f>Z374*K374</f>
        <v>0</v>
      </c>
      <c r="AR374" s="6" t="s">
        <v>110</v>
      </c>
      <c r="AT374" s="6" t="s">
        <v>106</v>
      </c>
      <c r="AU374" s="6" t="s">
        <v>9</v>
      </c>
      <c r="AY374" s="6" t="s">
        <v>105</v>
      </c>
      <c r="BE374" s="99">
        <f>IF(U374="základní",N374,0)</f>
        <v>0</v>
      </c>
      <c r="BF374" s="99">
        <f>IF(U374="snížená",N374,0)</f>
        <v>0</v>
      </c>
      <c r="BG374" s="99">
        <f>IF(U374="zákl. přenesená",N374,0)</f>
        <v>0</v>
      </c>
      <c r="BH374" s="99">
        <f>IF(U374="sníž. přenesená",N374,0)</f>
        <v>0</v>
      </c>
      <c r="BI374" s="99">
        <f>IF(U374="nulová",N374,0)</f>
        <v>0</v>
      </c>
      <c r="BJ374" s="6" t="s">
        <v>80</v>
      </c>
      <c r="BK374" s="99">
        <f>ROUND(L374*K374,2)</f>
        <v>0</v>
      </c>
      <c r="BL374" s="6" t="s">
        <v>110</v>
      </c>
      <c r="BM374" s="6" t="s">
        <v>642</v>
      </c>
    </row>
    <row r="375" spans="2:65" s="13" customFormat="1" ht="38.25" hidden="1" customHeight="1" x14ac:dyDescent="0.3">
      <c r="B375" s="56"/>
      <c r="C375" s="91" t="s">
        <v>643</v>
      </c>
      <c r="D375" s="91" t="s">
        <v>106</v>
      </c>
      <c r="E375" s="92" t="s">
        <v>644</v>
      </c>
      <c r="F375" s="139" t="s">
        <v>645</v>
      </c>
      <c r="G375" s="139"/>
      <c r="H375" s="139"/>
      <c r="I375" s="139"/>
      <c r="J375" s="93" t="s">
        <v>276</v>
      </c>
      <c r="K375" s="94">
        <v>19</v>
      </c>
      <c r="L375" s="140">
        <v>0</v>
      </c>
      <c r="M375" s="140"/>
      <c r="N375" s="130">
        <f>ROUND(L375*K375,2)</f>
        <v>0</v>
      </c>
      <c r="O375" s="130"/>
      <c r="P375" s="130"/>
      <c r="Q375" s="130"/>
      <c r="R375" s="59"/>
      <c r="T375" s="95" t="s">
        <v>17</v>
      </c>
      <c r="U375" s="96" t="s">
        <v>33</v>
      </c>
      <c r="W375" s="97">
        <f>V375*K375</f>
        <v>0</v>
      </c>
      <c r="X375" s="97">
        <v>1.18E-2</v>
      </c>
      <c r="Y375" s="97">
        <f>X375*K375</f>
        <v>0.22419999999999998</v>
      </c>
      <c r="Z375" s="97">
        <v>0</v>
      </c>
      <c r="AA375" s="98">
        <f>Z375*K375</f>
        <v>0</v>
      </c>
      <c r="AR375" s="6" t="s">
        <v>110</v>
      </c>
      <c r="AT375" s="6" t="s">
        <v>106</v>
      </c>
      <c r="AU375" s="6" t="s">
        <v>9</v>
      </c>
      <c r="AY375" s="6" t="s">
        <v>105</v>
      </c>
      <c r="BE375" s="99">
        <f>IF(U375="základní",N375,0)</f>
        <v>0</v>
      </c>
      <c r="BF375" s="99">
        <f>IF(U375="snížená",N375,0)</f>
        <v>0</v>
      </c>
      <c r="BG375" s="99">
        <f>IF(U375="zákl. přenesená",N375,0)</f>
        <v>0</v>
      </c>
      <c r="BH375" s="99">
        <f>IF(U375="sníž. přenesená",N375,0)</f>
        <v>0</v>
      </c>
      <c r="BI375" s="99">
        <f>IF(U375="nulová",N375,0)</f>
        <v>0</v>
      </c>
      <c r="BJ375" s="6" t="s">
        <v>80</v>
      </c>
      <c r="BK375" s="99">
        <f>ROUND(L375*K375,2)</f>
        <v>0</v>
      </c>
      <c r="BL375" s="6" t="s">
        <v>110</v>
      </c>
      <c r="BM375" s="6" t="s">
        <v>646</v>
      </c>
    </row>
    <row r="376" spans="2:65" s="13" customFormat="1" ht="38.25" hidden="1" customHeight="1" x14ac:dyDescent="0.3">
      <c r="B376" s="56"/>
      <c r="C376" s="91" t="s">
        <v>647</v>
      </c>
      <c r="D376" s="91" t="s">
        <v>106</v>
      </c>
      <c r="E376" s="92" t="s">
        <v>648</v>
      </c>
      <c r="F376" s="139" t="s">
        <v>649</v>
      </c>
      <c r="G376" s="139"/>
      <c r="H376" s="139"/>
      <c r="I376" s="139"/>
      <c r="J376" s="93" t="s">
        <v>276</v>
      </c>
      <c r="K376" s="94">
        <v>12</v>
      </c>
      <c r="L376" s="140">
        <v>0</v>
      </c>
      <c r="M376" s="140"/>
      <c r="N376" s="130">
        <f>ROUND(L376*K376,2)</f>
        <v>0</v>
      </c>
      <c r="O376" s="130"/>
      <c r="P376" s="130"/>
      <c r="Q376" s="130"/>
      <c r="R376" s="59"/>
      <c r="T376" s="95" t="s">
        <v>17</v>
      </c>
      <c r="U376" s="96" t="s">
        <v>33</v>
      </c>
      <c r="W376" s="97">
        <f>V376*K376</f>
        <v>0</v>
      </c>
      <c r="X376" s="97">
        <v>1.4999999999999999E-4</v>
      </c>
      <c r="Y376" s="97">
        <f>X376*K376</f>
        <v>1.8E-3</v>
      </c>
      <c r="Z376" s="97">
        <v>0</v>
      </c>
      <c r="AA376" s="98">
        <f>Z376*K376</f>
        <v>0</v>
      </c>
      <c r="AR376" s="6" t="s">
        <v>110</v>
      </c>
      <c r="AT376" s="6" t="s">
        <v>106</v>
      </c>
      <c r="AU376" s="6" t="s">
        <v>9</v>
      </c>
      <c r="AY376" s="6" t="s">
        <v>105</v>
      </c>
      <c r="BE376" s="99">
        <f>IF(U376="základní",N376,0)</f>
        <v>0</v>
      </c>
      <c r="BF376" s="99">
        <f>IF(U376="snížená",N376,0)</f>
        <v>0</v>
      </c>
      <c r="BG376" s="99">
        <f>IF(U376="zákl. přenesená",N376,0)</f>
        <v>0</v>
      </c>
      <c r="BH376" s="99">
        <f>IF(U376="sníž. přenesená",N376,0)</f>
        <v>0</v>
      </c>
      <c r="BI376" s="99">
        <f>IF(U376="nulová",N376,0)</f>
        <v>0</v>
      </c>
      <c r="BJ376" s="6" t="s">
        <v>80</v>
      </c>
      <c r="BK376" s="99">
        <f>ROUND(L376*K376,2)</f>
        <v>0</v>
      </c>
      <c r="BL376" s="6" t="s">
        <v>110</v>
      </c>
      <c r="BM376" s="6" t="s">
        <v>650</v>
      </c>
    </row>
    <row r="377" spans="2:65" s="101" customFormat="1" ht="16.5" hidden="1" customHeight="1" x14ac:dyDescent="0.3">
      <c r="B377" s="100"/>
      <c r="E377" s="102" t="s">
        <v>17</v>
      </c>
      <c r="F377" s="133" t="s">
        <v>651</v>
      </c>
      <c r="G377" s="134"/>
      <c r="H377" s="134"/>
      <c r="I377" s="134"/>
      <c r="K377" s="103">
        <v>12</v>
      </c>
      <c r="R377" s="104"/>
      <c r="T377" s="105"/>
      <c r="AA377" s="106"/>
      <c r="AT377" s="102" t="s">
        <v>113</v>
      </c>
      <c r="AU377" s="102" t="s">
        <v>9</v>
      </c>
      <c r="AV377" s="101" t="s">
        <v>9</v>
      </c>
      <c r="AW377" s="101" t="s">
        <v>114</v>
      </c>
      <c r="AX377" s="101" t="s">
        <v>80</v>
      </c>
      <c r="AY377" s="102" t="s">
        <v>105</v>
      </c>
    </row>
    <row r="378" spans="2:65" s="13" customFormat="1" ht="25.5" hidden="1" customHeight="1" x14ac:dyDescent="0.3">
      <c r="B378" s="56"/>
      <c r="C378" s="114" t="s">
        <v>652</v>
      </c>
      <c r="D378" s="114" t="s">
        <v>196</v>
      </c>
      <c r="E378" s="115" t="s">
        <v>653</v>
      </c>
      <c r="F378" s="146" t="s">
        <v>654</v>
      </c>
      <c r="G378" s="146"/>
      <c r="H378" s="146"/>
      <c r="I378" s="146"/>
      <c r="J378" s="116" t="s">
        <v>276</v>
      </c>
      <c r="K378" s="117">
        <v>12</v>
      </c>
      <c r="L378" s="147">
        <v>0</v>
      </c>
      <c r="M378" s="147"/>
      <c r="N378" s="143">
        <f>ROUND(L378*K378,2)</f>
        <v>0</v>
      </c>
      <c r="O378" s="130"/>
      <c r="P378" s="130"/>
      <c r="Q378" s="130"/>
      <c r="R378" s="59"/>
      <c r="T378" s="95" t="s">
        <v>17</v>
      </c>
      <c r="U378" s="96" t="s">
        <v>33</v>
      </c>
      <c r="W378" s="97">
        <f>V378*K378</f>
        <v>0</v>
      </c>
      <c r="X378" s="97">
        <v>2.0000000000000001E-4</v>
      </c>
      <c r="Y378" s="97">
        <f>X378*K378</f>
        <v>2.4000000000000002E-3</v>
      </c>
      <c r="Z378" s="97">
        <v>0</v>
      </c>
      <c r="AA378" s="98">
        <f>Z378*K378</f>
        <v>0</v>
      </c>
      <c r="AR378" s="6" t="s">
        <v>144</v>
      </c>
      <c r="AT378" s="6" t="s">
        <v>196</v>
      </c>
      <c r="AU378" s="6" t="s">
        <v>9</v>
      </c>
      <c r="AY378" s="6" t="s">
        <v>105</v>
      </c>
      <c r="BE378" s="99">
        <f>IF(U378="základní",N378,0)</f>
        <v>0</v>
      </c>
      <c r="BF378" s="99">
        <f>IF(U378="snížená",N378,0)</f>
        <v>0</v>
      </c>
      <c r="BG378" s="99">
        <f>IF(U378="zákl. přenesená",N378,0)</f>
        <v>0</v>
      </c>
      <c r="BH378" s="99">
        <f>IF(U378="sníž. přenesená",N378,0)</f>
        <v>0</v>
      </c>
      <c r="BI378" s="99">
        <f>IF(U378="nulová",N378,0)</f>
        <v>0</v>
      </c>
      <c r="BJ378" s="6" t="s">
        <v>80</v>
      </c>
      <c r="BK378" s="99">
        <f>ROUND(L378*K378,2)</f>
        <v>0</v>
      </c>
      <c r="BL378" s="6" t="s">
        <v>110</v>
      </c>
      <c r="BM378" s="6" t="s">
        <v>655</v>
      </c>
    </row>
    <row r="379" spans="2:65" s="13" customFormat="1" ht="25.5" hidden="1" customHeight="1" x14ac:dyDescent="0.3">
      <c r="B379" s="56"/>
      <c r="C379" s="91" t="s">
        <v>656</v>
      </c>
      <c r="D379" s="91" t="s">
        <v>106</v>
      </c>
      <c r="E379" s="92" t="s">
        <v>657</v>
      </c>
      <c r="F379" s="139" t="s">
        <v>658</v>
      </c>
      <c r="G379" s="139"/>
      <c r="H379" s="139"/>
      <c r="I379" s="139"/>
      <c r="J379" s="93" t="s">
        <v>192</v>
      </c>
      <c r="K379" s="94">
        <v>14.4</v>
      </c>
      <c r="L379" s="140">
        <v>0</v>
      </c>
      <c r="M379" s="140"/>
      <c r="N379" s="130">
        <f>ROUND(L379*K379,2)</f>
        <v>0</v>
      </c>
      <c r="O379" s="130"/>
      <c r="P379" s="130"/>
      <c r="Q379" s="130"/>
      <c r="R379" s="59"/>
      <c r="T379" s="95" t="s">
        <v>17</v>
      </c>
      <c r="U379" s="96" t="s">
        <v>33</v>
      </c>
      <c r="W379" s="97">
        <f>V379*K379</f>
        <v>0</v>
      </c>
      <c r="X379" s="97">
        <v>0</v>
      </c>
      <c r="Y379" s="97">
        <f>X379*K379</f>
        <v>0</v>
      </c>
      <c r="Z379" s="97">
        <v>0</v>
      </c>
      <c r="AA379" s="98">
        <f>Z379*K379</f>
        <v>0</v>
      </c>
      <c r="AR379" s="6" t="s">
        <v>110</v>
      </c>
      <c r="AT379" s="6" t="s">
        <v>106</v>
      </c>
      <c r="AU379" s="6" t="s">
        <v>9</v>
      </c>
      <c r="AY379" s="6" t="s">
        <v>105</v>
      </c>
      <c r="BE379" s="99">
        <f>IF(U379="základní",N379,0)</f>
        <v>0</v>
      </c>
      <c r="BF379" s="99">
        <f>IF(U379="snížená",N379,0)</f>
        <v>0</v>
      </c>
      <c r="BG379" s="99">
        <f>IF(U379="zákl. přenesená",N379,0)</f>
        <v>0</v>
      </c>
      <c r="BH379" s="99">
        <f>IF(U379="sníž. přenesená",N379,0)</f>
        <v>0</v>
      </c>
      <c r="BI379" s="99">
        <f>IF(U379="nulová",N379,0)</f>
        <v>0</v>
      </c>
      <c r="BJ379" s="6" t="s">
        <v>80</v>
      </c>
      <c r="BK379" s="99">
        <f>ROUND(L379*K379,2)</f>
        <v>0</v>
      </c>
      <c r="BL379" s="6" t="s">
        <v>110</v>
      </c>
      <c r="BM379" s="6" t="s">
        <v>659</v>
      </c>
    </row>
    <row r="380" spans="2:65" s="101" customFormat="1" ht="25.5" hidden="1" customHeight="1" x14ac:dyDescent="0.3">
      <c r="B380" s="100"/>
      <c r="E380" s="102" t="s">
        <v>17</v>
      </c>
      <c r="F380" s="133" t="s">
        <v>660</v>
      </c>
      <c r="G380" s="134"/>
      <c r="H380" s="134"/>
      <c r="I380" s="134"/>
      <c r="K380" s="103">
        <v>14.4</v>
      </c>
      <c r="R380" s="104"/>
      <c r="T380" s="105"/>
      <c r="AA380" s="106"/>
      <c r="AT380" s="102" t="s">
        <v>113</v>
      </c>
      <c r="AU380" s="102" t="s">
        <v>9</v>
      </c>
      <c r="AV380" s="101" t="s">
        <v>9</v>
      </c>
      <c r="AW380" s="101" t="s">
        <v>114</v>
      </c>
      <c r="AX380" s="101" t="s">
        <v>80</v>
      </c>
      <c r="AY380" s="102" t="s">
        <v>105</v>
      </c>
    </row>
    <row r="381" spans="2:65" s="81" customFormat="1" ht="29.85" hidden="1" customHeight="1" x14ac:dyDescent="0.3">
      <c r="B381" s="80"/>
      <c r="D381" s="90" t="s">
        <v>62</v>
      </c>
      <c r="E381" s="90"/>
      <c r="F381" s="90"/>
      <c r="G381" s="90"/>
      <c r="H381" s="90"/>
      <c r="I381" s="90"/>
      <c r="J381" s="90"/>
      <c r="K381" s="90"/>
      <c r="L381" s="90"/>
      <c r="M381" s="90"/>
      <c r="N381" s="148">
        <f>BK381</f>
        <v>0</v>
      </c>
      <c r="O381" s="149"/>
      <c r="P381" s="149"/>
      <c r="Q381" s="149"/>
      <c r="R381" s="83"/>
      <c r="T381" s="84"/>
      <c r="W381" s="85">
        <f>W382</f>
        <v>0</v>
      </c>
      <c r="Y381" s="85">
        <f>Y382</f>
        <v>0</v>
      </c>
      <c r="AA381" s="86">
        <f>AA382</f>
        <v>0</v>
      </c>
      <c r="AR381" s="87" t="s">
        <v>80</v>
      </c>
      <c r="AT381" s="88" t="s">
        <v>103</v>
      </c>
      <c r="AU381" s="88" t="s">
        <v>80</v>
      </c>
      <c r="AY381" s="87" t="s">
        <v>105</v>
      </c>
      <c r="BK381" s="89">
        <f>BK382</f>
        <v>0</v>
      </c>
    </row>
    <row r="382" spans="2:65" s="13" customFormat="1" ht="25.5" hidden="1" customHeight="1" x14ac:dyDescent="0.3">
      <c r="B382" s="56"/>
      <c r="C382" s="91" t="s">
        <v>661</v>
      </c>
      <c r="D382" s="91" t="s">
        <v>106</v>
      </c>
      <c r="E382" s="92" t="s">
        <v>662</v>
      </c>
      <c r="F382" s="139" t="s">
        <v>663</v>
      </c>
      <c r="G382" s="139"/>
      <c r="H382" s="139"/>
      <c r="I382" s="139"/>
      <c r="J382" s="93" t="s">
        <v>181</v>
      </c>
      <c r="K382" s="94">
        <v>336.99299999999999</v>
      </c>
      <c r="L382" s="140">
        <v>0</v>
      </c>
      <c r="M382" s="140"/>
      <c r="N382" s="130">
        <f>ROUND(L382*K382,2)</f>
        <v>0</v>
      </c>
      <c r="O382" s="130"/>
      <c r="P382" s="130"/>
      <c r="Q382" s="130"/>
      <c r="R382" s="59"/>
      <c r="T382" s="95" t="s">
        <v>17</v>
      </c>
      <c r="U382" s="96" t="s">
        <v>33</v>
      </c>
      <c r="W382" s="97">
        <f>V382*K382</f>
        <v>0</v>
      </c>
      <c r="X382" s="97">
        <v>0</v>
      </c>
      <c r="Y382" s="97">
        <f>X382*K382</f>
        <v>0</v>
      </c>
      <c r="Z382" s="97">
        <v>0</v>
      </c>
      <c r="AA382" s="98">
        <f>Z382*K382</f>
        <v>0</v>
      </c>
      <c r="AR382" s="6" t="s">
        <v>110</v>
      </c>
      <c r="AT382" s="6" t="s">
        <v>106</v>
      </c>
      <c r="AU382" s="6" t="s">
        <v>9</v>
      </c>
      <c r="AY382" s="6" t="s">
        <v>105</v>
      </c>
      <c r="BE382" s="99">
        <f>IF(U382="základní",N382,0)</f>
        <v>0</v>
      </c>
      <c r="BF382" s="99">
        <f>IF(U382="snížená",N382,0)</f>
        <v>0</v>
      </c>
      <c r="BG382" s="99">
        <f>IF(U382="zákl. přenesená",N382,0)</f>
        <v>0</v>
      </c>
      <c r="BH382" s="99">
        <f>IF(U382="sníž. přenesená",N382,0)</f>
        <v>0</v>
      </c>
      <c r="BI382" s="99">
        <f>IF(U382="nulová",N382,0)</f>
        <v>0</v>
      </c>
      <c r="BJ382" s="6" t="s">
        <v>80</v>
      </c>
      <c r="BK382" s="99">
        <f>ROUND(L382*K382,2)</f>
        <v>0</v>
      </c>
      <c r="BL382" s="6" t="s">
        <v>110</v>
      </c>
      <c r="BM382" s="6" t="s">
        <v>664</v>
      </c>
    </row>
    <row r="383" spans="2:65" s="81" customFormat="1" ht="37.35" hidden="1" customHeight="1" x14ac:dyDescent="0.35">
      <c r="B383" s="80"/>
      <c r="D383" s="82" t="s">
        <v>63</v>
      </c>
      <c r="E383" s="82"/>
      <c r="F383" s="82"/>
      <c r="G383" s="82"/>
      <c r="H383" s="82"/>
      <c r="I383" s="82"/>
      <c r="J383" s="82"/>
      <c r="K383" s="82"/>
      <c r="L383" s="82"/>
      <c r="M383" s="82"/>
      <c r="N383" s="131">
        <f>BK383</f>
        <v>0</v>
      </c>
      <c r="O383" s="132"/>
      <c r="P383" s="132"/>
      <c r="Q383" s="132"/>
      <c r="R383" s="83"/>
      <c r="T383" s="84"/>
      <c r="W383" s="85">
        <f>W384+W409+W433+W448+W454+W466+W474+W486+W506+W528+W546+W558+W569</f>
        <v>0</v>
      </c>
      <c r="Y383" s="85">
        <f>Y384+Y409+Y433+Y448+Y454+Y466+Y474+Y486+Y506+Y528+Y546+Y558+Y569</f>
        <v>17.321933830000006</v>
      </c>
      <c r="AA383" s="86">
        <f>AA384+AA409+AA433+AA448+AA454+AA466+AA474+AA486+AA506+AA528+AA546+AA558+AA569</f>
        <v>0</v>
      </c>
      <c r="AR383" s="87" t="s">
        <v>9</v>
      </c>
      <c r="AT383" s="88" t="s">
        <v>103</v>
      </c>
      <c r="AU383" s="88" t="s">
        <v>104</v>
      </c>
      <c r="AY383" s="87" t="s">
        <v>105</v>
      </c>
      <c r="BK383" s="89">
        <f>BK384+BK409+BK433+BK448+BK454+BK466+BK474+BK486+BK506+BK528+BK546+BK558+BK569</f>
        <v>0</v>
      </c>
    </row>
    <row r="384" spans="2:65" s="81" customFormat="1" ht="19.899999999999999" hidden="1" customHeight="1" x14ac:dyDescent="0.3">
      <c r="B384" s="80"/>
      <c r="D384" s="90" t="s">
        <v>64</v>
      </c>
      <c r="E384" s="90"/>
      <c r="F384" s="90"/>
      <c r="G384" s="90"/>
      <c r="H384" s="90"/>
      <c r="I384" s="90"/>
      <c r="J384" s="90"/>
      <c r="K384" s="90"/>
      <c r="L384" s="90"/>
      <c r="M384" s="90"/>
      <c r="N384" s="148">
        <f>BK384</f>
        <v>0</v>
      </c>
      <c r="O384" s="149"/>
      <c r="P384" s="149"/>
      <c r="Q384" s="149"/>
      <c r="R384" s="83"/>
      <c r="T384" s="84"/>
      <c r="W384" s="85">
        <f>SUM(W385:W408)</f>
        <v>0</v>
      </c>
      <c r="Y384" s="85">
        <f>SUM(Y385:Y408)</f>
        <v>1.4650312000000001</v>
      </c>
      <c r="AA384" s="86">
        <f>SUM(AA385:AA408)</f>
        <v>0</v>
      </c>
      <c r="AR384" s="87" t="s">
        <v>9</v>
      </c>
      <c r="AT384" s="88" t="s">
        <v>103</v>
      </c>
      <c r="AU384" s="88" t="s">
        <v>80</v>
      </c>
      <c r="AY384" s="87" t="s">
        <v>105</v>
      </c>
      <c r="BK384" s="89">
        <f>SUM(BK385:BK408)</f>
        <v>0</v>
      </c>
    </row>
    <row r="385" spans="2:65" s="13" customFormat="1" ht="38.25" hidden="1" customHeight="1" x14ac:dyDescent="0.3">
      <c r="B385" s="56"/>
      <c r="C385" s="91" t="s">
        <v>665</v>
      </c>
      <c r="D385" s="91" t="s">
        <v>106</v>
      </c>
      <c r="E385" s="92" t="s">
        <v>666</v>
      </c>
      <c r="F385" s="139" t="s">
        <v>667</v>
      </c>
      <c r="G385" s="139"/>
      <c r="H385" s="139"/>
      <c r="I385" s="139"/>
      <c r="J385" s="93" t="s">
        <v>204</v>
      </c>
      <c r="K385" s="94">
        <v>116.41500000000001</v>
      </c>
      <c r="L385" s="140">
        <v>0</v>
      </c>
      <c r="M385" s="140"/>
      <c r="N385" s="130">
        <f>ROUND(L385*K385,2)</f>
        <v>0</v>
      </c>
      <c r="O385" s="130"/>
      <c r="P385" s="130"/>
      <c r="Q385" s="130"/>
      <c r="R385" s="59"/>
      <c r="T385" s="95" t="s">
        <v>17</v>
      </c>
      <c r="U385" s="96" t="s">
        <v>33</v>
      </c>
      <c r="W385" s="97">
        <f>V385*K385</f>
        <v>0</v>
      </c>
      <c r="X385" s="97">
        <v>0</v>
      </c>
      <c r="Y385" s="97">
        <f>X385*K385</f>
        <v>0</v>
      </c>
      <c r="Z385" s="97">
        <v>0</v>
      </c>
      <c r="AA385" s="98">
        <f>Z385*K385</f>
        <v>0</v>
      </c>
      <c r="AR385" s="6" t="s">
        <v>184</v>
      </c>
      <c r="AT385" s="6" t="s">
        <v>106</v>
      </c>
      <c r="AU385" s="6" t="s">
        <v>9</v>
      </c>
      <c r="AY385" s="6" t="s">
        <v>105</v>
      </c>
      <c r="BE385" s="99">
        <f>IF(U385="základní",N385,0)</f>
        <v>0</v>
      </c>
      <c r="BF385" s="99">
        <f>IF(U385="snížená",N385,0)</f>
        <v>0</v>
      </c>
      <c r="BG385" s="99">
        <f>IF(U385="zákl. přenesená",N385,0)</f>
        <v>0</v>
      </c>
      <c r="BH385" s="99">
        <f>IF(U385="sníž. přenesená",N385,0)</f>
        <v>0</v>
      </c>
      <c r="BI385" s="99">
        <f>IF(U385="nulová",N385,0)</f>
        <v>0</v>
      </c>
      <c r="BJ385" s="6" t="s">
        <v>80</v>
      </c>
      <c r="BK385" s="99">
        <f>ROUND(L385*K385,2)</f>
        <v>0</v>
      </c>
      <c r="BL385" s="6" t="s">
        <v>184</v>
      </c>
      <c r="BM385" s="6" t="s">
        <v>668</v>
      </c>
    </row>
    <row r="386" spans="2:65" s="101" customFormat="1" ht="16.5" hidden="1" customHeight="1" x14ac:dyDescent="0.3">
      <c r="B386" s="100"/>
      <c r="E386" s="102" t="s">
        <v>17</v>
      </c>
      <c r="F386" s="133" t="s">
        <v>669</v>
      </c>
      <c r="G386" s="134"/>
      <c r="H386" s="134"/>
      <c r="I386" s="134"/>
      <c r="K386" s="103">
        <v>116.41500000000001</v>
      </c>
      <c r="R386" s="104"/>
      <c r="T386" s="105"/>
      <c r="AA386" s="106"/>
      <c r="AT386" s="102" t="s">
        <v>113</v>
      </c>
      <c r="AU386" s="102" t="s">
        <v>9</v>
      </c>
      <c r="AV386" s="101" t="s">
        <v>9</v>
      </c>
      <c r="AW386" s="101" t="s">
        <v>114</v>
      </c>
      <c r="AX386" s="101" t="s">
        <v>80</v>
      </c>
      <c r="AY386" s="102" t="s">
        <v>105</v>
      </c>
    </row>
    <row r="387" spans="2:65" s="13" customFormat="1" ht="25.5" hidden="1" customHeight="1" x14ac:dyDescent="0.3">
      <c r="B387" s="56"/>
      <c r="C387" s="91" t="s">
        <v>670</v>
      </c>
      <c r="D387" s="91" t="s">
        <v>106</v>
      </c>
      <c r="E387" s="92" t="s">
        <v>671</v>
      </c>
      <c r="F387" s="139" t="s">
        <v>672</v>
      </c>
      <c r="G387" s="139"/>
      <c r="H387" s="139"/>
      <c r="I387" s="139"/>
      <c r="J387" s="93" t="s">
        <v>204</v>
      </c>
      <c r="K387" s="94">
        <v>33.475000000000001</v>
      </c>
      <c r="L387" s="140">
        <v>0</v>
      </c>
      <c r="M387" s="140"/>
      <c r="N387" s="130">
        <f>ROUND(L387*K387,2)</f>
        <v>0</v>
      </c>
      <c r="O387" s="130"/>
      <c r="P387" s="130"/>
      <c r="Q387" s="130"/>
      <c r="R387" s="59"/>
      <c r="T387" s="95" t="s">
        <v>17</v>
      </c>
      <c r="U387" s="96" t="s">
        <v>33</v>
      </c>
      <c r="W387" s="97">
        <f>V387*K387</f>
        <v>0</v>
      </c>
      <c r="X387" s="97">
        <v>0</v>
      </c>
      <c r="Y387" s="97">
        <f>X387*K387</f>
        <v>0</v>
      </c>
      <c r="Z387" s="97">
        <v>0</v>
      </c>
      <c r="AA387" s="98">
        <f>Z387*K387</f>
        <v>0</v>
      </c>
      <c r="AR387" s="6" t="s">
        <v>184</v>
      </c>
      <c r="AT387" s="6" t="s">
        <v>106</v>
      </c>
      <c r="AU387" s="6" t="s">
        <v>9</v>
      </c>
      <c r="AY387" s="6" t="s">
        <v>105</v>
      </c>
      <c r="BE387" s="99">
        <f>IF(U387="základní",N387,0)</f>
        <v>0</v>
      </c>
      <c r="BF387" s="99">
        <f>IF(U387="snížená",N387,0)</f>
        <v>0</v>
      </c>
      <c r="BG387" s="99">
        <f>IF(U387="zákl. přenesená",N387,0)</f>
        <v>0</v>
      </c>
      <c r="BH387" s="99">
        <f>IF(U387="sníž. přenesená",N387,0)</f>
        <v>0</v>
      </c>
      <c r="BI387" s="99">
        <f>IF(U387="nulová",N387,0)</f>
        <v>0</v>
      </c>
      <c r="BJ387" s="6" t="s">
        <v>80</v>
      </c>
      <c r="BK387" s="99">
        <f>ROUND(L387*K387,2)</f>
        <v>0</v>
      </c>
      <c r="BL387" s="6" t="s">
        <v>184</v>
      </c>
      <c r="BM387" s="6" t="s">
        <v>673</v>
      </c>
    </row>
    <row r="388" spans="2:65" s="101" customFormat="1" ht="16.5" hidden="1" customHeight="1" x14ac:dyDescent="0.3">
      <c r="B388" s="100"/>
      <c r="E388" s="102" t="s">
        <v>17</v>
      </c>
      <c r="F388" s="133" t="s">
        <v>674</v>
      </c>
      <c r="G388" s="134"/>
      <c r="H388" s="134"/>
      <c r="I388" s="134"/>
      <c r="K388" s="103">
        <v>33.475000000000001</v>
      </c>
      <c r="R388" s="104"/>
      <c r="T388" s="105"/>
      <c r="AA388" s="106"/>
      <c r="AT388" s="102" t="s">
        <v>113</v>
      </c>
      <c r="AU388" s="102" t="s">
        <v>9</v>
      </c>
      <c r="AV388" s="101" t="s">
        <v>9</v>
      </c>
      <c r="AW388" s="101" t="s">
        <v>114</v>
      </c>
      <c r="AX388" s="101" t="s">
        <v>80</v>
      </c>
      <c r="AY388" s="102" t="s">
        <v>105</v>
      </c>
    </row>
    <row r="389" spans="2:65" s="13" customFormat="1" ht="25.5" hidden="1" customHeight="1" x14ac:dyDescent="0.3">
      <c r="B389" s="56"/>
      <c r="C389" s="114" t="s">
        <v>675</v>
      </c>
      <c r="D389" s="114" t="s">
        <v>196</v>
      </c>
      <c r="E389" s="115" t="s">
        <v>676</v>
      </c>
      <c r="F389" s="146" t="s">
        <v>677</v>
      </c>
      <c r="G389" s="146"/>
      <c r="H389" s="146"/>
      <c r="I389" s="146"/>
      <c r="J389" s="116" t="s">
        <v>181</v>
      </c>
      <c r="K389" s="117">
        <v>1.4999999999999999E-2</v>
      </c>
      <c r="L389" s="147">
        <v>0</v>
      </c>
      <c r="M389" s="147"/>
      <c r="N389" s="143">
        <f>ROUND(L389*K389,2)</f>
        <v>0</v>
      </c>
      <c r="O389" s="130"/>
      <c r="P389" s="130"/>
      <c r="Q389" s="130"/>
      <c r="R389" s="59"/>
      <c r="T389" s="95" t="s">
        <v>17</v>
      </c>
      <c r="U389" s="96" t="s">
        <v>33</v>
      </c>
      <c r="W389" s="97">
        <f>V389*K389</f>
        <v>0</v>
      </c>
      <c r="X389" s="97">
        <v>1</v>
      </c>
      <c r="Y389" s="97">
        <f>X389*K389</f>
        <v>1.4999999999999999E-2</v>
      </c>
      <c r="Z389" s="97">
        <v>0</v>
      </c>
      <c r="AA389" s="98">
        <f>Z389*K389</f>
        <v>0</v>
      </c>
      <c r="AR389" s="6" t="s">
        <v>268</v>
      </c>
      <c r="AT389" s="6" t="s">
        <v>196</v>
      </c>
      <c r="AU389" s="6" t="s">
        <v>9</v>
      </c>
      <c r="AY389" s="6" t="s">
        <v>105</v>
      </c>
      <c r="BE389" s="99">
        <f>IF(U389="základní",N389,0)</f>
        <v>0</v>
      </c>
      <c r="BF389" s="99">
        <f>IF(U389="snížená",N389,0)</f>
        <v>0</v>
      </c>
      <c r="BG389" s="99">
        <f>IF(U389="zákl. přenesená",N389,0)</f>
        <v>0</v>
      </c>
      <c r="BH389" s="99">
        <f>IF(U389="sníž. přenesená",N389,0)</f>
        <v>0</v>
      </c>
      <c r="BI389" s="99">
        <f>IF(U389="nulová",N389,0)</f>
        <v>0</v>
      </c>
      <c r="BJ389" s="6" t="s">
        <v>80</v>
      </c>
      <c r="BK389" s="99">
        <f>ROUND(L389*K389,2)</f>
        <v>0</v>
      </c>
      <c r="BL389" s="6" t="s">
        <v>184</v>
      </c>
      <c r="BM389" s="6" t="s">
        <v>678</v>
      </c>
    </row>
    <row r="390" spans="2:65" s="101" customFormat="1" ht="16.5" hidden="1" customHeight="1" x14ac:dyDescent="0.3">
      <c r="B390" s="100"/>
      <c r="E390" s="102" t="s">
        <v>17</v>
      </c>
      <c r="F390" s="133" t="s">
        <v>679</v>
      </c>
      <c r="G390" s="134"/>
      <c r="H390" s="134"/>
      <c r="I390" s="134"/>
      <c r="K390" s="103">
        <v>1.4999999999999999E-2</v>
      </c>
      <c r="R390" s="104"/>
      <c r="T390" s="105"/>
      <c r="AA390" s="106"/>
      <c r="AT390" s="102" t="s">
        <v>113</v>
      </c>
      <c r="AU390" s="102" t="s">
        <v>9</v>
      </c>
      <c r="AV390" s="101" t="s">
        <v>9</v>
      </c>
      <c r="AW390" s="101" t="s">
        <v>114</v>
      </c>
      <c r="AX390" s="101" t="s">
        <v>80</v>
      </c>
      <c r="AY390" s="102" t="s">
        <v>105</v>
      </c>
    </row>
    <row r="391" spans="2:65" s="13" customFormat="1" ht="25.5" hidden="1" customHeight="1" x14ac:dyDescent="0.3">
      <c r="B391" s="56"/>
      <c r="C391" s="91" t="s">
        <v>680</v>
      </c>
      <c r="D391" s="91" t="s">
        <v>106</v>
      </c>
      <c r="E391" s="92" t="s">
        <v>681</v>
      </c>
      <c r="F391" s="139" t="s">
        <v>682</v>
      </c>
      <c r="G391" s="139"/>
      <c r="H391" s="139"/>
      <c r="I391" s="139"/>
      <c r="J391" s="93" t="s">
        <v>204</v>
      </c>
      <c r="K391" s="94">
        <v>4.5</v>
      </c>
      <c r="L391" s="140">
        <v>0</v>
      </c>
      <c r="M391" s="140"/>
      <c r="N391" s="130">
        <f>ROUND(L391*K391,2)</f>
        <v>0</v>
      </c>
      <c r="O391" s="130"/>
      <c r="P391" s="130"/>
      <c r="Q391" s="130"/>
      <c r="R391" s="59"/>
      <c r="T391" s="95" t="s">
        <v>17</v>
      </c>
      <c r="U391" s="96" t="s">
        <v>33</v>
      </c>
      <c r="W391" s="97">
        <f>V391*K391</f>
        <v>0</v>
      </c>
      <c r="X391" s="97">
        <v>1E-3</v>
      </c>
      <c r="Y391" s="97">
        <f>X391*K391</f>
        <v>4.5000000000000005E-3</v>
      </c>
      <c r="Z391" s="97">
        <v>0</v>
      </c>
      <c r="AA391" s="98">
        <f>Z391*K391</f>
        <v>0</v>
      </c>
      <c r="AR391" s="6" t="s">
        <v>184</v>
      </c>
      <c r="AT391" s="6" t="s">
        <v>106</v>
      </c>
      <c r="AU391" s="6" t="s">
        <v>9</v>
      </c>
      <c r="AY391" s="6" t="s">
        <v>105</v>
      </c>
      <c r="BE391" s="99">
        <f>IF(U391="základní",N391,0)</f>
        <v>0</v>
      </c>
      <c r="BF391" s="99">
        <f>IF(U391="snížená",N391,0)</f>
        <v>0</v>
      </c>
      <c r="BG391" s="99">
        <f>IF(U391="zákl. přenesená",N391,0)</f>
        <v>0</v>
      </c>
      <c r="BH391" s="99">
        <f>IF(U391="sníž. přenesená",N391,0)</f>
        <v>0</v>
      </c>
      <c r="BI391" s="99">
        <f>IF(U391="nulová",N391,0)</f>
        <v>0</v>
      </c>
      <c r="BJ391" s="6" t="s">
        <v>80</v>
      </c>
      <c r="BK391" s="99">
        <f>ROUND(L391*K391,2)</f>
        <v>0</v>
      </c>
      <c r="BL391" s="6" t="s">
        <v>184</v>
      </c>
      <c r="BM391" s="6" t="s">
        <v>683</v>
      </c>
    </row>
    <row r="392" spans="2:65" s="101" customFormat="1" ht="16.5" hidden="1" customHeight="1" x14ac:dyDescent="0.3">
      <c r="B392" s="100"/>
      <c r="E392" s="102" t="s">
        <v>17</v>
      </c>
      <c r="F392" s="133" t="s">
        <v>684</v>
      </c>
      <c r="G392" s="134"/>
      <c r="H392" s="134"/>
      <c r="I392" s="134"/>
      <c r="K392" s="103">
        <v>4.5</v>
      </c>
      <c r="R392" s="104"/>
      <c r="T392" s="105"/>
      <c r="AA392" s="106"/>
      <c r="AT392" s="102" t="s">
        <v>113</v>
      </c>
      <c r="AU392" s="102" t="s">
        <v>9</v>
      </c>
      <c r="AV392" s="101" t="s">
        <v>9</v>
      </c>
      <c r="AW392" s="101" t="s">
        <v>114</v>
      </c>
      <c r="AX392" s="101" t="s">
        <v>80</v>
      </c>
      <c r="AY392" s="102" t="s">
        <v>105</v>
      </c>
    </row>
    <row r="393" spans="2:65" s="13" customFormat="1" ht="25.5" hidden="1" customHeight="1" x14ac:dyDescent="0.3">
      <c r="B393" s="56"/>
      <c r="C393" s="91" t="s">
        <v>685</v>
      </c>
      <c r="D393" s="91" t="s">
        <v>106</v>
      </c>
      <c r="E393" s="92" t="s">
        <v>686</v>
      </c>
      <c r="F393" s="139" t="s">
        <v>687</v>
      </c>
      <c r="G393" s="139"/>
      <c r="H393" s="139"/>
      <c r="I393" s="139"/>
      <c r="J393" s="93" t="s">
        <v>204</v>
      </c>
      <c r="K393" s="94">
        <v>10.92</v>
      </c>
      <c r="L393" s="140">
        <v>0</v>
      </c>
      <c r="M393" s="140"/>
      <c r="N393" s="130">
        <f>ROUND(L393*K393,2)</f>
        <v>0</v>
      </c>
      <c r="O393" s="130"/>
      <c r="P393" s="130"/>
      <c r="Q393" s="130"/>
      <c r="R393" s="59"/>
      <c r="T393" s="95" t="s">
        <v>17</v>
      </c>
      <c r="U393" s="96" t="s">
        <v>33</v>
      </c>
      <c r="W393" s="97">
        <f>V393*K393</f>
        <v>0</v>
      </c>
      <c r="X393" s="97">
        <v>1E-3</v>
      </c>
      <c r="Y393" s="97">
        <f>X393*K393</f>
        <v>1.0920000000000001E-2</v>
      </c>
      <c r="Z393" s="97">
        <v>0</v>
      </c>
      <c r="AA393" s="98">
        <f>Z393*K393</f>
        <v>0</v>
      </c>
      <c r="AR393" s="6" t="s">
        <v>184</v>
      </c>
      <c r="AT393" s="6" t="s">
        <v>106</v>
      </c>
      <c r="AU393" s="6" t="s">
        <v>9</v>
      </c>
      <c r="AY393" s="6" t="s">
        <v>105</v>
      </c>
      <c r="BE393" s="99">
        <f>IF(U393="základní",N393,0)</f>
        <v>0</v>
      </c>
      <c r="BF393" s="99">
        <f>IF(U393="snížená",N393,0)</f>
        <v>0</v>
      </c>
      <c r="BG393" s="99">
        <f>IF(U393="zákl. přenesená",N393,0)</f>
        <v>0</v>
      </c>
      <c r="BH393" s="99">
        <f>IF(U393="sníž. přenesená",N393,0)</f>
        <v>0</v>
      </c>
      <c r="BI393" s="99">
        <f>IF(U393="nulová",N393,0)</f>
        <v>0</v>
      </c>
      <c r="BJ393" s="6" t="s">
        <v>80</v>
      </c>
      <c r="BK393" s="99">
        <f>ROUND(L393*K393,2)</f>
        <v>0</v>
      </c>
      <c r="BL393" s="6" t="s">
        <v>184</v>
      </c>
      <c r="BM393" s="6" t="s">
        <v>688</v>
      </c>
    </row>
    <row r="394" spans="2:65" s="101" customFormat="1" ht="16.5" hidden="1" customHeight="1" x14ac:dyDescent="0.3">
      <c r="B394" s="100"/>
      <c r="E394" s="102" t="s">
        <v>17</v>
      </c>
      <c r="F394" s="133" t="s">
        <v>689</v>
      </c>
      <c r="G394" s="134"/>
      <c r="H394" s="134"/>
      <c r="I394" s="134"/>
      <c r="K394" s="103">
        <v>10.92</v>
      </c>
      <c r="R394" s="104"/>
      <c r="T394" s="105"/>
      <c r="AA394" s="106"/>
      <c r="AT394" s="102" t="s">
        <v>113</v>
      </c>
      <c r="AU394" s="102" t="s">
        <v>9</v>
      </c>
      <c r="AV394" s="101" t="s">
        <v>9</v>
      </c>
      <c r="AW394" s="101" t="s">
        <v>114</v>
      </c>
      <c r="AX394" s="101" t="s">
        <v>80</v>
      </c>
      <c r="AY394" s="102" t="s">
        <v>105</v>
      </c>
    </row>
    <row r="395" spans="2:65" s="13" customFormat="1" ht="25.5" hidden="1" customHeight="1" x14ac:dyDescent="0.3">
      <c r="B395" s="56"/>
      <c r="C395" s="91" t="s">
        <v>690</v>
      </c>
      <c r="D395" s="91" t="s">
        <v>106</v>
      </c>
      <c r="E395" s="92" t="s">
        <v>691</v>
      </c>
      <c r="F395" s="139" t="s">
        <v>692</v>
      </c>
      <c r="G395" s="139"/>
      <c r="H395" s="139"/>
      <c r="I395" s="139"/>
      <c r="J395" s="93" t="s">
        <v>204</v>
      </c>
      <c r="K395" s="94">
        <v>117</v>
      </c>
      <c r="L395" s="140">
        <v>0</v>
      </c>
      <c r="M395" s="140"/>
      <c r="N395" s="130">
        <f>ROUND(L395*K395,2)</f>
        <v>0</v>
      </c>
      <c r="O395" s="130"/>
      <c r="P395" s="130"/>
      <c r="Q395" s="130"/>
      <c r="R395" s="59"/>
      <c r="T395" s="95" t="s">
        <v>17</v>
      </c>
      <c r="U395" s="96" t="s">
        <v>33</v>
      </c>
      <c r="W395" s="97">
        <f>V395*K395</f>
        <v>0</v>
      </c>
      <c r="X395" s="97">
        <v>4.0000000000000002E-4</v>
      </c>
      <c r="Y395" s="97">
        <f>X395*K395</f>
        <v>4.6800000000000001E-2</v>
      </c>
      <c r="Z395" s="97">
        <v>0</v>
      </c>
      <c r="AA395" s="98">
        <f>Z395*K395</f>
        <v>0</v>
      </c>
      <c r="AR395" s="6" t="s">
        <v>184</v>
      </c>
      <c r="AT395" s="6" t="s">
        <v>106</v>
      </c>
      <c r="AU395" s="6" t="s">
        <v>9</v>
      </c>
      <c r="AY395" s="6" t="s">
        <v>105</v>
      </c>
      <c r="BE395" s="99">
        <f>IF(U395="základní",N395,0)</f>
        <v>0</v>
      </c>
      <c r="BF395" s="99">
        <f>IF(U395="snížená",N395,0)</f>
        <v>0</v>
      </c>
      <c r="BG395" s="99">
        <f>IF(U395="zákl. přenesená",N395,0)</f>
        <v>0</v>
      </c>
      <c r="BH395" s="99">
        <f>IF(U395="sníž. přenesená",N395,0)</f>
        <v>0</v>
      </c>
      <c r="BI395" s="99">
        <f>IF(U395="nulová",N395,0)</f>
        <v>0</v>
      </c>
      <c r="BJ395" s="6" t="s">
        <v>80</v>
      </c>
      <c r="BK395" s="99">
        <f>ROUND(L395*K395,2)</f>
        <v>0</v>
      </c>
      <c r="BL395" s="6" t="s">
        <v>184</v>
      </c>
      <c r="BM395" s="6" t="s">
        <v>693</v>
      </c>
    </row>
    <row r="396" spans="2:65" s="13" customFormat="1" ht="25.5" hidden="1" customHeight="1" x14ac:dyDescent="0.3">
      <c r="B396" s="56"/>
      <c r="C396" s="91" t="s">
        <v>694</v>
      </c>
      <c r="D396" s="91" t="s">
        <v>106</v>
      </c>
      <c r="E396" s="92" t="s">
        <v>695</v>
      </c>
      <c r="F396" s="139" t="s">
        <v>696</v>
      </c>
      <c r="G396" s="139"/>
      <c r="H396" s="139"/>
      <c r="I396" s="139"/>
      <c r="J396" s="93" t="s">
        <v>204</v>
      </c>
      <c r="K396" s="94">
        <v>34</v>
      </c>
      <c r="L396" s="140">
        <v>0</v>
      </c>
      <c r="M396" s="140"/>
      <c r="N396" s="130">
        <f>ROUND(L396*K396,2)</f>
        <v>0</v>
      </c>
      <c r="O396" s="130"/>
      <c r="P396" s="130"/>
      <c r="Q396" s="130"/>
      <c r="R396" s="59"/>
      <c r="T396" s="95" t="s">
        <v>17</v>
      </c>
      <c r="U396" s="96" t="s">
        <v>33</v>
      </c>
      <c r="W396" s="97">
        <f>V396*K396</f>
        <v>0</v>
      </c>
      <c r="X396" s="97">
        <v>4.0000000000000002E-4</v>
      </c>
      <c r="Y396" s="97">
        <f>X396*K396</f>
        <v>1.3600000000000001E-2</v>
      </c>
      <c r="Z396" s="97">
        <v>0</v>
      </c>
      <c r="AA396" s="98">
        <f>Z396*K396</f>
        <v>0</v>
      </c>
      <c r="AR396" s="6" t="s">
        <v>184</v>
      </c>
      <c r="AT396" s="6" t="s">
        <v>106</v>
      </c>
      <c r="AU396" s="6" t="s">
        <v>9</v>
      </c>
      <c r="AY396" s="6" t="s">
        <v>105</v>
      </c>
      <c r="BE396" s="99">
        <f>IF(U396="základní",N396,0)</f>
        <v>0</v>
      </c>
      <c r="BF396" s="99">
        <f>IF(U396="snížená",N396,0)</f>
        <v>0</v>
      </c>
      <c r="BG396" s="99">
        <f>IF(U396="zákl. přenesená",N396,0)</f>
        <v>0</v>
      </c>
      <c r="BH396" s="99">
        <f>IF(U396="sníž. přenesená",N396,0)</f>
        <v>0</v>
      </c>
      <c r="BI396" s="99">
        <f>IF(U396="nulová",N396,0)</f>
        <v>0</v>
      </c>
      <c r="BJ396" s="6" t="s">
        <v>80</v>
      </c>
      <c r="BK396" s="99">
        <f>ROUND(L396*K396,2)</f>
        <v>0</v>
      </c>
      <c r="BL396" s="6" t="s">
        <v>184</v>
      </c>
      <c r="BM396" s="6" t="s">
        <v>697</v>
      </c>
    </row>
    <row r="397" spans="2:65" s="13" customFormat="1" ht="25.5" hidden="1" customHeight="1" x14ac:dyDescent="0.3">
      <c r="B397" s="56"/>
      <c r="C397" s="114" t="s">
        <v>698</v>
      </c>
      <c r="D397" s="114" t="s">
        <v>196</v>
      </c>
      <c r="E397" s="115" t="s">
        <v>699</v>
      </c>
      <c r="F397" s="146" t="s">
        <v>700</v>
      </c>
      <c r="G397" s="146"/>
      <c r="H397" s="146"/>
      <c r="I397" s="146"/>
      <c r="J397" s="116" t="s">
        <v>204</v>
      </c>
      <c r="K397" s="117">
        <v>169.12</v>
      </c>
      <c r="L397" s="147">
        <v>0</v>
      </c>
      <c r="M397" s="147"/>
      <c r="N397" s="143">
        <f>ROUND(L397*K397,2)</f>
        <v>0</v>
      </c>
      <c r="O397" s="130"/>
      <c r="P397" s="130"/>
      <c r="Q397" s="130"/>
      <c r="R397" s="59"/>
      <c r="T397" s="95" t="s">
        <v>17</v>
      </c>
      <c r="U397" s="96" t="s">
        <v>33</v>
      </c>
      <c r="W397" s="97">
        <f>V397*K397</f>
        <v>0</v>
      </c>
      <c r="X397" s="97">
        <v>3.8800000000000002E-3</v>
      </c>
      <c r="Y397" s="97">
        <f>X397*K397</f>
        <v>0.65618560000000004</v>
      </c>
      <c r="Z397" s="97">
        <v>0</v>
      </c>
      <c r="AA397" s="98">
        <f>Z397*K397</f>
        <v>0</v>
      </c>
      <c r="AR397" s="6" t="s">
        <v>268</v>
      </c>
      <c r="AT397" s="6" t="s">
        <v>196</v>
      </c>
      <c r="AU397" s="6" t="s">
        <v>9</v>
      </c>
      <c r="AY397" s="6" t="s">
        <v>105</v>
      </c>
      <c r="BE397" s="99">
        <f>IF(U397="základní",N397,0)</f>
        <v>0</v>
      </c>
      <c r="BF397" s="99">
        <f>IF(U397="snížená",N397,0)</f>
        <v>0</v>
      </c>
      <c r="BG397" s="99">
        <f>IF(U397="zákl. přenesená",N397,0)</f>
        <v>0</v>
      </c>
      <c r="BH397" s="99">
        <f>IF(U397="sníž. přenesená",N397,0)</f>
        <v>0</v>
      </c>
      <c r="BI397" s="99">
        <f>IF(U397="nulová",N397,0)</f>
        <v>0</v>
      </c>
      <c r="BJ397" s="6" t="s">
        <v>80</v>
      </c>
      <c r="BK397" s="99">
        <f>ROUND(L397*K397,2)</f>
        <v>0</v>
      </c>
      <c r="BL397" s="6" t="s">
        <v>184</v>
      </c>
      <c r="BM397" s="6" t="s">
        <v>701</v>
      </c>
    </row>
    <row r="398" spans="2:65" s="101" customFormat="1" ht="16.5" hidden="1" customHeight="1" x14ac:dyDescent="0.3">
      <c r="B398" s="100"/>
      <c r="E398" s="102" t="s">
        <v>17</v>
      </c>
      <c r="F398" s="133" t="s">
        <v>702</v>
      </c>
      <c r="G398" s="134"/>
      <c r="H398" s="134"/>
      <c r="I398" s="134"/>
      <c r="K398" s="103">
        <v>151</v>
      </c>
      <c r="R398" s="104"/>
      <c r="T398" s="105"/>
      <c r="AA398" s="106"/>
      <c r="AT398" s="102" t="s">
        <v>113</v>
      </c>
      <c r="AU398" s="102" t="s">
        <v>9</v>
      </c>
      <c r="AV398" s="101" t="s">
        <v>9</v>
      </c>
      <c r="AW398" s="101" t="s">
        <v>114</v>
      </c>
      <c r="AX398" s="101" t="s">
        <v>80</v>
      </c>
      <c r="AY398" s="102" t="s">
        <v>105</v>
      </c>
    </row>
    <row r="399" spans="2:65" s="13" customFormat="1" ht="25.5" hidden="1" customHeight="1" x14ac:dyDescent="0.3">
      <c r="B399" s="56"/>
      <c r="C399" s="114" t="s">
        <v>703</v>
      </c>
      <c r="D399" s="114" t="s">
        <v>196</v>
      </c>
      <c r="E399" s="115" t="s">
        <v>704</v>
      </c>
      <c r="F399" s="146" t="s">
        <v>705</v>
      </c>
      <c r="G399" s="146"/>
      <c r="H399" s="146"/>
      <c r="I399" s="146"/>
      <c r="J399" s="116" t="s">
        <v>204</v>
      </c>
      <c r="K399" s="117">
        <v>169.12</v>
      </c>
      <c r="L399" s="147">
        <v>0</v>
      </c>
      <c r="M399" s="147"/>
      <c r="N399" s="143">
        <f>ROUND(L399*K399,2)</f>
        <v>0</v>
      </c>
      <c r="O399" s="130"/>
      <c r="P399" s="130"/>
      <c r="Q399" s="130"/>
      <c r="R399" s="59"/>
      <c r="T399" s="95" t="s">
        <v>17</v>
      </c>
      <c r="U399" s="96" t="s">
        <v>33</v>
      </c>
      <c r="W399" s="97">
        <f>V399*K399</f>
        <v>0</v>
      </c>
      <c r="X399" s="97">
        <v>3.8800000000000002E-3</v>
      </c>
      <c r="Y399" s="97">
        <f>X399*K399</f>
        <v>0.65618560000000004</v>
      </c>
      <c r="Z399" s="97">
        <v>0</v>
      </c>
      <c r="AA399" s="98">
        <f>Z399*K399</f>
        <v>0</v>
      </c>
      <c r="AR399" s="6" t="s">
        <v>268</v>
      </c>
      <c r="AT399" s="6" t="s">
        <v>196</v>
      </c>
      <c r="AU399" s="6" t="s">
        <v>9</v>
      </c>
      <c r="AY399" s="6" t="s">
        <v>105</v>
      </c>
      <c r="BE399" s="99">
        <f>IF(U399="základní",N399,0)</f>
        <v>0</v>
      </c>
      <c r="BF399" s="99">
        <f>IF(U399="snížená",N399,0)</f>
        <v>0</v>
      </c>
      <c r="BG399" s="99">
        <f>IF(U399="zákl. přenesená",N399,0)</f>
        <v>0</v>
      </c>
      <c r="BH399" s="99">
        <f>IF(U399="sníž. přenesená",N399,0)</f>
        <v>0</v>
      </c>
      <c r="BI399" s="99">
        <f>IF(U399="nulová",N399,0)</f>
        <v>0</v>
      </c>
      <c r="BJ399" s="6" t="s">
        <v>80</v>
      </c>
      <c r="BK399" s="99">
        <f>ROUND(L399*K399,2)</f>
        <v>0</v>
      </c>
      <c r="BL399" s="6" t="s">
        <v>184</v>
      </c>
      <c r="BM399" s="6" t="s">
        <v>706</v>
      </c>
    </row>
    <row r="400" spans="2:65" s="13" customFormat="1" ht="25.5" hidden="1" customHeight="1" x14ac:dyDescent="0.3">
      <c r="B400" s="56"/>
      <c r="C400" s="91" t="s">
        <v>707</v>
      </c>
      <c r="D400" s="91" t="s">
        <v>106</v>
      </c>
      <c r="E400" s="92" t="s">
        <v>708</v>
      </c>
      <c r="F400" s="139" t="s">
        <v>709</v>
      </c>
      <c r="G400" s="139"/>
      <c r="H400" s="139"/>
      <c r="I400" s="139"/>
      <c r="J400" s="93" t="s">
        <v>204</v>
      </c>
      <c r="K400" s="94">
        <v>58.5</v>
      </c>
      <c r="L400" s="140">
        <v>0</v>
      </c>
      <c r="M400" s="140"/>
      <c r="N400" s="130">
        <f>ROUND(L400*K400,2)</f>
        <v>0</v>
      </c>
      <c r="O400" s="130"/>
      <c r="P400" s="130"/>
      <c r="Q400" s="130"/>
      <c r="R400" s="59"/>
      <c r="T400" s="95" t="s">
        <v>17</v>
      </c>
      <c r="U400" s="96" t="s">
        <v>33</v>
      </c>
      <c r="W400" s="97">
        <f>V400*K400</f>
        <v>0</v>
      </c>
      <c r="X400" s="97">
        <v>8.4000000000000003E-4</v>
      </c>
      <c r="Y400" s="97">
        <f>X400*K400</f>
        <v>4.9140000000000003E-2</v>
      </c>
      <c r="Z400" s="97">
        <v>0</v>
      </c>
      <c r="AA400" s="98">
        <f>Z400*K400</f>
        <v>0</v>
      </c>
      <c r="AR400" s="6" t="s">
        <v>184</v>
      </c>
      <c r="AT400" s="6" t="s">
        <v>106</v>
      </c>
      <c r="AU400" s="6" t="s">
        <v>9</v>
      </c>
      <c r="AY400" s="6" t="s">
        <v>105</v>
      </c>
      <c r="BE400" s="99">
        <f>IF(U400="základní",N400,0)</f>
        <v>0</v>
      </c>
      <c r="BF400" s="99">
        <f>IF(U400="snížená",N400,0)</f>
        <v>0</v>
      </c>
      <c r="BG400" s="99">
        <f>IF(U400="zákl. přenesená",N400,0)</f>
        <v>0</v>
      </c>
      <c r="BH400" s="99">
        <f>IF(U400="sníž. přenesená",N400,0)</f>
        <v>0</v>
      </c>
      <c r="BI400" s="99">
        <f>IF(U400="nulová",N400,0)</f>
        <v>0</v>
      </c>
      <c r="BJ400" s="6" t="s">
        <v>80</v>
      </c>
      <c r="BK400" s="99">
        <f>ROUND(L400*K400,2)</f>
        <v>0</v>
      </c>
      <c r="BL400" s="6" t="s">
        <v>184</v>
      </c>
      <c r="BM400" s="6" t="s">
        <v>710</v>
      </c>
    </row>
    <row r="401" spans="2:65" s="101" customFormat="1" ht="16.5" hidden="1" customHeight="1" x14ac:dyDescent="0.3">
      <c r="B401" s="100"/>
      <c r="E401" s="102" t="s">
        <v>17</v>
      </c>
      <c r="F401" s="133" t="s">
        <v>711</v>
      </c>
      <c r="G401" s="134"/>
      <c r="H401" s="134"/>
      <c r="I401" s="134"/>
      <c r="K401" s="103">
        <v>51.5</v>
      </c>
      <c r="R401" s="104"/>
      <c r="T401" s="105"/>
      <c r="AA401" s="106"/>
      <c r="AT401" s="102" t="s">
        <v>113</v>
      </c>
      <c r="AU401" s="102" t="s">
        <v>9</v>
      </c>
      <c r="AV401" s="101" t="s">
        <v>9</v>
      </c>
      <c r="AW401" s="101" t="s">
        <v>114</v>
      </c>
      <c r="AX401" s="101" t="s">
        <v>104</v>
      </c>
      <c r="AY401" s="102" t="s">
        <v>105</v>
      </c>
    </row>
    <row r="402" spans="2:65" s="101" customFormat="1" ht="16.5" hidden="1" customHeight="1" x14ac:dyDescent="0.3">
      <c r="B402" s="100"/>
      <c r="E402" s="102" t="s">
        <v>17</v>
      </c>
      <c r="F402" s="135" t="s">
        <v>712</v>
      </c>
      <c r="G402" s="136"/>
      <c r="H402" s="136"/>
      <c r="I402" s="136"/>
      <c r="K402" s="103">
        <v>7</v>
      </c>
      <c r="R402" s="104"/>
      <c r="T402" s="105"/>
      <c r="AA402" s="106"/>
      <c r="AT402" s="102" t="s">
        <v>113</v>
      </c>
      <c r="AU402" s="102" t="s">
        <v>9</v>
      </c>
      <c r="AV402" s="101" t="s">
        <v>9</v>
      </c>
      <c r="AW402" s="101" t="s">
        <v>114</v>
      </c>
      <c r="AX402" s="101" t="s">
        <v>104</v>
      </c>
      <c r="AY402" s="102" t="s">
        <v>105</v>
      </c>
    </row>
    <row r="403" spans="2:65" s="108" customFormat="1" ht="16.5" hidden="1" customHeight="1" x14ac:dyDescent="0.3">
      <c r="B403" s="107"/>
      <c r="E403" s="109" t="s">
        <v>17</v>
      </c>
      <c r="F403" s="137" t="s">
        <v>120</v>
      </c>
      <c r="G403" s="138"/>
      <c r="H403" s="138"/>
      <c r="I403" s="138"/>
      <c r="K403" s="110">
        <v>58.5</v>
      </c>
      <c r="R403" s="111"/>
      <c r="T403" s="112"/>
      <c r="AA403" s="113"/>
      <c r="AT403" s="109" t="s">
        <v>113</v>
      </c>
      <c r="AU403" s="109" t="s">
        <v>9</v>
      </c>
      <c r="AV403" s="108" t="s">
        <v>110</v>
      </c>
      <c r="AW403" s="108" t="s">
        <v>114</v>
      </c>
      <c r="AX403" s="108" t="s">
        <v>80</v>
      </c>
      <c r="AY403" s="109" t="s">
        <v>105</v>
      </c>
    </row>
    <row r="404" spans="2:65" s="13" customFormat="1" ht="25.5" hidden="1" customHeight="1" x14ac:dyDescent="0.3">
      <c r="B404" s="56"/>
      <c r="C404" s="91" t="s">
        <v>713</v>
      </c>
      <c r="D404" s="91" t="s">
        <v>106</v>
      </c>
      <c r="E404" s="92" t="s">
        <v>714</v>
      </c>
      <c r="F404" s="139" t="s">
        <v>715</v>
      </c>
      <c r="G404" s="139"/>
      <c r="H404" s="139"/>
      <c r="I404" s="139"/>
      <c r="J404" s="93" t="s">
        <v>192</v>
      </c>
      <c r="K404" s="94">
        <v>51.5</v>
      </c>
      <c r="L404" s="140">
        <v>0</v>
      </c>
      <c r="M404" s="140"/>
      <c r="N404" s="130">
        <f>ROUND(L404*K404,2)</f>
        <v>0</v>
      </c>
      <c r="O404" s="130"/>
      <c r="P404" s="130"/>
      <c r="Q404" s="130"/>
      <c r="R404" s="59"/>
      <c r="T404" s="95" t="s">
        <v>17</v>
      </c>
      <c r="U404" s="96" t="s">
        <v>33</v>
      </c>
      <c r="W404" s="97">
        <f>V404*K404</f>
        <v>0</v>
      </c>
      <c r="X404" s="97">
        <v>2.0000000000000001E-4</v>
      </c>
      <c r="Y404" s="97">
        <f>X404*K404</f>
        <v>1.03E-2</v>
      </c>
      <c r="Z404" s="97">
        <v>0</v>
      </c>
      <c r="AA404" s="98">
        <f>Z404*K404</f>
        <v>0</v>
      </c>
      <c r="AR404" s="6" t="s">
        <v>184</v>
      </c>
      <c r="AT404" s="6" t="s">
        <v>106</v>
      </c>
      <c r="AU404" s="6" t="s">
        <v>9</v>
      </c>
      <c r="AY404" s="6" t="s">
        <v>105</v>
      </c>
      <c r="BE404" s="99">
        <f>IF(U404="základní",N404,0)</f>
        <v>0</v>
      </c>
      <c r="BF404" s="99">
        <f>IF(U404="snížená",N404,0)</f>
        <v>0</v>
      </c>
      <c r="BG404" s="99">
        <f>IF(U404="zákl. přenesená",N404,0)</f>
        <v>0</v>
      </c>
      <c r="BH404" s="99">
        <f>IF(U404="sníž. přenesená",N404,0)</f>
        <v>0</v>
      </c>
      <c r="BI404" s="99">
        <f>IF(U404="nulová",N404,0)</f>
        <v>0</v>
      </c>
      <c r="BJ404" s="6" t="s">
        <v>80</v>
      </c>
      <c r="BK404" s="99">
        <f>ROUND(L404*K404,2)</f>
        <v>0</v>
      </c>
      <c r="BL404" s="6" t="s">
        <v>184</v>
      </c>
      <c r="BM404" s="6" t="s">
        <v>716</v>
      </c>
    </row>
    <row r="405" spans="2:65" s="101" customFormat="1" ht="16.5" hidden="1" customHeight="1" x14ac:dyDescent="0.3">
      <c r="B405" s="100"/>
      <c r="E405" s="102" t="s">
        <v>17</v>
      </c>
      <c r="F405" s="133" t="s">
        <v>717</v>
      </c>
      <c r="G405" s="134"/>
      <c r="H405" s="134"/>
      <c r="I405" s="134"/>
      <c r="K405" s="103">
        <v>51.5</v>
      </c>
      <c r="R405" s="104"/>
      <c r="T405" s="105"/>
      <c r="AA405" s="106"/>
      <c r="AT405" s="102" t="s">
        <v>113</v>
      </c>
      <c r="AU405" s="102" t="s">
        <v>9</v>
      </c>
      <c r="AV405" s="101" t="s">
        <v>9</v>
      </c>
      <c r="AW405" s="101" t="s">
        <v>114</v>
      </c>
      <c r="AX405" s="101" t="s">
        <v>80</v>
      </c>
      <c r="AY405" s="102" t="s">
        <v>105</v>
      </c>
    </row>
    <row r="406" spans="2:65" s="13" customFormat="1" ht="38.25" hidden="1" customHeight="1" x14ac:dyDescent="0.3">
      <c r="B406" s="56"/>
      <c r="C406" s="91" t="s">
        <v>718</v>
      </c>
      <c r="D406" s="91" t="s">
        <v>106</v>
      </c>
      <c r="E406" s="92" t="s">
        <v>719</v>
      </c>
      <c r="F406" s="139" t="s">
        <v>720</v>
      </c>
      <c r="G406" s="139"/>
      <c r="H406" s="139"/>
      <c r="I406" s="139"/>
      <c r="J406" s="93" t="s">
        <v>276</v>
      </c>
      <c r="K406" s="94">
        <v>8</v>
      </c>
      <c r="L406" s="140">
        <v>0</v>
      </c>
      <c r="M406" s="140"/>
      <c r="N406" s="130">
        <f>ROUND(L406*K406,2)</f>
        <v>0</v>
      </c>
      <c r="O406" s="130"/>
      <c r="P406" s="130"/>
      <c r="Q406" s="130"/>
      <c r="R406" s="59"/>
      <c r="T406" s="95" t="s">
        <v>17</v>
      </c>
      <c r="U406" s="96" t="s">
        <v>33</v>
      </c>
      <c r="W406" s="97">
        <f>V406*K406</f>
        <v>0</v>
      </c>
      <c r="X406" s="97">
        <v>2.9999999999999997E-4</v>
      </c>
      <c r="Y406" s="97">
        <f>X406*K406</f>
        <v>2.3999999999999998E-3</v>
      </c>
      <c r="Z406" s="97">
        <v>0</v>
      </c>
      <c r="AA406" s="98">
        <f>Z406*K406</f>
        <v>0</v>
      </c>
      <c r="AR406" s="6" t="s">
        <v>184</v>
      </c>
      <c r="AT406" s="6" t="s">
        <v>106</v>
      </c>
      <c r="AU406" s="6" t="s">
        <v>9</v>
      </c>
      <c r="AY406" s="6" t="s">
        <v>105</v>
      </c>
      <c r="BE406" s="99">
        <f>IF(U406="základní",N406,0)</f>
        <v>0</v>
      </c>
      <c r="BF406" s="99">
        <f>IF(U406="snížená",N406,0)</f>
        <v>0</v>
      </c>
      <c r="BG406" s="99">
        <f>IF(U406="zákl. přenesená",N406,0)</f>
        <v>0</v>
      </c>
      <c r="BH406" s="99">
        <f>IF(U406="sníž. přenesená",N406,0)</f>
        <v>0</v>
      </c>
      <c r="BI406" s="99">
        <f>IF(U406="nulová",N406,0)</f>
        <v>0</v>
      </c>
      <c r="BJ406" s="6" t="s">
        <v>80</v>
      </c>
      <c r="BK406" s="99">
        <f>ROUND(L406*K406,2)</f>
        <v>0</v>
      </c>
      <c r="BL406" s="6" t="s">
        <v>184</v>
      </c>
      <c r="BM406" s="6" t="s">
        <v>721</v>
      </c>
    </row>
    <row r="407" spans="2:65" s="101" customFormat="1" ht="16.5" hidden="1" customHeight="1" x14ac:dyDescent="0.3">
      <c r="B407" s="100"/>
      <c r="E407" s="102" t="s">
        <v>17</v>
      </c>
      <c r="F407" s="133" t="s">
        <v>722</v>
      </c>
      <c r="G407" s="134"/>
      <c r="H407" s="134"/>
      <c r="I407" s="134"/>
      <c r="K407" s="103">
        <v>8</v>
      </c>
      <c r="R407" s="104"/>
      <c r="T407" s="105"/>
      <c r="AA407" s="106"/>
      <c r="AT407" s="102" t="s">
        <v>113</v>
      </c>
      <c r="AU407" s="102" t="s">
        <v>9</v>
      </c>
      <c r="AV407" s="101" t="s">
        <v>9</v>
      </c>
      <c r="AW407" s="101" t="s">
        <v>114</v>
      </c>
      <c r="AX407" s="101" t="s">
        <v>80</v>
      </c>
      <c r="AY407" s="102" t="s">
        <v>105</v>
      </c>
    </row>
    <row r="408" spans="2:65" s="13" customFormat="1" ht="38.25" hidden="1" customHeight="1" x14ac:dyDescent="0.3">
      <c r="B408" s="56"/>
      <c r="C408" s="91" t="s">
        <v>723</v>
      </c>
      <c r="D408" s="91" t="s">
        <v>106</v>
      </c>
      <c r="E408" s="92" t="s">
        <v>724</v>
      </c>
      <c r="F408" s="139" t="s">
        <v>725</v>
      </c>
      <c r="G408" s="139"/>
      <c r="H408" s="139"/>
      <c r="I408" s="139"/>
      <c r="J408" s="93" t="s">
        <v>726</v>
      </c>
      <c r="K408" s="122">
        <v>0</v>
      </c>
      <c r="L408" s="140">
        <v>0</v>
      </c>
      <c r="M408" s="140"/>
      <c r="N408" s="130">
        <f>ROUND(L408*K408,2)</f>
        <v>0</v>
      </c>
      <c r="O408" s="130"/>
      <c r="P408" s="130"/>
      <c r="Q408" s="130"/>
      <c r="R408" s="59"/>
      <c r="T408" s="95" t="s">
        <v>17</v>
      </c>
      <c r="U408" s="96" t="s">
        <v>33</v>
      </c>
      <c r="W408" s="97">
        <f>V408*K408</f>
        <v>0</v>
      </c>
      <c r="X408" s="97">
        <v>0</v>
      </c>
      <c r="Y408" s="97">
        <f>X408*K408</f>
        <v>0</v>
      </c>
      <c r="Z408" s="97">
        <v>0</v>
      </c>
      <c r="AA408" s="98">
        <f>Z408*K408</f>
        <v>0</v>
      </c>
      <c r="AR408" s="6" t="s">
        <v>184</v>
      </c>
      <c r="AT408" s="6" t="s">
        <v>106</v>
      </c>
      <c r="AU408" s="6" t="s">
        <v>9</v>
      </c>
      <c r="AY408" s="6" t="s">
        <v>105</v>
      </c>
      <c r="BE408" s="99">
        <f>IF(U408="základní",N408,0)</f>
        <v>0</v>
      </c>
      <c r="BF408" s="99">
        <f>IF(U408="snížená",N408,0)</f>
        <v>0</v>
      </c>
      <c r="BG408" s="99">
        <f>IF(U408="zákl. přenesená",N408,0)</f>
        <v>0</v>
      </c>
      <c r="BH408" s="99">
        <f>IF(U408="sníž. přenesená",N408,0)</f>
        <v>0</v>
      </c>
      <c r="BI408" s="99">
        <f>IF(U408="nulová",N408,0)</f>
        <v>0</v>
      </c>
      <c r="BJ408" s="6" t="s">
        <v>80</v>
      </c>
      <c r="BK408" s="99">
        <f>ROUND(L408*K408,2)</f>
        <v>0</v>
      </c>
      <c r="BL408" s="6" t="s">
        <v>184</v>
      </c>
      <c r="BM408" s="6" t="s">
        <v>727</v>
      </c>
    </row>
    <row r="409" spans="2:65" s="81" customFormat="1" ht="29.85" hidden="1" customHeight="1" x14ac:dyDescent="0.3">
      <c r="B409" s="80"/>
      <c r="D409" s="90" t="s">
        <v>65</v>
      </c>
      <c r="E409" s="90"/>
      <c r="F409" s="90"/>
      <c r="G409" s="90"/>
      <c r="H409" s="90"/>
      <c r="I409" s="90"/>
      <c r="J409" s="90"/>
      <c r="K409" s="90"/>
      <c r="L409" s="90"/>
      <c r="M409" s="90"/>
      <c r="N409" s="141">
        <f>BK409</f>
        <v>0</v>
      </c>
      <c r="O409" s="142"/>
      <c r="P409" s="142"/>
      <c r="Q409" s="142"/>
      <c r="R409" s="83"/>
      <c r="T409" s="84"/>
      <c r="W409" s="85">
        <f>SUM(W410:W432)</f>
        <v>0</v>
      </c>
      <c r="Y409" s="85">
        <f>SUM(Y410:Y432)</f>
        <v>0.27892800000000001</v>
      </c>
      <c r="AA409" s="86">
        <f>SUM(AA410:AA432)</f>
        <v>0</v>
      </c>
      <c r="AR409" s="87" t="s">
        <v>9</v>
      </c>
      <c r="AT409" s="88" t="s">
        <v>103</v>
      </c>
      <c r="AU409" s="88" t="s">
        <v>80</v>
      </c>
      <c r="AY409" s="87" t="s">
        <v>105</v>
      </c>
      <c r="BK409" s="89">
        <f>SUM(BK410:BK432)</f>
        <v>0</v>
      </c>
    </row>
    <row r="410" spans="2:65" s="13" customFormat="1" ht="38.25" hidden="1" customHeight="1" x14ac:dyDescent="0.3">
      <c r="B410" s="56"/>
      <c r="C410" s="91" t="s">
        <v>728</v>
      </c>
      <c r="D410" s="91" t="s">
        <v>106</v>
      </c>
      <c r="E410" s="92" t="s">
        <v>729</v>
      </c>
      <c r="F410" s="139" t="s">
        <v>730</v>
      </c>
      <c r="G410" s="139"/>
      <c r="H410" s="139"/>
      <c r="I410" s="139"/>
      <c r="J410" s="93" t="s">
        <v>204</v>
      </c>
      <c r="K410" s="94">
        <v>188.006</v>
      </c>
      <c r="L410" s="140">
        <v>0</v>
      </c>
      <c r="M410" s="140"/>
      <c r="N410" s="130">
        <f>ROUND(L410*K410,2)</f>
        <v>0</v>
      </c>
      <c r="O410" s="130"/>
      <c r="P410" s="130"/>
      <c r="Q410" s="130"/>
      <c r="R410" s="59"/>
      <c r="T410" s="95" t="s">
        <v>17</v>
      </c>
      <c r="U410" s="96" t="s">
        <v>33</v>
      </c>
      <c r="W410" s="97">
        <f>V410*K410</f>
        <v>0</v>
      </c>
      <c r="X410" s="97">
        <v>0</v>
      </c>
      <c r="Y410" s="97">
        <f>X410*K410</f>
        <v>0</v>
      </c>
      <c r="Z410" s="97">
        <v>0</v>
      </c>
      <c r="AA410" s="98">
        <f>Z410*K410</f>
        <v>0</v>
      </c>
      <c r="AR410" s="6" t="s">
        <v>184</v>
      </c>
      <c r="AT410" s="6" t="s">
        <v>106</v>
      </c>
      <c r="AU410" s="6" t="s">
        <v>9</v>
      </c>
      <c r="AY410" s="6" t="s">
        <v>105</v>
      </c>
      <c r="BE410" s="99">
        <f>IF(U410="základní",N410,0)</f>
        <v>0</v>
      </c>
      <c r="BF410" s="99">
        <f>IF(U410="snížená",N410,0)</f>
        <v>0</v>
      </c>
      <c r="BG410" s="99">
        <f>IF(U410="zákl. přenesená",N410,0)</f>
        <v>0</v>
      </c>
      <c r="BH410" s="99">
        <f>IF(U410="sníž. přenesená",N410,0)</f>
        <v>0</v>
      </c>
      <c r="BI410" s="99">
        <f>IF(U410="nulová",N410,0)</f>
        <v>0</v>
      </c>
      <c r="BJ410" s="6" t="s">
        <v>80</v>
      </c>
      <c r="BK410" s="99">
        <f>ROUND(L410*K410,2)</f>
        <v>0</v>
      </c>
      <c r="BL410" s="6" t="s">
        <v>184</v>
      </c>
      <c r="BM410" s="6" t="s">
        <v>731</v>
      </c>
    </row>
    <row r="411" spans="2:65" s="101" customFormat="1" ht="16.5" hidden="1" customHeight="1" x14ac:dyDescent="0.3">
      <c r="B411" s="100"/>
      <c r="E411" s="102" t="s">
        <v>17</v>
      </c>
      <c r="F411" s="133" t="s">
        <v>732</v>
      </c>
      <c r="G411" s="134"/>
      <c r="H411" s="134"/>
      <c r="I411" s="134"/>
      <c r="K411" s="103">
        <v>188.006</v>
      </c>
      <c r="R411" s="104"/>
      <c r="T411" s="105"/>
      <c r="AA411" s="106"/>
      <c r="AT411" s="102" t="s">
        <v>113</v>
      </c>
      <c r="AU411" s="102" t="s">
        <v>9</v>
      </c>
      <c r="AV411" s="101" t="s">
        <v>9</v>
      </c>
      <c r="AW411" s="101" t="s">
        <v>114</v>
      </c>
      <c r="AX411" s="101" t="s">
        <v>80</v>
      </c>
      <c r="AY411" s="102" t="s">
        <v>105</v>
      </c>
    </row>
    <row r="412" spans="2:65" s="13" customFormat="1" ht="16.5" hidden="1" customHeight="1" x14ac:dyDescent="0.3">
      <c r="B412" s="56"/>
      <c r="C412" s="114" t="s">
        <v>733</v>
      </c>
      <c r="D412" s="114" t="s">
        <v>196</v>
      </c>
      <c r="E412" s="115" t="s">
        <v>734</v>
      </c>
      <c r="F412" s="146" t="s">
        <v>735</v>
      </c>
      <c r="G412" s="146"/>
      <c r="H412" s="146"/>
      <c r="I412" s="146"/>
      <c r="J412" s="116" t="s">
        <v>181</v>
      </c>
      <c r="K412" s="117">
        <v>1.9E-2</v>
      </c>
      <c r="L412" s="147">
        <v>0</v>
      </c>
      <c r="M412" s="147"/>
      <c r="N412" s="143">
        <f>ROUND(L412*K412,2)</f>
        <v>0</v>
      </c>
      <c r="O412" s="130"/>
      <c r="P412" s="130"/>
      <c r="Q412" s="130"/>
      <c r="R412" s="59"/>
      <c r="T412" s="95" t="s">
        <v>17</v>
      </c>
      <c r="U412" s="96" t="s">
        <v>33</v>
      </c>
      <c r="W412" s="97">
        <f>V412*K412</f>
        <v>0</v>
      </c>
      <c r="X412" s="97">
        <v>0</v>
      </c>
      <c r="Y412" s="97">
        <f>X412*K412</f>
        <v>0</v>
      </c>
      <c r="Z412" s="97">
        <v>0</v>
      </c>
      <c r="AA412" s="98">
        <f>Z412*K412</f>
        <v>0</v>
      </c>
      <c r="AR412" s="6" t="s">
        <v>268</v>
      </c>
      <c r="AT412" s="6" t="s">
        <v>196</v>
      </c>
      <c r="AU412" s="6" t="s">
        <v>9</v>
      </c>
      <c r="AY412" s="6" t="s">
        <v>105</v>
      </c>
      <c r="BE412" s="99">
        <f>IF(U412="základní",N412,0)</f>
        <v>0</v>
      </c>
      <c r="BF412" s="99">
        <f>IF(U412="snížená",N412,0)</f>
        <v>0</v>
      </c>
      <c r="BG412" s="99">
        <f>IF(U412="zákl. přenesená",N412,0)</f>
        <v>0</v>
      </c>
      <c r="BH412" s="99">
        <f>IF(U412="sníž. přenesená",N412,0)</f>
        <v>0</v>
      </c>
      <c r="BI412" s="99">
        <f>IF(U412="nulová",N412,0)</f>
        <v>0</v>
      </c>
      <c r="BJ412" s="6" t="s">
        <v>80</v>
      </c>
      <c r="BK412" s="99">
        <f>ROUND(L412*K412,2)</f>
        <v>0</v>
      </c>
      <c r="BL412" s="6" t="s">
        <v>184</v>
      </c>
      <c r="BM412" s="6" t="s">
        <v>736</v>
      </c>
    </row>
    <row r="413" spans="2:65" s="101" customFormat="1" ht="16.5" hidden="1" customHeight="1" x14ac:dyDescent="0.3">
      <c r="B413" s="100"/>
      <c r="E413" s="102" t="s">
        <v>17</v>
      </c>
      <c r="F413" s="133" t="s">
        <v>737</v>
      </c>
      <c r="G413" s="134"/>
      <c r="H413" s="134"/>
      <c r="I413" s="134"/>
      <c r="K413" s="103">
        <v>1.9E-2</v>
      </c>
      <c r="R413" s="104"/>
      <c r="T413" s="105"/>
      <c r="AA413" s="106"/>
      <c r="AT413" s="102" t="s">
        <v>113</v>
      </c>
      <c r="AU413" s="102" t="s">
        <v>9</v>
      </c>
      <c r="AV413" s="101" t="s">
        <v>9</v>
      </c>
      <c r="AW413" s="101" t="s">
        <v>114</v>
      </c>
      <c r="AX413" s="101" t="s">
        <v>80</v>
      </c>
      <c r="AY413" s="102" t="s">
        <v>105</v>
      </c>
    </row>
    <row r="414" spans="2:65" s="13" customFormat="1" ht="25.5" hidden="1" customHeight="1" x14ac:dyDescent="0.3">
      <c r="B414" s="56"/>
      <c r="C414" s="91" t="s">
        <v>738</v>
      </c>
      <c r="D414" s="91" t="s">
        <v>106</v>
      </c>
      <c r="E414" s="92" t="s">
        <v>739</v>
      </c>
      <c r="F414" s="139" t="s">
        <v>740</v>
      </c>
      <c r="G414" s="139"/>
      <c r="H414" s="139"/>
      <c r="I414" s="139"/>
      <c r="J414" s="93" t="s">
        <v>204</v>
      </c>
      <c r="K414" s="94">
        <v>188.1</v>
      </c>
      <c r="L414" s="140">
        <v>0</v>
      </c>
      <c r="M414" s="140"/>
      <c r="N414" s="130">
        <f>ROUND(L414*K414,2)</f>
        <v>0</v>
      </c>
      <c r="O414" s="130"/>
      <c r="P414" s="130"/>
      <c r="Q414" s="130"/>
      <c r="R414" s="59"/>
      <c r="T414" s="95" t="s">
        <v>17</v>
      </c>
      <c r="U414" s="96" t="s">
        <v>33</v>
      </c>
      <c r="W414" s="97">
        <f>V414*K414</f>
        <v>0</v>
      </c>
      <c r="X414" s="97">
        <v>8.8000000000000003E-4</v>
      </c>
      <c r="Y414" s="97">
        <f>X414*K414</f>
        <v>0.16552800000000001</v>
      </c>
      <c r="Z414" s="97">
        <v>0</v>
      </c>
      <c r="AA414" s="98">
        <f>Z414*K414</f>
        <v>0</v>
      </c>
      <c r="AR414" s="6" t="s">
        <v>184</v>
      </c>
      <c r="AT414" s="6" t="s">
        <v>106</v>
      </c>
      <c r="AU414" s="6" t="s">
        <v>9</v>
      </c>
      <c r="AY414" s="6" t="s">
        <v>105</v>
      </c>
      <c r="BE414" s="99">
        <f>IF(U414="základní",N414,0)</f>
        <v>0</v>
      </c>
      <c r="BF414" s="99">
        <f>IF(U414="snížená",N414,0)</f>
        <v>0</v>
      </c>
      <c r="BG414" s="99">
        <f>IF(U414="zákl. přenesená",N414,0)</f>
        <v>0</v>
      </c>
      <c r="BH414" s="99">
        <f>IF(U414="sníž. přenesená",N414,0)</f>
        <v>0</v>
      </c>
      <c r="BI414" s="99">
        <f>IF(U414="nulová",N414,0)</f>
        <v>0</v>
      </c>
      <c r="BJ414" s="6" t="s">
        <v>80</v>
      </c>
      <c r="BK414" s="99">
        <f>ROUND(L414*K414,2)</f>
        <v>0</v>
      </c>
      <c r="BL414" s="6" t="s">
        <v>184</v>
      </c>
      <c r="BM414" s="6" t="s">
        <v>741</v>
      </c>
    </row>
    <row r="415" spans="2:65" s="101" customFormat="1" ht="16.5" hidden="1" customHeight="1" x14ac:dyDescent="0.3">
      <c r="B415" s="100"/>
      <c r="E415" s="102" t="s">
        <v>17</v>
      </c>
      <c r="F415" s="133" t="s">
        <v>742</v>
      </c>
      <c r="G415" s="134"/>
      <c r="H415" s="134"/>
      <c r="I415" s="134"/>
      <c r="K415" s="103">
        <v>188.1</v>
      </c>
      <c r="R415" s="104"/>
      <c r="T415" s="105"/>
      <c r="AA415" s="106"/>
      <c r="AT415" s="102" t="s">
        <v>113</v>
      </c>
      <c r="AU415" s="102" t="s">
        <v>9</v>
      </c>
      <c r="AV415" s="101" t="s">
        <v>9</v>
      </c>
      <c r="AW415" s="101" t="s">
        <v>114</v>
      </c>
      <c r="AX415" s="101" t="s">
        <v>80</v>
      </c>
      <c r="AY415" s="102" t="s">
        <v>105</v>
      </c>
    </row>
    <row r="416" spans="2:65" s="13" customFormat="1" ht="25.5" hidden="1" customHeight="1" x14ac:dyDescent="0.3">
      <c r="B416" s="56"/>
      <c r="C416" s="114" t="s">
        <v>743</v>
      </c>
      <c r="D416" s="114" t="s">
        <v>196</v>
      </c>
      <c r="E416" s="115" t="s">
        <v>744</v>
      </c>
      <c r="F416" s="146" t="s">
        <v>745</v>
      </c>
      <c r="G416" s="146"/>
      <c r="H416" s="146"/>
      <c r="I416" s="146"/>
      <c r="J416" s="116" t="s">
        <v>204</v>
      </c>
      <c r="K416" s="117">
        <v>210.672</v>
      </c>
      <c r="L416" s="147">
        <v>0</v>
      </c>
      <c r="M416" s="147"/>
      <c r="N416" s="143">
        <f>ROUND(L416*K416,2)</f>
        <v>0</v>
      </c>
      <c r="O416" s="130"/>
      <c r="P416" s="130"/>
      <c r="Q416" s="130"/>
      <c r="R416" s="59"/>
      <c r="T416" s="95" t="s">
        <v>17</v>
      </c>
      <c r="U416" s="96" t="s">
        <v>33</v>
      </c>
      <c r="W416" s="97">
        <f>V416*K416</f>
        <v>0</v>
      </c>
      <c r="X416" s="97">
        <v>0</v>
      </c>
      <c r="Y416" s="97">
        <f>X416*K416</f>
        <v>0</v>
      </c>
      <c r="Z416" s="97">
        <v>0</v>
      </c>
      <c r="AA416" s="98">
        <f>Z416*K416</f>
        <v>0</v>
      </c>
      <c r="AR416" s="6" t="s">
        <v>268</v>
      </c>
      <c r="AT416" s="6" t="s">
        <v>196</v>
      </c>
      <c r="AU416" s="6" t="s">
        <v>9</v>
      </c>
      <c r="AY416" s="6" t="s">
        <v>105</v>
      </c>
      <c r="BE416" s="99">
        <f>IF(U416="základní",N416,0)</f>
        <v>0</v>
      </c>
      <c r="BF416" s="99">
        <f>IF(U416="snížená",N416,0)</f>
        <v>0</v>
      </c>
      <c r="BG416" s="99">
        <f>IF(U416="zákl. přenesená",N416,0)</f>
        <v>0</v>
      </c>
      <c r="BH416" s="99">
        <f>IF(U416="sníž. přenesená",N416,0)</f>
        <v>0</v>
      </c>
      <c r="BI416" s="99">
        <f>IF(U416="nulová",N416,0)</f>
        <v>0</v>
      </c>
      <c r="BJ416" s="6" t="s">
        <v>80</v>
      </c>
      <c r="BK416" s="99">
        <f>ROUND(L416*K416,2)</f>
        <v>0</v>
      </c>
      <c r="BL416" s="6" t="s">
        <v>184</v>
      </c>
      <c r="BM416" s="6" t="s">
        <v>746</v>
      </c>
    </row>
    <row r="417" spans="2:65" s="101" customFormat="1" ht="16.5" hidden="1" customHeight="1" x14ac:dyDescent="0.3">
      <c r="B417" s="100"/>
      <c r="E417" s="102" t="s">
        <v>17</v>
      </c>
      <c r="F417" s="133" t="s">
        <v>742</v>
      </c>
      <c r="G417" s="134"/>
      <c r="H417" s="134"/>
      <c r="I417" s="134"/>
      <c r="K417" s="103">
        <v>188.1</v>
      </c>
      <c r="R417" s="104"/>
      <c r="T417" s="105"/>
      <c r="AA417" s="106"/>
      <c r="AT417" s="102" t="s">
        <v>113</v>
      </c>
      <c r="AU417" s="102" t="s">
        <v>9</v>
      </c>
      <c r="AV417" s="101" t="s">
        <v>9</v>
      </c>
      <c r="AW417" s="101" t="s">
        <v>114</v>
      </c>
      <c r="AX417" s="101" t="s">
        <v>80</v>
      </c>
      <c r="AY417" s="102" t="s">
        <v>105</v>
      </c>
    </row>
    <row r="418" spans="2:65" s="13" customFormat="1" ht="38.25" hidden="1" customHeight="1" x14ac:dyDescent="0.3">
      <c r="B418" s="56"/>
      <c r="C418" s="91" t="s">
        <v>747</v>
      </c>
      <c r="D418" s="91" t="s">
        <v>106</v>
      </c>
      <c r="E418" s="92" t="s">
        <v>748</v>
      </c>
      <c r="F418" s="139" t="s">
        <v>749</v>
      </c>
      <c r="G418" s="139"/>
      <c r="H418" s="139"/>
      <c r="I418" s="139"/>
      <c r="J418" s="93" t="s">
        <v>204</v>
      </c>
      <c r="K418" s="94">
        <v>188.1</v>
      </c>
      <c r="L418" s="140">
        <v>0</v>
      </c>
      <c r="M418" s="140"/>
      <c r="N418" s="130">
        <f>ROUND(L418*K418,2)</f>
        <v>0</v>
      </c>
      <c r="O418" s="130"/>
      <c r="P418" s="130"/>
      <c r="Q418" s="130"/>
      <c r="R418" s="59"/>
      <c r="T418" s="95" t="s">
        <v>17</v>
      </c>
      <c r="U418" s="96" t="s">
        <v>33</v>
      </c>
      <c r="W418" s="97">
        <f>V418*K418</f>
        <v>0</v>
      </c>
      <c r="X418" s="97">
        <v>0</v>
      </c>
      <c r="Y418" s="97">
        <f>X418*K418</f>
        <v>0</v>
      </c>
      <c r="Z418" s="97">
        <v>0</v>
      </c>
      <c r="AA418" s="98">
        <f>Z418*K418</f>
        <v>0</v>
      </c>
      <c r="AR418" s="6" t="s">
        <v>184</v>
      </c>
      <c r="AT418" s="6" t="s">
        <v>106</v>
      </c>
      <c r="AU418" s="6" t="s">
        <v>9</v>
      </c>
      <c r="AY418" s="6" t="s">
        <v>105</v>
      </c>
      <c r="BE418" s="99">
        <f>IF(U418="základní",N418,0)</f>
        <v>0</v>
      </c>
      <c r="BF418" s="99">
        <f>IF(U418="snížená",N418,0)</f>
        <v>0</v>
      </c>
      <c r="BG418" s="99">
        <f>IF(U418="zákl. přenesená",N418,0)</f>
        <v>0</v>
      </c>
      <c r="BH418" s="99">
        <f>IF(U418="sníž. přenesená",N418,0)</f>
        <v>0</v>
      </c>
      <c r="BI418" s="99">
        <f>IF(U418="nulová",N418,0)</f>
        <v>0</v>
      </c>
      <c r="BJ418" s="6" t="s">
        <v>80</v>
      </c>
      <c r="BK418" s="99">
        <f>ROUND(L418*K418,2)</f>
        <v>0</v>
      </c>
      <c r="BL418" s="6" t="s">
        <v>184</v>
      </c>
      <c r="BM418" s="6" t="s">
        <v>750</v>
      </c>
    </row>
    <row r="419" spans="2:65" s="13" customFormat="1" ht="38.25" hidden="1" customHeight="1" x14ac:dyDescent="0.3">
      <c r="B419" s="56"/>
      <c r="C419" s="91" t="s">
        <v>751</v>
      </c>
      <c r="D419" s="91" t="s">
        <v>106</v>
      </c>
      <c r="E419" s="92" t="s">
        <v>752</v>
      </c>
      <c r="F419" s="139" t="s">
        <v>753</v>
      </c>
      <c r="G419" s="139"/>
      <c r="H419" s="139"/>
      <c r="I419" s="139"/>
      <c r="J419" s="93" t="s">
        <v>192</v>
      </c>
      <c r="K419" s="94">
        <v>312.24599999999998</v>
      </c>
      <c r="L419" s="140">
        <v>0</v>
      </c>
      <c r="M419" s="140"/>
      <c r="N419" s="130">
        <f>ROUND(L419*K419,2)</f>
        <v>0</v>
      </c>
      <c r="O419" s="130"/>
      <c r="P419" s="130"/>
      <c r="Q419" s="130"/>
      <c r="R419" s="59"/>
      <c r="T419" s="95" t="s">
        <v>17</v>
      </c>
      <c r="U419" s="96" t="s">
        <v>33</v>
      </c>
      <c r="W419" s="97">
        <f>V419*K419</f>
        <v>0</v>
      </c>
      <c r="X419" s="97">
        <v>0</v>
      </c>
      <c r="Y419" s="97">
        <f>X419*K419</f>
        <v>0</v>
      </c>
      <c r="Z419" s="97">
        <v>0</v>
      </c>
      <c r="AA419" s="98">
        <f>Z419*K419</f>
        <v>0</v>
      </c>
      <c r="AR419" s="6" t="s">
        <v>184</v>
      </c>
      <c r="AT419" s="6" t="s">
        <v>106</v>
      </c>
      <c r="AU419" s="6" t="s">
        <v>9</v>
      </c>
      <c r="AY419" s="6" t="s">
        <v>105</v>
      </c>
      <c r="BE419" s="99">
        <f>IF(U419="základní",N419,0)</f>
        <v>0</v>
      </c>
      <c r="BF419" s="99">
        <f>IF(U419="snížená",N419,0)</f>
        <v>0</v>
      </c>
      <c r="BG419" s="99">
        <f>IF(U419="zákl. přenesená",N419,0)</f>
        <v>0</v>
      </c>
      <c r="BH419" s="99">
        <f>IF(U419="sníž. přenesená",N419,0)</f>
        <v>0</v>
      </c>
      <c r="BI419" s="99">
        <f>IF(U419="nulová",N419,0)</f>
        <v>0</v>
      </c>
      <c r="BJ419" s="6" t="s">
        <v>80</v>
      </c>
      <c r="BK419" s="99">
        <f>ROUND(L419*K419,2)</f>
        <v>0</v>
      </c>
      <c r="BL419" s="6" t="s">
        <v>184</v>
      </c>
      <c r="BM419" s="6" t="s">
        <v>754</v>
      </c>
    </row>
    <row r="420" spans="2:65" s="101" customFormat="1" ht="16.5" hidden="1" customHeight="1" x14ac:dyDescent="0.3">
      <c r="B420" s="100"/>
      <c r="E420" s="102" t="s">
        <v>17</v>
      </c>
      <c r="F420" s="133" t="s">
        <v>755</v>
      </c>
      <c r="G420" s="134"/>
      <c r="H420" s="134"/>
      <c r="I420" s="134"/>
      <c r="K420" s="103">
        <v>312.24599999999998</v>
      </c>
      <c r="R420" s="104"/>
      <c r="T420" s="105"/>
      <c r="AA420" s="106"/>
      <c r="AT420" s="102" t="s">
        <v>113</v>
      </c>
      <c r="AU420" s="102" t="s">
        <v>9</v>
      </c>
      <c r="AV420" s="101" t="s">
        <v>9</v>
      </c>
      <c r="AW420" s="101" t="s">
        <v>114</v>
      </c>
      <c r="AX420" s="101" t="s">
        <v>80</v>
      </c>
      <c r="AY420" s="102" t="s">
        <v>105</v>
      </c>
    </row>
    <row r="421" spans="2:65" s="13" customFormat="1" ht="25.5" hidden="1" customHeight="1" x14ac:dyDescent="0.3">
      <c r="B421" s="56"/>
      <c r="C421" s="114" t="s">
        <v>756</v>
      </c>
      <c r="D421" s="114" t="s">
        <v>196</v>
      </c>
      <c r="E421" s="115" t="s">
        <v>757</v>
      </c>
      <c r="F421" s="146" t="s">
        <v>758</v>
      </c>
      <c r="G421" s="146"/>
      <c r="H421" s="146"/>
      <c r="I421" s="146"/>
      <c r="J421" s="116" t="s">
        <v>204</v>
      </c>
      <c r="K421" s="117">
        <v>220</v>
      </c>
      <c r="L421" s="147">
        <v>0</v>
      </c>
      <c r="M421" s="147"/>
      <c r="N421" s="143">
        <f t="shared" ref="N421:N427" si="15">ROUND(L421*K421,2)</f>
        <v>0</v>
      </c>
      <c r="O421" s="130"/>
      <c r="P421" s="130"/>
      <c r="Q421" s="130"/>
      <c r="R421" s="59"/>
      <c r="T421" s="95" t="s">
        <v>17</v>
      </c>
      <c r="U421" s="96" t="s">
        <v>33</v>
      </c>
      <c r="W421" s="97">
        <f t="shared" ref="W421:W427" si="16">V421*K421</f>
        <v>0</v>
      </c>
      <c r="X421" s="97">
        <v>0</v>
      </c>
      <c r="Y421" s="97">
        <f t="shared" ref="Y421:Y427" si="17">X421*K421</f>
        <v>0</v>
      </c>
      <c r="Z421" s="97">
        <v>0</v>
      </c>
      <c r="AA421" s="98">
        <f t="shared" ref="AA421:AA427" si="18">Z421*K421</f>
        <v>0</v>
      </c>
      <c r="AR421" s="6" t="s">
        <v>268</v>
      </c>
      <c r="AT421" s="6" t="s">
        <v>196</v>
      </c>
      <c r="AU421" s="6" t="s">
        <v>9</v>
      </c>
      <c r="AY421" s="6" t="s">
        <v>105</v>
      </c>
      <c r="BE421" s="99">
        <f t="shared" ref="BE421:BE427" si="19">IF(U421="základní",N421,0)</f>
        <v>0</v>
      </c>
      <c r="BF421" s="99">
        <f t="shared" ref="BF421:BF427" si="20">IF(U421="snížená",N421,0)</f>
        <v>0</v>
      </c>
      <c r="BG421" s="99">
        <f t="shared" ref="BG421:BG427" si="21">IF(U421="zákl. přenesená",N421,0)</f>
        <v>0</v>
      </c>
      <c r="BH421" s="99">
        <f t="shared" ref="BH421:BH427" si="22">IF(U421="sníž. přenesená",N421,0)</f>
        <v>0</v>
      </c>
      <c r="BI421" s="99">
        <f t="shared" ref="BI421:BI427" si="23">IF(U421="nulová",N421,0)</f>
        <v>0</v>
      </c>
      <c r="BJ421" s="6" t="s">
        <v>80</v>
      </c>
      <c r="BK421" s="99">
        <f t="shared" ref="BK421:BK427" si="24">ROUND(L421*K421,2)</f>
        <v>0</v>
      </c>
      <c r="BL421" s="6" t="s">
        <v>184</v>
      </c>
      <c r="BM421" s="6" t="s">
        <v>759</v>
      </c>
    </row>
    <row r="422" spans="2:65" s="13" customFormat="1" ht="51" hidden="1" customHeight="1" x14ac:dyDescent="0.3">
      <c r="B422" s="56"/>
      <c r="C422" s="91" t="s">
        <v>760</v>
      </c>
      <c r="D422" s="91" t="s">
        <v>106</v>
      </c>
      <c r="E422" s="92" t="s">
        <v>761</v>
      </c>
      <c r="F422" s="139" t="s">
        <v>762</v>
      </c>
      <c r="G422" s="139"/>
      <c r="H422" s="139"/>
      <c r="I422" s="139"/>
      <c r="J422" s="93" t="s">
        <v>276</v>
      </c>
      <c r="K422" s="94">
        <v>1</v>
      </c>
      <c r="L422" s="140">
        <v>0</v>
      </c>
      <c r="M422" s="140"/>
      <c r="N422" s="130">
        <f t="shared" si="15"/>
        <v>0</v>
      </c>
      <c r="O422" s="130"/>
      <c r="P422" s="130"/>
      <c r="Q422" s="130"/>
      <c r="R422" s="59"/>
      <c r="T422" s="95" t="s">
        <v>17</v>
      </c>
      <c r="U422" s="96" t="s">
        <v>33</v>
      </c>
      <c r="W422" s="97">
        <f t="shared" si="16"/>
        <v>0</v>
      </c>
      <c r="X422" s="97">
        <v>0</v>
      </c>
      <c r="Y422" s="97">
        <f t="shared" si="17"/>
        <v>0</v>
      </c>
      <c r="Z422" s="97">
        <v>0</v>
      </c>
      <c r="AA422" s="98">
        <f t="shared" si="18"/>
        <v>0</v>
      </c>
      <c r="AR422" s="6" t="s">
        <v>184</v>
      </c>
      <c r="AT422" s="6" t="s">
        <v>106</v>
      </c>
      <c r="AU422" s="6" t="s">
        <v>9</v>
      </c>
      <c r="AY422" s="6" t="s">
        <v>105</v>
      </c>
      <c r="BE422" s="99">
        <f t="shared" si="19"/>
        <v>0</v>
      </c>
      <c r="BF422" s="99">
        <f t="shared" si="20"/>
        <v>0</v>
      </c>
      <c r="BG422" s="99">
        <f t="shared" si="21"/>
        <v>0</v>
      </c>
      <c r="BH422" s="99">
        <f t="shared" si="22"/>
        <v>0</v>
      </c>
      <c r="BI422" s="99">
        <f t="shared" si="23"/>
        <v>0</v>
      </c>
      <c r="BJ422" s="6" t="s">
        <v>80</v>
      </c>
      <c r="BK422" s="99">
        <f t="shared" si="24"/>
        <v>0</v>
      </c>
      <c r="BL422" s="6" t="s">
        <v>184</v>
      </c>
      <c r="BM422" s="6" t="s">
        <v>763</v>
      </c>
    </row>
    <row r="423" spans="2:65" s="13" customFormat="1" ht="38.25" hidden="1" customHeight="1" x14ac:dyDescent="0.3">
      <c r="B423" s="56"/>
      <c r="C423" s="114" t="s">
        <v>764</v>
      </c>
      <c r="D423" s="114" t="s">
        <v>196</v>
      </c>
      <c r="E423" s="115" t="s">
        <v>765</v>
      </c>
      <c r="F423" s="146" t="s">
        <v>766</v>
      </c>
      <c r="G423" s="146"/>
      <c r="H423" s="146"/>
      <c r="I423" s="146"/>
      <c r="J423" s="116" t="s">
        <v>767</v>
      </c>
      <c r="K423" s="117">
        <v>1</v>
      </c>
      <c r="L423" s="147">
        <v>0</v>
      </c>
      <c r="M423" s="147"/>
      <c r="N423" s="143">
        <f t="shared" si="15"/>
        <v>0</v>
      </c>
      <c r="O423" s="130"/>
      <c r="P423" s="130"/>
      <c r="Q423" s="130"/>
      <c r="R423" s="59"/>
      <c r="T423" s="95" t="s">
        <v>17</v>
      </c>
      <c r="U423" s="96" t="s">
        <v>33</v>
      </c>
      <c r="W423" s="97">
        <f t="shared" si="16"/>
        <v>0</v>
      </c>
      <c r="X423" s="97">
        <v>0</v>
      </c>
      <c r="Y423" s="97">
        <f t="shared" si="17"/>
        <v>0</v>
      </c>
      <c r="Z423" s="97">
        <v>0</v>
      </c>
      <c r="AA423" s="98">
        <f t="shared" si="18"/>
        <v>0</v>
      </c>
      <c r="AR423" s="6" t="s">
        <v>268</v>
      </c>
      <c r="AT423" s="6" t="s">
        <v>196</v>
      </c>
      <c r="AU423" s="6" t="s">
        <v>9</v>
      </c>
      <c r="AY423" s="6" t="s">
        <v>105</v>
      </c>
      <c r="BE423" s="99">
        <f t="shared" si="19"/>
        <v>0</v>
      </c>
      <c r="BF423" s="99">
        <f t="shared" si="20"/>
        <v>0</v>
      </c>
      <c r="BG423" s="99">
        <f t="shared" si="21"/>
        <v>0</v>
      </c>
      <c r="BH423" s="99">
        <f t="shared" si="22"/>
        <v>0</v>
      </c>
      <c r="BI423" s="99">
        <f t="shared" si="23"/>
        <v>0</v>
      </c>
      <c r="BJ423" s="6" t="s">
        <v>80</v>
      </c>
      <c r="BK423" s="99">
        <f t="shared" si="24"/>
        <v>0</v>
      </c>
      <c r="BL423" s="6" t="s">
        <v>184</v>
      </c>
      <c r="BM423" s="6" t="s">
        <v>768</v>
      </c>
    </row>
    <row r="424" spans="2:65" s="13" customFormat="1" ht="38.25" hidden="1" customHeight="1" x14ac:dyDescent="0.3">
      <c r="B424" s="56"/>
      <c r="C424" s="91" t="s">
        <v>769</v>
      </c>
      <c r="D424" s="91" t="s">
        <v>106</v>
      </c>
      <c r="E424" s="92" t="s">
        <v>770</v>
      </c>
      <c r="F424" s="139" t="s">
        <v>771</v>
      </c>
      <c r="G424" s="139"/>
      <c r="H424" s="139"/>
      <c r="I424" s="139"/>
      <c r="J424" s="93" t="s">
        <v>276</v>
      </c>
      <c r="K424" s="94">
        <v>4</v>
      </c>
      <c r="L424" s="140">
        <v>0</v>
      </c>
      <c r="M424" s="140"/>
      <c r="N424" s="130">
        <f t="shared" si="15"/>
        <v>0</v>
      </c>
      <c r="O424" s="130"/>
      <c r="P424" s="130"/>
      <c r="Q424" s="130"/>
      <c r="R424" s="59"/>
      <c r="T424" s="95" t="s">
        <v>17</v>
      </c>
      <c r="U424" s="96" t="s">
        <v>33</v>
      </c>
      <c r="W424" s="97">
        <f t="shared" si="16"/>
        <v>0</v>
      </c>
      <c r="X424" s="97">
        <v>0</v>
      </c>
      <c r="Y424" s="97">
        <f t="shared" si="17"/>
        <v>0</v>
      </c>
      <c r="Z424" s="97">
        <v>0</v>
      </c>
      <c r="AA424" s="98">
        <f t="shared" si="18"/>
        <v>0</v>
      </c>
      <c r="AR424" s="6" t="s">
        <v>184</v>
      </c>
      <c r="AT424" s="6" t="s">
        <v>106</v>
      </c>
      <c r="AU424" s="6" t="s">
        <v>9</v>
      </c>
      <c r="AY424" s="6" t="s">
        <v>105</v>
      </c>
      <c r="BE424" s="99">
        <f t="shared" si="19"/>
        <v>0</v>
      </c>
      <c r="BF424" s="99">
        <f t="shared" si="20"/>
        <v>0</v>
      </c>
      <c r="BG424" s="99">
        <f t="shared" si="21"/>
        <v>0</v>
      </c>
      <c r="BH424" s="99">
        <f t="shared" si="22"/>
        <v>0</v>
      </c>
      <c r="BI424" s="99">
        <f t="shared" si="23"/>
        <v>0</v>
      </c>
      <c r="BJ424" s="6" t="s">
        <v>80</v>
      </c>
      <c r="BK424" s="99">
        <f t="shared" si="24"/>
        <v>0</v>
      </c>
      <c r="BL424" s="6" t="s">
        <v>184</v>
      </c>
      <c r="BM424" s="6" t="s">
        <v>772</v>
      </c>
    </row>
    <row r="425" spans="2:65" s="13" customFormat="1" ht="51" hidden="1" customHeight="1" x14ac:dyDescent="0.3">
      <c r="B425" s="56"/>
      <c r="C425" s="91" t="s">
        <v>773</v>
      </c>
      <c r="D425" s="91" t="s">
        <v>106</v>
      </c>
      <c r="E425" s="92" t="s">
        <v>774</v>
      </c>
      <c r="F425" s="139" t="s">
        <v>775</v>
      </c>
      <c r="G425" s="139"/>
      <c r="H425" s="139"/>
      <c r="I425" s="139"/>
      <c r="J425" s="93" t="s">
        <v>276</v>
      </c>
      <c r="K425" s="94">
        <v>30</v>
      </c>
      <c r="L425" s="140">
        <v>0</v>
      </c>
      <c r="M425" s="140"/>
      <c r="N425" s="130">
        <f t="shared" si="15"/>
        <v>0</v>
      </c>
      <c r="O425" s="130"/>
      <c r="P425" s="130"/>
      <c r="Q425" s="130"/>
      <c r="R425" s="59"/>
      <c r="T425" s="95" t="s">
        <v>17</v>
      </c>
      <c r="U425" s="96" t="s">
        <v>33</v>
      </c>
      <c r="W425" s="97">
        <f t="shared" si="16"/>
        <v>0</v>
      </c>
      <c r="X425" s="97">
        <v>3.7799999999999999E-3</v>
      </c>
      <c r="Y425" s="97">
        <f t="shared" si="17"/>
        <v>0.1134</v>
      </c>
      <c r="Z425" s="97">
        <v>0</v>
      </c>
      <c r="AA425" s="98">
        <f t="shared" si="18"/>
        <v>0</v>
      </c>
      <c r="AR425" s="6" t="s">
        <v>184</v>
      </c>
      <c r="AT425" s="6" t="s">
        <v>106</v>
      </c>
      <c r="AU425" s="6" t="s">
        <v>9</v>
      </c>
      <c r="AY425" s="6" t="s">
        <v>105</v>
      </c>
      <c r="BE425" s="99">
        <f t="shared" si="19"/>
        <v>0</v>
      </c>
      <c r="BF425" s="99">
        <f t="shared" si="20"/>
        <v>0</v>
      </c>
      <c r="BG425" s="99">
        <f t="shared" si="21"/>
        <v>0</v>
      </c>
      <c r="BH425" s="99">
        <f t="shared" si="22"/>
        <v>0</v>
      </c>
      <c r="BI425" s="99">
        <f t="shared" si="23"/>
        <v>0</v>
      </c>
      <c r="BJ425" s="6" t="s">
        <v>80</v>
      </c>
      <c r="BK425" s="99">
        <f t="shared" si="24"/>
        <v>0</v>
      </c>
      <c r="BL425" s="6" t="s">
        <v>184</v>
      </c>
      <c r="BM425" s="6" t="s">
        <v>776</v>
      </c>
    </row>
    <row r="426" spans="2:65" s="13" customFormat="1" ht="25.5" hidden="1" customHeight="1" x14ac:dyDescent="0.3">
      <c r="B426" s="56"/>
      <c r="C426" s="91" t="s">
        <v>777</v>
      </c>
      <c r="D426" s="91" t="s">
        <v>106</v>
      </c>
      <c r="E426" s="92" t="s">
        <v>778</v>
      </c>
      <c r="F426" s="139" t="s">
        <v>779</v>
      </c>
      <c r="G426" s="139"/>
      <c r="H426" s="139"/>
      <c r="I426" s="139"/>
      <c r="J426" s="93" t="s">
        <v>204</v>
      </c>
      <c r="K426" s="94">
        <v>188.1</v>
      </c>
      <c r="L426" s="140">
        <v>0</v>
      </c>
      <c r="M426" s="140"/>
      <c r="N426" s="130">
        <f t="shared" si="15"/>
        <v>0</v>
      </c>
      <c r="O426" s="130"/>
      <c r="P426" s="130"/>
      <c r="Q426" s="130"/>
      <c r="R426" s="59"/>
      <c r="T426" s="95" t="s">
        <v>17</v>
      </c>
      <c r="U426" s="96" t="s">
        <v>33</v>
      </c>
      <c r="W426" s="97">
        <f t="shared" si="16"/>
        <v>0</v>
      </c>
      <c r="X426" s="97">
        <v>0</v>
      </c>
      <c r="Y426" s="97">
        <f t="shared" si="17"/>
        <v>0</v>
      </c>
      <c r="Z426" s="97">
        <v>0</v>
      </c>
      <c r="AA426" s="98">
        <f t="shared" si="18"/>
        <v>0</v>
      </c>
      <c r="AR426" s="6" t="s">
        <v>184</v>
      </c>
      <c r="AT426" s="6" t="s">
        <v>106</v>
      </c>
      <c r="AU426" s="6" t="s">
        <v>9</v>
      </c>
      <c r="AY426" s="6" t="s">
        <v>105</v>
      </c>
      <c r="BE426" s="99">
        <f t="shared" si="19"/>
        <v>0</v>
      </c>
      <c r="BF426" s="99">
        <f t="shared" si="20"/>
        <v>0</v>
      </c>
      <c r="BG426" s="99">
        <f t="shared" si="21"/>
        <v>0</v>
      </c>
      <c r="BH426" s="99">
        <f t="shared" si="22"/>
        <v>0</v>
      </c>
      <c r="BI426" s="99">
        <f t="shared" si="23"/>
        <v>0</v>
      </c>
      <c r="BJ426" s="6" t="s">
        <v>80</v>
      </c>
      <c r="BK426" s="99">
        <f t="shared" si="24"/>
        <v>0</v>
      </c>
      <c r="BL426" s="6" t="s">
        <v>184</v>
      </c>
      <c r="BM426" s="6" t="s">
        <v>780</v>
      </c>
    </row>
    <row r="427" spans="2:65" s="13" customFormat="1" ht="25.5" hidden="1" customHeight="1" x14ac:dyDescent="0.3">
      <c r="B427" s="56"/>
      <c r="C427" s="114" t="s">
        <v>781</v>
      </c>
      <c r="D427" s="114" t="s">
        <v>196</v>
      </c>
      <c r="E427" s="115" t="s">
        <v>782</v>
      </c>
      <c r="F427" s="146" t="s">
        <v>783</v>
      </c>
      <c r="G427" s="146"/>
      <c r="H427" s="146"/>
      <c r="I427" s="146"/>
      <c r="J427" s="116" t="s">
        <v>192</v>
      </c>
      <c r="K427" s="117">
        <v>62.7</v>
      </c>
      <c r="L427" s="147">
        <v>0</v>
      </c>
      <c r="M427" s="147"/>
      <c r="N427" s="143">
        <f t="shared" si="15"/>
        <v>0</v>
      </c>
      <c r="O427" s="130"/>
      <c r="P427" s="130"/>
      <c r="Q427" s="130"/>
      <c r="R427" s="59"/>
      <c r="T427" s="95" t="s">
        <v>17</v>
      </c>
      <c r="U427" s="96" t="s">
        <v>33</v>
      </c>
      <c r="W427" s="97">
        <f t="shared" si="16"/>
        <v>0</v>
      </c>
      <c r="X427" s="97">
        <v>0</v>
      </c>
      <c r="Y427" s="97">
        <f t="shared" si="17"/>
        <v>0</v>
      </c>
      <c r="Z427" s="97">
        <v>0</v>
      </c>
      <c r="AA427" s="98">
        <f t="shared" si="18"/>
        <v>0</v>
      </c>
      <c r="AR427" s="6" t="s">
        <v>268</v>
      </c>
      <c r="AT427" s="6" t="s">
        <v>196</v>
      </c>
      <c r="AU427" s="6" t="s">
        <v>9</v>
      </c>
      <c r="AY427" s="6" t="s">
        <v>105</v>
      </c>
      <c r="BE427" s="99">
        <f t="shared" si="19"/>
        <v>0</v>
      </c>
      <c r="BF427" s="99">
        <f t="shared" si="20"/>
        <v>0</v>
      </c>
      <c r="BG427" s="99">
        <f t="shared" si="21"/>
        <v>0</v>
      </c>
      <c r="BH427" s="99">
        <f t="shared" si="22"/>
        <v>0</v>
      </c>
      <c r="BI427" s="99">
        <f t="shared" si="23"/>
        <v>0</v>
      </c>
      <c r="BJ427" s="6" t="s">
        <v>80</v>
      </c>
      <c r="BK427" s="99">
        <f t="shared" si="24"/>
        <v>0</v>
      </c>
      <c r="BL427" s="6" t="s">
        <v>184</v>
      </c>
      <c r="BM427" s="6" t="s">
        <v>784</v>
      </c>
    </row>
    <row r="428" spans="2:65" s="101" customFormat="1" ht="16.5" hidden="1" customHeight="1" x14ac:dyDescent="0.3">
      <c r="B428" s="100"/>
      <c r="E428" s="102" t="s">
        <v>17</v>
      </c>
      <c r="F428" s="133" t="s">
        <v>785</v>
      </c>
      <c r="G428" s="134"/>
      <c r="H428" s="134"/>
      <c r="I428" s="134"/>
      <c r="K428" s="103">
        <v>62.7</v>
      </c>
      <c r="R428" s="104"/>
      <c r="T428" s="105"/>
      <c r="AA428" s="106"/>
      <c r="AT428" s="102" t="s">
        <v>113</v>
      </c>
      <c r="AU428" s="102" t="s">
        <v>9</v>
      </c>
      <c r="AV428" s="101" t="s">
        <v>9</v>
      </c>
      <c r="AW428" s="101" t="s">
        <v>114</v>
      </c>
      <c r="AX428" s="101" t="s">
        <v>80</v>
      </c>
      <c r="AY428" s="102" t="s">
        <v>105</v>
      </c>
    </row>
    <row r="429" spans="2:65" s="13" customFormat="1" ht="16.5" hidden="1" customHeight="1" x14ac:dyDescent="0.3">
      <c r="B429" s="56"/>
      <c r="C429" s="91" t="s">
        <v>786</v>
      </c>
      <c r="D429" s="91" t="s">
        <v>106</v>
      </c>
      <c r="E429" s="92" t="s">
        <v>787</v>
      </c>
      <c r="F429" s="139" t="s">
        <v>788</v>
      </c>
      <c r="G429" s="139"/>
      <c r="H429" s="139"/>
      <c r="I429" s="139"/>
      <c r="J429" s="93" t="s">
        <v>192</v>
      </c>
      <c r="K429" s="94">
        <v>58</v>
      </c>
      <c r="L429" s="140">
        <v>0</v>
      </c>
      <c r="M429" s="140"/>
      <c r="N429" s="130">
        <f>ROUND(L429*K429,2)</f>
        <v>0</v>
      </c>
      <c r="O429" s="130"/>
      <c r="P429" s="130"/>
      <c r="Q429" s="130"/>
      <c r="R429" s="59"/>
      <c r="T429" s="95" t="s">
        <v>17</v>
      </c>
      <c r="U429" s="96" t="s">
        <v>33</v>
      </c>
      <c r="W429" s="97">
        <f>V429*K429</f>
        <v>0</v>
      </c>
      <c r="X429" s="97">
        <v>0</v>
      </c>
      <c r="Y429" s="97">
        <f>X429*K429</f>
        <v>0</v>
      </c>
      <c r="Z429" s="97">
        <v>0</v>
      </c>
      <c r="AA429" s="98">
        <f>Z429*K429</f>
        <v>0</v>
      </c>
      <c r="AR429" s="6" t="s">
        <v>184</v>
      </c>
      <c r="AT429" s="6" t="s">
        <v>106</v>
      </c>
      <c r="AU429" s="6" t="s">
        <v>9</v>
      </c>
      <c r="AY429" s="6" t="s">
        <v>105</v>
      </c>
      <c r="BE429" s="99">
        <f>IF(U429="základní",N429,0)</f>
        <v>0</v>
      </c>
      <c r="BF429" s="99">
        <f>IF(U429="snížená",N429,0)</f>
        <v>0</v>
      </c>
      <c r="BG429" s="99">
        <f>IF(U429="zákl. přenesená",N429,0)</f>
        <v>0</v>
      </c>
      <c r="BH429" s="99">
        <f>IF(U429="sníž. přenesená",N429,0)</f>
        <v>0</v>
      </c>
      <c r="BI429" s="99">
        <f>IF(U429="nulová",N429,0)</f>
        <v>0</v>
      </c>
      <c r="BJ429" s="6" t="s">
        <v>80</v>
      </c>
      <c r="BK429" s="99">
        <f>ROUND(L429*K429,2)</f>
        <v>0</v>
      </c>
      <c r="BL429" s="6" t="s">
        <v>184</v>
      </c>
      <c r="BM429" s="6" t="s">
        <v>789</v>
      </c>
    </row>
    <row r="430" spans="2:65" s="13" customFormat="1" ht="38.25" hidden="1" customHeight="1" x14ac:dyDescent="0.3">
      <c r="B430" s="56"/>
      <c r="C430" s="91" t="s">
        <v>790</v>
      </c>
      <c r="D430" s="91" t="s">
        <v>106</v>
      </c>
      <c r="E430" s="92" t="s">
        <v>791</v>
      </c>
      <c r="F430" s="139" t="s">
        <v>792</v>
      </c>
      <c r="G430" s="139"/>
      <c r="H430" s="139"/>
      <c r="I430" s="139"/>
      <c r="J430" s="93" t="s">
        <v>276</v>
      </c>
      <c r="K430" s="94">
        <v>564.29999999999995</v>
      </c>
      <c r="L430" s="140">
        <v>0</v>
      </c>
      <c r="M430" s="140"/>
      <c r="N430" s="130">
        <f>ROUND(L430*K430,2)</f>
        <v>0</v>
      </c>
      <c r="O430" s="130"/>
      <c r="P430" s="130"/>
      <c r="Q430" s="130"/>
      <c r="R430" s="59"/>
      <c r="T430" s="95" t="s">
        <v>17</v>
      </c>
      <c r="U430" s="96" t="s">
        <v>33</v>
      </c>
      <c r="W430" s="97">
        <f>V430*K430</f>
        <v>0</v>
      </c>
      <c r="X430" s="97">
        <v>0</v>
      </c>
      <c r="Y430" s="97">
        <f>X430*K430</f>
        <v>0</v>
      </c>
      <c r="Z430" s="97">
        <v>0</v>
      </c>
      <c r="AA430" s="98">
        <f>Z430*K430</f>
        <v>0</v>
      </c>
      <c r="AR430" s="6" t="s">
        <v>184</v>
      </c>
      <c r="AT430" s="6" t="s">
        <v>106</v>
      </c>
      <c r="AU430" s="6" t="s">
        <v>9</v>
      </c>
      <c r="AY430" s="6" t="s">
        <v>105</v>
      </c>
      <c r="BE430" s="99">
        <f>IF(U430="základní",N430,0)</f>
        <v>0</v>
      </c>
      <c r="BF430" s="99">
        <f>IF(U430="snížená",N430,0)</f>
        <v>0</v>
      </c>
      <c r="BG430" s="99">
        <f>IF(U430="zákl. přenesená",N430,0)</f>
        <v>0</v>
      </c>
      <c r="BH430" s="99">
        <f>IF(U430="sníž. přenesená",N430,0)</f>
        <v>0</v>
      </c>
      <c r="BI430" s="99">
        <f>IF(U430="nulová",N430,0)</f>
        <v>0</v>
      </c>
      <c r="BJ430" s="6" t="s">
        <v>80</v>
      </c>
      <c r="BK430" s="99">
        <f>ROUND(L430*K430,2)</f>
        <v>0</v>
      </c>
      <c r="BL430" s="6" t="s">
        <v>184</v>
      </c>
      <c r="BM430" s="6" t="s">
        <v>793</v>
      </c>
    </row>
    <row r="431" spans="2:65" s="101" customFormat="1" ht="16.5" hidden="1" customHeight="1" x14ac:dyDescent="0.3">
      <c r="B431" s="100"/>
      <c r="E431" s="102" t="s">
        <v>17</v>
      </c>
      <c r="F431" s="133" t="s">
        <v>794</v>
      </c>
      <c r="G431" s="134"/>
      <c r="H431" s="134"/>
      <c r="I431" s="134"/>
      <c r="K431" s="103">
        <v>564.29999999999995</v>
      </c>
      <c r="R431" s="104"/>
      <c r="T431" s="105"/>
      <c r="AA431" s="106"/>
      <c r="AT431" s="102" t="s">
        <v>113</v>
      </c>
      <c r="AU431" s="102" t="s">
        <v>9</v>
      </c>
      <c r="AV431" s="101" t="s">
        <v>9</v>
      </c>
      <c r="AW431" s="101" t="s">
        <v>114</v>
      </c>
      <c r="AX431" s="101" t="s">
        <v>80</v>
      </c>
      <c r="AY431" s="102" t="s">
        <v>105</v>
      </c>
    </row>
    <row r="432" spans="2:65" s="13" customFormat="1" ht="25.5" hidden="1" customHeight="1" x14ac:dyDescent="0.3">
      <c r="B432" s="56"/>
      <c r="C432" s="91" t="s">
        <v>795</v>
      </c>
      <c r="D432" s="91" t="s">
        <v>106</v>
      </c>
      <c r="E432" s="92" t="s">
        <v>796</v>
      </c>
      <c r="F432" s="139" t="s">
        <v>797</v>
      </c>
      <c r="G432" s="139"/>
      <c r="H432" s="139"/>
      <c r="I432" s="139"/>
      <c r="J432" s="93" t="s">
        <v>726</v>
      </c>
      <c r="K432" s="122">
        <v>0</v>
      </c>
      <c r="L432" s="140">
        <v>0</v>
      </c>
      <c r="M432" s="140"/>
      <c r="N432" s="130">
        <f>ROUND(L432*K432,2)</f>
        <v>0</v>
      </c>
      <c r="O432" s="130"/>
      <c r="P432" s="130"/>
      <c r="Q432" s="130"/>
      <c r="R432" s="59"/>
      <c r="T432" s="95" t="s">
        <v>17</v>
      </c>
      <c r="U432" s="96" t="s">
        <v>33</v>
      </c>
      <c r="W432" s="97">
        <f>V432*K432</f>
        <v>0</v>
      </c>
      <c r="X432" s="97">
        <v>0</v>
      </c>
      <c r="Y432" s="97">
        <f>X432*K432</f>
        <v>0</v>
      </c>
      <c r="Z432" s="97">
        <v>0</v>
      </c>
      <c r="AA432" s="98">
        <f>Z432*K432</f>
        <v>0</v>
      </c>
      <c r="AR432" s="6" t="s">
        <v>184</v>
      </c>
      <c r="AT432" s="6" t="s">
        <v>106</v>
      </c>
      <c r="AU432" s="6" t="s">
        <v>9</v>
      </c>
      <c r="AY432" s="6" t="s">
        <v>105</v>
      </c>
      <c r="BE432" s="99">
        <f>IF(U432="základní",N432,0)</f>
        <v>0</v>
      </c>
      <c r="BF432" s="99">
        <f>IF(U432="snížená",N432,0)</f>
        <v>0</v>
      </c>
      <c r="BG432" s="99">
        <f>IF(U432="zákl. přenesená",N432,0)</f>
        <v>0</v>
      </c>
      <c r="BH432" s="99">
        <f>IF(U432="sníž. přenesená",N432,0)</f>
        <v>0</v>
      </c>
      <c r="BI432" s="99">
        <f>IF(U432="nulová",N432,0)</f>
        <v>0</v>
      </c>
      <c r="BJ432" s="6" t="s">
        <v>80</v>
      </c>
      <c r="BK432" s="99">
        <f>ROUND(L432*K432,2)</f>
        <v>0</v>
      </c>
      <c r="BL432" s="6" t="s">
        <v>184</v>
      </c>
      <c r="BM432" s="6" t="s">
        <v>798</v>
      </c>
    </row>
    <row r="433" spans="2:65" s="81" customFormat="1" ht="29.85" hidden="1" customHeight="1" x14ac:dyDescent="0.3">
      <c r="B433" s="80"/>
      <c r="D433" s="90" t="s">
        <v>66</v>
      </c>
      <c r="E433" s="90"/>
      <c r="F433" s="90"/>
      <c r="G433" s="90"/>
      <c r="H433" s="90"/>
      <c r="I433" s="90"/>
      <c r="J433" s="90"/>
      <c r="K433" s="90"/>
      <c r="L433" s="90"/>
      <c r="M433" s="90"/>
      <c r="N433" s="141">
        <f>BK433</f>
        <v>0</v>
      </c>
      <c r="O433" s="142"/>
      <c r="P433" s="142"/>
      <c r="Q433" s="142"/>
      <c r="R433" s="83"/>
      <c r="T433" s="84"/>
      <c r="W433" s="85">
        <f>SUM(W434:W447)</f>
        <v>0</v>
      </c>
      <c r="Y433" s="85">
        <f>SUM(Y434:Y447)</f>
        <v>1.82302426</v>
      </c>
      <c r="AA433" s="86">
        <f>SUM(AA434:AA447)</f>
        <v>0</v>
      </c>
      <c r="AR433" s="87" t="s">
        <v>9</v>
      </c>
      <c r="AT433" s="88" t="s">
        <v>103</v>
      </c>
      <c r="AU433" s="88" t="s">
        <v>80</v>
      </c>
      <c r="AY433" s="87" t="s">
        <v>105</v>
      </c>
      <c r="BK433" s="89">
        <f>SUM(BK434:BK447)</f>
        <v>0</v>
      </c>
    </row>
    <row r="434" spans="2:65" s="13" customFormat="1" ht="38.25" hidden="1" customHeight="1" x14ac:dyDescent="0.3">
      <c r="B434" s="56"/>
      <c r="C434" s="91" t="s">
        <v>799</v>
      </c>
      <c r="D434" s="91" t="s">
        <v>106</v>
      </c>
      <c r="E434" s="92" t="s">
        <v>800</v>
      </c>
      <c r="F434" s="139" t="s">
        <v>801</v>
      </c>
      <c r="G434" s="139"/>
      <c r="H434" s="139"/>
      <c r="I434" s="139"/>
      <c r="J434" s="93" t="s">
        <v>204</v>
      </c>
      <c r="K434" s="94">
        <v>197.84</v>
      </c>
      <c r="L434" s="140">
        <v>0</v>
      </c>
      <c r="M434" s="140"/>
      <c r="N434" s="130">
        <f>ROUND(L434*K434,2)</f>
        <v>0</v>
      </c>
      <c r="O434" s="130"/>
      <c r="P434" s="130"/>
      <c r="Q434" s="130"/>
      <c r="R434" s="59"/>
      <c r="T434" s="95" t="s">
        <v>17</v>
      </c>
      <c r="U434" s="96" t="s">
        <v>33</v>
      </c>
      <c r="W434" s="97">
        <f>V434*K434</f>
        <v>0</v>
      </c>
      <c r="X434" s="97">
        <v>0</v>
      </c>
      <c r="Y434" s="97">
        <f>X434*K434</f>
        <v>0</v>
      </c>
      <c r="Z434" s="97">
        <v>0</v>
      </c>
      <c r="AA434" s="98">
        <f>Z434*K434</f>
        <v>0</v>
      </c>
      <c r="AR434" s="6" t="s">
        <v>184</v>
      </c>
      <c r="AT434" s="6" t="s">
        <v>106</v>
      </c>
      <c r="AU434" s="6" t="s">
        <v>9</v>
      </c>
      <c r="AY434" s="6" t="s">
        <v>105</v>
      </c>
      <c r="BE434" s="99">
        <f>IF(U434="základní",N434,0)</f>
        <v>0</v>
      </c>
      <c r="BF434" s="99">
        <f>IF(U434="snížená",N434,0)</f>
        <v>0</v>
      </c>
      <c r="BG434" s="99">
        <f>IF(U434="zákl. přenesená",N434,0)</f>
        <v>0</v>
      </c>
      <c r="BH434" s="99">
        <f>IF(U434="sníž. přenesená",N434,0)</f>
        <v>0</v>
      </c>
      <c r="BI434" s="99">
        <f>IF(U434="nulová",N434,0)</f>
        <v>0</v>
      </c>
      <c r="BJ434" s="6" t="s">
        <v>80</v>
      </c>
      <c r="BK434" s="99">
        <f>ROUND(L434*K434,2)</f>
        <v>0</v>
      </c>
      <c r="BL434" s="6" t="s">
        <v>184</v>
      </c>
      <c r="BM434" s="6" t="s">
        <v>802</v>
      </c>
    </row>
    <row r="435" spans="2:65" s="101" customFormat="1" ht="16.5" hidden="1" customHeight="1" x14ac:dyDescent="0.3">
      <c r="B435" s="100"/>
      <c r="E435" s="102" t="s">
        <v>17</v>
      </c>
      <c r="F435" s="133" t="s">
        <v>803</v>
      </c>
      <c r="G435" s="134"/>
      <c r="H435" s="134"/>
      <c r="I435" s="134"/>
      <c r="K435" s="103">
        <v>197.84</v>
      </c>
      <c r="R435" s="104"/>
      <c r="T435" s="105"/>
      <c r="AA435" s="106"/>
      <c r="AT435" s="102" t="s">
        <v>113</v>
      </c>
      <c r="AU435" s="102" t="s">
        <v>9</v>
      </c>
      <c r="AV435" s="101" t="s">
        <v>9</v>
      </c>
      <c r="AW435" s="101" t="s">
        <v>114</v>
      </c>
      <c r="AX435" s="101" t="s">
        <v>80</v>
      </c>
      <c r="AY435" s="102" t="s">
        <v>105</v>
      </c>
    </row>
    <row r="436" spans="2:65" s="13" customFormat="1" ht="25.5" hidden="1" customHeight="1" x14ac:dyDescent="0.3">
      <c r="B436" s="56"/>
      <c r="C436" s="114" t="s">
        <v>804</v>
      </c>
      <c r="D436" s="114" t="s">
        <v>196</v>
      </c>
      <c r="E436" s="115" t="s">
        <v>805</v>
      </c>
      <c r="F436" s="146" t="s">
        <v>806</v>
      </c>
      <c r="G436" s="146"/>
      <c r="H436" s="146"/>
      <c r="I436" s="146"/>
      <c r="J436" s="116" t="s">
        <v>204</v>
      </c>
      <c r="K436" s="117">
        <v>100.98</v>
      </c>
      <c r="L436" s="147">
        <v>0</v>
      </c>
      <c r="M436" s="147"/>
      <c r="N436" s="143">
        <f>ROUND(L436*K436,2)</f>
        <v>0</v>
      </c>
      <c r="O436" s="130"/>
      <c r="P436" s="130"/>
      <c r="Q436" s="130"/>
      <c r="R436" s="59"/>
      <c r="T436" s="95" t="s">
        <v>17</v>
      </c>
      <c r="U436" s="96" t="s">
        <v>33</v>
      </c>
      <c r="W436" s="97">
        <f>V436*K436</f>
        <v>0</v>
      </c>
      <c r="X436" s="97">
        <v>2E-3</v>
      </c>
      <c r="Y436" s="97">
        <f>X436*K436</f>
        <v>0.20196</v>
      </c>
      <c r="Z436" s="97">
        <v>0</v>
      </c>
      <c r="AA436" s="98">
        <f>Z436*K436</f>
        <v>0</v>
      </c>
      <c r="AR436" s="6" t="s">
        <v>268</v>
      </c>
      <c r="AT436" s="6" t="s">
        <v>196</v>
      </c>
      <c r="AU436" s="6" t="s">
        <v>9</v>
      </c>
      <c r="AY436" s="6" t="s">
        <v>105</v>
      </c>
      <c r="BE436" s="99">
        <f>IF(U436="základní",N436,0)</f>
        <v>0</v>
      </c>
      <c r="BF436" s="99">
        <f>IF(U436="snížená",N436,0)</f>
        <v>0</v>
      </c>
      <c r="BG436" s="99">
        <f>IF(U436="zákl. přenesená",N436,0)</f>
        <v>0</v>
      </c>
      <c r="BH436" s="99">
        <f>IF(U436="sníž. přenesená",N436,0)</f>
        <v>0</v>
      </c>
      <c r="BI436" s="99">
        <f>IF(U436="nulová",N436,0)</f>
        <v>0</v>
      </c>
      <c r="BJ436" s="6" t="s">
        <v>80</v>
      </c>
      <c r="BK436" s="99">
        <f>ROUND(L436*K436,2)</f>
        <v>0</v>
      </c>
      <c r="BL436" s="6" t="s">
        <v>184</v>
      </c>
      <c r="BM436" s="6" t="s">
        <v>807</v>
      </c>
    </row>
    <row r="437" spans="2:65" s="101" customFormat="1" ht="16.5" hidden="1" customHeight="1" x14ac:dyDescent="0.3">
      <c r="B437" s="100"/>
      <c r="E437" s="102" t="s">
        <v>17</v>
      </c>
      <c r="F437" s="133" t="s">
        <v>588</v>
      </c>
      <c r="G437" s="134"/>
      <c r="H437" s="134"/>
      <c r="I437" s="134"/>
      <c r="K437" s="103">
        <v>99</v>
      </c>
      <c r="R437" s="104"/>
      <c r="T437" s="105"/>
      <c r="AA437" s="106"/>
      <c r="AT437" s="102" t="s">
        <v>113</v>
      </c>
      <c r="AU437" s="102" t="s">
        <v>9</v>
      </c>
      <c r="AV437" s="101" t="s">
        <v>9</v>
      </c>
      <c r="AW437" s="101" t="s">
        <v>114</v>
      </c>
      <c r="AX437" s="101" t="s">
        <v>80</v>
      </c>
      <c r="AY437" s="102" t="s">
        <v>105</v>
      </c>
    </row>
    <row r="438" spans="2:65" s="13" customFormat="1" ht="25.5" hidden="1" customHeight="1" x14ac:dyDescent="0.3">
      <c r="B438" s="56"/>
      <c r="C438" s="114" t="s">
        <v>808</v>
      </c>
      <c r="D438" s="114" t="s">
        <v>196</v>
      </c>
      <c r="E438" s="115" t="s">
        <v>809</v>
      </c>
      <c r="F438" s="146" t="s">
        <v>810</v>
      </c>
      <c r="G438" s="146"/>
      <c r="H438" s="146"/>
      <c r="I438" s="146"/>
      <c r="J438" s="116" t="s">
        <v>204</v>
      </c>
      <c r="K438" s="117">
        <v>100.98</v>
      </c>
      <c r="L438" s="147">
        <v>0</v>
      </c>
      <c r="M438" s="147"/>
      <c r="N438" s="143">
        <f>ROUND(L438*K438,2)</f>
        <v>0</v>
      </c>
      <c r="O438" s="130"/>
      <c r="P438" s="130"/>
      <c r="Q438" s="130"/>
      <c r="R438" s="59"/>
      <c r="T438" s="95" t="s">
        <v>17</v>
      </c>
      <c r="U438" s="96" t="s">
        <v>33</v>
      </c>
      <c r="W438" s="97">
        <f>V438*K438</f>
        <v>0</v>
      </c>
      <c r="X438" s="97">
        <v>2.5000000000000001E-3</v>
      </c>
      <c r="Y438" s="97">
        <f>X438*K438</f>
        <v>0.25245000000000001</v>
      </c>
      <c r="Z438" s="97">
        <v>0</v>
      </c>
      <c r="AA438" s="98">
        <f>Z438*K438</f>
        <v>0</v>
      </c>
      <c r="AR438" s="6" t="s">
        <v>268</v>
      </c>
      <c r="AT438" s="6" t="s">
        <v>196</v>
      </c>
      <c r="AU438" s="6" t="s">
        <v>9</v>
      </c>
      <c r="AY438" s="6" t="s">
        <v>105</v>
      </c>
      <c r="BE438" s="99">
        <f>IF(U438="základní",N438,0)</f>
        <v>0</v>
      </c>
      <c r="BF438" s="99">
        <f>IF(U438="snížená",N438,0)</f>
        <v>0</v>
      </c>
      <c r="BG438" s="99">
        <f>IF(U438="zákl. přenesená",N438,0)</f>
        <v>0</v>
      </c>
      <c r="BH438" s="99">
        <f>IF(U438="sníž. přenesená",N438,0)</f>
        <v>0</v>
      </c>
      <c r="BI438" s="99">
        <f>IF(U438="nulová",N438,0)</f>
        <v>0</v>
      </c>
      <c r="BJ438" s="6" t="s">
        <v>80</v>
      </c>
      <c r="BK438" s="99">
        <f>ROUND(L438*K438,2)</f>
        <v>0</v>
      </c>
      <c r="BL438" s="6" t="s">
        <v>184</v>
      </c>
      <c r="BM438" s="6" t="s">
        <v>811</v>
      </c>
    </row>
    <row r="439" spans="2:65" s="13" customFormat="1" ht="38.25" hidden="1" customHeight="1" x14ac:dyDescent="0.3">
      <c r="B439" s="56"/>
      <c r="C439" s="91" t="s">
        <v>812</v>
      </c>
      <c r="D439" s="91" t="s">
        <v>106</v>
      </c>
      <c r="E439" s="92" t="s">
        <v>813</v>
      </c>
      <c r="F439" s="139" t="s">
        <v>814</v>
      </c>
      <c r="G439" s="139"/>
      <c r="H439" s="139"/>
      <c r="I439" s="139"/>
      <c r="J439" s="93" t="s">
        <v>204</v>
      </c>
      <c r="K439" s="94">
        <v>123.6</v>
      </c>
      <c r="L439" s="140">
        <v>0</v>
      </c>
      <c r="M439" s="140"/>
      <c r="N439" s="130">
        <f>ROUND(L439*K439,2)</f>
        <v>0</v>
      </c>
      <c r="O439" s="130"/>
      <c r="P439" s="130"/>
      <c r="Q439" s="130"/>
      <c r="R439" s="59"/>
      <c r="T439" s="95" t="s">
        <v>17</v>
      </c>
      <c r="U439" s="96" t="s">
        <v>33</v>
      </c>
      <c r="W439" s="97">
        <f>V439*K439</f>
        <v>0</v>
      </c>
      <c r="X439" s="97">
        <v>0</v>
      </c>
      <c r="Y439" s="97">
        <f>X439*K439</f>
        <v>0</v>
      </c>
      <c r="Z439" s="97">
        <v>0</v>
      </c>
      <c r="AA439" s="98">
        <f>Z439*K439</f>
        <v>0</v>
      </c>
      <c r="AR439" s="6" t="s">
        <v>184</v>
      </c>
      <c r="AT439" s="6" t="s">
        <v>106</v>
      </c>
      <c r="AU439" s="6" t="s">
        <v>9</v>
      </c>
      <c r="AY439" s="6" t="s">
        <v>105</v>
      </c>
      <c r="BE439" s="99">
        <f>IF(U439="základní",N439,0)</f>
        <v>0</v>
      </c>
      <c r="BF439" s="99">
        <f>IF(U439="snížená",N439,0)</f>
        <v>0</v>
      </c>
      <c r="BG439" s="99">
        <f>IF(U439="zákl. přenesená",N439,0)</f>
        <v>0</v>
      </c>
      <c r="BH439" s="99">
        <f>IF(U439="sníž. přenesená",N439,0)</f>
        <v>0</v>
      </c>
      <c r="BI439" s="99">
        <f>IF(U439="nulová",N439,0)</f>
        <v>0</v>
      </c>
      <c r="BJ439" s="6" t="s">
        <v>80</v>
      </c>
      <c r="BK439" s="99">
        <f>ROUND(L439*K439,2)</f>
        <v>0</v>
      </c>
      <c r="BL439" s="6" t="s">
        <v>184</v>
      </c>
      <c r="BM439" s="6" t="s">
        <v>815</v>
      </c>
    </row>
    <row r="440" spans="2:65" s="101" customFormat="1" ht="16.5" hidden="1" customHeight="1" x14ac:dyDescent="0.3">
      <c r="B440" s="100"/>
      <c r="E440" s="102" t="s">
        <v>17</v>
      </c>
      <c r="F440" s="133" t="s">
        <v>816</v>
      </c>
      <c r="G440" s="134"/>
      <c r="H440" s="134"/>
      <c r="I440" s="134"/>
      <c r="K440" s="103">
        <v>123.6</v>
      </c>
      <c r="R440" s="104"/>
      <c r="T440" s="105"/>
      <c r="AA440" s="106"/>
      <c r="AT440" s="102" t="s">
        <v>113</v>
      </c>
      <c r="AU440" s="102" t="s">
        <v>9</v>
      </c>
      <c r="AV440" s="101" t="s">
        <v>9</v>
      </c>
      <c r="AW440" s="101" t="s">
        <v>114</v>
      </c>
      <c r="AX440" s="101" t="s">
        <v>80</v>
      </c>
      <c r="AY440" s="102" t="s">
        <v>105</v>
      </c>
    </row>
    <row r="441" spans="2:65" s="13" customFormat="1" ht="25.5" hidden="1" customHeight="1" x14ac:dyDescent="0.3">
      <c r="B441" s="56"/>
      <c r="C441" s="114" t="s">
        <v>817</v>
      </c>
      <c r="D441" s="114" t="s">
        <v>196</v>
      </c>
      <c r="E441" s="115" t="s">
        <v>559</v>
      </c>
      <c r="F441" s="146" t="s">
        <v>560</v>
      </c>
      <c r="G441" s="146"/>
      <c r="H441" s="146"/>
      <c r="I441" s="146"/>
      <c r="J441" s="116" t="s">
        <v>204</v>
      </c>
      <c r="K441" s="117">
        <v>126.072</v>
      </c>
      <c r="L441" s="147">
        <v>0</v>
      </c>
      <c r="M441" s="147"/>
      <c r="N441" s="143">
        <f>ROUND(L441*K441,2)</f>
        <v>0</v>
      </c>
      <c r="O441" s="130"/>
      <c r="P441" s="130"/>
      <c r="Q441" s="130"/>
      <c r="R441" s="59"/>
      <c r="T441" s="95" t="s">
        <v>17</v>
      </c>
      <c r="U441" s="96" t="s">
        <v>33</v>
      </c>
      <c r="W441" s="97">
        <f>V441*K441</f>
        <v>0</v>
      </c>
      <c r="X441" s="97">
        <v>3.5000000000000001E-3</v>
      </c>
      <c r="Y441" s="97">
        <f>X441*K441</f>
        <v>0.44125200000000003</v>
      </c>
      <c r="Z441" s="97">
        <v>0</v>
      </c>
      <c r="AA441" s="98">
        <f>Z441*K441</f>
        <v>0</v>
      </c>
      <c r="AR441" s="6" t="s">
        <v>144</v>
      </c>
      <c r="AT441" s="6" t="s">
        <v>196</v>
      </c>
      <c r="AU441" s="6" t="s">
        <v>9</v>
      </c>
      <c r="AY441" s="6" t="s">
        <v>105</v>
      </c>
      <c r="BE441" s="99">
        <f>IF(U441="základní",N441,0)</f>
        <v>0</v>
      </c>
      <c r="BF441" s="99">
        <f>IF(U441="snížená",N441,0)</f>
        <v>0</v>
      </c>
      <c r="BG441" s="99">
        <f>IF(U441="zákl. přenesená",N441,0)</f>
        <v>0</v>
      </c>
      <c r="BH441" s="99">
        <f>IF(U441="sníž. přenesená",N441,0)</f>
        <v>0</v>
      </c>
      <c r="BI441" s="99">
        <f>IF(U441="nulová",N441,0)</f>
        <v>0</v>
      </c>
      <c r="BJ441" s="6" t="s">
        <v>80</v>
      </c>
      <c r="BK441" s="99">
        <f>ROUND(L441*K441,2)</f>
        <v>0</v>
      </c>
      <c r="BL441" s="6" t="s">
        <v>110</v>
      </c>
      <c r="BM441" s="6" t="s">
        <v>818</v>
      </c>
    </row>
    <row r="442" spans="2:65" s="101" customFormat="1" ht="16.5" hidden="1" customHeight="1" x14ac:dyDescent="0.3">
      <c r="B442" s="100"/>
      <c r="E442" s="102" t="s">
        <v>17</v>
      </c>
      <c r="F442" s="133" t="s">
        <v>819</v>
      </c>
      <c r="G442" s="134"/>
      <c r="H442" s="134"/>
      <c r="I442" s="134"/>
      <c r="K442" s="103">
        <v>123.6</v>
      </c>
      <c r="R442" s="104"/>
      <c r="T442" s="105"/>
      <c r="AA442" s="106"/>
      <c r="AT442" s="102" t="s">
        <v>113</v>
      </c>
      <c r="AU442" s="102" t="s">
        <v>9</v>
      </c>
      <c r="AV442" s="101" t="s">
        <v>9</v>
      </c>
      <c r="AW442" s="101" t="s">
        <v>114</v>
      </c>
      <c r="AX442" s="101" t="s">
        <v>80</v>
      </c>
      <c r="AY442" s="102" t="s">
        <v>105</v>
      </c>
    </row>
    <row r="443" spans="2:65" s="13" customFormat="1" ht="38.25" hidden="1" customHeight="1" x14ac:dyDescent="0.3">
      <c r="B443" s="56"/>
      <c r="C443" s="91" t="s">
        <v>820</v>
      </c>
      <c r="D443" s="91" t="s">
        <v>106</v>
      </c>
      <c r="E443" s="92" t="s">
        <v>821</v>
      </c>
      <c r="F443" s="139" t="s">
        <v>822</v>
      </c>
      <c r="G443" s="139"/>
      <c r="H443" s="139"/>
      <c r="I443" s="139"/>
      <c r="J443" s="93" t="s">
        <v>204</v>
      </c>
      <c r="K443" s="94">
        <v>176.15899999999999</v>
      </c>
      <c r="L443" s="140">
        <v>0</v>
      </c>
      <c r="M443" s="140"/>
      <c r="N443" s="130">
        <f>ROUND(L443*K443,2)</f>
        <v>0</v>
      </c>
      <c r="O443" s="130"/>
      <c r="P443" s="130"/>
      <c r="Q443" s="130"/>
      <c r="R443" s="59"/>
      <c r="T443" s="95" t="s">
        <v>17</v>
      </c>
      <c r="U443" s="96" t="s">
        <v>33</v>
      </c>
      <c r="W443" s="97">
        <f>V443*K443</f>
        <v>0</v>
      </c>
      <c r="X443" s="97">
        <v>1.3999999999999999E-4</v>
      </c>
      <c r="Y443" s="97">
        <f>X443*K443</f>
        <v>2.4662259999999998E-2</v>
      </c>
      <c r="Z443" s="97">
        <v>0</v>
      </c>
      <c r="AA443" s="98">
        <f>Z443*K443</f>
        <v>0</v>
      </c>
      <c r="AR443" s="6" t="s">
        <v>184</v>
      </c>
      <c r="AT443" s="6" t="s">
        <v>106</v>
      </c>
      <c r="AU443" s="6" t="s">
        <v>9</v>
      </c>
      <c r="AY443" s="6" t="s">
        <v>105</v>
      </c>
      <c r="BE443" s="99">
        <f>IF(U443="základní",N443,0)</f>
        <v>0</v>
      </c>
      <c r="BF443" s="99">
        <f>IF(U443="snížená",N443,0)</f>
        <v>0</v>
      </c>
      <c r="BG443" s="99">
        <f>IF(U443="zákl. přenesená",N443,0)</f>
        <v>0</v>
      </c>
      <c r="BH443" s="99">
        <f>IF(U443="sníž. přenesená",N443,0)</f>
        <v>0</v>
      </c>
      <c r="BI443" s="99">
        <f>IF(U443="nulová",N443,0)</f>
        <v>0</v>
      </c>
      <c r="BJ443" s="6" t="s">
        <v>80</v>
      </c>
      <c r="BK443" s="99">
        <f>ROUND(L443*K443,2)</f>
        <v>0</v>
      </c>
      <c r="BL443" s="6" t="s">
        <v>184</v>
      </c>
      <c r="BM443" s="6" t="s">
        <v>823</v>
      </c>
    </row>
    <row r="444" spans="2:65" s="101" customFormat="1" ht="16.5" hidden="1" customHeight="1" x14ac:dyDescent="0.3">
      <c r="B444" s="100"/>
      <c r="E444" s="102" t="s">
        <v>17</v>
      </c>
      <c r="F444" s="133" t="s">
        <v>824</v>
      </c>
      <c r="G444" s="134"/>
      <c r="H444" s="134"/>
      <c r="I444" s="134"/>
      <c r="K444" s="103">
        <v>176.15899999999999</v>
      </c>
      <c r="R444" s="104"/>
      <c r="T444" s="105"/>
      <c r="AA444" s="106"/>
      <c r="AT444" s="102" t="s">
        <v>113</v>
      </c>
      <c r="AU444" s="102" t="s">
        <v>9</v>
      </c>
      <c r="AV444" s="101" t="s">
        <v>9</v>
      </c>
      <c r="AW444" s="101" t="s">
        <v>114</v>
      </c>
      <c r="AX444" s="101" t="s">
        <v>80</v>
      </c>
      <c r="AY444" s="102" t="s">
        <v>105</v>
      </c>
    </row>
    <row r="445" spans="2:65" s="13" customFormat="1" ht="25.5" hidden="1" customHeight="1" x14ac:dyDescent="0.3">
      <c r="B445" s="56"/>
      <c r="C445" s="114" t="s">
        <v>825</v>
      </c>
      <c r="D445" s="114" t="s">
        <v>196</v>
      </c>
      <c r="E445" s="115" t="s">
        <v>809</v>
      </c>
      <c r="F445" s="146" t="s">
        <v>810</v>
      </c>
      <c r="G445" s="146"/>
      <c r="H445" s="146"/>
      <c r="I445" s="146"/>
      <c r="J445" s="116" t="s">
        <v>204</v>
      </c>
      <c r="K445" s="117">
        <v>361.08</v>
      </c>
      <c r="L445" s="147">
        <v>0</v>
      </c>
      <c r="M445" s="147"/>
      <c r="N445" s="143">
        <f>ROUND(L445*K445,2)</f>
        <v>0</v>
      </c>
      <c r="O445" s="130"/>
      <c r="P445" s="130"/>
      <c r="Q445" s="130"/>
      <c r="R445" s="59"/>
      <c r="T445" s="95" t="s">
        <v>17</v>
      </c>
      <c r="U445" s="96" t="s">
        <v>33</v>
      </c>
      <c r="W445" s="97">
        <f>V445*K445</f>
        <v>0</v>
      </c>
      <c r="X445" s="97">
        <v>2.5000000000000001E-3</v>
      </c>
      <c r="Y445" s="97">
        <f>X445*K445</f>
        <v>0.90269999999999995</v>
      </c>
      <c r="Z445" s="97">
        <v>0</v>
      </c>
      <c r="AA445" s="98">
        <f>Z445*K445</f>
        <v>0</v>
      </c>
      <c r="AR445" s="6" t="s">
        <v>268</v>
      </c>
      <c r="AT445" s="6" t="s">
        <v>196</v>
      </c>
      <c r="AU445" s="6" t="s">
        <v>9</v>
      </c>
      <c r="AY445" s="6" t="s">
        <v>105</v>
      </c>
      <c r="BE445" s="99">
        <f>IF(U445="základní",N445,0)</f>
        <v>0</v>
      </c>
      <c r="BF445" s="99">
        <f>IF(U445="snížená",N445,0)</f>
        <v>0</v>
      </c>
      <c r="BG445" s="99">
        <f>IF(U445="zákl. přenesená",N445,0)</f>
        <v>0</v>
      </c>
      <c r="BH445" s="99">
        <f>IF(U445="sníž. přenesená",N445,0)</f>
        <v>0</v>
      </c>
      <c r="BI445" s="99">
        <f>IF(U445="nulová",N445,0)</f>
        <v>0</v>
      </c>
      <c r="BJ445" s="6" t="s">
        <v>80</v>
      </c>
      <c r="BK445" s="99">
        <f>ROUND(L445*K445,2)</f>
        <v>0</v>
      </c>
      <c r="BL445" s="6" t="s">
        <v>184</v>
      </c>
      <c r="BM445" s="6" t="s">
        <v>826</v>
      </c>
    </row>
    <row r="446" spans="2:65" s="101" customFormat="1" ht="16.5" hidden="1" customHeight="1" x14ac:dyDescent="0.3">
      <c r="B446" s="100"/>
      <c r="E446" s="102" t="s">
        <v>17</v>
      </c>
      <c r="F446" s="133" t="s">
        <v>827</v>
      </c>
      <c r="G446" s="134"/>
      <c r="H446" s="134"/>
      <c r="I446" s="134"/>
      <c r="K446" s="103">
        <v>354</v>
      </c>
      <c r="R446" s="104"/>
      <c r="T446" s="105"/>
      <c r="AA446" s="106"/>
      <c r="AT446" s="102" t="s">
        <v>113</v>
      </c>
      <c r="AU446" s="102" t="s">
        <v>9</v>
      </c>
      <c r="AV446" s="101" t="s">
        <v>9</v>
      </c>
      <c r="AW446" s="101" t="s">
        <v>114</v>
      </c>
      <c r="AX446" s="101" t="s">
        <v>80</v>
      </c>
      <c r="AY446" s="102" t="s">
        <v>105</v>
      </c>
    </row>
    <row r="447" spans="2:65" s="13" customFormat="1" ht="25.5" hidden="1" customHeight="1" x14ac:dyDescent="0.3">
      <c r="B447" s="56"/>
      <c r="C447" s="91" t="s">
        <v>828</v>
      </c>
      <c r="D447" s="91" t="s">
        <v>106</v>
      </c>
      <c r="E447" s="92" t="s">
        <v>829</v>
      </c>
      <c r="F447" s="139" t="s">
        <v>830</v>
      </c>
      <c r="G447" s="139"/>
      <c r="H447" s="139"/>
      <c r="I447" s="139"/>
      <c r="J447" s="93" t="s">
        <v>726</v>
      </c>
      <c r="K447" s="122">
        <v>0</v>
      </c>
      <c r="L447" s="140">
        <v>0</v>
      </c>
      <c r="M447" s="140"/>
      <c r="N447" s="130">
        <f>ROUND(L447*K447,2)</f>
        <v>0</v>
      </c>
      <c r="O447" s="130"/>
      <c r="P447" s="130"/>
      <c r="Q447" s="130"/>
      <c r="R447" s="59"/>
      <c r="T447" s="95" t="s">
        <v>17</v>
      </c>
      <c r="U447" s="96" t="s">
        <v>33</v>
      </c>
      <c r="W447" s="97">
        <f>V447*K447</f>
        <v>0</v>
      </c>
      <c r="X447" s="97">
        <v>0</v>
      </c>
      <c r="Y447" s="97">
        <f>X447*K447</f>
        <v>0</v>
      </c>
      <c r="Z447" s="97">
        <v>0</v>
      </c>
      <c r="AA447" s="98">
        <f>Z447*K447</f>
        <v>0</v>
      </c>
      <c r="AR447" s="6" t="s">
        <v>184</v>
      </c>
      <c r="AT447" s="6" t="s">
        <v>106</v>
      </c>
      <c r="AU447" s="6" t="s">
        <v>9</v>
      </c>
      <c r="AY447" s="6" t="s">
        <v>105</v>
      </c>
      <c r="BE447" s="99">
        <f>IF(U447="základní",N447,0)</f>
        <v>0</v>
      </c>
      <c r="BF447" s="99">
        <f>IF(U447="snížená",N447,0)</f>
        <v>0</v>
      </c>
      <c r="BG447" s="99">
        <f>IF(U447="zákl. přenesená",N447,0)</f>
        <v>0</v>
      </c>
      <c r="BH447" s="99">
        <f>IF(U447="sníž. přenesená",N447,0)</f>
        <v>0</v>
      </c>
      <c r="BI447" s="99">
        <f>IF(U447="nulová",N447,0)</f>
        <v>0</v>
      </c>
      <c r="BJ447" s="6" t="s">
        <v>80</v>
      </c>
      <c r="BK447" s="99">
        <f>ROUND(L447*K447,2)</f>
        <v>0</v>
      </c>
      <c r="BL447" s="6" t="s">
        <v>184</v>
      </c>
      <c r="BM447" s="6" t="s">
        <v>831</v>
      </c>
    </row>
    <row r="448" spans="2:65" s="81" customFormat="1" ht="29.85" hidden="1" customHeight="1" x14ac:dyDescent="0.3">
      <c r="B448" s="80"/>
      <c r="D448" s="90" t="s">
        <v>67</v>
      </c>
      <c r="E448" s="90"/>
      <c r="F448" s="90"/>
      <c r="G448" s="90"/>
      <c r="H448" s="90"/>
      <c r="I448" s="90"/>
      <c r="J448" s="90"/>
      <c r="K448" s="90"/>
      <c r="L448" s="90"/>
      <c r="M448" s="90"/>
      <c r="N448" s="141">
        <f>BK448</f>
        <v>0</v>
      </c>
      <c r="O448" s="142"/>
      <c r="P448" s="142"/>
      <c r="Q448" s="142"/>
      <c r="R448" s="83"/>
      <c r="T448" s="84"/>
      <c r="W448" s="85">
        <f>SUM(W449:W453)</f>
        <v>0</v>
      </c>
      <c r="Y448" s="85">
        <f>SUM(Y449:Y453)</f>
        <v>5.7199999999999994E-3</v>
      </c>
      <c r="AA448" s="86">
        <f>SUM(AA449:AA453)</f>
        <v>0</v>
      </c>
      <c r="AR448" s="87" t="s">
        <v>9</v>
      </c>
      <c r="AT448" s="88" t="s">
        <v>103</v>
      </c>
      <c r="AU448" s="88" t="s">
        <v>80</v>
      </c>
      <c r="AY448" s="87" t="s">
        <v>105</v>
      </c>
      <c r="BK448" s="89">
        <f>SUM(BK449:BK453)</f>
        <v>0</v>
      </c>
    </row>
    <row r="449" spans="2:65" s="13" customFormat="1" ht="63.75" hidden="1" customHeight="1" x14ac:dyDescent="0.3">
      <c r="B449" s="56"/>
      <c r="C449" s="91" t="s">
        <v>832</v>
      </c>
      <c r="D449" s="91" t="s">
        <v>106</v>
      </c>
      <c r="E449" s="92" t="s">
        <v>833</v>
      </c>
      <c r="F449" s="139" t="s">
        <v>834</v>
      </c>
      <c r="G449" s="139"/>
      <c r="H449" s="139"/>
      <c r="I449" s="139"/>
      <c r="J449" s="93" t="s">
        <v>192</v>
      </c>
      <c r="K449" s="94">
        <v>18</v>
      </c>
      <c r="L449" s="140">
        <v>0</v>
      </c>
      <c r="M449" s="140"/>
      <c r="N449" s="130">
        <f>ROUND(L449*K449,2)</f>
        <v>0</v>
      </c>
      <c r="O449" s="130"/>
      <c r="P449" s="130"/>
      <c r="Q449" s="130"/>
      <c r="R449" s="59"/>
      <c r="T449" s="95" t="s">
        <v>17</v>
      </c>
      <c r="U449" s="96" t="s">
        <v>33</v>
      </c>
      <c r="W449" s="97">
        <f>V449*K449</f>
        <v>0</v>
      </c>
      <c r="X449" s="97">
        <v>0</v>
      </c>
      <c r="Y449" s="97">
        <f>X449*K449</f>
        <v>0</v>
      </c>
      <c r="Z449" s="97">
        <v>0</v>
      </c>
      <c r="AA449" s="98">
        <f>Z449*K449</f>
        <v>0</v>
      </c>
      <c r="AR449" s="6" t="s">
        <v>184</v>
      </c>
      <c r="AT449" s="6" t="s">
        <v>106</v>
      </c>
      <c r="AU449" s="6" t="s">
        <v>9</v>
      </c>
      <c r="AY449" s="6" t="s">
        <v>105</v>
      </c>
      <c r="BE449" s="99">
        <f>IF(U449="základní",N449,0)</f>
        <v>0</v>
      </c>
      <c r="BF449" s="99">
        <f>IF(U449="snížená",N449,0)</f>
        <v>0</v>
      </c>
      <c r="BG449" s="99">
        <f>IF(U449="zákl. přenesená",N449,0)</f>
        <v>0</v>
      </c>
      <c r="BH449" s="99">
        <f>IF(U449="sníž. přenesená",N449,0)</f>
        <v>0</v>
      </c>
      <c r="BI449" s="99">
        <f>IF(U449="nulová",N449,0)</f>
        <v>0</v>
      </c>
      <c r="BJ449" s="6" t="s">
        <v>80</v>
      </c>
      <c r="BK449" s="99">
        <f>ROUND(L449*K449,2)</f>
        <v>0</v>
      </c>
      <c r="BL449" s="6" t="s">
        <v>184</v>
      </c>
      <c r="BM449" s="6" t="s">
        <v>835</v>
      </c>
    </row>
    <row r="450" spans="2:65" s="101" customFormat="1" ht="16.5" hidden="1" customHeight="1" x14ac:dyDescent="0.3">
      <c r="B450" s="100"/>
      <c r="E450" s="102" t="s">
        <v>17</v>
      </c>
      <c r="F450" s="133" t="s">
        <v>836</v>
      </c>
      <c r="G450" s="134"/>
      <c r="H450" s="134"/>
      <c r="I450" s="134"/>
      <c r="K450" s="103">
        <v>18</v>
      </c>
      <c r="R450" s="104"/>
      <c r="T450" s="105"/>
      <c r="AA450" s="106"/>
      <c r="AT450" s="102" t="s">
        <v>113</v>
      </c>
      <c r="AU450" s="102" t="s">
        <v>9</v>
      </c>
      <c r="AV450" s="101" t="s">
        <v>9</v>
      </c>
      <c r="AW450" s="101" t="s">
        <v>114</v>
      </c>
      <c r="AX450" s="101" t="s">
        <v>80</v>
      </c>
      <c r="AY450" s="102" t="s">
        <v>105</v>
      </c>
    </row>
    <row r="451" spans="2:65" s="13" customFormat="1" ht="25.5" hidden="1" customHeight="1" x14ac:dyDescent="0.3">
      <c r="B451" s="56"/>
      <c r="C451" s="114" t="s">
        <v>837</v>
      </c>
      <c r="D451" s="114" t="s">
        <v>196</v>
      </c>
      <c r="E451" s="115" t="s">
        <v>838</v>
      </c>
      <c r="F451" s="146" t="s">
        <v>839</v>
      </c>
      <c r="G451" s="146"/>
      <c r="H451" s="146"/>
      <c r="I451" s="146"/>
      <c r="J451" s="116" t="s">
        <v>192</v>
      </c>
      <c r="K451" s="117">
        <v>20</v>
      </c>
      <c r="L451" s="147">
        <v>0</v>
      </c>
      <c r="M451" s="147"/>
      <c r="N451" s="143">
        <f>ROUND(L451*K451,2)</f>
        <v>0</v>
      </c>
      <c r="O451" s="130"/>
      <c r="P451" s="130"/>
      <c r="Q451" s="130"/>
      <c r="R451" s="59"/>
      <c r="T451" s="95" t="s">
        <v>17</v>
      </c>
      <c r="U451" s="96" t="s">
        <v>33</v>
      </c>
      <c r="W451" s="97">
        <f>V451*K451</f>
        <v>0</v>
      </c>
      <c r="X451" s="97">
        <v>6.9999999999999994E-5</v>
      </c>
      <c r="Y451" s="97">
        <f>X451*K451</f>
        <v>1.3999999999999998E-3</v>
      </c>
      <c r="Z451" s="97">
        <v>0</v>
      </c>
      <c r="AA451" s="98">
        <f>Z451*K451</f>
        <v>0</v>
      </c>
      <c r="AR451" s="6" t="s">
        <v>268</v>
      </c>
      <c r="AT451" s="6" t="s">
        <v>196</v>
      </c>
      <c r="AU451" s="6" t="s">
        <v>9</v>
      </c>
      <c r="AY451" s="6" t="s">
        <v>105</v>
      </c>
      <c r="BE451" s="99">
        <f>IF(U451="základní",N451,0)</f>
        <v>0</v>
      </c>
      <c r="BF451" s="99">
        <f>IF(U451="snížená",N451,0)</f>
        <v>0</v>
      </c>
      <c r="BG451" s="99">
        <f>IF(U451="zákl. přenesená",N451,0)</f>
        <v>0</v>
      </c>
      <c r="BH451" s="99">
        <f>IF(U451="sníž. přenesená",N451,0)</f>
        <v>0</v>
      </c>
      <c r="BI451" s="99">
        <f>IF(U451="nulová",N451,0)</f>
        <v>0</v>
      </c>
      <c r="BJ451" s="6" t="s">
        <v>80</v>
      </c>
      <c r="BK451" s="99">
        <f>ROUND(L451*K451,2)</f>
        <v>0</v>
      </c>
      <c r="BL451" s="6" t="s">
        <v>184</v>
      </c>
      <c r="BM451" s="6" t="s">
        <v>840</v>
      </c>
    </row>
    <row r="452" spans="2:65" s="13" customFormat="1" ht="16.5" hidden="1" customHeight="1" x14ac:dyDescent="0.3">
      <c r="B452" s="56"/>
      <c r="C452" s="114" t="s">
        <v>841</v>
      </c>
      <c r="D452" s="114" t="s">
        <v>196</v>
      </c>
      <c r="E452" s="115" t="s">
        <v>842</v>
      </c>
      <c r="F452" s="146" t="s">
        <v>843</v>
      </c>
      <c r="G452" s="146"/>
      <c r="H452" s="146"/>
      <c r="I452" s="146"/>
      <c r="J452" s="116" t="s">
        <v>192</v>
      </c>
      <c r="K452" s="117">
        <v>24</v>
      </c>
      <c r="L452" s="147">
        <v>0</v>
      </c>
      <c r="M452" s="147"/>
      <c r="N452" s="143">
        <f>ROUND(L452*K452,2)</f>
        <v>0</v>
      </c>
      <c r="O452" s="130"/>
      <c r="P452" s="130"/>
      <c r="Q452" s="130"/>
      <c r="R452" s="59"/>
      <c r="T452" s="95" t="s">
        <v>17</v>
      </c>
      <c r="U452" s="96" t="s">
        <v>33</v>
      </c>
      <c r="W452" s="97">
        <f>V452*K452</f>
        <v>0</v>
      </c>
      <c r="X452" s="97">
        <v>1.8000000000000001E-4</v>
      </c>
      <c r="Y452" s="97">
        <f>X452*K452</f>
        <v>4.3200000000000001E-3</v>
      </c>
      <c r="Z452" s="97">
        <v>0</v>
      </c>
      <c r="AA452" s="98">
        <f>Z452*K452</f>
        <v>0</v>
      </c>
      <c r="AR452" s="6" t="s">
        <v>268</v>
      </c>
      <c r="AT452" s="6" t="s">
        <v>196</v>
      </c>
      <c r="AU452" s="6" t="s">
        <v>9</v>
      </c>
      <c r="AY452" s="6" t="s">
        <v>105</v>
      </c>
      <c r="BE452" s="99">
        <f>IF(U452="základní",N452,0)</f>
        <v>0</v>
      </c>
      <c r="BF452" s="99">
        <f>IF(U452="snížená",N452,0)</f>
        <v>0</v>
      </c>
      <c r="BG452" s="99">
        <f>IF(U452="zákl. přenesená",N452,0)</f>
        <v>0</v>
      </c>
      <c r="BH452" s="99">
        <f>IF(U452="sníž. přenesená",N452,0)</f>
        <v>0</v>
      </c>
      <c r="BI452" s="99">
        <f>IF(U452="nulová",N452,0)</f>
        <v>0</v>
      </c>
      <c r="BJ452" s="6" t="s">
        <v>80</v>
      </c>
      <c r="BK452" s="99">
        <f>ROUND(L452*K452,2)</f>
        <v>0</v>
      </c>
      <c r="BL452" s="6" t="s">
        <v>184</v>
      </c>
      <c r="BM452" s="6" t="s">
        <v>844</v>
      </c>
    </row>
    <row r="453" spans="2:65" s="13" customFormat="1" ht="25.5" hidden="1" customHeight="1" x14ac:dyDescent="0.3">
      <c r="B453" s="56"/>
      <c r="C453" s="91" t="s">
        <v>845</v>
      </c>
      <c r="D453" s="91" t="s">
        <v>106</v>
      </c>
      <c r="E453" s="92" t="s">
        <v>846</v>
      </c>
      <c r="F453" s="139" t="s">
        <v>847</v>
      </c>
      <c r="G453" s="139"/>
      <c r="H453" s="139"/>
      <c r="I453" s="139"/>
      <c r="J453" s="93" t="s">
        <v>726</v>
      </c>
      <c r="K453" s="122">
        <v>0</v>
      </c>
      <c r="L453" s="140">
        <v>0</v>
      </c>
      <c r="M453" s="140"/>
      <c r="N453" s="130">
        <f>ROUND(L453*K453,2)</f>
        <v>0</v>
      </c>
      <c r="O453" s="130"/>
      <c r="P453" s="130"/>
      <c r="Q453" s="130"/>
      <c r="R453" s="59"/>
      <c r="T453" s="95" t="s">
        <v>17</v>
      </c>
      <c r="U453" s="96" t="s">
        <v>33</v>
      </c>
      <c r="W453" s="97">
        <f>V453*K453</f>
        <v>0</v>
      </c>
      <c r="X453" s="97">
        <v>0</v>
      </c>
      <c r="Y453" s="97">
        <f>X453*K453</f>
        <v>0</v>
      </c>
      <c r="Z453" s="97">
        <v>0</v>
      </c>
      <c r="AA453" s="98">
        <f>Z453*K453</f>
        <v>0</v>
      </c>
      <c r="AR453" s="6" t="s">
        <v>184</v>
      </c>
      <c r="AT453" s="6" t="s">
        <v>106</v>
      </c>
      <c r="AU453" s="6" t="s">
        <v>9</v>
      </c>
      <c r="AY453" s="6" t="s">
        <v>105</v>
      </c>
      <c r="BE453" s="99">
        <f>IF(U453="základní",N453,0)</f>
        <v>0</v>
      </c>
      <c r="BF453" s="99">
        <f>IF(U453="snížená",N453,0)</f>
        <v>0</v>
      </c>
      <c r="BG453" s="99">
        <f>IF(U453="zákl. přenesená",N453,0)</f>
        <v>0</v>
      </c>
      <c r="BH453" s="99">
        <f>IF(U453="sníž. přenesená",N453,0)</f>
        <v>0</v>
      </c>
      <c r="BI453" s="99">
        <f>IF(U453="nulová",N453,0)</f>
        <v>0</v>
      </c>
      <c r="BJ453" s="6" t="s">
        <v>80</v>
      </c>
      <c r="BK453" s="99">
        <f>ROUND(L453*K453,2)</f>
        <v>0</v>
      </c>
      <c r="BL453" s="6" t="s">
        <v>184</v>
      </c>
      <c r="BM453" s="6" t="s">
        <v>848</v>
      </c>
    </row>
    <row r="454" spans="2:65" s="81" customFormat="1" ht="29.85" hidden="1" customHeight="1" x14ac:dyDescent="0.3">
      <c r="B454" s="80"/>
      <c r="D454" s="90" t="s">
        <v>68</v>
      </c>
      <c r="E454" s="90"/>
      <c r="F454" s="90"/>
      <c r="G454" s="90"/>
      <c r="H454" s="90"/>
      <c r="I454" s="90"/>
      <c r="J454" s="90"/>
      <c r="K454" s="90"/>
      <c r="L454" s="90"/>
      <c r="M454" s="90"/>
      <c r="N454" s="141">
        <f>BK454</f>
        <v>0</v>
      </c>
      <c r="O454" s="142"/>
      <c r="P454" s="142"/>
      <c r="Q454" s="142"/>
      <c r="R454" s="83"/>
      <c r="T454" s="84"/>
      <c r="W454" s="85">
        <f>SUM(W455:W465)</f>
        <v>0</v>
      </c>
      <c r="Y454" s="85">
        <f>SUM(Y455:Y465)</f>
        <v>8.702322800000001</v>
      </c>
      <c r="AA454" s="86">
        <f>SUM(AA455:AA465)</f>
        <v>0</v>
      </c>
      <c r="AR454" s="87" t="s">
        <v>9</v>
      </c>
      <c r="AT454" s="88" t="s">
        <v>103</v>
      </c>
      <c r="AU454" s="88" t="s">
        <v>80</v>
      </c>
      <c r="AY454" s="87" t="s">
        <v>105</v>
      </c>
      <c r="BK454" s="89">
        <f>SUM(BK455:BK465)</f>
        <v>0</v>
      </c>
    </row>
    <row r="455" spans="2:65" s="13" customFormat="1" ht="38.25" hidden="1" customHeight="1" x14ac:dyDescent="0.3">
      <c r="B455" s="56"/>
      <c r="C455" s="91" t="s">
        <v>849</v>
      </c>
      <c r="D455" s="91" t="s">
        <v>106</v>
      </c>
      <c r="E455" s="92" t="s">
        <v>850</v>
      </c>
      <c r="F455" s="139" t="s">
        <v>851</v>
      </c>
      <c r="G455" s="139"/>
      <c r="H455" s="139"/>
      <c r="I455" s="139"/>
      <c r="J455" s="93" t="s">
        <v>192</v>
      </c>
      <c r="K455" s="94">
        <v>8.84</v>
      </c>
      <c r="L455" s="140">
        <v>0</v>
      </c>
      <c r="M455" s="140"/>
      <c r="N455" s="130">
        <f>ROUND(L455*K455,2)</f>
        <v>0</v>
      </c>
      <c r="O455" s="130"/>
      <c r="P455" s="130"/>
      <c r="Q455" s="130"/>
      <c r="R455" s="59"/>
      <c r="T455" s="95" t="s">
        <v>17</v>
      </c>
      <c r="U455" s="96" t="s">
        <v>33</v>
      </c>
      <c r="W455" s="97">
        <f>V455*K455</f>
        <v>0</v>
      </c>
      <c r="X455" s="97">
        <v>0</v>
      </c>
      <c r="Y455" s="97">
        <f>X455*K455</f>
        <v>0</v>
      </c>
      <c r="Z455" s="97">
        <v>0</v>
      </c>
      <c r="AA455" s="98">
        <f>Z455*K455</f>
        <v>0</v>
      </c>
      <c r="AR455" s="6" t="s">
        <v>184</v>
      </c>
      <c r="AT455" s="6" t="s">
        <v>106</v>
      </c>
      <c r="AU455" s="6" t="s">
        <v>9</v>
      </c>
      <c r="AY455" s="6" t="s">
        <v>105</v>
      </c>
      <c r="BE455" s="99">
        <f>IF(U455="základní",N455,0)</f>
        <v>0</v>
      </c>
      <c r="BF455" s="99">
        <f>IF(U455="snížená",N455,0)</f>
        <v>0</v>
      </c>
      <c r="BG455" s="99">
        <f>IF(U455="zákl. přenesená",N455,0)</f>
        <v>0</v>
      </c>
      <c r="BH455" s="99">
        <f>IF(U455="sníž. přenesená",N455,0)</f>
        <v>0</v>
      </c>
      <c r="BI455" s="99">
        <f>IF(U455="nulová",N455,0)</f>
        <v>0</v>
      </c>
      <c r="BJ455" s="6" t="s">
        <v>80</v>
      </c>
      <c r="BK455" s="99">
        <f>ROUND(L455*K455,2)</f>
        <v>0</v>
      </c>
      <c r="BL455" s="6" t="s">
        <v>184</v>
      </c>
      <c r="BM455" s="6" t="s">
        <v>852</v>
      </c>
    </row>
    <row r="456" spans="2:65" s="101" customFormat="1" ht="16.5" hidden="1" customHeight="1" x14ac:dyDescent="0.3">
      <c r="B456" s="100"/>
      <c r="E456" s="102" t="s">
        <v>17</v>
      </c>
      <c r="F456" s="133" t="s">
        <v>853</v>
      </c>
      <c r="G456" s="134"/>
      <c r="H456" s="134"/>
      <c r="I456" s="134"/>
      <c r="K456" s="103">
        <v>8.84</v>
      </c>
      <c r="R456" s="104"/>
      <c r="T456" s="105"/>
      <c r="AA456" s="106"/>
      <c r="AT456" s="102" t="s">
        <v>113</v>
      </c>
      <c r="AU456" s="102" t="s">
        <v>9</v>
      </c>
      <c r="AV456" s="101" t="s">
        <v>9</v>
      </c>
      <c r="AW456" s="101" t="s">
        <v>114</v>
      </c>
      <c r="AX456" s="101" t="s">
        <v>80</v>
      </c>
      <c r="AY456" s="102" t="s">
        <v>105</v>
      </c>
    </row>
    <row r="457" spans="2:65" s="13" customFormat="1" ht="38.25" hidden="1" customHeight="1" x14ac:dyDescent="0.3">
      <c r="B457" s="56"/>
      <c r="C457" s="114" t="s">
        <v>854</v>
      </c>
      <c r="D457" s="114" t="s">
        <v>196</v>
      </c>
      <c r="E457" s="115" t="s">
        <v>855</v>
      </c>
      <c r="F457" s="146" t="s">
        <v>856</v>
      </c>
      <c r="G457" s="146"/>
      <c r="H457" s="146"/>
      <c r="I457" s="146"/>
      <c r="J457" s="116" t="s">
        <v>192</v>
      </c>
      <c r="K457" s="117">
        <v>10</v>
      </c>
      <c r="L457" s="147">
        <v>0</v>
      </c>
      <c r="M457" s="147"/>
      <c r="N457" s="143">
        <f t="shared" ref="N457:N463" si="25">ROUND(L457*K457,2)</f>
        <v>0</v>
      </c>
      <c r="O457" s="130"/>
      <c r="P457" s="130"/>
      <c r="Q457" s="130"/>
      <c r="R457" s="59"/>
      <c r="T457" s="95" t="s">
        <v>17</v>
      </c>
      <c r="U457" s="96" t="s">
        <v>33</v>
      </c>
      <c r="W457" s="97">
        <f t="shared" ref="W457:W463" si="26">V457*K457</f>
        <v>0</v>
      </c>
      <c r="X457" s="97">
        <v>0.44</v>
      </c>
      <c r="Y457" s="97">
        <f t="shared" ref="Y457:Y463" si="27">X457*K457</f>
        <v>4.4000000000000004</v>
      </c>
      <c r="Z457" s="97">
        <v>0</v>
      </c>
      <c r="AA457" s="98">
        <f t="shared" ref="AA457:AA463" si="28">Z457*K457</f>
        <v>0</v>
      </c>
      <c r="AR457" s="6" t="s">
        <v>268</v>
      </c>
      <c r="AT457" s="6" t="s">
        <v>196</v>
      </c>
      <c r="AU457" s="6" t="s">
        <v>9</v>
      </c>
      <c r="AY457" s="6" t="s">
        <v>105</v>
      </c>
      <c r="BE457" s="99">
        <f t="shared" ref="BE457:BE463" si="29">IF(U457="základní",N457,0)</f>
        <v>0</v>
      </c>
      <c r="BF457" s="99">
        <f t="shared" ref="BF457:BF463" si="30">IF(U457="snížená",N457,0)</f>
        <v>0</v>
      </c>
      <c r="BG457" s="99">
        <f t="shared" ref="BG457:BG463" si="31">IF(U457="zákl. přenesená",N457,0)</f>
        <v>0</v>
      </c>
      <c r="BH457" s="99">
        <f t="shared" ref="BH457:BH463" si="32">IF(U457="sníž. přenesená",N457,0)</f>
        <v>0</v>
      </c>
      <c r="BI457" s="99">
        <f t="shared" ref="BI457:BI463" si="33">IF(U457="nulová",N457,0)</f>
        <v>0</v>
      </c>
      <c r="BJ457" s="6" t="s">
        <v>80</v>
      </c>
      <c r="BK457" s="99">
        <f t="shared" ref="BK457:BK463" si="34">ROUND(L457*K457,2)</f>
        <v>0</v>
      </c>
      <c r="BL457" s="6" t="s">
        <v>184</v>
      </c>
      <c r="BM457" s="6" t="s">
        <v>857</v>
      </c>
    </row>
    <row r="458" spans="2:65" s="13" customFormat="1" ht="25.5" hidden="1" customHeight="1" x14ac:dyDescent="0.3">
      <c r="B458" s="56"/>
      <c r="C458" s="91" t="s">
        <v>858</v>
      </c>
      <c r="D458" s="91" t="s">
        <v>106</v>
      </c>
      <c r="E458" s="92" t="s">
        <v>859</v>
      </c>
      <c r="F458" s="139" t="s">
        <v>860</v>
      </c>
      <c r="G458" s="139"/>
      <c r="H458" s="139"/>
      <c r="I458" s="139"/>
      <c r="J458" s="93" t="s">
        <v>204</v>
      </c>
      <c r="K458" s="94">
        <v>45</v>
      </c>
      <c r="L458" s="140">
        <v>0</v>
      </c>
      <c r="M458" s="140"/>
      <c r="N458" s="130">
        <f t="shared" si="25"/>
        <v>0</v>
      </c>
      <c r="O458" s="130"/>
      <c r="P458" s="130"/>
      <c r="Q458" s="130"/>
      <c r="R458" s="59"/>
      <c r="T458" s="95" t="s">
        <v>17</v>
      </c>
      <c r="U458" s="96" t="s">
        <v>33</v>
      </c>
      <c r="W458" s="97">
        <f t="shared" si="26"/>
        <v>0</v>
      </c>
      <c r="X458" s="97">
        <v>0</v>
      </c>
      <c r="Y458" s="97">
        <f t="shared" si="27"/>
        <v>0</v>
      </c>
      <c r="Z458" s="97">
        <v>0</v>
      </c>
      <c r="AA458" s="98">
        <f t="shared" si="28"/>
        <v>0</v>
      </c>
      <c r="AR458" s="6" t="s">
        <v>184</v>
      </c>
      <c r="AT458" s="6" t="s">
        <v>106</v>
      </c>
      <c r="AU458" s="6" t="s">
        <v>9</v>
      </c>
      <c r="AY458" s="6" t="s">
        <v>105</v>
      </c>
      <c r="BE458" s="99">
        <f t="shared" si="29"/>
        <v>0</v>
      </c>
      <c r="BF458" s="99">
        <f t="shared" si="30"/>
        <v>0</v>
      </c>
      <c r="BG458" s="99">
        <f t="shared" si="31"/>
        <v>0</v>
      </c>
      <c r="BH458" s="99">
        <f t="shared" si="32"/>
        <v>0</v>
      </c>
      <c r="BI458" s="99">
        <f t="shared" si="33"/>
        <v>0</v>
      </c>
      <c r="BJ458" s="6" t="s">
        <v>80</v>
      </c>
      <c r="BK458" s="99">
        <f t="shared" si="34"/>
        <v>0</v>
      </c>
      <c r="BL458" s="6" t="s">
        <v>184</v>
      </c>
      <c r="BM458" s="6" t="s">
        <v>861</v>
      </c>
    </row>
    <row r="459" spans="2:65" s="13" customFormat="1" ht="38.25" hidden="1" customHeight="1" x14ac:dyDescent="0.3">
      <c r="B459" s="56"/>
      <c r="C459" s="114" t="s">
        <v>862</v>
      </c>
      <c r="D459" s="114" t="s">
        <v>196</v>
      </c>
      <c r="E459" s="115" t="s">
        <v>863</v>
      </c>
      <c r="F459" s="146" t="s">
        <v>864</v>
      </c>
      <c r="G459" s="146"/>
      <c r="H459" s="146"/>
      <c r="I459" s="146"/>
      <c r="J459" s="116" t="s">
        <v>204</v>
      </c>
      <c r="K459" s="117">
        <v>45</v>
      </c>
      <c r="L459" s="147">
        <v>0</v>
      </c>
      <c r="M459" s="147"/>
      <c r="N459" s="143">
        <f t="shared" si="25"/>
        <v>0</v>
      </c>
      <c r="O459" s="130"/>
      <c r="P459" s="130"/>
      <c r="Q459" s="130"/>
      <c r="R459" s="59"/>
      <c r="T459" s="95" t="s">
        <v>17</v>
      </c>
      <c r="U459" s="96" t="s">
        <v>33</v>
      </c>
      <c r="W459" s="97">
        <f t="shared" si="26"/>
        <v>0</v>
      </c>
      <c r="X459" s="97">
        <v>1.6799999999999999E-2</v>
      </c>
      <c r="Y459" s="97">
        <f t="shared" si="27"/>
        <v>0.75600000000000001</v>
      </c>
      <c r="Z459" s="97">
        <v>0</v>
      </c>
      <c r="AA459" s="98">
        <f t="shared" si="28"/>
        <v>0</v>
      </c>
      <c r="AR459" s="6" t="s">
        <v>268</v>
      </c>
      <c r="AT459" s="6" t="s">
        <v>196</v>
      </c>
      <c r="AU459" s="6" t="s">
        <v>9</v>
      </c>
      <c r="AY459" s="6" t="s">
        <v>105</v>
      </c>
      <c r="BE459" s="99">
        <f t="shared" si="29"/>
        <v>0</v>
      </c>
      <c r="BF459" s="99">
        <f t="shared" si="30"/>
        <v>0</v>
      </c>
      <c r="BG459" s="99">
        <f t="shared" si="31"/>
        <v>0</v>
      </c>
      <c r="BH459" s="99">
        <f t="shared" si="32"/>
        <v>0</v>
      </c>
      <c r="BI459" s="99">
        <f t="shared" si="33"/>
        <v>0</v>
      </c>
      <c r="BJ459" s="6" t="s">
        <v>80</v>
      </c>
      <c r="BK459" s="99">
        <f t="shared" si="34"/>
        <v>0</v>
      </c>
      <c r="BL459" s="6" t="s">
        <v>184</v>
      </c>
      <c r="BM459" s="6" t="s">
        <v>865</v>
      </c>
    </row>
    <row r="460" spans="2:65" s="13" customFormat="1" ht="38.25" hidden="1" customHeight="1" x14ac:dyDescent="0.3">
      <c r="B460" s="56"/>
      <c r="C460" s="91" t="s">
        <v>866</v>
      </c>
      <c r="D460" s="91" t="s">
        <v>106</v>
      </c>
      <c r="E460" s="92" t="s">
        <v>867</v>
      </c>
      <c r="F460" s="139" t="s">
        <v>868</v>
      </c>
      <c r="G460" s="139"/>
      <c r="H460" s="139"/>
      <c r="I460" s="139"/>
      <c r="J460" s="93" t="s">
        <v>192</v>
      </c>
      <c r="K460" s="94">
        <v>39.6</v>
      </c>
      <c r="L460" s="140">
        <v>0</v>
      </c>
      <c r="M460" s="140"/>
      <c r="N460" s="130">
        <f t="shared" si="25"/>
        <v>0</v>
      </c>
      <c r="O460" s="130"/>
      <c r="P460" s="130"/>
      <c r="Q460" s="130"/>
      <c r="R460" s="59"/>
      <c r="T460" s="95" t="s">
        <v>17</v>
      </c>
      <c r="U460" s="96" t="s">
        <v>33</v>
      </c>
      <c r="W460" s="97">
        <f t="shared" si="26"/>
        <v>0</v>
      </c>
      <c r="X460" s="97">
        <v>0</v>
      </c>
      <c r="Y460" s="97">
        <f t="shared" si="27"/>
        <v>0</v>
      </c>
      <c r="Z460" s="97">
        <v>0</v>
      </c>
      <c r="AA460" s="98">
        <f t="shared" si="28"/>
        <v>0</v>
      </c>
      <c r="AR460" s="6" t="s">
        <v>184</v>
      </c>
      <c r="AT460" s="6" t="s">
        <v>106</v>
      </c>
      <c r="AU460" s="6" t="s">
        <v>9</v>
      </c>
      <c r="AY460" s="6" t="s">
        <v>105</v>
      </c>
      <c r="BE460" s="99">
        <f t="shared" si="29"/>
        <v>0</v>
      </c>
      <c r="BF460" s="99">
        <f t="shared" si="30"/>
        <v>0</v>
      </c>
      <c r="BG460" s="99">
        <f t="shared" si="31"/>
        <v>0</v>
      </c>
      <c r="BH460" s="99">
        <f t="shared" si="32"/>
        <v>0</v>
      </c>
      <c r="BI460" s="99">
        <f t="shared" si="33"/>
        <v>0</v>
      </c>
      <c r="BJ460" s="6" t="s">
        <v>80</v>
      </c>
      <c r="BK460" s="99">
        <f t="shared" si="34"/>
        <v>0</v>
      </c>
      <c r="BL460" s="6" t="s">
        <v>184</v>
      </c>
      <c r="BM460" s="6" t="s">
        <v>869</v>
      </c>
    </row>
    <row r="461" spans="2:65" s="13" customFormat="1" ht="25.5" hidden="1" customHeight="1" x14ac:dyDescent="0.3">
      <c r="B461" s="56"/>
      <c r="C461" s="114" t="s">
        <v>870</v>
      </c>
      <c r="D461" s="114" t="s">
        <v>196</v>
      </c>
      <c r="E461" s="115" t="s">
        <v>871</v>
      </c>
      <c r="F461" s="146" t="s">
        <v>872</v>
      </c>
      <c r="G461" s="146"/>
      <c r="H461" s="146"/>
      <c r="I461" s="146"/>
      <c r="J461" s="116" t="s">
        <v>192</v>
      </c>
      <c r="K461" s="117">
        <v>42</v>
      </c>
      <c r="L461" s="147">
        <v>0</v>
      </c>
      <c r="M461" s="147"/>
      <c r="N461" s="143">
        <f t="shared" si="25"/>
        <v>0</v>
      </c>
      <c r="O461" s="130"/>
      <c r="P461" s="130"/>
      <c r="Q461" s="130"/>
      <c r="R461" s="59"/>
      <c r="T461" s="95" t="s">
        <v>17</v>
      </c>
      <c r="U461" s="96" t="s">
        <v>33</v>
      </c>
      <c r="W461" s="97">
        <f t="shared" si="26"/>
        <v>0</v>
      </c>
      <c r="X461" s="97">
        <v>3.3000000000000002E-2</v>
      </c>
      <c r="Y461" s="97">
        <f t="shared" si="27"/>
        <v>1.3860000000000001</v>
      </c>
      <c r="Z461" s="97">
        <v>0</v>
      </c>
      <c r="AA461" s="98">
        <f t="shared" si="28"/>
        <v>0</v>
      </c>
      <c r="AR461" s="6" t="s">
        <v>268</v>
      </c>
      <c r="AT461" s="6" t="s">
        <v>196</v>
      </c>
      <c r="AU461" s="6" t="s">
        <v>9</v>
      </c>
      <c r="AY461" s="6" t="s">
        <v>105</v>
      </c>
      <c r="BE461" s="99">
        <f t="shared" si="29"/>
        <v>0</v>
      </c>
      <c r="BF461" s="99">
        <f t="shared" si="30"/>
        <v>0</v>
      </c>
      <c r="BG461" s="99">
        <f t="shared" si="31"/>
        <v>0</v>
      </c>
      <c r="BH461" s="99">
        <f t="shared" si="32"/>
        <v>0</v>
      </c>
      <c r="BI461" s="99">
        <f t="shared" si="33"/>
        <v>0</v>
      </c>
      <c r="BJ461" s="6" t="s">
        <v>80</v>
      </c>
      <c r="BK461" s="99">
        <f t="shared" si="34"/>
        <v>0</v>
      </c>
      <c r="BL461" s="6" t="s">
        <v>184</v>
      </c>
      <c r="BM461" s="6" t="s">
        <v>873</v>
      </c>
    </row>
    <row r="462" spans="2:65" s="13" customFormat="1" ht="25.5" hidden="1" customHeight="1" x14ac:dyDescent="0.3">
      <c r="B462" s="56"/>
      <c r="C462" s="91" t="s">
        <v>874</v>
      </c>
      <c r="D462" s="91" t="s">
        <v>106</v>
      </c>
      <c r="E462" s="92" t="s">
        <v>875</v>
      </c>
      <c r="F462" s="139" t="s">
        <v>876</v>
      </c>
      <c r="G462" s="139"/>
      <c r="H462" s="139"/>
      <c r="I462" s="139"/>
      <c r="J462" s="93" t="s">
        <v>204</v>
      </c>
      <c r="K462" s="94">
        <v>44</v>
      </c>
      <c r="L462" s="140">
        <v>0</v>
      </c>
      <c r="M462" s="140"/>
      <c r="N462" s="130">
        <f t="shared" si="25"/>
        <v>0</v>
      </c>
      <c r="O462" s="130"/>
      <c r="P462" s="130"/>
      <c r="Q462" s="130"/>
      <c r="R462" s="59"/>
      <c r="T462" s="95" t="s">
        <v>17</v>
      </c>
      <c r="U462" s="96" t="s">
        <v>33</v>
      </c>
      <c r="W462" s="97">
        <f t="shared" si="26"/>
        <v>0</v>
      </c>
      <c r="X462" s="97">
        <v>2.3369999999999998E-2</v>
      </c>
      <c r="Y462" s="97">
        <f t="shared" si="27"/>
        <v>1.0282799999999999</v>
      </c>
      <c r="Z462" s="97">
        <v>0</v>
      </c>
      <c r="AA462" s="98">
        <f t="shared" si="28"/>
        <v>0</v>
      </c>
      <c r="AR462" s="6" t="s">
        <v>184</v>
      </c>
      <c r="AT462" s="6" t="s">
        <v>106</v>
      </c>
      <c r="AU462" s="6" t="s">
        <v>9</v>
      </c>
      <c r="AY462" s="6" t="s">
        <v>105</v>
      </c>
      <c r="BE462" s="99">
        <f t="shared" si="29"/>
        <v>0</v>
      </c>
      <c r="BF462" s="99">
        <f t="shared" si="30"/>
        <v>0</v>
      </c>
      <c r="BG462" s="99">
        <f t="shared" si="31"/>
        <v>0</v>
      </c>
      <c r="BH462" s="99">
        <f t="shared" si="32"/>
        <v>0</v>
      </c>
      <c r="BI462" s="99">
        <f t="shared" si="33"/>
        <v>0</v>
      </c>
      <c r="BJ462" s="6" t="s">
        <v>80</v>
      </c>
      <c r="BK462" s="99">
        <f t="shared" si="34"/>
        <v>0</v>
      </c>
      <c r="BL462" s="6" t="s">
        <v>184</v>
      </c>
      <c r="BM462" s="6" t="s">
        <v>877</v>
      </c>
    </row>
    <row r="463" spans="2:65" s="13" customFormat="1" ht="25.5" hidden="1" customHeight="1" x14ac:dyDescent="0.3">
      <c r="B463" s="56"/>
      <c r="C463" s="91" t="s">
        <v>625</v>
      </c>
      <c r="D463" s="91" t="s">
        <v>106</v>
      </c>
      <c r="E463" s="92" t="s">
        <v>878</v>
      </c>
      <c r="F463" s="139" t="s">
        <v>879</v>
      </c>
      <c r="G463" s="139"/>
      <c r="H463" s="139"/>
      <c r="I463" s="139"/>
      <c r="J463" s="93" t="s">
        <v>192</v>
      </c>
      <c r="K463" s="94">
        <v>48.44</v>
      </c>
      <c r="L463" s="140">
        <v>0</v>
      </c>
      <c r="M463" s="140"/>
      <c r="N463" s="130">
        <f t="shared" si="25"/>
        <v>0</v>
      </c>
      <c r="O463" s="130"/>
      <c r="P463" s="130"/>
      <c r="Q463" s="130"/>
      <c r="R463" s="59"/>
      <c r="T463" s="95" t="s">
        <v>17</v>
      </c>
      <c r="U463" s="96" t="s">
        <v>33</v>
      </c>
      <c r="W463" s="97">
        <f t="shared" si="26"/>
        <v>0</v>
      </c>
      <c r="X463" s="97">
        <v>2.3369999999999998E-2</v>
      </c>
      <c r="Y463" s="97">
        <f t="shared" si="27"/>
        <v>1.1320427999999998</v>
      </c>
      <c r="Z463" s="97">
        <v>0</v>
      </c>
      <c r="AA463" s="98">
        <f t="shared" si="28"/>
        <v>0</v>
      </c>
      <c r="AR463" s="6" t="s">
        <v>184</v>
      </c>
      <c r="AT463" s="6" t="s">
        <v>106</v>
      </c>
      <c r="AU463" s="6" t="s">
        <v>9</v>
      </c>
      <c r="AY463" s="6" t="s">
        <v>105</v>
      </c>
      <c r="BE463" s="99">
        <f t="shared" si="29"/>
        <v>0</v>
      </c>
      <c r="BF463" s="99">
        <f t="shared" si="30"/>
        <v>0</v>
      </c>
      <c r="BG463" s="99">
        <f t="shared" si="31"/>
        <v>0</v>
      </c>
      <c r="BH463" s="99">
        <f t="shared" si="32"/>
        <v>0</v>
      </c>
      <c r="BI463" s="99">
        <f t="shared" si="33"/>
        <v>0</v>
      </c>
      <c r="BJ463" s="6" t="s">
        <v>80</v>
      </c>
      <c r="BK463" s="99">
        <f t="shared" si="34"/>
        <v>0</v>
      </c>
      <c r="BL463" s="6" t="s">
        <v>184</v>
      </c>
      <c r="BM463" s="6" t="s">
        <v>880</v>
      </c>
    </row>
    <row r="464" spans="2:65" s="101" customFormat="1" ht="16.5" hidden="1" customHeight="1" x14ac:dyDescent="0.3">
      <c r="B464" s="100"/>
      <c r="E464" s="102" t="s">
        <v>17</v>
      </c>
      <c r="F464" s="133" t="s">
        <v>881</v>
      </c>
      <c r="G464" s="134"/>
      <c r="H464" s="134"/>
      <c r="I464" s="134"/>
      <c r="K464" s="103">
        <v>48.44</v>
      </c>
      <c r="R464" s="104"/>
      <c r="T464" s="105"/>
      <c r="AA464" s="106"/>
      <c r="AT464" s="102" t="s">
        <v>113</v>
      </c>
      <c r="AU464" s="102" t="s">
        <v>9</v>
      </c>
      <c r="AV464" s="101" t="s">
        <v>9</v>
      </c>
      <c r="AW464" s="101" t="s">
        <v>114</v>
      </c>
      <c r="AX464" s="101" t="s">
        <v>80</v>
      </c>
      <c r="AY464" s="102" t="s">
        <v>105</v>
      </c>
    </row>
    <row r="465" spans="2:65" s="13" customFormat="1" ht="25.5" hidden="1" customHeight="1" x14ac:dyDescent="0.3">
      <c r="B465" s="56"/>
      <c r="C465" s="91" t="s">
        <v>882</v>
      </c>
      <c r="D465" s="91" t="s">
        <v>106</v>
      </c>
      <c r="E465" s="92" t="s">
        <v>883</v>
      </c>
      <c r="F465" s="139" t="s">
        <v>884</v>
      </c>
      <c r="G465" s="139"/>
      <c r="H465" s="139"/>
      <c r="I465" s="139"/>
      <c r="J465" s="93" t="s">
        <v>726</v>
      </c>
      <c r="K465" s="122">
        <v>0</v>
      </c>
      <c r="L465" s="140">
        <v>0</v>
      </c>
      <c r="M465" s="140"/>
      <c r="N465" s="130">
        <f>ROUND(L465*K465,2)</f>
        <v>0</v>
      </c>
      <c r="O465" s="130"/>
      <c r="P465" s="130"/>
      <c r="Q465" s="130"/>
      <c r="R465" s="59"/>
      <c r="T465" s="95" t="s">
        <v>17</v>
      </c>
      <c r="U465" s="96" t="s">
        <v>33</v>
      </c>
      <c r="W465" s="97">
        <f>V465*K465</f>
        <v>0</v>
      </c>
      <c r="X465" s="97">
        <v>0</v>
      </c>
      <c r="Y465" s="97">
        <f>X465*K465</f>
        <v>0</v>
      </c>
      <c r="Z465" s="97">
        <v>0</v>
      </c>
      <c r="AA465" s="98">
        <f>Z465*K465</f>
        <v>0</v>
      </c>
      <c r="AR465" s="6" t="s">
        <v>184</v>
      </c>
      <c r="AT465" s="6" t="s">
        <v>106</v>
      </c>
      <c r="AU465" s="6" t="s">
        <v>9</v>
      </c>
      <c r="AY465" s="6" t="s">
        <v>105</v>
      </c>
      <c r="BE465" s="99">
        <f>IF(U465="základní",N465,0)</f>
        <v>0</v>
      </c>
      <c r="BF465" s="99">
        <f>IF(U465="snížená",N465,0)</f>
        <v>0</v>
      </c>
      <c r="BG465" s="99">
        <f>IF(U465="zákl. přenesená",N465,0)</f>
        <v>0</v>
      </c>
      <c r="BH465" s="99">
        <f>IF(U465="sníž. přenesená",N465,0)</f>
        <v>0</v>
      </c>
      <c r="BI465" s="99">
        <f>IF(U465="nulová",N465,0)</f>
        <v>0</v>
      </c>
      <c r="BJ465" s="6" t="s">
        <v>80</v>
      </c>
      <c r="BK465" s="99">
        <f>ROUND(L465*K465,2)</f>
        <v>0</v>
      </c>
      <c r="BL465" s="6" t="s">
        <v>184</v>
      </c>
      <c r="BM465" s="6" t="s">
        <v>885</v>
      </c>
    </row>
    <row r="466" spans="2:65" s="81" customFormat="1" ht="29.85" hidden="1" customHeight="1" x14ac:dyDescent="0.3">
      <c r="B466" s="80"/>
      <c r="D466" s="90" t="s">
        <v>69</v>
      </c>
      <c r="E466" s="90"/>
      <c r="F466" s="90"/>
      <c r="G466" s="90"/>
      <c r="H466" s="90"/>
      <c r="I466" s="90"/>
      <c r="J466" s="90"/>
      <c r="K466" s="90"/>
      <c r="L466" s="90"/>
      <c r="M466" s="90"/>
      <c r="N466" s="141">
        <f>BK466</f>
        <v>0</v>
      </c>
      <c r="O466" s="142"/>
      <c r="P466" s="142"/>
      <c r="Q466" s="142"/>
      <c r="R466" s="83"/>
      <c r="T466" s="84"/>
      <c r="W466" s="85">
        <f>SUM(W467:W473)</f>
        <v>0</v>
      </c>
      <c r="Y466" s="85">
        <f>SUM(Y467:Y473)</f>
        <v>1.3960256</v>
      </c>
      <c r="AA466" s="86">
        <f>SUM(AA467:AA473)</f>
        <v>0</v>
      </c>
      <c r="AR466" s="87" t="s">
        <v>9</v>
      </c>
      <c r="AT466" s="88" t="s">
        <v>103</v>
      </c>
      <c r="AU466" s="88" t="s">
        <v>80</v>
      </c>
      <c r="AY466" s="87" t="s">
        <v>105</v>
      </c>
      <c r="BK466" s="89">
        <f>SUM(BK467:BK473)</f>
        <v>0</v>
      </c>
    </row>
    <row r="467" spans="2:65" s="13" customFormat="1" ht="25.5" hidden="1" customHeight="1" x14ac:dyDescent="0.3">
      <c r="B467" s="56"/>
      <c r="C467" s="91" t="s">
        <v>886</v>
      </c>
      <c r="D467" s="91" t="s">
        <v>106</v>
      </c>
      <c r="E467" s="92" t="s">
        <v>887</v>
      </c>
      <c r="F467" s="139" t="s">
        <v>888</v>
      </c>
      <c r="G467" s="139"/>
      <c r="H467" s="139"/>
      <c r="I467" s="139"/>
      <c r="J467" s="93" t="s">
        <v>204</v>
      </c>
      <c r="K467" s="94">
        <v>24.63</v>
      </c>
      <c r="L467" s="140">
        <v>0</v>
      </c>
      <c r="M467" s="140"/>
      <c r="N467" s="130">
        <f>ROUND(L467*K467,2)</f>
        <v>0</v>
      </c>
      <c r="O467" s="130"/>
      <c r="P467" s="130"/>
      <c r="Q467" s="130"/>
      <c r="R467" s="59"/>
      <c r="T467" s="95" t="s">
        <v>17</v>
      </c>
      <c r="U467" s="96" t="s">
        <v>33</v>
      </c>
      <c r="W467" s="97">
        <f>V467*K467</f>
        <v>0</v>
      </c>
      <c r="X467" s="97">
        <v>1.206E-2</v>
      </c>
      <c r="Y467" s="97">
        <f>X467*K467</f>
        <v>0.29703779999999996</v>
      </c>
      <c r="Z467" s="97">
        <v>0</v>
      </c>
      <c r="AA467" s="98">
        <f>Z467*K467</f>
        <v>0</v>
      </c>
      <c r="AR467" s="6" t="s">
        <v>184</v>
      </c>
      <c r="AT467" s="6" t="s">
        <v>106</v>
      </c>
      <c r="AU467" s="6" t="s">
        <v>9</v>
      </c>
      <c r="AY467" s="6" t="s">
        <v>105</v>
      </c>
      <c r="BE467" s="99">
        <f>IF(U467="základní",N467,0)</f>
        <v>0</v>
      </c>
      <c r="BF467" s="99">
        <f>IF(U467="snížená",N467,0)</f>
        <v>0</v>
      </c>
      <c r="BG467" s="99">
        <f>IF(U467="zákl. přenesená",N467,0)</f>
        <v>0</v>
      </c>
      <c r="BH467" s="99">
        <f>IF(U467="sníž. přenesená",N467,0)</f>
        <v>0</v>
      </c>
      <c r="BI467" s="99">
        <f>IF(U467="nulová",N467,0)</f>
        <v>0</v>
      </c>
      <c r="BJ467" s="6" t="s">
        <v>80</v>
      </c>
      <c r="BK467" s="99">
        <f>ROUND(L467*K467,2)</f>
        <v>0</v>
      </c>
      <c r="BL467" s="6" t="s">
        <v>184</v>
      </c>
      <c r="BM467" s="6" t="s">
        <v>889</v>
      </c>
    </row>
    <row r="468" spans="2:65" s="101" customFormat="1" ht="16.5" hidden="1" customHeight="1" x14ac:dyDescent="0.3">
      <c r="B468" s="100"/>
      <c r="E468" s="102" t="s">
        <v>17</v>
      </c>
      <c r="F468" s="133" t="s">
        <v>890</v>
      </c>
      <c r="G468" s="134"/>
      <c r="H468" s="134"/>
      <c r="I468" s="134"/>
      <c r="K468" s="103">
        <v>10.29</v>
      </c>
      <c r="R468" s="104"/>
      <c r="T468" s="105"/>
      <c r="AA468" s="106"/>
      <c r="AT468" s="102" t="s">
        <v>113</v>
      </c>
      <c r="AU468" s="102" t="s">
        <v>9</v>
      </c>
      <c r="AV468" s="101" t="s">
        <v>9</v>
      </c>
      <c r="AW468" s="101" t="s">
        <v>114</v>
      </c>
      <c r="AX468" s="101" t="s">
        <v>104</v>
      </c>
      <c r="AY468" s="102" t="s">
        <v>105</v>
      </c>
    </row>
    <row r="469" spans="2:65" s="101" customFormat="1" ht="16.5" hidden="1" customHeight="1" x14ac:dyDescent="0.3">
      <c r="B469" s="100"/>
      <c r="E469" s="102" t="s">
        <v>17</v>
      </c>
      <c r="F469" s="135" t="s">
        <v>891</v>
      </c>
      <c r="G469" s="136"/>
      <c r="H469" s="136"/>
      <c r="I469" s="136"/>
      <c r="K469" s="103">
        <v>14.34</v>
      </c>
      <c r="R469" s="104"/>
      <c r="T469" s="105"/>
      <c r="AA469" s="106"/>
      <c r="AT469" s="102" t="s">
        <v>113</v>
      </c>
      <c r="AU469" s="102" t="s">
        <v>9</v>
      </c>
      <c r="AV469" s="101" t="s">
        <v>9</v>
      </c>
      <c r="AW469" s="101" t="s">
        <v>114</v>
      </c>
      <c r="AX469" s="101" t="s">
        <v>104</v>
      </c>
      <c r="AY469" s="102" t="s">
        <v>105</v>
      </c>
    </row>
    <row r="470" spans="2:65" s="108" customFormat="1" ht="16.5" hidden="1" customHeight="1" x14ac:dyDescent="0.3">
      <c r="B470" s="107"/>
      <c r="E470" s="109" t="s">
        <v>17</v>
      </c>
      <c r="F470" s="137" t="s">
        <v>120</v>
      </c>
      <c r="G470" s="138"/>
      <c r="H470" s="138"/>
      <c r="I470" s="138"/>
      <c r="K470" s="110">
        <v>24.63</v>
      </c>
      <c r="R470" s="111"/>
      <c r="T470" s="112"/>
      <c r="AA470" s="113"/>
      <c r="AT470" s="109" t="s">
        <v>113</v>
      </c>
      <c r="AU470" s="109" t="s">
        <v>9</v>
      </c>
      <c r="AV470" s="108" t="s">
        <v>110</v>
      </c>
      <c r="AW470" s="108" t="s">
        <v>114</v>
      </c>
      <c r="AX470" s="108" t="s">
        <v>80</v>
      </c>
      <c r="AY470" s="109" t="s">
        <v>105</v>
      </c>
    </row>
    <row r="471" spans="2:65" s="13" customFormat="1" ht="25.5" hidden="1" customHeight="1" x14ac:dyDescent="0.3">
      <c r="B471" s="56"/>
      <c r="C471" s="91" t="s">
        <v>892</v>
      </c>
      <c r="D471" s="91" t="s">
        <v>106</v>
      </c>
      <c r="E471" s="92" t="s">
        <v>893</v>
      </c>
      <c r="F471" s="139" t="s">
        <v>894</v>
      </c>
      <c r="G471" s="139"/>
      <c r="H471" s="139"/>
      <c r="I471" s="139"/>
      <c r="J471" s="93" t="s">
        <v>204</v>
      </c>
      <c r="K471" s="94">
        <v>89.86</v>
      </c>
      <c r="L471" s="140">
        <v>0</v>
      </c>
      <c r="M471" s="140"/>
      <c r="N471" s="130">
        <f>ROUND(L471*K471,2)</f>
        <v>0</v>
      </c>
      <c r="O471" s="130"/>
      <c r="P471" s="130"/>
      <c r="Q471" s="130"/>
      <c r="R471" s="59"/>
      <c r="T471" s="95" t="s">
        <v>17</v>
      </c>
      <c r="U471" s="96" t="s">
        <v>33</v>
      </c>
      <c r="W471" s="97">
        <f>V471*K471</f>
        <v>0</v>
      </c>
      <c r="X471" s="97">
        <v>1.223E-2</v>
      </c>
      <c r="Y471" s="97">
        <f>X471*K471</f>
        <v>1.0989878</v>
      </c>
      <c r="Z471" s="97">
        <v>0</v>
      </c>
      <c r="AA471" s="98">
        <f>Z471*K471</f>
        <v>0</v>
      </c>
      <c r="AR471" s="6" t="s">
        <v>184</v>
      </c>
      <c r="AT471" s="6" t="s">
        <v>106</v>
      </c>
      <c r="AU471" s="6" t="s">
        <v>9</v>
      </c>
      <c r="AY471" s="6" t="s">
        <v>105</v>
      </c>
      <c r="BE471" s="99">
        <f>IF(U471="základní",N471,0)</f>
        <v>0</v>
      </c>
      <c r="BF471" s="99">
        <f>IF(U471="snížená",N471,0)</f>
        <v>0</v>
      </c>
      <c r="BG471" s="99">
        <f>IF(U471="zákl. přenesená",N471,0)</f>
        <v>0</v>
      </c>
      <c r="BH471" s="99">
        <f>IF(U471="sníž. přenesená",N471,0)</f>
        <v>0</v>
      </c>
      <c r="BI471" s="99">
        <f>IF(U471="nulová",N471,0)</f>
        <v>0</v>
      </c>
      <c r="BJ471" s="6" t="s">
        <v>80</v>
      </c>
      <c r="BK471" s="99">
        <f>ROUND(L471*K471,2)</f>
        <v>0</v>
      </c>
      <c r="BL471" s="6" t="s">
        <v>184</v>
      </c>
      <c r="BM471" s="6" t="s">
        <v>895</v>
      </c>
    </row>
    <row r="472" spans="2:65" s="101" customFormat="1" ht="16.5" hidden="1" customHeight="1" x14ac:dyDescent="0.3">
      <c r="B472" s="100"/>
      <c r="E472" s="102" t="s">
        <v>17</v>
      </c>
      <c r="F472" s="133" t="s">
        <v>896</v>
      </c>
      <c r="G472" s="134"/>
      <c r="H472" s="134"/>
      <c r="I472" s="134"/>
      <c r="K472" s="103">
        <v>89.86</v>
      </c>
      <c r="R472" s="104"/>
      <c r="T472" s="105"/>
      <c r="AA472" s="106"/>
      <c r="AT472" s="102" t="s">
        <v>113</v>
      </c>
      <c r="AU472" s="102" t="s">
        <v>9</v>
      </c>
      <c r="AV472" s="101" t="s">
        <v>9</v>
      </c>
      <c r="AW472" s="101" t="s">
        <v>114</v>
      </c>
      <c r="AX472" s="101" t="s">
        <v>80</v>
      </c>
      <c r="AY472" s="102" t="s">
        <v>105</v>
      </c>
    </row>
    <row r="473" spans="2:65" s="13" customFormat="1" ht="25.5" hidden="1" customHeight="1" x14ac:dyDescent="0.3">
      <c r="B473" s="56"/>
      <c r="C473" s="91" t="s">
        <v>897</v>
      </c>
      <c r="D473" s="91" t="s">
        <v>106</v>
      </c>
      <c r="E473" s="92" t="s">
        <v>898</v>
      </c>
      <c r="F473" s="139" t="s">
        <v>899</v>
      </c>
      <c r="G473" s="139"/>
      <c r="H473" s="139"/>
      <c r="I473" s="139"/>
      <c r="J473" s="93" t="s">
        <v>726</v>
      </c>
      <c r="K473" s="122">
        <v>0</v>
      </c>
      <c r="L473" s="140">
        <v>0</v>
      </c>
      <c r="M473" s="140"/>
      <c r="N473" s="130">
        <f>ROUND(L473*K473,2)</f>
        <v>0</v>
      </c>
      <c r="O473" s="130"/>
      <c r="P473" s="130"/>
      <c r="Q473" s="130"/>
      <c r="R473" s="59"/>
      <c r="T473" s="95" t="s">
        <v>17</v>
      </c>
      <c r="U473" s="96" t="s">
        <v>33</v>
      </c>
      <c r="W473" s="97">
        <f>V473*K473</f>
        <v>0</v>
      </c>
      <c r="X473" s="97">
        <v>0</v>
      </c>
      <c r="Y473" s="97">
        <f>X473*K473</f>
        <v>0</v>
      </c>
      <c r="Z473" s="97">
        <v>0</v>
      </c>
      <c r="AA473" s="98">
        <f>Z473*K473</f>
        <v>0</v>
      </c>
      <c r="AR473" s="6" t="s">
        <v>184</v>
      </c>
      <c r="AT473" s="6" t="s">
        <v>106</v>
      </c>
      <c r="AU473" s="6" t="s">
        <v>9</v>
      </c>
      <c r="AY473" s="6" t="s">
        <v>105</v>
      </c>
      <c r="BE473" s="99">
        <f>IF(U473="základní",N473,0)</f>
        <v>0</v>
      </c>
      <c r="BF473" s="99">
        <f>IF(U473="snížená",N473,0)</f>
        <v>0</v>
      </c>
      <c r="BG473" s="99">
        <f>IF(U473="zákl. přenesená",N473,0)</f>
        <v>0</v>
      </c>
      <c r="BH473" s="99">
        <f>IF(U473="sníž. přenesená",N473,0)</f>
        <v>0</v>
      </c>
      <c r="BI473" s="99">
        <f>IF(U473="nulová",N473,0)</f>
        <v>0</v>
      </c>
      <c r="BJ473" s="6" t="s">
        <v>80</v>
      </c>
      <c r="BK473" s="99">
        <f>ROUND(L473*K473,2)</f>
        <v>0</v>
      </c>
      <c r="BL473" s="6" t="s">
        <v>184</v>
      </c>
      <c r="BM473" s="6" t="s">
        <v>900</v>
      </c>
    </row>
    <row r="474" spans="2:65" s="81" customFormat="1" ht="29.85" hidden="1" customHeight="1" x14ac:dyDescent="0.3">
      <c r="B474" s="80"/>
      <c r="D474" s="90" t="s">
        <v>70</v>
      </c>
      <c r="E474" s="90"/>
      <c r="F474" s="90"/>
      <c r="G474" s="90"/>
      <c r="H474" s="90"/>
      <c r="I474" s="90"/>
      <c r="J474" s="90"/>
      <c r="K474" s="90"/>
      <c r="L474" s="90"/>
      <c r="M474" s="90"/>
      <c r="N474" s="141">
        <f>BK474</f>
        <v>0</v>
      </c>
      <c r="O474" s="142"/>
      <c r="P474" s="142"/>
      <c r="Q474" s="142"/>
      <c r="R474" s="83"/>
      <c r="T474" s="84"/>
      <c r="W474" s="85">
        <f>SUM(W475:W485)</f>
        <v>0</v>
      </c>
      <c r="Y474" s="85">
        <f>SUM(Y475:Y485)</f>
        <v>0.45469421999999998</v>
      </c>
      <c r="AA474" s="86">
        <f>SUM(AA475:AA485)</f>
        <v>0</v>
      </c>
      <c r="AR474" s="87" t="s">
        <v>9</v>
      </c>
      <c r="AT474" s="88" t="s">
        <v>103</v>
      </c>
      <c r="AU474" s="88" t="s">
        <v>80</v>
      </c>
      <c r="AY474" s="87" t="s">
        <v>105</v>
      </c>
      <c r="BK474" s="89">
        <f>SUM(BK475:BK485)</f>
        <v>0</v>
      </c>
    </row>
    <row r="475" spans="2:65" s="13" customFormat="1" ht="25.5" hidden="1" customHeight="1" x14ac:dyDescent="0.3">
      <c r="B475" s="56"/>
      <c r="C475" s="91" t="s">
        <v>901</v>
      </c>
      <c r="D475" s="91" t="s">
        <v>106</v>
      </c>
      <c r="E475" s="92" t="s">
        <v>902</v>
      </c>
      <c r="F475" s="139" t="s">
        <v>903</v>
      </c>
      <c r="G475" s="139"/>
      <c r="H475" s="139"/>
      <c r="I475" s="139"/>
      <c r="J475" s="93" t="s">
        <v>192</v>
      </c>
      <c r="K475" s="94">
        <v>9.36</v>
      </c>
      <c r="L475" s="140">
        <v>0</v>
      </c>
      <c r="M475" s="140"/>
      <c r="N475" s="130">
        <f>ROUND(L475*K475,2)</f>
        <v>0</v>
      </c>
      <c r="O475" s="130"/>
      <c r="P475" s="130"/>
      <c r="Q475" s="130"/>
      <c r="R475" s="59"/>
      <c r="T475" s="95" t="s">
        <v>17</v>
      </c>
      <c r="U475" s="96" t="s">
        <v>33</v>
      </c>
      <c r="W475" s="97">
        <f>V475*K475</f>
        <v>0</v>
      </c>
      <c r="X475" s="97">
        <v>1.4599999999999999E-3</v>
      </c>
      <c r="Y475" s="97">
        <f>X475*K475</f>
        <v>1.3665599999999998E-2</v>
      </c>
      <c r="Z475" s="97">
        <v>0</v>
      </c>
      <c r="AA475" s="98">
        <f>Z475*K475</f>
        <v>0</v>
      </c>
      <c r="AR475" s="6" t="s">
        <v>184</v>
      </c>
      <c r="AT475" s="6" t="s">
        <v>106</v>
      </c>
      <c r="AU475" s="6" t="s">
        <v>9</v>
      </c>
      <c r="AY475" s="6" t="s">
        <v>105</v>
      </c>
      <c r="BE475" s="99">
        <f>IF(U475="základní",N475,0)</f>
        <v>0</v>
      </c>
      <c r="BF475" s="99">
        <f>IF(U475="snížená",N475,0)</f>
        <v>0</v>
      </c>
      <c r="BG475" s="99">
        <f>IF(U475="zákl. přenesená",N475,0)</f>
        <v>0</v>
      </c>
      <c r="BH475" s="99">
        <f>IF(U475="sníž. přenesená",N475,0)</f>
        <v>0</v>
      </c>
      <c r="BI475" s="99">
        <f>IF(U475="nulová",N475,0)</f>
        <v>0</v>
      </c>
      <c r="BJ475" s="6" t="s">
        <v>80</v>
      </c>
      <c r="BK475" s="99">
        <f>ROUND(L475*K475,2)</f>
        <v>0</v>
      </c>
      <c r="BL475" s="6" t="s">
        <v>184</v>
      </c>
      <c r="BM475" s="6" t="s">
        <v>904</v>
      </c>
    </row>
    <row r="476" spans="2:65" s="101" customFormat="1" ht="16.5" hidden="1" customHeight="1" x14ac:dyDescent="0.3">
      <c r="B476" s="100"/>
      <c r="E476" s="102" t="s">
        <v>17</v>
      </c>
      <c r="F476" s="133" t="s">
        <v>905</v>
      </c>
      <c r="G476" s="134"/>
      <c r="H476" s="134"/>
      <c r="I476" s="134"/>
      <c r="K476" s="103">
        <v>9.36</v>
      </c>
      <c r="R476" s="104"/>
      <c r="T476" s="105"/>
      <c r="AA476" s="106"/>
      <c r="AT476" s="102" t="s">
        <v>113</v>
      </c>
      <c r="AU476" s="102" t="s">
        <v>9</v>
      </c>
      <c r="AV476" s="101" t="s">
        <v>9</v>
      </c>
      <c r="AW476" s="101" t="s">
        <v>114</v>
      </c>
      <c r="AX476" s="101" t="s">
        <v>80</v>
      </c>
      <c r="AY476" s="102" t="s">
        <v>105</v>
      </c>
    </row>
    <row r="477" spans="2:65" s="13" customFormat="1" ht="25.5" hidden="1" customHeight="1" x14ac:dyDescent="0.3">
      <c r="B477" s="56"/>
      <c r="C477" s="91" t="s">
        <v>906</v>
      </c>
      <c r="D477" s="91" t="s">
        <v>106</v>
      </c>
      <c r="E477" s="92" t="s">
        <v>907</v>
      </c>
      <c r="F477" s="139" t="s">
        <v>908</v>
      </c>
      <c r="G477" s="139"/>
      <c r="H477" s="139"/>
      <c r="I477" s="139"/>
      <c r="J477" s="93" t="s">
        <v>192</v>
      </c>
      <c r="K477" s="94">
        <v>35.61</v>
      </c>
      <c r="L477" s="140">
        <v>0</v>
      </c>
      <c r="M477" s="140"/>
      <c r="N477" s="130">
        <f>ROUND(L477*K477,2)</f>
        <v>0</v>
      </c>
      <c r="O477" s="130"/>
      <c r="P477" s="130"/>
      <c r="Q477" s="130"/>
      <c r="R477" s="59"/>
      <c r="T477" s="95" t="s">
        <v>17</v>
      </c>
      <c r="U477" s="96" t="s">
        <v>33</v>
      </c>
      <c r="W477" s="97">
        <f>V477*K477</f>
        <v>0</v>
      </c>
      <c r="X477" s="97">
        <v>3.9699999999999996E-3</v>
      </c>
      <c r="Y477" s="97">
        <f>X477*K477</f>
        <v>0.14137169999999999</v>
      </c>
      <c r="Z477" s="97">
        <v>0</v>
      </c>
      <c r="AA477" s="98">
        <f>Z477*K477</f>
        <v>0</v>
      </c>
      <c r="AR477" s="6" t="s">
        <v>184</v>
      </c>
      <c r="AT477" s="6" t="s">
        <v>106</v>
      </c>
      <c r="AU477" s="6" t="s">
        <v>9</v>
      </c>
      <c r="AY477" s="6" t="s">
        <v>105</v>
      </c>
      <c r="BE477" s="99">
        <f>IF(U477="základní",N477,0)</f>
        <v>0</v>
      </c>
      <c r="BF477" s="99">
        <f>IF(U477="snížená",N477,0)</f>
        <v>0</v>
      </c>
      <c r="BG477" s="99">
        <f>IF(U477="zákl. přenesená",N477,0)</f>
        <v>0</v>
      </c>
      <c r="BH477" s="99">
        <f>IF(U477="sníž. přenesená",N477,0)</f>
        <v>0</v>
      </c>
      <c r="BI477" s="99">
        <f>IF(U477="nulová",N477,0)</f>
        <v>0</v>
      </c>
      <c r="BJ477" s="6" t="s">
        <v>80</v>
      </c>
      <c r="BK477" s="99">
        <f>ROUND(L477*K477,2)</f>
        <v>0</v>
      </c>
      <c r="BL477" s="6" t="s">
        <v>184</v>
      </c>
      <c r="BM477" s="6" t="s">
        <v>909</v>
      </c>
    </row>
    <row r="478" spans="2:65" s="13" customFormat="1" ht="25.5" hidden="1" customHeight="1" x14ac:dyDescent="0.3">
      <c r="B478" s="56"/>
      <c r="C478" s="91" t="s">
        <v>910</v>
      </c>
      <c r="D478" s="91" t="s">
        <v>106</v>
      </c>
      <c r="E478" s="92" t="s">
        <v>911</v>
      </c>
      <c r="F478" s="139" t="s">
        <v>912</v>
      </c>
      <c r="G478" s="139"/>
      <c r="H478" s="139"/>
      <c r="I478" s="139"/>
      <c r="J478" s="93" t="s">
        <v>192</v>
      </c>
      <c r="K478" s="94">
        <v>21.9</v>
      </c>
      <c r="L478" s="140">
        <v>0</v>
      </c>
      <c r="M478" s="140"/>
      <c r="N478" s="130">
        <f>ROUND(L478*K478,2)</f>
        <v>0</v>
      </c>
      <c r="O478" s="130"/>
      <c r="P478" s="130"/>
      <c r="Q478" s="130"/>
      <c r="R478" s="59"/>
      <c r="T478" s="95" t="s">
        <v>17</v>
      </c>
      <c r="U478" s="96" t="s">
        <v>33</v>
      </c>
      <c r="W478" s="97">
        <f>V478*K478</f>
        <v>0</v>
      </c>
      <c r="X478" s="97">
        <v>3.9699999999999996E-3</v>
      </c>
      <c r="Y478" s="97">
        <f>X478*K478</f>
        <v>8.6942999999999979E-2</v>
      </c>
      <c r="Z478" s="97">
        <v>0</v>
      </c>
      <c r="AA478" s="98">
        <f>Z478*K478</f>
        <v>0</v>
      </c>
      <c r="AR478" s="6" t="s">
        <v>184</v>
      </c>
      <c r="AT478" s="6" t="s">
        <v>106</v>
      </c>
      <c r="AU478" s="6" t="s">
        <v>9</v>
      </c>
      <c r="AY478" s="6" t="s">
        <v>105</v>
      </c>
      <c r="BE478" s="99">
        <f>IF(U478="základní",N478,0)</f>
        <v>0</v>
      </c>
      <c r="BF478" s="99">
        <f>IF(U478="snížená",N478,0)</f>
        <v>0</v>
      </c>
      <c r="BG478" s="99">
        <f>IF(U478="zákl. přenesená",N478,0)</f>
        <v>0</v>
      </c>
      <c r="BH478" s="99">
        <f>IF(U478="sníž. přenesená",N478,0)</f>
        <v>0</v>
      </c>
      <c r="BI478" s="99">
        <f>IF(U478="nulová",N478,0)</f>
        <v>0</v>
      </c>
      <c r="BJ478" s="6" t="s">
        <v>80</v>
      </c>
      <c r="BK478" s="99">
        <f>ROUND(L478*K478,2)</f>
        <v>0</v>
      </c>
      <c r="BL478" s="6" t="s">
        <v>184</v>
      </c>
      <c r="BM478" s="6" t="s">
        <v>913</v>
      </c>
    </row>
    <row r="479" spans="2:65" s="13" customFormat="1" ht="51" hidden="1" customHeight="1" x14ac:dyDescent="0.3">
      <c r="B479" s="56"/>
      <c r="C479" s="91" t="s">
        <v>914</v>
      </c>
      <c r="D479" s="91" t="s">
        <v>106</v>
      </c>
      <c r="E479" s="92" t="s">
        <v>915</v>
      </c>
      <c r="F479" s="139" t="s">
        <v>916</v>
      </c>
      <c r="G479" s="139"/>
      <c r="H479" s="139"/>
      <c r="I479" s="139"/>
      <c r="J479" s="93" t="s">
        <v>276</v>
      </c>
      <c r="K479" s="94">
        <v>4</v>
      </c>
      <c r="L479" s="140">
        <v>0</v>
      </c>
      <c r="M479" s="140"/>
      <c r="N479" s="130">
        <f>ROUND(L479*K479,2)</f>
        <v>0</v>
      </c>
      <c r="O479" s="130"/>
      <c r="P479" s="130"/>
      <c r="Q479" s="130"/>
      <c r="R479" s="59"/>
      <c r="T479" s="95" t="s">
        <v>17</v>
      </c>
      <c r="U479" s="96" t="s">
        <v>33</v>
      </c>
      <c r="W479" s="97">
        <f>V479*K479</f>
        <v>0</v>
      </c>
      <c r="X479" s="97">
        <v>0</v>
      </c>
      <c r="Y479" s="97">
        <f>X479*K479</f>
        <v>0</v>
      </c>
      <c r="Z479" s="97">
        <v>0</v>
      </c>
      <c r="AA479" s="98">
        <f>Z479*K479</f>
        <v>0</v>
      </c>
      <c r="AR479" s="6" t="s">
        <v>184</v>
      </c>
      <c r="AT479" s="6" t="s">
        <v>106</v>
      </c>
      <c r="AU479" s="6" t="s">
        <v>9</v>
      </c>
      <c r="AY479" s="6" t="s">
        <v>105</v>
      </c>
      <c r="BE479" s="99">
        <f>IF(U479="základní",N479,0)</f>
        <v>0</v>
      </c>
      <c r="BF479" s="99">
        <f>IF(U479="snížená",N479,0)</f>
        <v>0</v>
      </c>
      <c r="BG479" s="99">
        <f>IF(U479="zákl. přenesená",N479,0)</f>
        <v>0</v>
      </c>
      <c r="BH479" s="99">
        <f>IF(U479="sníž. přenesená",N479,0)</f>
        <v>0</v>
      </c>
      <c r="BI479" s="99">
        <f>IF(U479="nulová",N479,0)</f>
        <v>0</v>
      </c>
      <c r="BJ479" s="6" t="s">
        <v>80</v>
      </c>
      <c r="BK479" s="99">
        <f>ROUND(L479*K479,2)</f>
        <v>0</v>
      </c>
      <c r="BL479" s="6" t="s">
        <v>184</v>
      </c>
      <c r="BM479" s="6" t="s">
        <v>917</v>
      </c>
    </row>
    <row r="480" spans="2:65" s="13" customFormat="1" ht="38.25" hidden="1" customHeight="1" x14ac:dyDescent="0.3">
      <c r="B480" s="56"/>
      <c r="C480" s="91" t="s">
        <v>918</v>
      </c>
      <c r="D480" s="91" t="s">
        <v>106</v>
      </c>
      <c r="E480" s="92" t="s">
        <v>919</v>
      </c>
      <c r="F480" s="139" t="s">
        <v>920</v>
      </c>
      <c r="G480" s="139"/>
      <c r="H480" s="139"/>
      <c r="I480" s="139"/>
      <c r="J480" s="93" t="s">
        <v>204</v>
      </c>
      <c r="K480" s="94">
        <v>24.623999999999999</v>
      </c>
      <c r="L480" s="140">
        <v>0</v>
      </c>
      <c r="M480" s="140"/>
      <c r="N480" s="130">
        <f>ROUND(L480*K480,2)</f>
        <v>0</v>
      </c>
      <c r="O480" s="130"/>
      <c r="P480" s="130"/>
      <c r="Q480" s="130"/>
      <c r="R480" s="59"/>
      <c r="T480" s="95" t="s">
        <v>17</v>
      </c>
      <c r="U480" s="96" t="s">
        <v>33</v>
      </c>
      <c r="W480" s="97">
        <f>V480*K480</f>
        <v>0</v>
      </c>
      <c r="X480" s="97">
        <v>6.9300000000000004E-3</v>
      </c>
      <c r="Y480" s="97">
        <f>X480*K480</f>
        <v>0.17064431999999999</v>
      </c>
      <c r="Z480" s="97">
        <v>0</v>
      </c>
      <c r="AA480" s="98">
        <f>Z480*K480</f>
        <v>0</v>
      </c>
      <c r="AR480" s="6" t="s">
        <v>184</v>
      </c>
      <c r="AT480" s="6" t="s">
        <v>106</v>
      </c>
      <c r="AU480" s="6" t="s">
        <v>9</v>
      </c>
      <c r="AY480" s="6" t="s">
        <v>105</v>
      </c>
      <c r="BE480" s="99">
        <f>IF(U480="základní",N480,0)</f>
        <v>0</v>
      </c>
      <c r="BF480" s="99">
        <f>IF(U480="snížená",N480,0)</f>
        <v>0</v>
      </c>
      <c r="BG480" s="99">
        <f>IF(U480="zákl. přenesená",N480,0)</f>
        <v>0</v>
      </c>
      <c r="BH480" s="99">
        <f>IF(U480="sníž. přenesená",N480,0)</f>
        <v>0</v>
      </c>
      <c r="BI480" s="99">
        <f>IF(U480="nulová",N480,0)</f>
        <v>0</v>
      </c>
      <c r="BJ480" s="6" t="s">
        <v>80</v>
      </c>
      <c r="BK480" s="99">
        <f>ROUND(L480*K480,2)</f>
        <v>0</v>
      </c>
      <c r="BL480" s="6" t="s">
        <v>184</v>
      </c>
      <c r="BM480" s="6" t="s">
        <v>921</v>
      </c>
    </row>
    <row r="481" spans="2:65" s="101" customFormat="1" ht="16.5" hidden="1" customHeight="1" x14ac:dyDescent="0.3">
      <c r="B481" s="100"/>
      <c r="E481" s="102" t="s">
        <v>17</v>
      </c>
      <c r="F481" s="133" t="s">
        <v>922</v>
      </c>
      <c r="G481" s="134"/>
      <c r="H481" s="134"/>
      <c r="I481" s="134"/>
      <c r="K481" s="103">
        <v>24.623999999999999</v>
      </c>
      <c r="R481" s="104"/>
      <c r="T481" s="105"/>
      <c r="AA481" s="106"/>
      <c r="AT481" s="102" t="s">
        <v>113</v>
      </c>
      <c r="AU481" s="102" t="s">
        <v>9</v>
      </c>
      <c r="AV481" s="101" t="s">
        <v>9</v>
      </c>
      <c r="AW481" s="101" t="s">
        <v>114</v>
      </c>
      <c r="AX481" s="101" t="s">
        <v>80</v>
      </c>
      <c r="AY481" s="102" t="s">
        <v>105</v>
      </c>
    </row>
    <row r="482" spans="2:65" s="13" customFormat="1" ht="25.5" hidden="1" customHeight="1" x14ac:dyDescent="0.3">
      <c r="B482" s="56"/>
      <c r="C482" s="91" t="s">
        <v>923</v>
      </c>
      <c r="D482" s="91" t="s">
        <v>106</v>
      </c>
      <c r="E482" s="92" t="s">
        <v>924</v>
      </c>
      <c r="F482" s="139" t="s">
        <v>925</v>
      </c>
      <c r="G482" s="139"/>
      <c r="H482" s="139"/>
      <c r="I482" s="139"/>
      <c r="J482" s="93" t="s">
        <v>192</v>
      </c>
      <c r="K482" s="94">
        <v>22</v>
      </c>
      <c r="L482" s="140">
        <v>0</v>
      </c>
      <c r="M482" s="140"/>
      <c r="N482" s="130">
        <f>ROUND(L482*K482,2)</f>
        <v>0</v>
      </c>
      <c r="O482" s="130"/>
      <c r="P482" s="130"/>
      <c r="Q482" s="130"/>
      <c r="R482" s="59"/>
      <c r="T482" s="95" t="s">
        <v>17</v>
      </c>
      <c r="U482" s="96" t="s">
        <v>33</v>
      </c>
      <c r="W482" s="97">
        <f>V482*K482</f>
        <v>0</v>
      </c>
      <c r="X482" s="97">
        <v>1.4300000000000001E-3</v>
      </c>
      <c r="Y482" s="97">
        <f>X482*K482</f>
        <v>3.1460000000000002E-2</v>
      </c>
      <c r="Z482" s="97">
        <v>0</v>
      </c>
      <c r="AA482" s="98">
        <f>Z482*K482</f>
        <v>0</v>
      </c>
      <c r="AR482" s="6" t="s">
        <v>184</v>
      </c>
      <c r="AT482" s="6" t="s">
        <v>106</v>
      </c>
      <c r="AU482" s="6" t="s">
        <v>9</v>
      </c>
      <c r="AY482" s="6" t="s">
        <v>105</v>
      </c>
      <c r="BE482" s="99">
        <f>IF(U482="základní",N482,0)</f>
        <v>0</v>
      </c>
      <c r="BF482" s="99">
        <f>IF(U482="snížená",N482,0)</f>
        <v>0</v>
      </c>
      <c r="BG482" s="99">
        <f>IF(U482="zákl. přenesená",N482,0)</f>
        <v>0</v>
      </c>
      <c r="BH482" s="99">
        <f>IF(U482="sníž. přenesená",N482,0)</f>
        <v>0</v>
      </c>
      <c r="BI482" s="99">
        <f>IF(U482="nulová",N482,0)</f>
        <v>0</v>
      </c>
      <c r="BJ482" s="6" t="s">
        <v>80</v>
      </c>
      <c r="BK482" s="99">
        <f>ROUND(L482*K482,2)</f>
        <v>0</v>
      </c>
      <c r="BL482" s="6" t="s">
        <v>184</v>
      </c>
      <c r="BM482" s="6" t="s">
        <v>926</v>
      </c>
    </row>
    <row r="483" spans="2:65" s="13" customFormat="1" ht="38.25" hidden="1" customHeight="1" x14ac:dyDescent="0.3">
      <c r="B483" s="56"/>
      <c r="C483" s="91" t="s">
        <v>927</v>
      </c>
      <c r="D483" s="91" t="s">
        <v>106</v>
      </c>
      <c r="E483" s="92" t="s">
        <v>928</v>
      </c>
      <c r="F483" s="139" t="s">
        <v>929</v>
      </c>
      <c r="G483" s="139"/>
      <c r="H483" s="139"/>
      <c r="I483" s="139"/>
      <c r="J483" s="93" t="s">
        <v>192</v>
      </c>
      <c r="K483" s="94">
        <v>6.98</v>
      </c>
      <c r="L483" s="140">
        <v>0</v>
      </c>
      <c r="M483" s="140"/>
      <c r="N483" s="130">
        <f>ROUND(L483*K483,2)</f>
        <v>0</v>
      </c>
      <c r="O483" s="130"/>
      <c r="P483" s="130"/>
      <c r="Q483" s="130"/>
      <c r="R483" s="59"/>
      <c r="T483" s="95" t="s">
        <v>17</v>
      </c>
      <c r="U483" s="96" t="s">
        <v>33</v>
      </c>
      <c r="W483" s="97">
        <f>V483*K483</f>
        <v>0</v>
      </c>
      <c r="X483" s="97">
        <v>1.5200000000000001E-3</v>
      </c>
      <c r="Y483" s="97">
        <f>X483*K483</f>
        <v>1.0609600000000002E-2</v>
      </c>
      <c r="Z483" s="97">
        <v>0</v>
      </c>
      <c r="AA483" s="98">
        <f>Z483*K483</f>
        <v>0</v>
      </c>
      <c r="AR483" s="6" t="s">
        <v>184</v>
      </c>
      <c r="AT483" s="6" t="s">
        <v>106</v>
      </c>
      <c r="AU483" s="6" t="s">
        <v>9</v>
      </c>
      <c r="AY483" s="6" t="s">
        <v>105</v>
      </c>
      <c r="BE483" s="99">
        <f>IF(U483="základní",N483,0)</f>
        <v>0</v>
      </c>
      <c r="BF483" s="99">
        <f>IF(U483="snížená",N483,0)</f>
        <v>0</v>
      </c>
      <c r="BG483" s="99">
        <f>IF(U483="zákl. přenesená",N483,0)</f>
        <v>0</v>
      </c>
      <c r="BH483" s="99">
        <f>IF(U483="sníž. přenesená",N483,0)</f>
        <v>0</v>
      </c>
      <c r="BI483" s="99">
        <f>IF(U483="nulová",N483,0)</f>
        <v>0</v>
      </c>
      <c r="BJ483" s="6" t="s">
        <v>80</v>
      </c>
      <c r="BK483" s="99">
        <f>ROUND(L483*K483,2)</f>
        <v>0</v>
      </c>
      <c r="BL483" s="6" t="s">
        <v>184</v>
      </c>
      <c r="BM483" s="6" t="s">
        <v>930</v>
      </c>
    </row>
    <row r="484" spans="2:65" s="101" customFormat="1" ht="16.5" hidden="1" customHeight="1" x14ac:dyDescent="0.3">
      <c r="B484" s="100"/>
      <c r="E484" s="102" t="s">
        <v>17</v>
      </c>
      <c r="F484" s="133" t="s">
        <v>931</v>
      </c>
      <c r="G484" s="134"/>
      <c r="H484" s="134"/>
      <c r="I484" s="134"/>
      <c r="K484" s="103">
        <v>6.98</v>
      </c>
      <c r="R484" s="104"/>
      <c r="T484" s="105"/>
      <c r="AA484" s="106"/>
      <c r="AT484" s="102" t="s">
        <v>113</v>
      </c>
      <c r="AU484" s="102" t="s">
        <v>9</v>
      </c>
      <c r="AV484" s="101" t="s">
        <v>9</v>
      </c>
      <c r="AW484" s="101" t="s">
        <v>114</v>
      </c>
      <c r="AX484" s="101" t="s">
        <v>80</v>
      </c>
      <c r="AY484" s="102" t="s">
        <v>105</v>
      </c>
    </row>
    <row r="485" spans="2:65" s="13" customFormat="1" ht="25.5" hidden="1" customHeight="1" x14ac:dyDescent="0.3">
      <c r="B485" s="56"/>
      <c r="C485" s="91" t="s">
        <v>932</v>
      </c>
      <c r="D485" s="91" t="s">
        <v>106</v>
      </c>
      <c r="E485" s="92" t="s">
        <v>933</v>
      </c>
      <c r="F485" s="139" t="s">
        <v>934</v>
      </c>
      <c r="G485" s="139"/>
      <c r="H485" s="139"/>
      <c r="I485" s="139"/>
      <c r="J485" s="93" t="s">
        <v>726</v>
      </c>
      <c r="K485" s="122">
        <v>0</v>
      </c>
      <c r="L485" s="140">
        <v>0</v>
      </c>
      <c r="M485" s="140"/>
      <c r="N485" s="130">
        <f>ROUND(L485*K485,2)</f>
        <v>0</v>
      </c>
      <c r="O485" s="130"/>
      <c r="P485" s="130"/>
      <c r="Q485" s="130"/>
      <c r="R485" s="59"/>
      <c r="T485" s="95" t="s">
        <v>17</v>
      </c>
      <c r="U485" s="96" t="s">
        <v>33</v>
      </c>
      <c r="W485" s="97">
        <f>V485*K485</f>
        <v>0</v>
      </c>
      <c r="X485" s="97">
        <v>0</v>
      </c>
      <c r="Y485" s="97">
        <f>X485*K485</f>
        <v>0</v>
      </c>
      <c r="Z485" s="97">
        <v>0</v>
      </c>
      <c r="AA485" s="98">
        <f>Z485*K485</f>
        <v>0</v>
      </c>
      <c r="AR485" s="6" t="s">
        <v>184</v>
      </c>
      <c r="AT485" s="6" t="s">
        <v>106</v>
      </c>
      <c r="AU485" s="6" t="s">
        <v>9</v>
      </c>
      <c r="AY485" s="6" t="s">
        <v>105</v>
      </c>
      <c r="BE485" s="99">
        <f>IF(U485="základní",N485,0)</f>
        <v>0</v>
      </c>
      <c r="BF485" s="99">
        <f>IF(U485="snížená",N485,0)</f>
        <v>0</v>
      </c>
      <c r="BG485" s="99">
        <f>IF(U485="zákl. přenesená",N485,0)</f>
        <v>0</v>
      </c>
      <c r="BH485" s="99">
        <f>IF(U485="sníž. přenesená",N485,0)</f>
        <v>0</v>
      </c>
      <c r="BI485" s="99">
        <f>IF(U485="nulová",N485,0)</f>
        <v>0</v>
      </c>
      <c r="BJ485" s="6" t="s">
        <v>80</v>
      </c>
      <c r="BK485" s="99">
        <f>ROUND(L485*K485,2)</f>
        <v>0</v>
      </c>
      <c r="BL485" s="6" t="s">
        <v>184</v>
      </c>
      <c r="BM485" s="6" t="s">
        <v>935</v>
      </c>
    </row>
    <row r="486" spans="2:65" s="81" customFormat="1" ht="29.85" hidden="1" customHeight="1" x14ac:dyDescent="0.3">
      <c r="B486" s="80"/>
      <c r="D486" s="90" t="s">
        <v>71</v>
      </c>
      <c r="E486" s="90"/>
      <c r="F486" s="90"/>
      <c r="G486" s="90"/>
      <c r="H486" s="90"/>
      <c r="I486" s="90"/>
      <c r="J486" s="90"/>
      <c r="K486" s="90"/>
      <c r="L486" s="90"/>
      <c r="M486" s="90"/>
      <c r="N486" s="141">
        <f>BK486</f>
        <v>0</v>
      </c>
      <c r="O486" s="142"/>
      <c r="P486" s="142"/>
      <c r="Q486" s="142"/>
      <c r="R486" s="83"/>
      <c r="T486" s="84"/>
      <c r="W486" s="85">
        <f>SUM(W487:W505)</f>
        <v>0</v>
      </c>
      <c r="Y486" s="85">
        <f>SUM(Y487:Y505)</f>
        <v>0.48655999999999999</v>
      </c>
      <c r="AA486" s="86">
        <f>SUM(AA487:AA505)</f>
        <v>0</v>
      </c>
      <c r="AR486" s="87" t="s">
        <v>9</v>
      </c>
      <c r="AT486" s="88" t="s">
        <v>103</v>
      </c>
      <c r="AU486" s="88" t="s">
        <v>80</v>
      </c>
      <c r="AY486" s="87" t="s">
        <v>105</v>
      </c>
      <c r="BK486" s="89">
        <f>SUM(BK487:BK505)</f>
        <v>0</v>
      </c>
    </row>
    <row r="487" spans="2:65" s="13" customFormat="1" ht="25.5" hidden="1" customHeight="1" x14ac:dyDescent="0.3">
      <c r="B487" s="56"/>
      <c r="C487" s="91" t="s">
        <v>936</v>
      </c>
      <c r="D487" s="91" t="s">
        <v>106</v>
      </c>
      <c r="E487" s="92" t="s">
        <v>937</v>
      </c>
      <c r="F487" s="139" t="s">
        <v>938</v>
      </c>
      <c r="G487" s="139"/>
      <c r="H487" s="139"/>
      <c r="I487" s="139"/>
      <c r="J487" s="93" t="s">
        <v>204</v>
      </c>
      <c r="K487" s="94">
        <v>7.35</v>
      </c>
      <c r="L487" s="140">
        <v>0</v>
      </c>
      <c r="M487" s="140"/>
      <c r="N487" s="130">
        <f>ROUND(L487*K487,2)</f>
        <v>0</v>
      </c>
      <c r="O487" s="130"/>
      <c r="P487" s="130"/>
      <c r="Q487" s="130"/>
      <c r="R487" s="59"/>
      <c r="T487" s="95" t="s">
        <v>17</v>
      </c>
      <c r="U487" s="96" t="s">
        <v>33</v>
      </c>
      <c r="W487" s="97">
        <f>V487*K487</f>
        <v>0</v>
      </c>
      <c r="X487" s="97">
        <v>0</v>
      </c>
      <c r="Y487" s="97">
        <f>X487*K487</f>
        <v>0</v>
      </c>
      <c r="Z487" s="97">
        <v>0</v>
      </c>
      <c r="AA487" s="98">
        <f>Z487*K487</f>
        <v>0</v>
      </c>
      <c r="AR487" s="6" t="s">
        <v>184</v>
      </c>
      <c r="AT487" s="6" t="s">
        <v>106</v>
      </c>
      <c r="AU487" s="6" t="s">
        <v>9</v>
      </c>
      <c r="AY487" s="6" t="s">
        <v>105</v>
      </c>
      <c r="BE487" s="99">
        <f>IF(U487="základní",N487,0)</f>
        <v>0</v>
      </c>
      <c r="BF487" s="99">
        <f>IF(U487="snížená",N487,0)</f>
        <v>0</v>
      </c>
      <c r="BG487" s="99">
        <f>IF(U487="zákl. přenesená",N487,0)</f>
        <v>0</v>
      </c>
      <c r="BH487" s="99">
        <f>IF(U487="sníž. přenesená",N487,0)</f>
        <v>0</v>
      </c>
      <c r="BI487" s="99">
        <f>IF(U487="nulová",N487,0)</f>
        <v>0</v>
      </c>
      <c r="BJ487" s="6" t="s">
        <v>80</v>
      </c>
      <c r="BK487" s="99">
        <f>ROUND(L487*K487,2)</f>
        <v>0</v>
      </c>
      <c r="BL487" s="6" t="s">
        <v>184</v>
      </c>
      <c r="BM487" s="6" t="s">
        <v>939</v>
      </c>
    </row>
    <row r="488" spans="2:65" s="101" customFormat="1" ht="16.5" hidden="1" customHeight="1" x14ac:dyDescent="0.3">
      <c r="B488" s="100"/>
      <c r="E488" s="102" t="s">
        <v>17</v>
      </c>
      <c r="F488" s="133" t="s">
        <v>940</v>
      </c>
      <c r="G488" s="134"/>
      <c r="H488" s="134"/>
      <c r="I488" s="134"/>
      <c r="K488" s="103">
        <v>7.35</v>
      </c>
      <c r="R488" s="104"/>
      <c r="T488" s="105"/>
      <c r="AA488" s="106"/>
      <c r="AT488" s="102" t="s">
        <v>113</v>
      </c>
      <c r="AU488" s="102" t="s">
        <v>9</v>
      </c>
      <c r="AV488" s="101" t="s">
        <v>9</v>
      </c>
      <c r="AW488" s="101" t="s">
        <v>114</v>
      </c>
      <c r="AX488" s="101" t="s">
        <v>80</v>
      </c>
      <c r="AY488" s="102" t="s">
        <v>105</v>
      </c>
    </row>
    <row r="489" spans="2:65" s="13" customFormat="1" ht="51" hidden="1" customHeight="1" x14ac:dyDescent="0.3">
      <c r="B489" s="56"/>
      <c r="C489" s="114" t="s">
        <v>941</v>
      </c>
      <c r="D489" s="114" t="s">
        <v>196</v>
      </c>
      <c r="E489" s="115" t="s">
        <v>942</v>
      </c>
      <c r="F489" s="146" t="s">
        <v>943</v>
      </c>
      <c r="G489" s="146"/>
      <c r="H489" s="146"/>
      <c r="I489" s="146"/>
      <c r="J489" s="116" t="s">
        <v>204</v>
      </c>
      <c r="K489" s="117">
        <v>7.35</v>
      </c>
      <c r="L489" s="147">
        <v>0</v>
      </c>
      <c r="M489" s="147"/>
      <c r="N489" s="143">
        <f>ROUND(L489*K489,2)</f>
        <v>0</v>
      </c>
      <c r="O489" s="130"/>
      <c r="P489" s="130"/>
      <c r="Q489" s="130"/>
      <c r="R489" s="59"/>
      <c r="T489" s="95" t="s">
        <v>17</v>
      </c>
      <c r="U489" s="96" t="s">
        <v>33</v>
      </c>
      <c r="W489" s="97">
        <f>V489*K489</f>
        <v>0</v>
      </c>
      <c r="X489" s="97">
        <v>8.3999999999999995E-3</v>
      </c>
      <c r="Y489" s="97">
        <f>X489*K489</f>
        <v>6.1739999999999996E-2</v>
      </c>
      <c r="Z489" s="97">
        <v>0</v>
      </c>
      <c r="AA489" s="98">
        <f>Z489*K489</f>
        <v>0</v>
      </c>
      <c r="AR489" s="6" t="s">
        <v>268</v>
      </c>
      <c r="AT489" s="6" t="s">
        <v>196</v>
      </c>
      <c r="AU489" s="6" t="s">
        <v>9</v>
      </c>
      <c r="AY489" s="6" t="s">
        <v>105</v>
      </c>
      <c r="BE489" s="99">
        <f>IF(U489="základní",N489,0)</f>
        <v>0</v>
      </c>
      <c r="BF489" s="99">
        <f>IF(U489="snížená",N489,0)</f>
        <v>0</v>
      </c>
      <c r="BG489" s="99">
        <f>IF(U489="zákl. přenesená",N489,0)</f>
        <v>0</v>
      </c>
      <c r="BH489" s="99">
        <f>IF(U489="sníž. přenesená",N489,0)</f>
        <v>0</v>
      </c>
      <c r="BI489" s="99">
        <f>IF(U489="nulová",N489,0)</f>
        <v>0</v>
      </c>
      <c r="BJ489" s="6" t="s">
        <v>80</v>
      </c>
      <c r="BK489" s="99">
        <f>ROUND(L489*K489,2)</f>
        <v>0</v>
      </c>
      <c r="BL489" s="6" t="s">
        <v>184</v>
      </c>
      <c r="BM489" s="6" t="s">
        <v>944</v>
      </c>
    </row>
    <row r="490" spans="2:65" s="13" customFormat="1" ht="38.25" hidden="1" customHeight="1" x14ac:dyDescent="0.3">
      <c r="B490" s="56"/>
      <c r="C490" s="91" t="s">
        <v>945</v>
      </c>
      <c r="D490" s="91" t="s">
        <v>106</v>
      </c>
      <c r="E490" s="92" t="s">
        <v>946</v>
      </c>
      <c r="F490" s="139" t="s">
        <v>947</v>
      </c>
      <c r="G490" s="139"/>
      <c r="H490" s="139"/>
      <c r="I490" s="139"/>
      <c r="J490" s="93" t="s">
        <v>276</v>
      </c>
      <c r="K490" s="94">
        <v>2</v>
      </c>
      <c r="L490" s="140">
        <v>0</v>
      </c>
      <c r="M490" s="140"/>
      <c r="N490" s="130">
        <f>ROUND(L490*K490,2)</f>
        <v>0</v>
      </c>
      <c r="O490" s="130"/>
      <c r="P490" s="130"/>
      <c r="Q490" s="130"/>
      <c r="R490" s="59"/>
      <c r="T490" s="95" t="s">
        <v>17</v>
      </c>
      <c r="U490" s="96" t="s">
        <v>33</v>
      </c>
      <c r="W490" s="97">
        <f>V490*K490</f>
        <v>0</v>
      </c>
      <c r="X490" s="97">
        <v>0</v>
      </c>
      <c r="Y490" s="97">
        <f>X490*K490</f>
        <v>0</v>
      </c>
      <c r="Z490" s="97">
        <v>0</v>
      </c>
      <c r="AA490" s="98">
        <f>Z490*K490</f>
        <v>0</v>
      </c>
      <c r="AR490" s="6" t="s">
        <v>184</v>
      </c>
      <c r="AT490" s="6" t="s">
        <v>106</v>
      </c>
      <c r="AU490" s="6" t="s">
        <v>9</v>
      </c>
      <c r="AY490" s="6" t="s">
        <v>105</v>
      </c>
      <c r="BE490" s="99">
        <f>IF(U490="základní",N490,0)</f>
        <v>0</v>
      </c>
      <c r="BF490" s="99">
        <f>IF(U490="snížená",N490,0)</f>
        <v>0</v>
      </c>
      <c r="BG490" s="99">
        <f>IF(U490="zákl. přenesená",N490,0)</f>
        <v>0</v>
      </c>
      <c r="BH490" s="99">
        <f>IF(U490="sníž. přenesená",N490,0)</f>
        <v>0</v>
      </c>
      <c r="BI490" s="99">
        <f>IF(U490="nulová",N490,0)</f>
        <v>0</v>
      </c>
      <c r="BJ490" s="6" t="s">
        <v>80</v>
      </c>
      <c r="BK490" s="99">
        <f>ROUND(L490*K490,2)</f>
        <v>0</v>
      </c>
      <c r="BL490" s="6" t="s">
        <v>184</v>
      </c>
      <c r="BM490" s="6" t="s">
        <v>948</v>
      </c>
    </row>
    <row r="491" spans="2:65" s="13" customFormat="1" ht="51" hidden="1" customHeight="1" x14ac:dyDescent="0.3">
      <c r="B491" s="56"/>
      <c r="C491" s="114" t="s">
        <v>949</v>
      </c>
      <c r="D491" s="114" t="s">
        <v>196</v>
      </c>
      <c r="E491" s="115" t="s">
        <v>950</v>
      </c>
      <c r="F491" s="146" t="s">
        <v>951</v>
      </c>
      <c r="G491" s="146"/>
      <c r="H491" s="146"/>
      <c r="I491" s="146"/>
      <c r="J491" s="116" t="s">
        <v>276</v>
      </c>
      <c r="K491" s="117">
        <v>2</v>
      </c>
      <c r="L491" s="147">
        <v>0</v>
      </c>
      <c r="M491" s="147"/>
      <c r="N491" s="143">
        <f>ROUND(L491*K491,2)</f>
        <v>0</v>
      </c>
      <c r="O491" s="130"/>
      <c r="P491" s="130"/>
      <c r="Q491" s="130"/>
      <c r="R491" s="59"/>
      <c r="T491" s="95" t="s">
        <v>17</v>
      </c>
      <c r="U491" s="96" t="s">
        <v>33</v>
      </c>
      <c r="W491" s="97">
        <f>V491*K491</f>
        <v>0</v>
      </c>
      <c r="X491" s="97">
        <v>3.1E-2</v>
      </c>
      <c r="Y491" s="97">
        <f>X491*K491</f>
        <v>6.2E-2</v>
      </c>
      <c r="Z491" s="97">
        <v>0</v>
      </c>
      <c r="AA491" s="98">
        <f>Z491*K491</f>
        <v>0</v>
      </c>
      <c r="AR491" s="6" t="s">
        <v>268</v>
      </c>
      <c r="AT491" s="6" t="s">
        <v>196</v>
      </c>
      <c r="AU491" s="6" t="s">
        <v>9</v>
      </c>
      <c r="AY491" s="6" t="s">
        <v>105</v>
      </c>
      <c r="BE491" s="99">
        <f>IF(U491="základní",N491,0)</f>
        <v>0</v>
      </c>
      <c r="BF491" s="99">
        <f>IF(U491="snížená",N491,0)</f>
        <v>0</v>
      </c>
      <c r="BG491" s="99">
        <f>IF(U491="zákl. přenesená",N491,0)</f>
        <v>0</v>
      </c>
      <c r="BH491" s="99">
        <f>IF(U491="sníž. přenesená",N491,0)</f>
        <v>0</v>
      </c>
      <c r="BI491" s="99">
        <f>IF(U491="nulová",N491,0)</f>
        <v>0</v>
      </c>
      <c r="BJ491" s="6" t="s">
        <v>80</v>
      </c>
      <c r="BK491" s="99">
        <f>ROUND(L491*K491,2)</f>
        <v>0</v>
      </c>
      <c r="BL491" s="6" t="s">
        <v>184</v>
      </c>
      <c r="BM491" s="6" t="s">
        <v>952</v>
      </c>
    </row>
    <row r="492" spans="2:65" s="13" customFormat="1" ht="38.25" hidden="1" customHeight="1" x14ac:dyDescent="0.3">
      <c r="B492" s="56"/>
      <c r="C492" s="91" t="s">
        <v>953</v>
      </c>
      <c r="D492" s="91" t="s">
        <v>106</v>
      </c>
      <c r="E492" s="92" t="s">
        <v>954</v>
      </c>
      <c r="F492" s="139" t="s">
        <v>955</v>
      </c>
      <c r="G492" s="139"/>
      <c r="H492" s="139"/>
      <c r="I492" s="139"/>
      <c r="J492" s="93" t="s">
        <v>276</v>
      </c>
      <c r="K492" s="94">
        <v>3</v>
      </c>
      <c r="L492" s="140">
        <v>0</v>
      </c>
      <c r="M492" s="140"/>
      <c r="N492" s="130">
        <f>ROUND(L492*K492,2)</f>
        <v>0</v>
      </c>
      <c r="O492" s="130"/>
      <c r="P492" s="130"/>
      <c r="Q492" s="130"/>
      <c r="R492" s="59"/>
      <c r="T492" s="95" t="s">
        <v>17</v>
      </c>
      <c r="U492" s="96" t="s">
        <v>33</v>
      </c>
      <c r="W492" s="97">
        <f>V492*K492</f>
        <v>0</v>
      </c>
      <c r="X492" s="97">
        <v>0</v>
      </c>
      <c r="Y492" s="97">
        <f>X492*K492</f>
        <v>0</v>
      </c>
      <c r="Z492" s="97">
        <v>0</v>
      </c>
      <c r="AA492" s="98">
        <f>Z492*K492</f>
        <v>0</v>
      </c>
      <c r="AR492" s="6" t="s">
        <v>184</v>
      </c>
      <c r="AT492" s="6" t="s">
        <v>106</v>
      </c>
      <c r="AU492" s="6" t="s">
        <v>9</v>
      </c>
      <c r="AY492" s="6" t="s">
        <v>105</v>
      </c>
      <c r="BE492" s="99">
        <f>IF(U492="základní",N492,0)</f>
        <v>0</v>
      </c>
      <c r="BF492" s="99">
        <f>IF(U492="snížená",N492,0)</f>
        <v>0</v>
      </c>
      <c r="BG492" s="99">
        <f>IF(U492="zákl. přenesená",N492,0)</f>
        <v>0</v>
      </c>
      <c r="BH492" s="99">
        <f>IF(U492="sníž. přenesená",N492,0)</f>
        <v>0</v>
      </c>
      <c r="BI492" s="99">
        <f>IF(U492="nulová",N492,0)</f>
        <v>0</v>
      </c>
      <c r="BJ492" s="6" t="s">
        <v>80</v>
      </c>
      <c r="BK492" s="99">
        <f>ROUND(L492*K492,2)</f>
        <v>0</v>
      </c>
      <c r="BL492" s="6" t="s">
        <v>184</v>
      </c>
      <c r="BM492" s="6" t="s">
        <v>956</v>
      </c>
    </row>
    <row r="493" spans="2:65" s="101" customFormat="1" ht="16.5" hidden="1" customHeight="1" x14ac:dyDescent="0.3">
      <c r="B493" s="100"/>
      <c r="E493" s="102" t="s">
        <v>17</v>
      </c>
      <c r="F493" s="133" t="s">
        <v>957</v>
      </c>
      <c r="G493" s="134"/>
      <c r="H493" s="134"/>
      <c r="I493" s="134"/>
      <c r="K493" s="103">
        <v>3</v>
      </c>
      <c r="R493" s="104"/>
      <c r="T493" s="105"/>
      <c r="AA493" s="106"/>
      <c r="AT493" s="102" t="s">
        <v>113</v>
      </c>
      <c r="AU493" s="102" t="s">
        <v>9</v>
      </c>
      <c r="AV493" s="101" t="s">
        <v>9</v>
      </c>
      <c r="AW493" s="101" t="s">
        <v>114</v>
      </c>
      <c r="AX493" s="101" t="s">
        <v>80</v>
      </c>
      <c r="AY493" s="102" t="s">
        <v>105</v>
      </c>
    </row>
    <row r="494" spans="2:65" s="13" customFormat="1" ht="51" hidden="1" customHeight="1" x14ac:dyDescent="0.3">
      <c r="B494" s="56"/>
      <c r="C494" s="114" t="s">
        <v>958</v>
      </c>
      <c r="D494" s="114" t="s">
        <v>196</v>
      </c>
      <c r="E494" s="115" t="s">
        <v>959</v>
      </c>
      <c r="F494" s="146" t="s">
        <v>960</v>
      </c>
      <c r="G494" s="146"/>
      <c r="H494" s="146"/>
      <c r="I494" s="146"/>
      <c r="J494" s="116" t="s">
        <v>276</v>
      </c>
      <c r="K494" s="117">
        <v>1</v>
      </c>
      <c r="L494" s="147">
        <v>0</v>
      </c>
      <c r="M494" s="147"/>
      <c r="N494" s="143">
        <f t="shared" ref="N494:N503" si="35">ROUND(L494*K494,2)</f>
        <v>0</v>
      </c>
      <c r="O494" s="130"/>
      <c r="P494" s="130"/>
      <c r="Q494" s="130"/>
      <c r="R494" s="59"/>
      <c r="T494" s="95" t="s">
        <v>17</v>
      </c>
      <c r="U494" s="96" t="s">
        <v>33</v>
      </c>
      <c r="W494" s="97">
        <f t="shared" ref="W494:W503" si="36">V494*K494</f>
        <v>0</v>
      </c>
      <c r="X494" s="97">
        <v>3.1E-2</v>
      </c>
      <c r="Y494" s="97">
        <f t="shared" ref="Y494:Y503" si="37">X494*K494</f>
        <v>3.1E-2</v>
      </c>
      <c r="Z494" s="97">
        <v>0</v>
      </c>
      <c r="AA494" s="98">
        <f t="shared" ref="AA494:AA503" si="38">Z494*K494</f>
        <v>0</v>
      </c>
      <c r="AR494" s="6" t="s">
        <v>268</v>
      </c>
      <c r="AT494" s="6" t="s">
        <v>196</v>
      </c>
      <c r="AU494" s="6" t="s">
        <v>9</v>
      </c>
      <c r="AY494" s="6" t="s">
        <v>105</v>
      </c>
      <c r="BE494" s="99">
        <f t="shared" ref="BE494:BE503" si="39">IF(U494="základní",N494,0)</f>
        <v>0</v>
      </c>
      <c r="BF494" s="99">
        <f t="shared" ref="BF494:BF503" si="40">IF(U494="snížená",N494,0)</f>
        <v>0</v>
      </c>
      <c r="BG494" s="99">
        <f t="shared" ref="BG494:BG503" si="41">IF(U494="zákl. přenesená",N494,0)</f>
        <v>0</v>
      </c>
      <c r="BH494" s="99">
        <f t="shared" ref="BH494:BH503" si="42">IF(U494="sníž. přenesená",N494,0)</f>
        <v>0</v>
      </c>
      <c r="BI494" s="99">
        <f t="shared" ref="BI494:BI503" si="43">IF(U494="nulová",N494,0)</f>
        <v>0</v>
      </c>
      <c r="BJ494" s="6" t="s">
        <v>80</v>
      </c>
      <c r="BK494" s="99">
        <f t="shared" ref="BK494:BK503" si="44">ROUND(L494*K494,2)</f>
        <v>0</v>
      </c>
      <c r="BL494" s="6" t="s">
        <v>184</v>
      </c>
      <c r="BM494" s="6" t="s">
        <v>961</v>
      </c>
    </row>
    <row r="495" spans="2:65" s="13" customFormat="1" ht="51" hidden="1" customHeight="1" x14ac:dyDescent="0.3">
      <c r="B495" s="56"/>
      <c r="C495" s="114" t="s">
        <v>962</v>
      </c>
      <c r="D495" s="114" t="s">
        <v>196</v>
      </c>
      <c r="E495" s="115" t="s">
        <v>963</v>
      </c>
      <c r="F495" s="146" t="s">
        <v>964</v>
      </c>
      <c r="G495" s="146"/>
      <c r="H495" s="146"/>
      <c r="I495" s="146"/>
      <c r="J495" s="116" t="s">
        <v>276</v>
      </c>
      <c r="K495" s="117">
        <v>2</v>
      </c>
      <c r="L495" s="147">
        <v>0</v>
      </c>
      <c r="M495" s="147"/>
      <c r="N495" s="143">
        <f t="shared" si="35"/>
        <v>0</v>
      </c>
      <c r="O495" s="130"/>
      <c r="P495" s="130"/>
      <c r="Q495" s="130"/>
      <c r="R495" s="59"/>
      <c r="T495" s="95" t="s">
        <v>17</v>
      </c>
      <c r="U495" s="96" t="s">
        <v>33</v>
      </c>
      <c r="W495" s="97">
        <f t="shared" si="36"/>
        <v>0</v>
      </c>
      <c r="X495" s="97">
        <v>3.1E-2</v>
      </c>
      <c r="Y495" s="97">
        <f t="shared" si="37"/>
        <v>6.2E-2</v>
      </c>
      <c r="Z495" s="97">
        <v>0</v>
      </c>
      <c r="AA495" s="98">
        <f t="shared" si="38"/>
        <v>0</v>
      </c>
      <c r="AR495" s="6" t="s">
        <v>268</v>
      </c>
      <c r="AT495" s="6" t="s">
        <v>196</v>
      </c>
      <c r="AU495" s="6" t="s">
        <v>9</v>
      </c>
      <c r="AY495" s="6" t="s">
        <v>105</v>
      </c>
      <c r="BE495" s="99">
        <f t="shared" si="39"/>
        <v>0</v>
      </c>
      <c r="BF495" s="99">
        <f t="shared" si="40"/>
        <v>0</v>
      </c>
      <c r="BG495" s="99">
        <f t="shared" si="41"/>
        <v>0</v>
      </c>
      <c r="BH495" s="99">
        <f t="shared" si="42"/>
        <v>0</v>
      </c>
      <c r="BI495" s="99">
        <f t="shared" si="43"/>
        <v>0</v>
      </c>
      <c r="BJ495" s="6" t="s">
        <v>80</v>
      </c>
      <c r="BK495" s="99">
        <f t="shared" si="44"/>
        <v>0</v>
      </c>
      <c r="BL495" s="6" t="s">
        <v>184</v>
      </c>
      <c r="BM495" s="6" t="s">
        <v>965</v>
      </c>
    </row>
    <row r="496" spans="2:65" s="13" customFormat="1" ht="38.25" hidden="1" customHeight="1" x14ac:dyDescent="0.3">
      <c r="B496" s="56"/>
      <c r="C496" s="91" t="s">
        <v>966</v>
      </c>
      <c r="D496" s="91" t="s">
        <v>106</v>
      </c>
      <c r="E496" s="92" t="s">
        <v>967</v>
      </c>
      <c r="F496" s="139" t="s">
        <v>968</v>
      </c>
      <c r="G496" s="139"/>
      <c r="H496" s="139"/>
      <c r="I496" s="139"/>
      <c r="J496" s="93" t="s">
        <v>276</v>
      </c>
      <c r="K496" s="94">
        <v>2</v>
      </c>
      <c r="L496" s="140">
        <v>0</v>
      </c>
      <c r="M496" s="140"/>
      <c r="N496" s="130">
        <f t="shared" si="35"/>
        <v>0</v>
      </c>
      <c r="O496" s="130"/>
      <c r="P496" s="130"/>
      <c r="Q496" s="130"/>
      <c r="R496" s="59"/>
      <c r="T496" s="95" t="s">
        <v>17</v>
      </c>
      <c r="U496" s="96" t="s">
        <v>33</v>
      </c>
      <c r="W496" s="97">
        <f t="shared" si="36"/>
        <v>0</v>
      </c>
      <c r="X496" s="97">
        <v>0</v>
      </c>
      <c r="Y496" s="97">
        <f t="shared" si="37"/>
        <v>0</v>
      </c>
      <c r="Z496" s="97">
        <v>0</v>
      </c>
      <c r="AA496" s="98">
        <f t="shared" si="38"/>
        <v>0</v>
      </c>
      <c r="AR496" s="6" t="s">
        <v>184</v>
      </c>
      <c r="AT496" s="6" t="s">
        <v>106</v>
      </c>
      <c r="AU496" s="6" t="s">
        <v>9</v>
      </c>
      <c r="AY496" s="6" t="s">
        <v>105</v>
      </c>
      <c r="BE496" s="99">
        <f t="shared" si="39"/>
        <v>0</v>
      </c>
      <c r="BF496" s="99">
        <f t="shared" si="40"/>
        <v>0</v>
      </c>
      <c r="BG496" s="99">
        <f t="shared" si="41"/>
        <v>0</v>
      </c>
      <c r="BH496" s="99">
        <f t="shared" si="42"/>
        <v>0</v>
      </c>
      <c r="BI496" s="99">
        <f t="shared" si="43"/>
        <v>0</v>
      </c>
      <c r="BJ496" s="6" t="s">
        <v>80</v>
      </c>
      <c r="BK496" s="99">
        <f t="shared" si="44"/>
        <v>0</v>
      </c>
      <c r="BL496" s="6" t="s">
        <v>184</v>
      </c>
      <c r="BM496" s="6" t="s">
        <v>969</v>
      </c>
    </row>
    <row r="497" spans="2:65" s="13" customFormat="1" ht="51" hidden="1" customHeight="1" x14ac:dyDescent="0.3">
      <c r="B497" s="56"/>
      <c r="C497" s="114" t="s">
        <v>970</v>
      </c>
      <c r="D497" s="114" t="s">
        <v>196</v>
      </c>
      <c r="E497" s="115" t="s">
        <v>971</v>
      </c>
      <c r="F497" s="146" t="s">
        <v>972</v>
      </c>
      <c r="G497" s="146"/>
      <c r="H497" s="146"/>
      <c r="I497" s="146"/>
      <c r="J497" s="116" t="s">
        <v>276</v>
      </c>
      <c r="K497" s="117">
        <v>2</v>
      </c>
      <c r="L497" s="147">
        <v>0</v>
      </c>
      <c r="M497" s="147"/>
      <c r="N497" s="143">
        <f t="shared" si="35"/>
        <v>0</v>
      </c>
      <c r="O497" s="130"/>
      <c r="P497" s="130"/>
      <c r="Q497" s="130"/>
      <c r="R497" s="59"/>
      <c r="T497" s="95" t="s">
        <v>17</v>
      </c>
      <c r="U497" s="96" t="s">
        <v>33</v>
      </c>
      <c r="W497" s="97">
        <f t="shared" si="36"/>
        <v>0</v>
      </c>
      <c r="X497" s="97">
        <v>3.1E-2</v>
      </c>
      <c r="Y497" s="97">
        <f t="shared" si="37"/>
        <v>6.2E-2</v>
      </c>
      <c r="Z497" s="97">
        <v>0</v>
      </c>
      <c r="AA497" s="98">
        <f t="shared" si="38"/>
        <v>0</v>
      </c>
      <c r="AR497" s="6" t="s">
        <v>268</v>
      </c>
      <c r="AT497" s="6" t="s">
        <v>196</v>
      </c>
      <c r="AU497" s="6" t="s">
        <v>9</v>
      </c>
      <c r="AY497" s="6" t="s">
        <v>105</v>
      </c>
      <c r="BE497" s="99">
        <f t="shared" si="39"/>
        <v>0</v>
      </c>
      <c r="BF497" s="99">
        <f t="shared" si="40"/>
        <v>0</v>
      </c>
      <c r="BG497" s="99">
        <f t="shared" si="41"/>
        <v>0</v>
      </c>
      <c r="BH497" s="99">
        <f t="shared" si="42"/>
        <v>0</v>
      </c>
      <c r="BI497" s="99">
        <f t="shared" si="43"/>
        <v>0</v>
      </c>
      <c r="BJ497" s="6" t="s">
        <v>80</v>
      </c>
      <c r="BK497" s="99">
        <f t="shared" si="44"/>
        <v>0</v>
      </c>
      <c r="BL497" s="6" t="s">
        <v>184</v>
      </c>
      <c r="BM497" s="6" t="s">
        <v>973</v>
      </c>
    </row>
    <row r="498" spans="2:65" s="13" customFormat="1" ht="38.25" hidden="1" customHeight="1" x14ac:dyDescent="0.3">
      <c r="B498" s="56"/>
      <c r="C498" s="91" t="s">
        <v>974</v>
      </c>
      <c r="D498" s="91" t="s">
        <v>106</v>
      </c>
      <c r="E498" s="92" t="s">
        <v>975</v>
      </c>
      <c r="F498" s="139" t="s">
        <v>976</v>
      </c>
      <c r="G498" s="139"/>
      <c r="H498" s="139"/>
      <c r="I498" s="139"/>
      <c r="J498" s="93" t="s">
        <v>276</v>
      </c>
      <c r="K498" s="94">
        <v>4</v>
      </c>
      <c r="L498" s="140">
        <v>0</v>
      </c>
      <c r="M498" s="140"/>
      <c r="N498" s="130">
        <f t="shared" si="35"/>
        <v>0</v>
      </c>
      <c r="O498" s="130"/>
      <c r="P498" s="130"/>
      <c r="Q498" s="130"/>
      <c r="R498" s="59"/>
      <c r="T498" s="95" t="s">
        <v>17</v>
      </c>
      <c r="U498" s="96" t="s">
        <v>33</v>
      </c>
      <c r="W498" s="97">
        <f t="shared" si="36"/>
        <v>0</v>
      </c>
      <c r="X498" s="97">
        <v>4.6999999999999999E-4</v>
      </c>
      <c r="Y498" s="97">
        <f t="shared" si="37"/>
        <v>1.8799999999999999E-3</v>
      </c>
      <c r="Z498" s="97">
        <v>0</v>
      </c>
      <c r="AA498" s="98">
        <f t="shared" si="38"/>
        <v>0</v>
      </c>
      <c r="AR498" s="6" t="s">
        <v>184</v>
      </c>
      <c r="AT498" s="6" t="s">
        <v>106</v>
      </c>
      <c r="AU498" s="6" t="s">
        <v>9</v>
      </c>
      <c r="AY498" s="6" t="s">
        <v>105</v>
      </c>
      <c r="BE498" s="99">
        <f t="shared" si="39"/>
        <v>0</v>
      </c>
      <c r="BF498" s="99">
        <f t="shared" si="40"/>
        <v>0</v>
      </c>
      <c r="BG498" s="99">
        <f t="shared" si="41"/>
        <v>0</v>
      </c>
      <c r="BH498" s="99">
        <f t="shared" si="42"/>
        <v>0</v>
      </c>
      <c r="BI498" s="99">
        <f t="shared" si="43"/>
        <v>0</v>
      </c>
      <c r="BJ498" s="6" t="s">
        <v>80</v>
      </c>
      <c r="BK498" s="99">
        <f t="shared" si="44"/>
        <v>0</v>
      </c>
      <c r="BL498" s="6" t="s">
        <v>184</v>
      </c>
      <c r="BM498" s="6" t="s">
        <v>977</v>
      </c>
    </row>
    <row r="499" spans="2:65" s="13" customFormat="1" ht="38.25" hidden="1" customHeight="1" x14ac:dyDescent="0.3">
      <c r="B499" s="56"/>
      <c r="C499" s="91" t="s">
        <v>978</v>
      </c>
      <c r="D499" s="91" t="s">
        <v>106</v>
      </c>
      <c r="E499" s="92" t="s">
        <v>979</v>
      </c>
      <c r="F499" s="139" t="s">
        <v>980</v>
      </c>
      <c r="G499" s="139"/>
      <c r="H499" s="139"/>
      <c r="I499" s="139"/>
      <c r="J499" s="93" t="s">
        <v>276</v>
      </c>
      <c r="K499" s="94">
        <v>3</v>
      </c>
      <c r="L499" s="140">
        <v>0</v>
      </c>
      <c r="M499" s="140"/>
      <c r="N499" s="130">
        <f t="shared" si="35"/>
        <v>0</v>
      </c>
      <c r="O499" s="130"/>
      <c r="P499" s="130"/>
      <c r="Q499" s="130"/>
      <c r="R499" s="59"/>
      <c r="T499" s="95" t="s">
        <v>17</v>
      </c>
      <c r="U499" s="96" t="s">
        <v>33</v>
      </c>
      <c r="W499" s="97">
        <f t="shared" si="36"/>
        <v>0</v>
      </c>
      <c r="X499" s="97">
        <v>4.8000000000000001E-4</v>
      </c>
      <c r="Y499" s="97">
        <f t="shared" si="37"/>
        <v>1.4400000000000001E-3</v>
      </c>
      <c r="Z499" s="97">
        <v>0</v>
      </c>
      <c r="AA499" s="98">
        <f t="shared" si="38"/>
        <v>0</v>
      </c>
      <c r="AR499" s="6" t="s">
        <v>184</v>
      </c>
      <c r="AT499" s="6" t="s">
        <v>106</v>
      </c>
      <c r="AU499" s="6" t="s">
        <v>9</v>
      </c>
      <c r="AY499" s="6" t="s">
        <v>105</v>
      </c>
      <c r="BE499" s="99">
        <f t="shared" si="39"/>
        <v>0</v>
      </c>
      <c r="BF499" s="99">
        <f t="shared" si="40"/>
        <v>0</v>
      </c>
      <c r="BG499" s="99">
        <f t="shared" si="41"/>
        <v>0</v>
      </c>
      <c r="BH499" s="99">
        <f t="shared" si="42"/>
        <v>0</v>
      </c>
      <c r="BI499" s="99">
        <f t="shared" si="43"/>
        <v>0</v>
      </c>
      <c r="BJ499" s="6" t="s">
        <v>80</v>
      </c>
      <c r="BK499" s="99">
        <f t="shared" si="44"/>
        <v>0</v>
      </c>
      <c r="BL499" s="6" t="s">
        <v>184</v>
      </c>
      <c r="BM499" s="6" t="s">
        <v>981</v>
      </c>
    </row>
    <row r="500" spans="2:65" s="13" customFormat="1" ht="38.25" hidden="1" customHeight="1" x14ac:dyDescent="0.3">
      <c r="B500" s="56"/>
      <c r="C500" s="114" t="s">
        <v>982</v>
      </c>
      <c r="D500" s="114" t="s">
        <v>196</v>
      </c>
      <c r="E500" s="115" t="s">
        <v>983</v>
      </c>
      <c r="F500" s="146" t="s">
        <v>984</v>
      </c>
      <c r="G500" s="146"/>
      <c r="H500" s="146"/>
      <c r="I500" s="146"/>
      <c r="J500" s="116" t="s">
        <v>276</v>
      </c>
      <c r="K500" s="117">
        <v>4</v>
      </c>
      <c r="L500" s="147">
        <v>0</v>
      </c>
      <c r="M500" s="147"/>
      <c r="N500" s="143">
        <f t="shared" si="35"/>
        <v>0</v>
      </c>
      <c r="O500" s="130"/>
      <c r="P500" s="130"/>
      <c r="Q500" s="130"/>
      <c r="R500" s="59"/>
      <c r="T500" s="95" t="s">
        <v>17</v>
      </c>
      <c r="U500" s="96" t="s">
        <v>33</v>
      </c>
      <c r="W500" s="97">
        <f t="shared" si="36"/>
        <v>0</v>
      </c>
      <c r="X500" s="97">
        <v>1.6E-2</v>
      </c>
      <c r="Y500" s="97">
        <f t="shared" si="37"/>
        <v>6.4000000000000001E-2</v>
      </c>
      <c r="Z500" s="97">
        <v>0</v>
      </c>
      <c r="AA500" s="98">
        <f t="shared" si="38"/>
        <v>0</v>
      </c>
      <c r="AR500" s="6" t="s">
        <v>268</v>
      </c>
      <c r="AT500" s="6" t="s">
        <v>196</v>
      </c>
      <c r="AU500" s="6" t="s">
        <v>9</v>
      </c>
      <c r="AY500" s="6" t="s">
        <v>105</v>
      </c>
      <c r="BE500" s="99">
        <f t="shared" si="39"/>
        <v>0</v>
      </c>
      <c r="BF500" s="99">
        <f t="shared" si="40"/>
        <v>0</v>
      </c>
      <c r="BG500" s="99">
        <f t="shared" si="41"/>
        <v>0</v>
      </c>
      <c r="BH500" s="99">
        <f t="shared" si="42"/>
        <v>0</v>
      </c>
      <c r="BI500" s="99">
        <f t="shared" si="43"/>
        <v>0</v>
      </c>
      <c r="BJ500" s="6" t="s">
        <v>80</v>
      </c>
      <c r="BK500" s="99">
        <f t="shared" si="44"/>
        <v>0</v>
      </c>
      <c r="BL500" s="6" t="s">
        <v>184</v>
      </c>
      <c r="BM500" s="6" t="s">
        <v>985</v>
      </c>
    </row>
    <row r="501" spans="2:65" s="13" customFormat="1" ht="38.25" hidden="1" customHeight="1" x14ac:dyDescent="0.3">
      <c r="B501" s="56"/>
      <c r="C501" s="114" t="s">
        <v>986</v>
      </c>
      <c r="D501" s="114" t="s">
        <v>196</v>
      </c>
      <c r="E501" s="115" t="s">
        <v>987</v>
      </c>
      <c r="F501" s="146" t="s">
        <v>988</v>
      </c>
      <c r="G501" s="146"/>
      <c r="H501" s="146"/>
      <c r="I501" s="146"/>
      <c r="J501" s="116" t="s">
        <v>276</v>
      </c>
      <c r="K501" s="117">
        <v>3</v>
      </c>
      <c r="L501" s="147">
        <v>0</v>
      </c>
      <c r="M501" s="147"/>
      <c r="N501" s="143">
        <f t="shared" si="35"/>
        <v>0</v>
      </c>
      <c r="O501" s="130"/>
      <c r="P501" s="130"/>
      <c r="Q501" s="130"/>
      <c r="R501" s="59"/>
      <c r="T501" s="95" t="s">
        <v>17</v>
      </c>
      <c r="U501" s="96" t="s">
        <v>33</v>
      </c>
      <c r="W501" s="97">
        <f t="shared" si="36"/>
        <v>0</v>
      </c>
      <c r="X501" s="97">
        <v>1.6E-2</v>
      </c>
      <c r="Y501" s="97">
        <f t="shared" si="37"/>
        <v>4.8000000000000001E-2</v>
      </c>
      <c r="Z501" s="97">
        <v>0</v>
      </c>
      <c r="AA501" s="98">
        <f t="shared" si="38"/>
        <v>0</v>
      </c>
      <c r="AR501" s="6" t="s">
        <v>268</v>
      </c>
      <c r="AT501" s="6" t="s">
        <v>196</v>
      </c>
      <c r="AU501" s="6" t="s">
        <v>9</v>
      </c>
      <c r="AY501" s="6" t="s">
        <v>105</v>
      </c>
      <c r="BE501" s="99">
        <f t="shared" si="39"/>
        <v>0</v>
      </c>
      <c r="BF501" s="99">
        <f t="shared" si="40"/>
        <v>0</v>
      </c>
      <c r="BG501" s="99">
        <f t="shared" si="41"/>
        <v>0</v>
      </c>
      <c r="BH501" s="99">
        <f t="shared" si="42"/>
        <v>0</v>
      </c>
      <c r="BI501" s="99">
        <f t="shared" si="43"/>
        <v>0</v>
      </c>
      <c r="BJ501" s="6" t="s">
        <v>80</v>
      </c>
      <c r="BK501" s="99">
        <f t="shared" si="44"/>
        <v>0</v>
      </c>
      <c r="BL501" s="6" t="s">
        <v>184</v>
      </c>
      <c r="BM501" s="6" t="s">
        <v>989</v>
      </c>
    </row>
    <row r="502" spans="2:65" s="13" customFormat="1" ht="38.25" hidden="1" customHeight="1" x14ac:dyDescent="0.3">
      <c r="B502" s="56"/>
      <c r="C502" s="91" t="s">
        <v>990</v>
      </c>
      <c r="D502" s="91" t="s">
        <v>106</v>
      </c>
      <c r="E502" s="92" t="s">
        <v>991</v>
      </c>
      <c r="F502" s="139" t="s">
        <v>992</v>
      </c>
      <c r="G502" s="139"/>
      <c r="H502" s="139"/>
      <c r="I502" s="139"/>
      <c r="J502" s="93" t="s">
        <v>276</v>
      </c>
      <c r="K502" s="94">
        <v>2</v>
      </c>
      <c r="L502" s="140">
        <v>0</v>
      </c>
      <c r="M502" s="140"/>
      <c r="N502" s="130">
        <f t="shared" si="35"/>
        <v>0</v>
      </c>
      <c r="O502" s="130"/>
      <c r="P502" s="130"/>
      <c r="Q502" s="130"/>
      <c r="R502" s="59"/>
      <c r="T502" s="95" t="s">
        <v>17</v>
      </c>
      <c r="U502" s="96" t="s">
        <v>33</v>
      </c>
      <c r="W502" s="97">
        <f t="shared" si="36"/>
        <v>0</v>
      </c>
      <c r="X502" s="97">
        <v>0</v>
      </c>
      <c r="Y502" s="97">
        <f t="shared" si="37"/>
        <v>0</v>
      </c>
      <c r="Z502" s="97">
        <v>0</v>
      </c>
      <c r="AA502" s="98">
        <f t="shared" si="38"/>
        <v>0</v>
      </c>
      <c r="AR502" s="6" t="s">
        <v>184</v>
      </c>
      <c r="AT502" s="6" t="s">
        <v>106</v>
      </c>
      <c r="AU502" s="6" t="s">
        <v>9</v>
      </c>
      <c r="AY502" s="6" t="s">
        <v>105</v>
      </c>
      <c r="BE502" s="99">
        <f t="shared" si="39"/>
        <v>0</v>
      </c>
      <c r="BF502" s="99">
        <f t="shared" si="40"/>
        <v>0</v>
      </c>
      <c r="BG502" s="99">
        <f t="shared" si="41"/>
        <v>0</v>
      </c>
      <c r="BH502" s="99">
        <f t="shared" si="42"/>
        <v>0</v>
      </c>
      <c r="BI502" s="99">
        <f t="shared" si="43"/>
        <v>0</v>
      </c>
      <c r="BJ502" s="6" t="s">
        <v>80</v>
      </c>
      <c r="BK502" s="99">
        <f t="shared" si="44"/>
        <v>0</v>
      </c>
      <c r="BL502" s="6" t="s">
        <v>184</v>
      </c>
      <c r="BM502" s="6" t="s">
        <v>993</v>
      </c>
    </row>
    <row r="503" spans="2:65" s="13" customFormat="1" ht="63.75" hidden="1" customHeight="1" x14ac:dyDescent="0.3">
      <c r="B503" s="56"/>
      <c r="C503" s="114" t="s">
        <v>994</v>
      </c>
      <c r="D503" s="114" t="s">
        <v>196</v>
      </c>
      <c r="E503" s="115" t="s">
        <v>995</v>
      </c>
      <c r="F503" s="146" t="s">
        <v>996</v>
      </c>
      <c r="G503" s="146"/>
      <c r="H503" s="146"/>
      <c r="I503" s="146"/>
      <c r="J503" s="116" t="s">
        <v>192</v>
      </c>
      <c r="K503" s="117">
        <v>9.25</v>
      </c>
      <c r="L503" s="147">
        <v>0</v>
      </c>
      <c r="M503" s="147"/>
      <c r="N503" s="143">
        <f t="shared" si="35"/>
        <v>0</v>
      </c>
      <c r="O503" s="130"/>
      <c r="P503" s="130"/>
      <c r="Q503" s="130"/>
      <c r="R503" s="59"/>
      <c r="T503" s="95" t="s">
        <v>17</v>
      </c>
      <c r="U503" s="96" t="s">
        <v>33</v>
      </c>
      <c r="W503" s="97">
        <f t="shared" si="36"/>
        <v>0</v>
      </c>
      <c r="X503" s="97">
        <v>0.01</v>
      </c>
      <c r="Y503" s="97">
        <f t="shared" si="37"/>
        <v>9.2499999999999999E-2</v>
      </c>
      <c r="Z503" s="97">
        <v>0</v>
      </c>
      <c r="AA503" s="98">
        <f t="shared" si="38"/>
        <v>0</v>
      </c>
      <c r="AR503" s="6" t="s">
        <v>268</v>
      </c>
      <c r="AT503" s="6" t="s">
        <v>196</v>
      </c>
      <c r="AU503" s="6" t="s">
        <v>9</v>
      </c>
      <c r="AY503" s="6" t="s">
        <v>105</v>
      </c>
      <c r="BE503" s="99">
        <f t="shared" si="39"/>
        <v>0</v>
      </c>
      <c r="BF503" s="99">
        <f t="shared" si="40"/>
        <v>0</v>
      </c>
      <c r="BG503" s="99">
        <f t="shared" si="41"/>
        <v>0</v>
      </c>
      <c r="BH503" s="99">
        <f t="shared" si="42"/>
        <v>0</v>
      </c>
      <c r="BI503" s="99">
        <f t="shared" si="43"/>
        <v>0</v>
      </c>
      <c r="BJ503" s="6" t="s">
        <v>80</v>
      </c>
      <c r="BK503" s="99">
        <f t="shared" si="44"/>
        <v>0</v>
      </c>
      <c r="BL503" s="6" t="s">
        <v>184</v>
      </c>
      <c r="BM503" s="6" t="s">
        <v>997</v>
      </c>
    </row>
    <row r="504" spans="2:65" s="101" customFormat="1" ht="16.5" hidden="1" customHeight="1" x14ac:dyDescent="0.3">
      <c r="B504" s="100"/>
      <c r="E504" s="102" t="s">
        <v>17</v>
      </c>
      <c r="F504" s="133" t="s">
        <v>998</v>
      </c>
      <c r="G504" s="134"/>
      <c r="H504" s="134"/>
      <c r="I504" s="134"/>
      <c r="K504" s="103">
        <v>9.25</v>
      </c>
      <c r="R504" s="104"/>
      <c r="T504" s="105"/>
      <c r="AA504" s="106"/>
      <c r="AT504" s="102" t="s">
        <v>113</v>
      </c>
      <c r="AU504" s="102" t="s">
        <v>9</v>
      </c>
      <c r="AV504" s="101" t="s">
        <v>9</v>
      </c>
      <c r="AW504" s="101" t="s">
        <v>114</v>
      </c>
      <c r="AX504" s="101" t="s">
        <v>80</v>
      </c>
      <c r="AY504" s="102" t="s">
        <v>105</v>
      </c>
    </row>
    <row r="505" spans="2:65" s="13" customFormat="1" ht="25.5" hidden="1" customHeight="1" x14ac:dyDescent="0.3">
      <c r="B505" s="56"/>
      <c r="C505" s="91" t="s">
        <v>999</v>
      </c>
      <c r="D505" s="91" t="s">
        <v>106</v>
      </c>
      <c r="E505" s="92" t="s">
        <v>1000</v>
      </c>
      <c r="F505" s="139" t="s">
        <v>1001</v>
      </c>
      <c r="G505" s="139"/>
      <c r="H505" s="139"/>
      <c r="I505" s="139"/>
      <c r="J505" s="93" t="s">
        <v>726</v>
      </c>
      <c r="K505" s="122">
        <v>0</v>
      </c>
      <c r="L505" s="140">
        <v>0</v>
      </c>
      <c r="M505" s="140"/>
      <c r="N505" s="130">
        <f>ROUND(L505*K505,2)</f>
        <v>0</v>
      </c>
      <c r="O505" s="130"/>
      <c r="P505" s="130"/>
      <c r="Q505" s="130"/>
      <c r="R505" s="59"/>
      <c r="T505" s="95" t="s">
        <v>17</v>
      </c>
      <c r="U505" s="96" t="s">
        <v>33</v>
      </c>
      <c r="W505" s="97">
        <f>V505*K505</f>
        <v>0</v>
      </c>
      <c r="X505" s="97">
        <v>0</v>
      </c>
      <c r="Y505" s="97">
        <f>X505*K505</f>
        <v>0</v>
      </c>
      <c r="Z505" s="97">
        <v>0</v>
      </c>
      <c r="AA505" s="98">
        <f>Z505*K505</f>
        <v>0</v>
      </c>
      <c r="AR505" s="6" t="s">
        <v>184</v>
      </c>
      <c r="AT505" s="6" t="s">
        <v>106</v>
      </c>
      <c r="AU505" s="6" t="s">
        <v>9</v>
      </c>
      <c r="AY505" s="6" t="s">
        <v>105</v>
      </c>
      <c r="BE505" s="99">
        <f>IF(U505="základní",N505,0)</f>
        <v>0</v>
      </c>
      <c r="BF505" s="99">
        <f>IF(U505="snížená",N505,0)</f>
        <v>0</v>
      </c>
      <c r="BG505" s="99">
        <f>IF(U505="zákl. přenesená",N505,0)</f>
        <v>0</v>
      </c>
      <c r="BH505" s="99">
        <f>IF(U505="sníž. přenesená",N505,0)</f>
        <v>0</v>
      </c>
      <c r="BI505" s="99">
        <f>IF(U505="nulová",N505,0)</f>
        <v>0</v>
      </c>
      <c r="BJ505" s="6" t="s">
        <v>80</v>
      </c>
      <c r="BK505" s="99">
        <f>ROUND(L505*K505,2)</f>
        <v>0</v>
      </c>
      <c r="BL505" s="6" t="s">
        <v>184</v>
      </c>
      <c r="BM505" s="6" t="s">
        <v>1002</v>
      </c>
    </row>
    <row r="506" spans="2:65" s="81" customFormat="1" ht="29.85" hidden="1" customHeight="1" x14ac:dyDescent="0.3">
      <c r="B506" s="80"/>
      <c r="D506" s="90" t="s">
        <v>72</v>
      </c>
      <c r="E506" s="90"/>
      <c r="F506" s="90"/>
      <c r="G506" s="90"/>
      <c r="H506" s="90"/>
      <c r="I506" s="90"/>
      <c r="J506" s="90"/>
      <c r="K506" s="90"/>
      <c r="L506" s="90"/>
      <c r="M506" s="90"/>
      <c r="N506" s="141">
        <f>BK506</f>
        <v>0</v>
      </c>
      <c r="O506" s="142"/>
      <c r="P506" s="142"/>
      <c r="Q506" s="142"/>
      <c r="R506" s="83"/>
      <c r="T506" s="84"/>
      <c r="W506" s="85">
        <f>SUM(W507:W527)</f>
        <v>0</v>
      </c>
      <c r="Y506" s="85">
        <f>SUM(Y507:Y527)</f>
        <v>0.94281324999999983</v>
      </c>
      <c r="AA506" s="86">
        <f>SUM(AA507:AA527)</f>
        <v>0</v>
      </c>
      <c r="AR506" s="87" t="s">
        <v>9</v>
      </c>
      <c r="AT506" s="88" t="s">
        <v>103</v>
      </c>
      <c r="AU506" s="88" t="s">
        <v>80</v>
      </c>
      <c r="AY506" s="87" t="s">
        <v>105</v>
      </c>
      <c r="BK506" s="89">
        <f>SUM(BK507:BK527)</f>
        <v>0</v>
      </c>
    </row>
    <row r="507" spans="2:65" s="13" customFormat="1" ht="16.5" hidden="1" customHeight="1" x14ac:dyDescent="0.3">
      <c r="B507" s="56"/>
      <c r="C507" s="91" t="s">
        <v>1003</v>
      </c>
      <c r="D507" s="91" t="s">
        <v>106</v>
      </c>
      <c r="E507" s="92" t="s">
        <v>1004</v>
      </c>
      <c r="F507" s="139" t="s">
        <v>1005</v>
      </c>
      <c r="G507" s="139"/>
      <c r="H507" s="139"/>
      <c r="I507" s="139"/>
      <c r="J507" s="93" t="s">
        <v>1006</v>
      </c>
      <c r="K507" s="94">
        <v>53</v>
      </c>
      <c r="L507" s="140">
        <v>0</v>
      </c>
      <c r="M507" s="140"/>
      <c r="N507" s="130">
        <f>ROUND(L507*K507,2)</f>
        <v>0</v>
      </c>
      <c r="O507" s="130"/>
      <c r="P507" s="130"/>
      <c r="Q507" s="130"/>
      <c r="R507" s="59"/>
      <c r="T507" s="95" t="s">
        <v>17</v>
      </c>
      <c r="U507" s="96" t="s">
        <v>33</v>
      </c>
      <c r="W507" s="97">
        <f>V507*K507</f>
        <v>0</v>
      </c>
      <c r="X507" s="97">
        <v>5.0000000000000002E-5</v>
      </c>
      <c r="Y507" s="97">
        <f>X507*K507</f>
        <v>2.65E-3</v>
      </c>
      <c r="Z507" s="97">
        <v>0</v>
      </c>
      <c r="AA507" s="98">
        <f>Z507*K507</f>
        <v>0</v>
      </c>
      <c r="AR507" s="6" t="s">
        <v>184</v>
      </c>
      <c r="AT507" s="6" t="s">
        <v>106</v>
      </c>
      <c r="AU507" s="6" t="s">
        <v>9</v>
      </c>
      <c r="AY507" s="6" t="s">
        <v>105</v>
      </c>
      <c r="BE507" s="99">
        <f>IF(U507="základní",N507,0)</f>
        <v>0</v>
      </c>
      <c r="BF507" s="99">
        <f>IF(U507="snížená",N507,0)</f>
        <v>0</v>
      </c>
      <c r="BG507" s="99">
        <f>IF(U507="zákl. přenesená",N507,0)</f>
        <v>0</v>
      </c>
      <c r="BH507" s="99">
        <f>IF(U507="sníž. přenesená",N507,0)</f>
        <v>0</v>
      </c>
      <c r="BI507" s="99">
        <f>IF(U507="nulová",N507,0)</f>
        <v>0</v>
      </c>
      <c r="BJ507" s="6" t="s">
        <v>80</v>
      </c>
      <c r="BK507" s="99">
        <f>ROUND(L507*K507,2)</f>
        <v>0</v>
      </c>
      <c r="BL507" s="6" t="s">
        <v>184</v>
      </c>
      <c r="BM507" s="6" t="s">
        <v>1007</v>
      </c>
    </row>
    <row r="508" spans="2:65" s="101" customFormat="1" ht="16.5" hidden="1" customHeight="1" x14ac:dyDescent="0.3">
      <c r="B508" s="100"/>
      <c r="E508" s="102" t="s">
        <v>17</v>
      </c>
      <c r="F508" s="133" t="s">
        <v>1008</v>
      </c>
      <c r="G508" s="134"/>
      <c r="H508" s="134"/>
      <c r="I508" s="134"/>
      <c r="K508" s="103">
        <v>53</v>
      </c>
      <c r="R508" s="104"/>
      <c r="T508" s="105"/>
      <c r="AA508" s="106"/>
      <c r="AT508" s="102" t="s">
        <v>113</v>
      </c>
      <c r="AU508" s="102" t="s">
        <v>9</v>
      </c>
      <c r="AV508" s="101" t="s">
        <v>9</v>
      </c>
      <c r="AW508" s="101" t="s">
        <v>114</v>
      </c>
      <c r="AX508" s="101" t="s">
        <v>80</v>
      </c>
      <c r="AY508" s="102" t="s">
        <v>105</v>
      </c>
    </row>
    <row r="509" spans="2:65" s="13" customFormat="1" ht="38.25" hidden="1" customHeight="1" x14ac:dyDescent="0.3">
      <c r="B509" s="56"/>
      <c r="C509" s="114" t="s">
        <v>1009</v>
      </c>
      <c r="D509" s="114" t="s">
        <v>196</v>
      </c>
      <c r="E509" s="115" t="s">
        <v>1010</v>
      </c>
      <c r="F509" s="146" t="s">
        <v>1011</v>
      </c>
      <c r="G509" s="146"/>
      <c r="H509" s="146"/>
      <c r="I509" s="146"/>
      <c r="J509" s="116" t="s">
        <v>276</v>
      </c>
      <c r="K509" s="117">
        <v>2</v>
      </c>
      <c r="L509" s="147">
        <v>0</v>
      </c>
      <c r="M509" s="147"/>
      <c r="N509" s="143">
        <f>ROUND(L509*K509,2)</f>
        <v>0</v>
      </c>
      <c r="O509" s="130"/>
      <c r="P509" s="130"/>
      <c r="Q509" s="130"/>
      <c r="R509" s="59"/>
      <c r="T509" s="95" t="s">
        <v>17</v>
      </c>
      <c r="U509" s="96" t="s">
        <v>33</v>
      </c>
      <c r="W509" s="97">
        <f>V509*K509</f>
        <v>0</v>
      </c>
      <c r="X509" s="97">
        <v>1.66E-2</v>
      </c>
      <c r="Y509" s="97">
        <f>X509*K509</f>
        <v>3.32E-2</v>
      </c>
      <c r="Z509" s="97">
        <v>0</v>
      </c>
      <c r="AA509" s="98">
        <f>Z509*K509</f>
        <v>0</v>
      </c>
      <c r="AR509" s="6" t="s">
        <v>268</v>
      </c>
      <c r="AT509" s="6" t="s">
        <v>196</v>
      </c>
      <c r="AU509" s="6" t="s">
        <v>9</v>
      </c>
      <c r="AY509" s="6" t="s">
        <v>105</v>
      </c>
      <c r="BE509" s="99">
        <f>IF(U509="základní",N509,0)</f>
        <v>0</v>
      </c>
      <c r="BF509" s="99">
        <f>IF(U509="snížená",N509,0)</f>
        <v>0</v>
      </c>
      <c r="BG509" s="99">
        <f>IF(U509="zákl. přenesená",N509,0)</f>
        <v>0</v>
      </c>
      <c r="BH509" s="99">
        <f>IF(U509="sníž. přenesená",N509,0)</f>
        <v>0</v>
      </c>
      <c r="BI509" s="99">
        <f>IF(U509="nulová",N509,0)</f>
        <v>0</v>
      </c>
      <c r="BJ509" s="6" t="s">
        <v>80</v>
      </c>
      <c r="BK509" s="99">
        <f>ROUND(L509*K509,2)</f>
        <v>0</v>
      </c>
      <c r="BL509" s="6" t="s">
        <v>184</v>
      </c>
      <c r="BM509" s="6" t="s">
        <v>1012</v>
      </c>
    </row>
    <row r="510" spans="2:65" s="13" customFormat="1" ht="38.25" hidden="1" customHeight="1" x14ac:dyDescent="0.3">
      <c r="B510" s="56"/>
      <c r="C510" s="91" t="s">
        <v>1013</v>
      </c>
      <c r="D510" s="91" t="s">
        <v>106</v>
      </c>
      <c r="E510" s="92" t="s">
        <v>1014</v>
      </c>
      <c r="F510" s="139" t="s">
        <v>1015</v>
      </c>
      <c r="G510" s="139"/>
      <c r="H510" s="139"/>
      <c r="I510" s="139"/>
      <c r="J510" s="93" t="s">
        <v>204</v>
      </c>
      <c r="K510" s="94">
        <v>6.9749999999999996</v>
      </c>
      <c r="L510" s="140">
        <v>0</v>
      </c>
      <c r="M510" s="140"/>
      <c r="N510" s="130">
        <f>ROUND(L510*K510,2)</f>
        <v>0</v>
      </c>
      <c r="O510" s="130"/>
      <c r="P510" s="130"/>
      <c r="Q510" s="130"/>
      <c r="R510" s="59"/>
      <c r="T510" s="95" t="s">
        <v>17</v>
      </c>
      <c r="U510" s="96" t="s">
        <v>33</v>
      </c>
      <c r="W510" s="97">
        <f>V510*K510</f>
        <v>0</v>
      </c>
      <c r="X510" s="97">
        <v>2.7E-4</v>
      </c>
      <c r="Y510" s="97">
        <f>X510*K510</f>
        <v>1.8832499999999999E-3</v>
      </c>
      <c r="Z510" s="97">
        <v>0</v>
      </c>
      <c r="AA510" s="98">
        <f>Z510*K510</f>
        <v>0</v>
      </c>
      <c r="AR510" s="6" t="s">
        <v>184</v>
      </c>
      <c r="AT510" s="6" t="s">
        <v>106</v>
      </c>
      <c r="AU510" s="6" t="s">
        <v>9</v>
      </c>
      <c r="AY510" s="6" t="s">
        <v>105</v>
      </c>
      <c r="BE510" s="99">
        <f>IF(U510="základní",N510,0)</f>
        <v>0</v>
      </c>
      <c r="BF510" s="99">
        <f>IF(U510="snížená",N510,0)</f>
        <v>0</v>
      </c>
      <c r="BG510" s="99">
        <f>IF(U510="zákl. přenesená",N510,0)</f>
        <v>0</v>
      </c>
      <c r="BH510" s="99">
        <f>IF(U510="sníž. přenesená",N510,0)</f>
        <v>0</v>
      </c>
      <c r="BI510" s="99">
        <f>IF(U510="nulová",N510,0)</f>
        <v>0</v>
      </c>
      <c r="BJ510" s="6" t="s">
        <v>80</v>
      </c>
      <c r="BK510" s="99">
        <f>ROUND(L510*K510,2)</f>
        <v>0</v>
      </c>
      <c r="BL510" s="6" t="s">
        <v>184</v>
      </c>
      <c r="BM510" s="6" t="s">
        <v>1016</v>
      </c>
    </row>
    <row r="511" spans="2:65" s="101" customFormat="1" ht="16.5" hidden="1" customHeight="1" x14ac:dyDescent="0.3">
      <c r="B511" s="100"/>
      <c r="E511" s="102" t="s">
        <v>17</v>
      </c>
      <c r="F511" s="133" t="s">
        <v>1017</v>
      </c>
      <c r="G511" s="134"/>
      <c r="H511" s="134"/>
      <c r="I511" s="134"/>
      <c r="K511" s="103">
        <v>6.9749999999999996</v>
      </c>
      <c r="R511" s="104"/>
      <c r="T511" s="105"/>
      <c r="AA511" s="106"/>
      <c r="AT511" s="102" t="s">
        <v>113</v>
      </c>
      <c r="AU511" s="102" t="s">
        <v>9</v>
      </c>
      <c r="AV511" s="101" t="s">
        <v>9</v>
      </c>
      <c r="AW511" s="101" t="s">
        <v>114</v>
      </c>
      <c r="AX511" s="101" t="s">
        <v>80</v>
      </c>
      <c r="AY511" s="102" t="s">
        <v>105</v>
      </c>
    </row>
    <row r="512" spans="2:65" s="13" customFormat="1" ht="51" hidden="1" customHeight="1" x14ac:dyDescent="0.3">
      <c r="B512" s="56"/>
      <c r="C512" s="114" t="s">
        <v>1018</v>
      </c>
      <c r="D512" s="114" t="s">
        <v>196</v>
      </c>
      <c r="E512" s="115" t="s">
        <v>1019</v>
      </c>
      <c r="F512" s="146" t="s">
        <v>1020</v>
      </c>
      <c r="G512" s="146"/>
      <c r="H512" s="146"/>
      <c r="I512" s="146"/>
      <c r="J512" s="116" t="s">
        <v>276</v>
      </c>
      <c r="K512" s="117">
        <v>4</v>
      </c>
      <c r="L512" s="147">
        <v>0</v>
      </c>
      <c r="M512" s="147"/>
      <c r="N512" s="143">
        <f t="shared" ref="N512:N527" si="45">ROUND(L512*K512,2)</f>
        <v>0</v>
      </c>
      <c r="O512" s="130"/>
      <c r="P512" s="130"/>
      <c r="Q512" s="130"/>
      <c r="R512" s="59"/>
      <c r="T512" s="95" t="s">
        <v>17</v>
      </c>
      <c r="U512" s="96" t="s">
        <v>33</v>
      </c>
      <c r="W512" s="97">
        <f t="shared" ref="W512:W527" si="46">V512*K512</f>
        <v>0</v>
      </c>
      <c r="X512" s="97">
        <v>4.4999999999999998E-2</v>
      </c>
      <c r="Y512" s="97">
        <f t="shared" ref="Y512:Y527" si="47">X512*K512</f>
        <v>0.18</v>
      </c>
      <c r="Z512" s="97">
        <v>0</v>
      </c>
      <c r="AA512" s="98">
        <f t="shared" ref="AA512:AA527" si="48">Z512*K512</f>
        <v>0</v>
      </c>
      <c r="AR512" s="6" t="s">
        <v>268</v>
      </c>
      <c r="AT512" s="6" t="s">
        <v>196</v>
      </c>
      <c r="AU512" s="6" t="s">
        <v>9</v>
      </c>
      <c r="AY512" s="6" t="s">
        <v>105</v>
      </c>
      <c r="BE512" s="99">
        <f t="shared" ref="BE512:BE527" si="49">IF(U512="základní",N512,0)</f>
        <v>0</v>
      </c>
      <c r="BF512" s="99">
        <f t="shared" ref="BF512:BF527" si="50">IF(U512="snížená",N512,0)</f>
        <v>0</v>
      </c>
      <c r="BG512" s="99">
        <f t="shared" ref="BG512:BG527" si="51">IF(U512="zákl. přenesená",N512,0)</f>
        <v>0</v>
      </c>
      <c r="BH512" s="99">
        <f t="shared" ref="BH512:BH527" si="52">IF(U512="sníž. přenesená",N512,0)</f>
        <v>0</v>
      </c>
      <c r="BI512" s="99">
        <f t="shared" ref="BI512:BI527" si="53">IF(U512="nulová",N512,0)</f>
        <v>0</v>
      </c>
      <c r="BJ512" s="6" t="s">
        <v>80</v>
      </c>
      <c r="BK512" s="99">
        <f t="shared" ref="BK512:BK527" si="54">ROUND(L512*K512,2)</f>
        <v>0</v>
      </c>
      <c r="BL512" s="6" t="s">
        <v>184</v>
      </c>
      <c r="BM512" s="6" t="s">
        <v>1021</v>
      </c>
    </row>
    <row r="513" spans="2:65" s="13" customFormat="1" ht="51" hidden="1" customHeight="1" x14ac:dyDescent="0.3">
      <c r="B513" s="56"/>
      <c r="C513" s="114" t="s">
        <v>1022</v>
      </c>
      <c r="D513" s="114" t="s">
        <v>196</v>
      </c>
      <c r="E513" s="115" t="s">
        <v>1023</v>
      </c>
      <c r="F513" s="146" t="s">
        <v>1024</v>
      </c>
      <c r="G513" s="146"/>
      <c r="H513" s="146"/>
      <c r="I513" s="146"/>
      <c r="J513" s="116" t="s">
        <v>276</v>
      </c>
      <c r="K513" s="117">
        <v>2</v>
      </c>
      <c r="L513" s="147">
        <v>0</v>
      </c>
      <c r="M513" s="147"/>
      <c r="N513" s="143">
        <f t="shared" si="45"/>
        <v>0</v>
      </c>
      <c r="O513" s="130"/>
      <c r="P513" s="130"/>
      <c r="Q513" s="130"/>
      <c r="R513" s="59"/>
      <c r="T513" s="95" t="s">
        <v>17</v>
      </c>
      <c r="U513" s="96" t="s">
        <v>33</v>
      </c>
      <c r="W513" s="97">
        <f t="shared" si="46"/>
        <v>0</v>
      </c>
      <c r="X513" s="97">
        <v>4.4999999999999998E-2</v>
      </c>
      <c r="Y513" s="97">
        <f t="shared" si="47"/>
        <v>0.09</v>
      </c>
      <c r="Z513" s="97">
        <v>0</v>
      </c>
      <c r="AA513" s="98">
        <f t="shared" si="48"/>
        <v>0</v>
      </c>
      <c r="AR513" s="6" t="s">
        <v>268</v>
      </c>
      <c r="AT513" s="6" t="s">
        <v>196</v>
      </c>
      <c r="AU513" s="6" t="s">
        <v>9</v>
      </c>
      <c r="AY513" s="6" t="s">
        <v>105</v>
      </c>
      <c r="BE513" s="99">
        <f t="shared" si="49"/>
        <v>0</v>
      </c>
      <c r="BF513" s="99">
        <f t="shared" si="50"/>
        <v>0</v>
      </c>
      <c r="BG513" s="99">
        <f t="shared" si="51"/>
        <v>0</v>
      </c>
      <c r="BH513" s="99">
        <f t="shared" si="52"/>
        <v>0</v>
      </c>
      <c r="BI513" s="99">
        <f t="shared" si="53"/>
        <v>0</v>
      </c>
      <c r="BJ513" s="6" t="s">
        <v>80</v>
      </c>
      <c r="BK513" s="99">
        <f t="shared" si="54"/>
        <v>0</v>
      </c>
      <c r="BL513" s="6" t="s">
        <v>184</v>
      </c>
      <c r="BM513" s="6" t="s">
        <v>1025</v>
      </c>
    </row>
    <row r="514" spans="2:65" s="13" customFormat="1" ht="25.5" hidden="1" customHeight="1" x14ac:dyDescent="0.3">
      <c r="B514" s="56"/>
      <c r="C514" s="91" t="s">
        <v>1026</v>
      </c>
      <c r="D514" s="91" t="s">
        <v>106</v>
      </c>
      <c r="E514" s="92" t="s">
        <v>1027</v>
      </c>
      <c r="F514" s="139" t="s">
        <v>1028</v>
      </c>
      <c r="G514" s="139"/>
      <c r="H514" s="139"/>
      <c r="I514" s="139"/>
      <c r="J514" s="93" t="s">
        <v>276</v>
      </c>
      <c r="K514" s="94">
        <v>1</v>
      </c>
      <c r="L514" s="140">
        <v>0</v>
      </c>
      <c r="M514" s="140"/>
      <c r="N514" s="130">
        <f t="shared" si="45"/>
        <v>0</v>
      </c>
      <c r="O514" s="130"/>
      <c r="P514" s="130"/>
      <c r="Q514" s="130"/>
      <c r="R514" s="59"/>
      <c r="T514" s="95" t="s">
        <v>17</v>
      </c>
      <c r="U514" s="96" t="s">
        <v>33</v>
      </c>
      <c r="W514" s="97">
        <f t="shared" si="46"/>
        <v>0</v>
      </c>
      <c r="X514" s="97">
        <v>0</v>
      </c>
      <c r="Y514" s="97">
        <f t="shared" si="47"/>
        <v>0</v>
      </c>
      <c r="Z514" s="97">
        <v>0</v>
      </c>
      <c r="AA514" s="98">
        <f t="shared" si="48"/>
        <v>0</v>
      </c>
      <c r="AR514" s="6" t="s">
        <v>184</v>
      </c>
      <c r="AT514" s="6" t="s">
        <v>106</v>
      </c>
      <c r="AU514" s="6" t="s">
        <v>9</v>
      </c>
      <c r="AY514" s="6" t="s">
        <v>105</v>
      </c>
      <c r="BE514" s="99">
        <f t="shared" si="49"/>
        <v>0</v>
      </c>
      <c r="BF514" s="99">
        <f t="shared" si="50"/>
        <v>0</v>
      </c>
      <c r="BG514" s="99">
        <f t="shared" si="51"/>
        <v>0</v>
      </c>
      <c r="BH514" s="99">
        <f t="shared" si="52"/>
        <v>0</v>
      </c>
      <c r="BI514" s="99">
        <f t="shared" si="53"/>
        <v>0</v>
      </c>
      <c r="BJ514" s="6" t="s">
        <v>80</v>
      </c>
      <c r="BK514" s="99">
        <f t="shared" si="54"/>
        <v>0</v>
      </c>
      <c r="BL514" s="6" t="s">
        <v>184</v>
      </c>
      <c r="BM514" s="6" t="s">
        <v>1029</v>
      </c>
    </row>
    <row r="515" spans="2:65" s="13" customFormat="1" ht="51" hidden="1" customHeight="1" x14ac:dyDescent="0.3">
      <c r="B515" s="56"/>
      <c r="C515" s="114" t="s">
        <v>1030</v>
      </c>
      <c r="D515" s="114" t="s">
        <v>196</v>
      </c>
      <c r="E515" s="115" t="s">
        <v>1031</v>
      </c>
      <c r="F515" s="146" t="s">
        <v>1032</v>
      </c>
      <c r="G515" s="146"/>
      <c r="H515" s="146"/>
      <c r="I515" s="146"/>
      <c r="J515" s="116" t="s">
        <v>276</v>
      </c>
      <c r="K515" s="117">
        <v>1</v>
      </c>
      <c r="L515" s="147">
        <v>0</v>
      </c>
      <c r="M515" s="147"/>
      <c r="N515" s="143">
        <f t="shared" si="45"/>
        <v>0</v>
      </c>
      <c r="O515" s="130"/>
      <c r="P515" s="130"/>
      <c r="Q515" s="130"/>
      <c r="R515" s="59"/>
      <c r="T515" s="95" t="s">
        <v>17</v>
      </c>
      <c r="U515" s="96" t="s">
        <v>33</v>
      </c>
      <c r="W515" s="97">
        <f t="shared" si="46"/>
        <v>0</v>
      </c>
      <c r="X515" s="97">
        <v>4.4999999999999998E-2</v>
      </c>
      <c r="Y515" s="97">
        <f t="shared" si="47"/>
        <v>4.4999999999999998E-2</v>
      </c>
      <c r="Z515" s="97">
        <v>0</v>
      </c>
      <c r="AA515" s="98">
        <f t="shared" si="48"/>
        <v>0</v>
      </c>
      <c r="AR515" s="6" t="s">
        <v>268</v>
      </c>
      <c r="AT515" s="6" t="s">
        <v>196</v>
      </c>
      <c r="AU515" s="6" t="s">
        <v>9</v>
      </c>
      <c r="AY515" s="6" t="s">
        <v>105</v>
      </c>
      <c r="BE515" s="99">
        <f t="shared" si="49"/>
        <v>0</v>
      </c>
      <c r="BF515" s="99">
        <f t="shared" si="50"/>
        <v>0</v>
      </c>
      <c r="BG515" s="99">
        <f t="shared" si="51"/>
        <v>0</v>
      </c>
      <c r="BH515" s="99">
        <f t="shared" si="52"/>
        <v>0</v>
      </c>
      <c r="BI515" s="99">
        <f t="shared" si="53"/>
        <v>0</v>
      </c>
      <c r="BJ515" s="6" t="s">
        <v>80</v>
      </c>
      <c r="BK515" s="99">
        <f t="shared" si="54"/>
        <v>0</v>
      </c>
      <c r="BL515" s="6" t="s">
        <v>184</v>
      </c>
      <c r="BM515" s="6" t="s">
        <v>1033</v>
      </c>
    </row>
    <row r="516" spans="2:65" s="13" customFormat="1" ht="25.5" hidden="1" customHeight="1" x14ac:dyDescent="0.3">
      <c r="B516" s="56"/>
      <c r="C516" s="91" t="s">
        <v>1034</v>
      </c>
      <c r="D516" s="91" t="s">
        <v>106</v>
      </c>
      <c r="E516" s="92" t="s">
        <v>1035</v>
      </c>
      <c r="F516" s="139" t="s">
        <v>1036</v>
      </c>
      <c r="G516" s="139"/>
      <c r="H516" s="139"/>
      <c r="I516" s="139"/>
      <c r="J516" s="93" t="s">
        <v>276</v>
      </c>
      <c r="K516" s="94">
        <v>5</v>
      </c>
      <c r="L516" s="140">
        <v>0</v>
      </c>
      <c r="M516" s="140"/>
      <c r="N516" s="130">
        <f t="shared" si="45"/>
        <v>0</v>
      </c>
      <c r="O516" s="130"/>
      <c r="P516" s="130"/>
      <c r="Q516" s="130"/>
      <c r="R516" s="59"/>
      <c r="T516" s="95" t="s">
        <v>17</v>
      </c>
      <c r="U516" s="96" t="s">
        <v>33</v>
      </c>
      <c r="W516" s="97">
        <f t="shared" si="46"/>
        <v>0</v>
      </c>
      <c r="X516" s="97">
        <v>0</v>
      </c>
      <c r="Y516" s="97">
        <f t="shared" si="47"/>
        <v>0</v>
      </c>
      <c r="Z516" s="97">
        <v>0</v>
      </c>
      <c r="AA516" s="98">
        <f t="shared" si="48"/>
        <v>0</v>
      </c>
      <c r="AR516" s="6" t="s">
        <v>184</v>
      </c>
      <c r="AT516" s="6" t="s">
        <v>106</v>
      </c>
      <c r="AU516" s="6" t="s">
        <v>9</v>
      </c>
      <c r="AY516" s="6" t="s">
        <v>105</v>
      </c>
      <c r="BE516" s="99">
        <f t="shared" si="49"/>
        <v>0</v>
      </c>
      <c r="BF516" s="99">
        <f t="shared" si="50"/>
        <v>0</v>
      </c>
      <c r="BG516" s="99">
        <f t="shared" si="51"/>
        <v>0</v>
      </c>
      <c r="BH516" s="99">
        <f t="shared" si="52"/>
        <v>0</v>
      </c>
      <c r="BI516" s="99">
        <f t="shared" si="53"/>
        <v>0</v>
      </c>
      <c r="BJ516" s="6" t="s">
        <v>80</v>
      </c>
      <c r="BK516" s="99">
        <f t="shared" si="54"/>
        <v>0</v>
      </c>
      <c r="BL516" s="6" t="s">
        <v>184</v>
      </c>
      <c r="BM516" s="6" t="s">
        <v>1037</v>
      </c>
    </row>
    <row r="517" spans="2:65" s="13" customFormat="1" ht="51" hidden="1" customHeight="1" x14ac:dyDescent="0.3">
      <c r="B517" s="56"/>
      <c r="C517" s="114" t="s">
        <v>1038</v>
      </c>
      <c r="D517" s="114" t="s">
        <v>196</v>
      </c>
      <c r="E517" s="115" t="s">
        <v>1039</v>
      </c>
      <c r="F517" s="146" t="s">
        <v>1040</v>
      </c>
      <c r="G517" s="146"/>
      <c r="H517" s="146"/>
      <c r="I517" s="146"/>
      <c r="J517" s="116" t="s">
        <v>276</v>
      </c>
      <c r="K517" s="117">
        <v>4</v>
      </c>
      <c r="L517" s="147">
        <v>0</v>
      </c>
      <c r="M517" s="147"/>
      <c r="N517" s="143">
        <f t="shared" si="45"/>
        <v>0</v>
      </c>
      <c r="O517" s="130"/>
      <c r="P517" s="130"/>
      <c r="Q517" s="130"/>
      <c r="R517" s="59"/>
      <c r="T517" s="95" t="s">
        <v>17</v>
      </c>
      <c r="U517" s="96" t="s">
        <v>33</v>
      </c>
      <c r="W517" s="97">
        <f t="shared" si="46"/>
        <v>0</v>
      </c>
      <c r="X517" s="97">
        <v>4.4999999999999998E-2</v>
      </c>
      <c r="Y517" s="97">
        <f t="shared" si="47"/>
        <v>0.18</v>
      </c>
      <c r="Z517" s="97">
        <v>0</v>
      </c>
      <c r="AA517" s="98">
        <f t="shared" si="48"/>
        <v>0</v>
      </c>
      <c r="AR517" s="6" t="s">
        <v>268</v>
      </c>
      <c r="AT517" s="6" t="s">
        <v>196</v>
      </c>
      <c r="AU517" s="6" t="s">
        <v>9</v>
      </c>
      <c r="AY517" s="6" t="s">
        <v>105</v>
      </c>
      <c r="BE517" s="99">
        <f t="shared" si="49"/>
        <v>0</v>
      </c>
      <c r="BF517" s="99">
        <f t="shared" si="50"/>
        <v>0</v>
      </c>
      <c r="BG517" s="99">
        <f t="shared" si="51"/>
        <v>0</v>
      </c>
      <c r="BH517" s="99">
        <f t="shared" si="52"/>
        <v>0</v>
      </c>
      <c r="BI517" s="99">
        <f t="shared" si="53"/>
        <v>0</v>
      </c>
      <c r="BJ517" s="6" t="s">
        <v>80</v>
      </c>
      <c r="BK517" s="99">
        <f t="shared" si="54"/>
        <v>0</v>
      </c>
      <c r="BL517" s="6" t="s">
        <v>184</v>
      </c>
      <c r="BM517" s="6" t="s">
        <v>1041</v>
      </c>
    </row>
    <row r="518" spans="2:65" s="13" customFormat="1" ht="51" hidden="1" customHeight="1" x14ac:dyDescent="0.3">
      <c r="B518" s="56"/>
      <c r="C518" s="114" t="s">
        <v>1042</v>
      </c>
      <c r="D518" s="114" t="s">
        <v>196</v>
      </c>
      <c r="E518" s="115" t="s">
        <v>1043</v>
      </c>
      <c r="F518" s="146" t="s">
        <v>1044</v>
      </c>
      <c r="G518" s="146"/>
      <c r="H518" s="146"/>
      <c r="I518" s="146"/>
      <c r="J518" s="116" t="s">
        <v>276</v>
      </c>
      <c r="K518" s="117">
        <v>1</v>
      </c>
      <c r="L518" s="147">
        <v>0</v>
      </c>
      <c r="M518" s="147"/>
      <c r="N518" s="143">
        <f t="shared" si="45"/>
        <v>0</v>
      </c>
      <c r="O518" s="130"/>
      <c r="P518" s="130"/>
      <c r="Q518" s="130"/>
      <c r="R518" s="59"/>
      <c r="T518" s="95" t="s">
        <v>17</v>
      </c>
      <c r="U518" s="96" t="s">
        <v>33</v>
      </c>
      <c r="W518" s="97">
        <f t="shared" si="46"/>
        <v>0</v>
      </c>
      <c r="X518" s="97">
        <v>4.4999999999999998E-2</v>
      </c>
      <c r="Y518" s="97">
        <f t="shared" si="47"/>
        <v>4.4999999999999998E-2</v>
      </c>
      <c r="Z518" s="97">
        <v>0</v>
      </c>
      <c r="AA518" s="98">
        <f t="shared" si="48"/>
        <v>0</v>
      </c>
      <c r="AR518" s="6" t="s">
        <v>268</v>
      </c>
      <c r="AT518" s="6" t="s">
        <v>196</v>
      </c>
      <c r="AU518" s="6" t="s">
        <v>9</v>
      </c>
      <c r="AY518" s="6" t="s">
        <v>105</v>
      </c>
      <c r="BE518" s="99">
        <f t="shared" si="49"/>
        <v>0</v>
      </c>
      <c r="BF518" s="99">
        <f t="shared" si="50"/>
        <v>0</v>
      </c>
      <c r="BG518" s="99">
        <f t="shared" si="51"/>
        <v>0</v>
      </c>
      <c r="BH518" s="99">
        <f t="shared" si="52"/>
        <v>0</v>
      </c>
      <c r="BI518" s="99">
        <f t="shared" si="53"/>
        <v>0</v>
      </c>
      <c r="BJ518" s="6" t="s">
        <v>80</v>
      </c>
      <c r="BK518" s="99">
        <f t="shared" si="54"/>
        <v>0</v>
      </c>
      <c r="BL518" s="6" t="s">
        <v>184</v>
      </c>
      <c r="BM518" s="6" t="s">
        <v>1045</v>
      </c>
    </row>
    <row r="519" spans="2:65" s="13" customFormat="1" ht="38.25" hidden="1" customHeight="1" x14ac:dyDescent="0.3">
      <c r="B519" s="56"/>
      <c r="C519" s="91" t="s">
        <v>1046</v>
      </c>
      <c r="D519" s="91" t="s">
        <v>106</v>
      </c>
      <c r="E519" s="92" t="s">
        <v>1047</v>
      </c>
      <c r="F519" s="139" t="s">
        <v>1048</v>
      </c>
      <c r="G519" s="139"/>
      <c r="H519" s="139"/>
      <c r="I519" s="139"/>
      <c r="J519" s="93" t="s">
        <v>276</v>
      </c>
      <c r="K519" s="94">
        <v>6</v>
      </c>
      <c r="L519" s="140">
        <v>0</v>
      </c>
      <c r="M519" s="140"/>
      <c r="N519" s="130">
        <f t="shared" si="45"/>
        <v>0</v>
      </c>
      <c r="O519" s="130"/>
      <c r="P519" s="130"/>
      <c r="Q519" s="130"/>
      <c r="R519" s="59"/>
      <c r="T519" s="95" t="s">
        <v>17</v>
      </c>
      <c r="U519" s="96" t="s">
        <v>33</v>
      </c>
      <c r="W519" s="97">
        <f t="shared" si="46"/>
        <v>0</v>
      </c>
      <c r="X519" s="97">
        <v>0</v>
      </c>
      <c r="Y519" s="97">
        <f t="shared" si="47"/>
        <v>0</v>
      </c>
      <c r="Z519" s="97">
        <v>0</v>
      </c>
      <c r="AA519" s="98">
        <f t="shared" si="48"/>
        <v>0</v>
      </c>
      <c r="AR519" s="6" t="s">
        <v>184</v>
      </c>
      <c r="AT519" s="6" t="s">
        <v>106</v>
      </c>
      <c r="AU519" s="6" t="s">
        <v>9</v>
      </c>
      <c r="AY519" s="6" t="s">
        <v>105</v>
      </c>
      <c r="BE519" s="99">
        <f t="shared" si="49"/>
        <v>0</v>
      </c>
      <c r="BF519" s="99">
        <f t="shared" si="50"/>
        <v>0</v>
      </c>
      <c r="BG519" s="99">
        <f t="shared" si="51"/>
        <v>0</v>
      </c>
      <c r="BH519" s="99">
        <f t="shared" si="52"/>
        <v>0</v>
      </c>
      <c r="BI519" s="99">
        <f t="shared" si="53"/>
        <v>0</v>
      </c>
      <c r="BJ519" s="6" t="s">
        <v>80</v>
      </c>
      <c r="BK519" s="99">
        <f t="shared" si="54"/>
        <v>0</v>
      </c>
      <c r="BL519" s="6" t="s">
        <v>184</v>
      </c>
      <c r="BM519" s="6" t="s">
        <v>1049</v>
      </c>
    </row>
    <row r="520" spans="2:65" s="13" customFormat="1" ht="25.5" hidden="1" customHeight="1" x14ac:dyDescent="0.3">
      <c r="B520" s="56"/>
      <c r="C520" s="114" t="s">
        <v>1050</v>
      </c>
      <c r="D520" s="114" t="s">
        <v>196</v>
      </c>
      <c r="E520" s="115" t="s">
        <v>1051</v>
      </c>
      <c r="F520" s="146" t="s">
        <v>1052</v>
      </c>
      <c r="G520" s="146"/>
      <c r="H520" s="146"/>
      <c r="I520" s="146"/>
      <c r="J520" s="116" t="s">
        <v>276</v>
      </c>
      <c r="K520" s="117">
        <v>1</v>
      </c>
      <c r="L520" s="147">
        <v>0</v>
      </c>
      <c r="M520" s="147"/>
      <c r="N520" s="143">
        <f t="shared" si="45"/>
        <v>0</v>
      </c>
      <c r="O520" s="130"/>
      <c r="P520" s="130"/>
      <c r="Q520" s="130"/>
      <c r="R520" s="59"/>
      <c r="T520" s="95" t="s">
        <v>17</v>
      </c>
      <c r="U520" s="96" t="s">
        <v>33</v>
      </c>
      <c r="W520" s="97">
        <f t="shared" si="46"/>
        <v>0</v>
      </c>
      <c r="X520" s="97">
        <v>0</v>
      </c>
      <c r="Y520" s="97">
        <f t="shared" si="47"/>
        <v>0</v>
      </c>
      <c r="Z520" s="97">
        <v>0</v>
      </c>
      <c r="AA520" s="98">
        <f t="shared" si="48"/>
        <v>0</v>
      </c>
      <c r="AR520" s="6" t="s">
        <v>268</v>
      </c>
      <c r="AT520" s="6" t="s">
        <v>196</v>
      </c>
      <c r="AU520" s="6" t="s">
        <v>9</v>
      </c>
      <c r="AY520" s="6" t="s">
        <v>105</v>
      </c>
      <c r="BE520" s="99">
        <f t="shared" si="49"/>
        <v>0</v>
      </c>
      <c r="BF520" s="99">
        <f t="shared" si="50"/>
        <v>0</v>
      </c>
      <c r="BG520" s="99">
        <f t="shared" si="51"/>
        <v>0</v>
      </c>
      <c r="BH520" s="99">
        <f t="shared" si="52"/>
        <v>0</v>
      </c>
      <c r="BI520" s="99">
        <f t="shared" si="53"/>
        <v>0</v>
      </c>
      <c r="BJ520" s="6" t="s">
        <v>80</v>
      </c>
      <c r="BK520" s="99">
        <f t="shared" si="54"/>
        <v>0</v>
      </c>
      <c r="BL520" s="6" t="s">
        <v>184</v>
      </c>
      <c r="BM520" s="6" t="s">
        <v>1053</v>
      </c>
    </row>
    <row r="521" spans="2:65" s="13" customFormat="1" ht="38.25" hidden="1" customHeight="1" x14ac:dyDescent="0.3">
      <c r="B521" s="56"/>
      <c r="C521" s="91" t="s">
        <v>1054</v>
      </c>
      <c r="D521" s="91" t="s">
        <v>106</v>
      </c>
      <c r="E521" s="92" t="s">
        <v>1055</v>
      </c>
      <c r="F521" s="139" t="s">
        <v>1056</v>
      </c>
      <c r="G521" s="139"/>
      <c r="H521" s="139"/>
      <c r="I521" s="139"/>
      <c r="J521" s="93" t="s">
        <v>1006</v>
      </c>
      <c r="K521" s="94">
        <v>35</v>
      </c>
      <c r="L521" s="140">
        <v>0</v>
      </c>
      <c r="M521" s="140"/>
      <c r="N521" s="130">
        <f t="shared" si="45"/>
        <v>0</v>
      </c>
      <c r="O521" s="130"/>
      <c r="P521" s="130"/>
      <c r="Q521" s="130"/>
      <c r="R521" s="59"/>
      <c r="T521" s="95" t="s">
        <v>17</v>
      </c>
      <c r="U521" s="96" t="s">
        <v>33</v>
      </c>
      <c r="W521" s="97">
        <f t="shared" si="46"/>
        <v>0</v>
      </c>
      <c r="X521" s="97">
        <v>6.9999999999999994E-5</v>
      </c>
      <c r="Y521" s="97">
        <f t="shared" si="47"/>
        <v>2.4499999999999999E-3</v>
      </c>
      <c r="Z521" s="97">
        <v>0</v>
      </c>
      <c r="AA521" s="98">
        <f t="shared" si="48"/>
        <v>0</v>
      </c>
      <c r="AR521" s="6" t="s">
        <v>184</v>
      </c>
      <c r="AT521" s="6" t="s">
        <v>106</v>
      </c>
      <c r="AU521" s="6" t="s">
        <v>9</v>
      </c>
      <c r="AY521" s="6" t="s">
        <v>105</v>
      </c>
      <c r="BE521" s="99">
        <f t="shared" si="49"/>
        <v>0</v>
      </c>
      <c r="BF521" s="99">
        <f t="shared" si="50"/>
        <v>0</v>
      </c>
      <c r="BG521" s="99">
        <f t="shared" si="51"/>
        <v>0</v>
      </c>
      <c r="BH521" s="99">
        <f t="shared" si="52"/>
        <v>0</v>
      </c>
      <c r="BI521" s="99">
        <f t="shared" si="53"/>
        <v>0</v>
      </c>
      <c r="BJ521" s="6" t="s">
        <v>80</v>
      </c>
      <c r="BK521" s="99">
        <f t="shared" si="54"/>
        <v>0</v>
      </c>
      <c r="BL521" s="6" t="s">
        <v>184</v>
      </c>
      <c r="BM521" s="6" t="s">
        <v>1057</v>
      </c>
    </row>
    <row r="522" spans="2:65" s="13" customFormat="1" ht="63.75" hidden="1" customHeight="1" x14ac:dyDescent="0.3">
      <c r="B522" s="56"/>
      <c r="C522" s="114" t="s">
        <v>1058</v>
      </c>
      <c r="D522" s="114" t="s">
        <v>196</v>
      </c>
      <c r="E522" s="115" t="s">
        <v>1059</v>
      </c>
      <c r="F522" s="146" t="s">
        <v>1060</v>
      </c>
      <c r="G522" s="146"/>
      <c r="H522" s="146"/>
      <c r="I522" s="146"/>
      <c r="J522" s="116" t="s">
        <v>767</v>
      </c>
      <c r="K522" s="117">
        <v>1</v>
      </c>
      <c r="L522" s="147">
        <v>0</v>
      </c>
      <c r="M522" s="147"/>
      <c r="N522" s="143">
        <f t="shared" si="45"/>
        <v>0</v>
      </c>
      <c r="O522" s="130"/>
      <c r="P522" s="130"/>
      <c r="Q522" s="130"/>
      <c r="R522" s="59"/>
      <c r="T522" s="95" t="s">
        <v>17</v>
      </c>
      <c r="U522" s="96" t="s">
        <v>33</v>
      </c>
      <c r="W522" s="97">
        <f t="shared" si="46"/>
        <v>0</v>
      </c>
      <c r="X522" s="97">
        <v>1.66E-2</v>
      </c>
      <c r="Y522" s="97">
        <f t="shared" si="47"/>
        <v>1.66E-2</v>
      </c>
      <c r="Z522" s="97">
        <v>0</v>
      </c>
      <c r="AA522" s="98">
        <f t="shared" si="48"/>
        <v>0</v>
      </c>
      <c r="AR522" s="6" t="s">
        <v>268</v>
      </c>
      <c r="AT522" s="6" t="s">
        <v>196</v>
      </c>
      <c r="AU522" s="6" t="s">
        <v>9</v>
      </c>
      <c r="AY522" s="6" t="s">
        <v>105</v>
      </c>
      <c r="BE522" s="99">
        <f t="shared" si="49"/>
        <v>0</v>
      </c>
      <c r="BF522" s="99">
        <f t="shared" si="50"/>
        <v>0</v>
      </c>
      <c r="BG522" s="99">
        <f t="shared" si="51"/>
        <v>0</v>
      </c>
      <c r="BH522" s="99">
        <f t="shared" si="52"/>
        <v>0</v>
      </c>
      <c r="BI522" s="99">
        <f t="shared" si="53"/>
        <v>0</v>
      </c>
      <c r="BJ522" s="6" t="s">
        <v>80</v>
      </c>
      <c r="BK522" s="99">
        <f t="shared" si="54"/>
        <v>0</v>
      </c>
      <c r="BL522" s="6" t="s">
        <v>184</v>
      </c>
      <c r="BM522" s="6" t="s">
        <v>1061</v>
      </c>
    </row>
    <row r="523" spans="2:65" s="13" customFormat="1" ht="38.25" hidden="1" customHeight="1" x14ac:dyDescent="0.3">
      <c r="B523" s="56"/>
      <c r="C523" s="91" t="s">
        <v>1062</v>
      </c>
      <c r="D523" s="91" t="s">
        <v>106</v>
      </c>
      <c r="E523" s="92" t="s">
        <v>1063</v>
      </c>
      <c r="F523" s="139" t="s">
        <v>1064</v>
      </c>
      <c r="G523" s="139"/>
      <c r="H523" s="139"/>
      <c r="I523" s="139"/>
      <c r="J523" s="93" t="s">
        <v>1006</v>
      </c>
      <c r="K523" s="94">
        <v>76</v>
      </c>
      <c r="L523" s="140">
        <v>0</v>
      </c>
      <c r="M523" s="140"/>
      <c r="N523" s="130">
        <f t="shared" si="45"/>
        <v>0</v>
      </c>
      <c r="O523" s="130"/>
      <c r="P523" s="130"/>
      <c r="Q523" s="130"/>
      <c r="R523" s="59"/>
      <c r="T523" s="95" t="s">
        <v>17</v>
      </c>
      <c r="U523" s="96" t="s">
        <v>33</v>
      </c>
      <c r="W523" s="97">
        <f t="shared" si="46"/>
        <v>0</v>
      </c>
      <c r="X523" s="97">
        <v>6.0000000000000002E-5</v>
      </c>
      <c r="Y523" s="97">
        <f t="shared" si="47"/>
        <v>4.5599999999999998E-3</v>
      </c>
      <c r="Z523" s="97">
        <v>0</v>
      </c>
      <c r="AA523" s="98">
        <f t="shared" si="48"/>
        <v>0</v>
      </c>
      <c r="AR523" s="6" t="s">
        <v>184</v>
      </c>
      <c r="AT523" s="6" t="s">
        <v>106</v>
      </c>
      <c r="AU523" s="6" t="s">
        <v>9</v>
      </c>
      <c r="AY523" s="6" t="s">
        <v>105</v>
      </c>
      <c r="BE523" s="99">
        <f t="shared" si="49"/>
        <v>0</v>
      </c>
      <c r="BF523" s="99">
        <f t="shared" si="50"/>
        <v>0</v>
      </c>
      <c r="BG523" s="99">
        <f t="shared" si="51"/>
        <v>0</v>
      </c>
      <c r="BH523" s="99">
        <f t="shared" si="52"/>
        <v>0</v>
      </c>
      <c r="BI523" s="99">
        <f t="shared" si="53"/>
        <v>0</v>
      </c>
      <c r="BJ523" s="6" t="s">
        <v>80</v>
      </c>
      <c r="BK523" s="99">
        <f t="shared" si="54"/>
        <v>0</v>
      </c>
      <c r="BL523" s="6" t="s">
        <v>184</v>
      </c>
      <c r="BM523" s="6" t="s">
        <v>1065</v>
      </c>
    </row>
    <row r="524" spans="2:65" s="13" customFormat="1" ht="51" hidden="1" customHeight="1" x14ac:dyDescent="0.3">
      <c r="B524" s="56"/>
      <c r="C524" s="114" t="s">
        <v>1066</v>
      </c>
      <c r="D524" s="114" t="s">
        <v>196</v>
      </c>
      <c r="E524" s="115" t="s">
        <v>1067</v>
      </c>
      <c r="F524" s="146" t="s">
        <v>1068</v>
      </c>
      <c r="G524" s="146"/>
      <c r="H524" s="146"/>
      <c r="I524" s="146"/>
      <c r="J524" s="116" t="s">
        <v>767</v>
      </c>
      <c r="K524" s="117">
        <v>1</v>
      </c>
      <c r="L524" s="147">
        <v>0</v>
      </c>
      <c r="M524" s="147"/>
      <c r="N524" s="143">
        <f t="shared" si="45"/>
        <v>0</v>
      </c>
      <c r="O524" s="130"/>
      <c r="P524" s="130"/>
      <c r="Q524" s="130"/>
      <c r="R524" s="59"/>
      <c r="T524" s="95" t="s">
        <v>17</v>
      </c>
      <c r="U524" s="96" t="s">
        <v>33</v>
      </c>
      <c r="W524" s="97">
        <f t="shared" si="46"/>
        <v>0</v>
      </c>
      <c r="X524" s="97">
        <v>1.66E-2</v>
      </c>
      <c r="Y524" s="97">
        <f t="shared" si="47"/>
        <v>1.66E-2</v>
      </c>
      <c r="Z524" s="97">
        <v>0</v>
      </c>
      <c r="AA524" s="98">
        <f t="shared" si="48"/>
        <v>0</v>
      </c>
      <c r="AR524" s="6" t="s">
        <v>268</v>
      </c>
      <c r="AT524" s="6" t="s">
        <v>196</v>
      </c>
      <c r="AU524" s="6" t="s">
        <v>9</v>
      </c>
      <c r="AY524" s="6" t="s">
        <v>105</v>
      </c>
      <c r="BE524" s="99">
        <f t="shared" si="49"/>
        <v>0</v>
      </c>
      <c r="BF524" s="99">
        <f t="shared" si="50"/>
        <v>0</v>
      </c>
      <c r="BG524" s="99">
        <f t="shared" si="51"/>
        <v>0</v>
      </c>
      <c r="BH524" s="99">
        <f t="shared" si="52"/>
        <v>0</v>
      </c>
      <c r="BI524" s="99">
        <f t="shared" si="53"/>
        <v>0</v>
      </c>
      <c r="BJ524" s="6" t="s">
        <v>80</v>
      </c>
      <c r="BK524" s="99">
        <f t="shared" si="54"/>
        <v>0</v>
      </c>
      <c r="BL524" s="6" t="s">
        <v>184</v>
      </c>
      <c r="BM524" s="6" t="s">
        <v>1069</v>
      </c>
    </row>
    <row r="525" spans="2:65" s="13" customFormat="1" ht="25.5" hidden="1" customHeight="1" x14ac:dyDescent="0.3">
      <c r="B525" s="56"/>
      <c r="C525" s="91" t="s">
        <v>1070</v>
      </c>
      <c r="D525" s="91" t="s">
        <v>106</v>
      </c>
      <c r="E525" s="92" t="s">
        <v>1071</v>
      </c>
      <c r="F525" s="139" t="s">
        <v>1072</v>
      </c>
      <c r="G525" s="139"/>
      <c r="H525" s="139"/>
      <c r="I525" s="139"/>
      <c r="J525" s="93" t="s">
        <v>1006</v>
      </c>
      <c r="K525" s="94">
        <v>19.5</v>
      </c>
      <c r="L525" s="140">
        <v>0</v>
      </c>
      <c r="M525" s="140"/>
      <c r="N525" s="130">
        <f t="shared" si="45"/>
        <v>0</v>
      </c>
      <c r="O525" s="130"/>
      <c r="P525" s="130"/>
      <c r="Q525" s="130"/>
      <c r="R525" s="59"/>
      <c r="T525" s="95" t="s">
        <v>17</v>
      </c>
      <c r="U525" s="96" t="s">
        <v>33</v>
      </c>
      <c r="W525" s="97">
        <f t="shared" si="46"/>
        <v>0</v>
      </c>
      <c r="X525" s="97">
        <v>6.0000000000000002E-5</v>
      </c>
      <c r="Y525" s="97">
        <f t="shared" si="47"/>
        <v>1.17E-3</v>
      </c>
      <c r="Z525" s="97">
        <v>0</v>
      </c>
      <c r="AA525" s="98">
        <f t="shared" si="48"/>
        <v>0</v>
      </c>
      <c r="AR525" s="6" t="s">
        <v>184</v>
      </c>
      <c r="AT525" s="6" t="s">
        <v>106</v>
      </c>
      <c r="AU525" s="6" t="s">
        <v>9</v>
      </c>
      <c r="AY525" s="6" t="s">
        <v>105</v>
      </c>
      <c r="BE525" s="99">
        <f t="shared" si="49"/>
        <v>0</v>
      </c>
      <c r="BF525" s="99">
        <f t="shared" si="50"/>
        <v>0</v>
      </c>
      <c r="BG525" s="99">
        <f t="shared" si="51"/>
        <v>0</v>
      </c>
      <c r="BH525" s="99">
        <f t="shared" si="52"/>
        <v>0</v>
      </c>
      <c r="BI525" s="99">
        <f t="shared" si="53"/>
        <v>0</v>
      </c>
      <c r="BJ525" s="6" t="s">
        <v>80</v>
      </c>
      <c r="BK525" s="99">
        <f t="shared" si="54"/>
        <v>0</v>
      </c>
      <c r="BL525" s="6" t="s">
        <v>184</v>
      </c>
      <c r="BM525" s="6" t="s">
        <v>1073</v>
      </c>
    </row>
    <row r="526" spans="2:65" s="13" customFormat="1" ht="51" hidden="1" customHeight="1" x14ac:dyDescent="0.3">
      <c r="B526" s="56"/>
      <c r="C526" s="114" t="s">
        <v>1074</v>
      </c>
      <c r="D526" s="114" t="s">
        <v>196</v>
      </c>
      <c r="E526" s="115" t="s">
        <v>1075</v>
      </c>
      <c r="F526" s="146" t="s">
        <v>1076</v>
      </c>
      <c r="G526" s="146"/>
      <c r="H526" s="146"/>
      <c r="I526" s="146"/>
      <c r="J526" s="116" t="s">
        <v>1006</v>
      </c>
      <c r="K526" s="117">
        <v>19.5</v>
      </c>
      <c r="L526" s="147">
        <v>0</v>
      </c>
      <c r="M526" s="147"/>
      <c r="N526" s="143">
        <f t="shared" si="45"/>
        <v>0</v>
      </c>
      <c r="O526" s="130"/>
      <c r="P526" s="130"/>
      <c r="Q526" s="130"/>
      <c r="R526" s="59"/>
      <c r="T526" s="95" t="s">
        <v>17</v>
      </c>
      <c r="U526" s="96" t="s">
        <v>33</v>
      </c>
      <c r="W526" s="97">
        <f t="shared" si="46"/>
        <v>0</v>
      </c>
      <c r="X526" s="97">
        <v>1.66E-2</v>
      </c>
      <c r="Y526" s="97">
        <f t="shared" si="47"/>
        <v>0.32369999999999999</v>
      </c>
      <c r="Z526" s="97">
        <v>0</v>
      </c>
      <c r="AA526" s="98">
        <f t="shared" si="48"/>
        <v>0</v>
      </c>
      <c r="AR526" s="6" t="s">
        <v>268</v>
      </c>
      <c r="AT526" s="6" t="s">
        <v>196</v>
      </c>
      <c r="AU526" s="6" t="s">
        <v>9</v>
      </c>
      <c r="AY526" s="6" t="s">
        <v>105</v>
      </c>
      <c r="BE526" s="99">
        <f t="shared" si="49"/>
        <v>0</v>
      </c>
      <c r="BF526" s="99">
        <f t="shared" si="50"/>
        <v>0</v>
      </c>
      <c r="BG526" s="99">
        <f t="shared" si="51"/>
        <v>0</v>
      </c>
      <c r="BH526" s="99">
        <f t="shared" si="52"/>
        <v>0</v>
      </c>
      <c r="BI526" s="99">
        <f t="shared" si="53"/>
        <v>0</v>
      </c>
      <c r="BJ526" s="6" t="s">
        <v>80</v>
      </c>
      <c r="BK526" s="99">
        <f t="shared" si="54"/>
        <v>0</v>
      </c>
      <c r="BL526" s="6" t="s">
        <v>184</v>
      </c>
      <c r="BM526" s="6" t="s">
        <v>1077</v>
      </c>
    </row>
    <row r="527" spans="2:65" s="13" customFormat="1" ht="25.5" hidden="1" customHeight="1" x14ac:dyDescent="0.3">
      <c r="B527" s="56"/>
      <c r="C527" s="91" t="s">
        <v>1078</v>
      </c>
      <c r="D527" s="91" t="s">
        <v>106</v>
      </c>
      <c r="E527" s="92" t="s">
        <v>1079</v>
      </c>
      <c r="F527" s="139" t="s">
        <v>1080</v>
      </c>
      <c r="G527" s="139"/>
      <c r="H527" s="139"/>
      <c r="I527" s="139"/>
      <c r="J527" s="93" t="s">
        <v>726</v>
      </c>
      <c r="K527" s="122">
        <v>0</v>
      </c>
      <c r="L527" s="140">
        <v>0</v>
      </c>
      <c r="M527" s="140"/>
      <c r="N527" s="130">
        <f t="shared" si="45"/>
        <v>0</v>
      </c>
      <c r="O527" s="130"/>
      <c r="P527" s="130"/>
      <c r="Q527" s="130"/>
      <c r="R527" s="59"/>
      <c r="T527" s="95" t="s">
        <v>17</v>
      </c>
      <c r="U527" s="96" t="s">
        <v>33</v>
      </c>
      <c r="W527" s="97">
        <f t="shared" si="46"/>
        <v>0</v>
      </c>
      <c r="X527" s="97">
        <v>0</v>
      </c>
      <c r="Y527" s="97">
        <f t="shared" si="47"/>
        <v>0</v>
      </c>
      <c r="Z527" s="97">
        <v>0</v>
      </c>
      <c r="AA527" s="98">
        <f t="shared" si="48"/>
        <v>0</v>
      </c>
      <c r="AR527" s="6" t="s">
        <v>184</v>
      </c>
      <c r="AT527" s="6" t="s">
        <v>106</v>
      </c>
      <c r="AU527" s="6" t="s">
        <v>9</v>
      </c>
      <c r="AY527" s="6" t="s">
        <v>105</v>
      </c>
      <c r="BE527" s="99">
        <f t="shared" si="49"/>
        <v>0</v>
      </c>
      <c r="BF527" s="99">
        <f t="shared" si="50"/>
        <v>0</v>
      </c>
      <c r="BG527" s="99">
        <f t="shared" si="51"/>
        <v>0</v>
      </c>
      <c r="BH527" s="99">
        <f t="shared" si="52"/>
        <v>0</v>
      </c>
      <c r="BI527" s="99">
        <f t="shared" si="53"/>
        <v>0</v>
      </c>
      <c r="BJ527" s="6" t="s">
        <v>80</v>
      </c>
      <c r="BK527" s="99">
        <f t="shared" si="54"/>
        <v>0</v>
      </c>
      <c r="BL527" s="6" t="s">
        <v>184</v>
      </c>
      <c r="BM527" s="6" t="s">
        <v>1081</v>
      </c>
    </row>
    <row r="528" spans="2:65" s="81" customFormat="1" ht="29.85" hidden="1" customHeight="1" x14ac:dyDescent="0.3">
      <c r="B528" s="80"/>
      <c r="D528" s="90" t="s">
        <v>73</v>
      </c>
      <c r="E528" s="90"/>
      <c r="F528" s="90"/>
      <c r="G528" s="90"/>
      <c r="H528" s="90"/>
      <c r="I528" s="90"/>
      <c r="J528" s="90"/>
      <c r="K528" s="90"/>
      <c r="L528" s="90"/>
      <c r="M528" s="90"/>
      <c r="N528" s="141">
        <f>BK528</f>
        <v>0</v>
      </c>
      <c r="O528" s="142"/>
      <c r="P528" s="142"/>
      <c r="Q528" s="142"/>
      <c r="R528" s="83"/>
      <c r="T528" s="84"/>
      <c r="W528" s="85">
        <f>SUM(W529:W545)</f>
        <v>0</v>
      </c>
      <c r="Y528" s="85">
        <f>SUM(Y529:Y545)</f>
        <v>0.22195549999999997</v>
      </c>
      <c r="AA528" s="86">
        <f>SUM(AA529:AA545)</f>
        <v>0</v>
      </c>
      <c r="AR528" s="87" t="s">
        <v>9</v>
      </c>
      <c r="AT528" s="88" t="s">
        <v>103</v>
      </c>
      <c r="AU528" s="88" t="s">
        <v>80</v>
      </c>
      <c r="AY528" s="87" t="s">
        <v>105</v>
      </c>
      <c r="BK528" s="89">
        <f>SUM(BK529:BK545)</f>
        <v>0</v>
      </c>
    </row>
    <row r="529" spans="2:65" s="13" customFormat="1" ht="25.5" hidden="1" customHeight="1" x14ac:dyDescent="0.3">
      <c r="B529" s="56"/>
      <c r="C529" s="91" t="s">
        <v>1082</v>
      </c>
      <c r="D529" s="91" t="s">
        <v>106</v>
      </c>
      <c r="E529" s="92" t="s">
        <v>1083</v>
      </c>
      <c r="F529" s="139" t="s">
        <v>1084</v>
      </c>
      <c r="G529" s="139"/>
      <c r="H529" s="139"/>
      <c r="I529" s="139"/>
      <c r="J529" s="93" t="s">
        <v>192</v>
      </c>
      <c r="K529" s="94">
        <v>15.15</v>
      </c>
      <c r="L529" s="140">
        <v>0</v>
      </c>
      <c r="M529" s="140"/>
      <c r="N529" s="130">
        <f>ROUND(L529*K529,2)</f>
        <v>0</v>
      </c>
      <c r="O529" s="130"/>
      <c r="P529" s="130"/>
      <c r="Q529" s="130"/>
      <c r="R529" s="59"/>
      <c r="T529" s="95" t="s">
        <v>17</v>
      </c>
      <c r="U529" s="96" t="s">
        <v>33</v>
      </c>
      <c r="W529" s="97">
        <f>V529*K529</f>
        <v>0</v>
      </c>
      <c r="X529" s="97">
        <v>4.2999999999999999E-4</v>
      </c>
      <c r="Y529" s="97">
        <f>X529*K529</f>
        <v>6.5145000000000003E-3</v>
      </c>
      <c r="Z529" s="97">
        <v>0</v>
      </c>
      <c r="AA529" s="98">
        <f>Z529*K529</f>
        <v>0</v>
      </c>
      <c r="AR529" s="6" t="s">
        <v>184</v>
      </c>
      <c r="AT529" s="6" t="s">
        <v>106</v>
      </c>
      <c r="AU529" s="6" t="s">
        <v>9</v>
      </c>
      <c r="AY529" s="6" t="s">
        <v>105</v>
      </c>
      <c r="BE529" s="99">
        <f>IF(U529="základní",N529,0)</f>
        <v>0</v>
      </c>
      <c r="BF529" s="99">
        <f>IF(U529="snížená",N529,0)</f>
        <v>0</v>
      </c>
      <c r="BG529" s="99">
        <f>IF(U529="zákl. přenesená",N529,0)</f>
        <v>0</v>
      </c>
      <c r="BH529" s="99">
        <f>IF(U529="sníž. přenesená",N529,0)</f>
        <v>0</v>
      </c>
      <c r="BI529" s="99">
        <f>IF(U529="nulová",N529,0)</f>
        <v>0</v>
      </c>
      <c r="BJ529" s="6" t="s">
        <v>80</v>
      </c>
      <c r="BK529" s="99">
        <f>ROUND(L529*K529,2)</f>
        <v>0</v>
      </c>
      <c r="BL529" s="6" t="s">
        <v>184</v>
      </c>
      <c r="BM529" s="6" t="s">
        <v>1085</v>
      </c>
    </row>
    <row r="530" spans="2:65" s="101" customFormat="1" ht="16.5" hidden="1" customHeight="1" x14ac:dyDescent="0.3">
      <c r="B530" s="100"/>
      <c r="E530" s="102" t="s">
        <v>17</v>
      </c>
      <c r="F530" s="133" t="s">
        <v>1086</v>
      </c>
      <c r="G530" s="134"/>
      <c r="H530" s="134"/>
      <c r="I530" s="134"/>
      <c r="K530" s="103">
        <v>8.69</v>
      </c>
      <c r="R530" s="104"/>
      <c r="T530" s="105"/>
      <c r="AA530" s="106"/>
      <c r="AT530" s="102" t="s">
        <v>113</v>
      </c>
      <c r="AU530" s="102" t="s">
        <v>9</v>
      </c>
      <c r="AV530" s="101" t="s">
        <v>9</v>
      </c>
      <c r="AW530" s="101" t="s">
        <v>114</v>
      </c>
      <c r="AX530" s="101" t="s">
        <v>104</v>
      </c>
      <c r="AY530" s="102" t="s">
        <v>105</v>
      </c>
    </row>
    <row r="531" spans="2:65" s="101" customFormat="1" ht="16.5" hidden="1" customHeight="1" x14ac:dyDescent="0.3">
      <c r="B531" s="100"/>
      <c r="E531" s="102" t="s">
        <v>17</v>
      </c>
      <c r="F531" s="135" t="s">
        <v>1087</v>
      </c>
      <c r="G531" s="136"/>
      <c r="H531" s="136"/>
      <c r="I531" s="136"/>
      <c r="K531" s="103">
        <v>6.46</v>
      </c>
      <c r="R531" s="104"/>
      <c r="T531" s="105"/>
      <c r="AA531" s="106"/>
      <c r="AT531" s="102" t="s">
        <v>113</v>
      </c>
      <c r="AU531" s="102" t="s">
        <v>9</v>
      </c>
      <c r="AV531" s="101" t="s">
        <v>9</v>
      </c>
      <c r="AW531" s="101" t="s">
        <v>114</v>
      </c>
      <c r="AX531" s="101" t="s">
        <v>104</v>
      </c>
      <c r="AY531" s="102" t="s">
        <v>105</v>
      </c>
    </row>
    <row r="532" spans="2:65" s="108" customFormat="1" ht="16.5" hidden="1" customHeight="1" x14ac:dyDescent="0.3">
      <c r="B532" s="107"/>
      <c r="E532" s="109" t="s">
        <v>17</v>
      </c>
      <c r="F532" s="137" t="s">
        <v>120</v>
      </c>
      <c r="G532" s="138"/>
      <c r="H532" s="138"/>
      <c r="I532" s="138"/>
      <c r="K532" s="110">
        <v>15.15</v>
      </c>
      <c r="R532" s="111"/>
      <c r="T532" s="112"/>
      <c r="AA532" s="113"/>
      <c r="AT532" s="109" t="s">
        <v>113</v>
      </c>
      <c r="AU532" s="109" t="s">
        <v>9</v>
      </c>
      <c r="AV532" s="108" t="s">
        <v>110</v>
      </c>
      <c r="AW532" s="108" t="s">
        <v>114</v>
      </c>
      <c r="AX532" s="108" t="s">
        <v>80</v>
      </c>
      <c r="AY532" s="109" t="s">
        <v>105</v>
      </c>
    </row>
    <row r="533" spans="2:65" s="13" customFormat="1" ht="38.25" hidden="1" customHeight="1" x14ac:dyDescent="0.3">
      <c r="B533" s="56"/>
      <c r="C533" s="91" t="s">
        <v>1088</v>
      </c>
      <c r="D533" s="91" t="s">
        <v>106</v>
      </c>
      <c r="E533" s="92" t="s">
        <v>1089</v>
      </c>
      <c r="F533" s="139" t="s">
        <v>1090</v>
      </c>
      <c r="G533" s="139"/>
      <c r="H533" s="139"/>
      <c r="I533" s="139"/>
      <c r="J533" s="93" t="s">
        <v>204</v>
      </c>
      <c r="K533" s="94">
        <v>13.34</v>
      </c>
      <c r="L533" s="140">
        <v>0</v>
      </c>
      <c r="M533" s="140"/>
      <c r="N533" s="130">
        <f>ROUND(L533*K533,2)</f>
        <v>0</v>
      </c>
      <c r="O533" s="130"/>
      <c r="P533" s="130"/>
      <c r="Q533" s="130"/>
      <c r="R533" s="59"/>
      <c r="T533" s="95" t="s">
        <v>17</v>
      </c>
      <c r="U533" s="96" t="s">
        <v>33</v>
      </c>
      <c r="W533" s="97">
        <f>V533*K533</f>
        <v>0</v>
      </c>
      <c r="X533" s="97">
        <v>8.9999999999999993E-3</v>
      </c>
      <c r="Y533" s="97">
        <f>X533*K533</f>
        <v>0.12005999999999999</v>
      </c>
      <c r="Z533" s="97">
        <v>0</v>
      </c>
      <c r="AA533" s="98">
        <f>Z533*K533</f>
        <v>0</v>
      </c>
      <c r="AR533" s="6" t="s">
        <v>184</v>
      </c>
      <c r="AT533" s="6" t="s">
        <v>106</v>
      </c>
      <c r="AU533" s="6" t="s">
        <v>9</v>
      </c>
      <c r="AY533" s="6" t="s">
        <v>105</v>
      </c>
      <c r="BE533" s="99">
        <f>IF(U533="základní",N533,0)</f>
        <v>0</v>
      </c>
      <c r="BF533" s="99">
        <f>IF(U533="snížená",N533,0)</f>
        <v>0</v>
      </c>
      <c r="BG533" s="99">
        <f>IF(U533="zákl. přenesená",N533,0)</f>
        <v>0</v>
      </c>
      <c r="BH533" s="99">
        <f>IF(U533="sníž. přenesená",N533,0)</f>
        <v>0</v>
      </c>
      <c r="BI533" s="99">
        <f>IF(U533="nulová",N533,0)</f>
        <v>0</v>
      </c>
      <c r="BJ533" s="6" t="s">
        <v>80</v>
      </c>
      <c r="BK533" s="99">
        <f>ROUND(L533*K533,2)</f>
        <v>0</v>
      </c>
      <c r="BL533" s="6" t="s">
        <v>184</v>
      </c>
      <c r="BM533" s="6" t="s">
        <v>1091</v>
      </c>
    </row>
    <row r="534" spans="2:65" s="101" customFormat="1" ht="16.5" hidden="1" customHeight="1" x14ac:dyDescent="0.3">
      <c r="B534" s="100"/>
      <c r="E534" s="102" t="s">
        <v>17</v>
      </c>
      <c r="F534" s="133" t="s">
        <v>1092</v>
      </c>
      <c r="G534" s="134"/>
      <c r="H534" s="134"/>
      <c r="I534" s="134"/>
      <c r="K534" s="103">
        <v>13.34</v>
      </c>
      <c r="R534" s="104"/>
      <c r="T534" s="105"/>
      <c r="AA534" s="106"/>
      <c r="AT534" s="102" t="s">
        <v>113</v>
      </c>
      <c r="AU534" s="102" t="s">
        <v>9</v>
      </c>
      <c r="AV534" s="101" t="s">
        <v>9</v>
      </c>
      <c r="AW534" s="101" t="s">
        <v>114</v>
      </c>
      <c r="AX534" s="101" t="s">
        <v>80</v>
      </c>
      <c r="AY534" s="102" t="s">
        <v>105</v>
      </c>
    </row>
    <row r="535" spans="2:65" s="13" customFormat="1" ht="25.5" hidden="1" customHeight="1" x14ac:dyDescent="0.3">
      <c r="B535" s="56"/>
      <c r="C535" s="114" t="s">
        <v>1093</v>
      </c>
      <c r="D535" s="114" t="s">
        <v>196</v>
      </c>
      <c r="E535" s="115" t="s">
        <v>1094</v>
      </c>
      <c r="F535" s="146" t="s">
        <v>1095</v>
      </c>
      <c r="G535" s="146"/>
      <c r="H535" s="146"/>
      <c r="I535" s="146"/>
      <c r="J535" s="116" t="s">
        <v>204</v>
      </c>
      <c r="K535" s="117">
        <v>18.72</v>
      </c>
      <c r="L535" s="147">
        <v>0</v>
      </c>
      <c r="M535" s="147"/>
      <c r="N535" s="143">
        <f>ROUND(L535*K535,2)</f>
        <v>0</v>
      </c>
      <c r="O535" s="130"/>
      <c r="P535" s="130"/>
      <c r="Q535" s="130"/>
      <c r="R535" s="59"/>
      <c r="T535" s="95" t="s">
        <v>17</v>
      </c>
      <c r="U535" s="96" t="s">
        <v>33</v>
      </c>
      <c r="W535" s="97">
        <f>V535*K535</f>
        <v>0</v>
      </c>
      <c r="X535" s="97">
        <v>0</v>
      </c>
      <c r="Y535" s="97">
        <f>X535*K535</f>
        <v>0</v>
      </c>
      <c r="Z535" s="97">
        <v>0</v>
      </c>
      <c r="AA535" s="98">
        <f>Z535*K535</f>
        <v>0</v>
      </c>
      <c r="AR535" s="6" t="s">
        <v>268</v>
      </c>
      <c r="AT535" s="6" t="s">
        <v>196</v>
      </c>
      <c r="AU535" s="6" t="s">
        <v>9</v>
      </c>
      <c r="AY535" s="6" t="s">
        <v>105</v>
      </c>
      <c r="BE535" s="99">
        <f>IF(U535="základní",N535,0)</f>
        <v>0</v>
      </c>
      <c r="BF535" s="99">
        <f>IF(U535="snížená",N535,0)</f>
        <v>0</v>
      </c>
      <c r="BG535" s="99">
        <f>IF(U535="zákl. přenesená",N535,0)</f>
        <v>0</v>
      </c>
      <c r="BH535" s="99">
        <f>IF(U535="sníž. přenesená",N535,0)</f>
        <v>0</v>
      </c>
      <c r="BI535" s="99">
        <f>IF(U535="nulová",N535,0)</f>
        <v>0</v>
      </c>
      <c r="BJ535" s="6" t="s">
        <v>80</v>
      </c>
      <c r="BK535" s="99">
        <f>ROUND(L535*K535,2)</f>
        <v>0</v>
      </c>
      <c r="BL535" s="6" t="s">
        <v>184</v>
      </c>
      <c r="BM535" s="6" t="s">
        <v>1096</v>
      </c>
    </row>
    <row r="536" spans="2:65" s="101" customFormat="1" ht="16.5" hidden="1" customHeight="1" x14ac:dyDescent="0.3">
      <c r="B536" s="100"/>
      <c r="E536" s="102" t="s">
        <v>17</v>
      </c>
      <c r="F536" s="133" t="s">
        <v>1097</v>
      </c>
      <c r="G536" s="134"/>
      <c r="H536" s="134"/>
      <c r="I536" s="134"/>
      <c r="K536" s="103">
        <v>3.6</v>
      </c>
      <c r="R536" s="104"/>
      <c r="T536" s="105"/>
      <c r="AA536" s="106"/>
      <c r="AT536" s="102" t="s">
        <v>113</v>
      </c>
      <c r="AU536" s="102" t="s">
        <v>9</v>
      </c>
      <c r="AV536" s="101" t="s">
        <v>9</v>
      </c>
      <c r="AW536" s="101" t="s">
        <v>114</v>
      </c>
      <c r="AX536" s="101" t="s">
        <v>104</v>
      </c>
      <c r="AY536" s="102" t="s">
        <v>105</v>
      </c>
    </row>
    <row r="537" spans="2:65" s="101" customFormat="1" ht="16.5" hidden="1" customHeight="1" x14ac:dyDescent="0.3">
      <c r="B537" s="100"/>
      <c r="E537" s="102" t="s">
        <v>17</v>
      </c>
      <c r="F537" s="135" t="s">
        <v>1098</v>
      </c>
      <c r="G537" s="136"/>
      <c r="H537" s="136"/>
      <c r="I537" s="136"/>
      <c r="K537" s="103">
        <v>15.12</v>
      </c>
      <c r="R537" s="104"/>
      <c r="T537" s="105"/>
      <c r="AA537" s="106"/>
      <c r="AT537" s="102" t="s">
        <v>113</v>
      </c>
      <c r="AU537" s="102" t="s">
        <v>9</v>
      </c>
      <c r="AV537" s="101" t="s">
        <v>9</v>
      </c>
      <c r="AW537" s="101" t="s">
        <v>114</v>
      </c>
      <c r="AX537" s="101" t="s">
        <v>104</v>
      </c>
      <c r="AY537" s="102" t="s">
        <v>105</v>
      </c>
    </row>
    <row r="538" spans="2:65" s="108" customFormat="1" ht="16.5" hidden="1" customHeight="1" x14ac:dyDescent="0.3">
      <c r="B538" s="107"/>
      <c r="E538" s="109" t="s">
        <v>17</v>
      </c>
      <c r="F538" s="137" t="s">
        <v>120</v>
      </c>
      <c r="G538" s="138"/>
      <c r="H538" s="138"/>
      <c r="I538" s="138"/>
      <c r="K538" s="110">
        <v>18.72</v>
      </c>
      <c r="R538" s="111"/>
      <c r="T538" s="112"/>
      <c r="AA538" s="113"/>
      <c r="AT538" s="109" t="s">
        <v>113</v>
      </c>
      <c r="AU538" s="109" t="s">
        <v>9</v>
      </c>
      <c r="AV538" s="108" t="s">
        <v>110</v>
      </c>
      <c r="AW538" s="108" t="s">
        <v>114</v>
      </c>
      <c r="AX538" s="108" t="s">
        <v>80</v>
      </c>
      <c r="AY538" s="109" t="s">
        <v>105</v>
      </c>
    </row>
    <row r="539" spans="2:65" s="13" customFormat="1" ht="16.5" hidden="1" customHeight="1" x14ac:dyDescent="0.3">
      <c r="B539" s="56"/>
      <c r="C539" s="91" t="s">
        <v>1099</v>
      </c>
      <c r="D539" s="91" t="s">
        <v>106</v>
      </c>
      <c r="E539" s="92" t="s">
        <v>1100</v>
      </c>
      <c r="F539" s="139" t="s">
        <v>1101</v>
      </c>
      <c r="G539" s="139"/>
      <c r="H539" s="139"/>
      <c r="I539" s="139"/>
      <c r="J539" s="93" t="s">
        <v>204</v>
      </c>
      <c r="K539" s="94">
        <v>13.34</v>
      </c>
      <c r="L539" s="140">
        <v>0</v>
      </c>
      <c r="M539" s="140"/>
      <c r="N539" s="130">
        <f t="shared" ref="N539:N545" si="55">ROUND(L539*K539,2)</f>
        <v>0</v>
      </c>
      <c r="O539" s="130"/>
      <c r="P539" s="130"/>
      <c r="Q539" s="130"/>
      <c r="R539" s="59"/>
      <c r="T539" s="95" t="s">
        <v>17</v>
      </c>
      <c r="U539" s="96" t="s">
        <v>33</v>
      </c>
      <c r="W539" s="97">
        <f t="shared" ref="W539:W545" si="56">V539*K539</f>
        <v>0</v>
      </c>
      <c r="X539" s="97">
        <v>0</v>
      </c>
      <c r="Y539" s="97">
        <f t="shared" ref="Y539:Y545" si="57">X539*K539</f>
        <v>0</v>
      </c>
      <c r="Z539" s="97">
        <v>0</v>
      </c>
      <c r="AA539" s="98">
        <f t="shared" ref="AA539:AA545" si="58">Z539*K539</f>
        <v>0</v>
      </c>
      <c r="AR539" s="6" t="s">
        <v>184</v>
      </c>
      <c r="AT539" s="6" t="s">
        <v>106</v>
      </c>
      <c r="AU539" s="6" t="s">
        <v>9</v>
      </c>
      <c r="AY539" s="6" t="s">
        <v>105</v>
      </c>
      <c r="BE539" s="99">
        <f t="shared" ref="BE539:BE545" si="59">IF(U539="základní",N539,0)</f>
        <v>0</v>
      </c>
      <c r="BF539" s="99">
        <f t="shared" ref="BF539:BF545" si="60">IF(U539="snížená",N539,0)</f>
        <v>0</v>
      </c>
      <c r="BG539" s="99">
        <f t="shared" ref="BG539:BG545" si="61">IF(U539="zákl. přenesená",N539,0)</f>
        <v>0</v>
      </c>
      <c r="BH539" s="99">
        <f t="shared" ref="BH539:BH545" si="62">IF(U539="sníž. přenesená",N539,0)</f>
        <v>0</v>
      </c>
      <c r="BI539" s="99">
        <f t="shared" ref="BI539:BI545" si="63">IF(U539="nulová",N539,0)</f>
        <v>0</v>
      </c>
      <c r="BJ539" s="6" t="s">
        <v>80</v>
      </c>
      <c r="BK539" s="99">
        <f t="shared" ref="BK539:BK545" si="64">ROUND(L539*K539,2)</f>
        <v>0</v>
      </c>
      <c r="BL539" s="6" t="s">
        <v>184</v>
      </c>
      <c r="BM539" s="6" t="s">
        <v>1102</v>
      </c>
    </row>
    <row r="540" spans="2:65" s="13" customFormat="1" ht="16.5" hidden="1" customHeight="1" x14ac:dyDescent="0.3">
      <c r="B540" s="56"/>
      <c r="C540" s="91" t="s">
        <v>1103</v>
      </c>
      <c r="D540" s="91" t="s">
        <v>106</v>
      </c>
      <c r="E540" s="92" t="s">
        <v>1104</v>
      </c>
      <c r="F540" s="139" t="s">
        <v>1105</v>
      </c>
      <c r="G540" s="139"/>
      <c r="H540" s="139"/>
      <c r="I540" s="139"/>
      <c r="J540" s="93" t="s">
        <v>192</v>
      </c>
      <c r="K540" s="94">
        <v>22</v>
      </c>
      <c r="L540" s="140">
        <v>0</v>
      </c>
      <c r="M540" s="140"/>
      <c r="N540" s="130">
        <f t="shared" si="55"/>
        <v>0</v>
      </c>
      <c r="O540" s="130"/>
      <c r="P540" s="130"/>
      <c r="Q540" s="130"/>
      <c r="R540" s="59"/>
      <c r="T540" s="95" t="s">
        <v>17</v>
      </c>
      <c r="U540" s="96" t="s">
        <v>33</v>
      </c>
      <c r="W540" s="97">
        <f t="shared" si="56"/>
        <v>0</v>
      </c>
      <c r="X540" s="97">
        <v>0</v>
      </c>
      <c r="Y540" s="97">
        <f t="shared" si="57"/>
        <v>0</v>
      </c>
      <c r="Z540" s="97">
        <v>0</v>
      </c>
      <c r="AA540" s="98">
        <f t="shared" si="58"/>
        <v>0</v>
      </c>
      <c r="AR540" s="6" t="s">
        <v>184</v>
      </c>
      <c r="AT540" s="6" t="s">
        <v>106</v>
      </c>
      <c r="AU540" s="6" t="s">
        <v>9</v>
      </c>
      <c r="AY540" s="6" t="s">
        <v>105</v>
      </c>
      <c r="BE540" s="99">
        <f t="shared" si="59"/>
        <v>0</v>
      </c>
      <c r="BF540" s="99">
        <f t="shared" si="60"/>
        <v>0</v>
      </c>
      <c r="BG540" s="99">
        <f t="shared" si="61"/>
        <v>0</v>
      </c>
      <c r="BH540" s="99">
        <f t="shared" si="62"/>
        <v>0</v>
      </c>
      <c r="BI540" s="99">
        <f t="shared" si="63"/>
        <v>0</v>
      </c>
      <c r="BJ540" s="6" t="s">
        <v>80</v>
      </c>
      <c r="BK540" s="99">
        <f t="shared" si="64"/>
        <v>0</v>
      </c>
      <c r="BL540" s="6" t="s">
        <v>184</v>
      </c>
      <c r="BM540" s="6" t="s">
        <v>1106</v>
      </c>
    </row>
    <row r="541" spans="2:65" s="13" customFormat="1" ht="25.5" hidden="1" customHeight="1" x14ac:dyDescent="0.3">
      <c r="B541" s="56"/>
      <c r="C541" s="91" t="s">
        <v>1107</v>
      </c>
      <c r="D541" s="91" t="s">
        <v>106</v>
      </c>
      <c r="E541" s="92" t="s">
        <v>1108</v>
      </c>
      <c r="F541" s="139" t="s">
        <v>1109</v>
      </c>
      <c r="G541" s="139"/>
      <c r="H541" s="139"/>
      <c r="I541" s="139"/>
      <c r="J541" s="93" t="s">
        <v>192</v>
      </c>
      <c r="K541" s="94">
        <v>3.3</v>
      </c>
      <c r="L541" s="140">
        <v>0</v>
      </c>
      <c r="M541" s="140"/>
      <c r="N541" s="130">
        <f t="shared" si="55"/>
        <v>0</v>
      </c>
      <c r="O541" s="130"/>
      <c r="P541" s="130"/>
      <c r="Q541" s="130"/>
      <c r="R541" s="59"/>
      <c r="T541" s="95" t="s">
        <v>17</v>
      </c>
      <c r="U541" s="96" t="s">
        <v>33</v>
      </c>
      <c r="W541" s="97">
        <f t="shared" si="56"/>
        <v>0</v>
      </c>
      <c r="X541" s="97">
        <v>0</v>
      </c>
      <c r="Y541" s="97">
        <f t="shared" si="57"/>
        <v>0</v>
      </c>
      <c r="Z541" s="97">
        <v>0</v>
      </c>
      <c r="AA541" s="98">
        <f t="shared" si="58"/>
        <v>0</v>
      </c>
      <c r="AR541" s="6" t="s">
        <v>184</v>
      </c>
      <c r="AT541" s="6" t="s">
        <v>106</v>
      </c>
      <c r="AU541" s="6" t="s">
        <v>9</v>
      </c>
      <c r="AY541" s="6" t="s">
        <v>105</v>
      </c>
      <c r="BE541" s="99">
        <f t="shared" si="59"/>
        <v>0</v>
      </c>
      <c r="BF541" s="99">
        <f t="shared" si="60"/>
        <v>0</v>
      </c>
      <c r="BG541" s="99">
        <f t="shared" si="61"/>
        <v>0</v>
      </c>
      <c r="BH541" s="99">
        <f t="shared" si="62"/>
        <v>0</v>
      </c>
      <c r="BI541" s="99">
        <f t="shared" si="63"/>
        <v>0</v>
      </c>
      <c r="BJ541" s="6" t="s">
        <v>80</v>
      </c>
      <c r="BK541" s="99">
        <f t="shared" si="64"/>
        <v>0</v>
      </c>
      <c r="BL541" s="6" t="s">
        <v>184</v>
      </c>
      <c r="BM541" s="6" t="s">
        <v>1110</v>
      </c>
    </row>
    <row r="542" spans="2:65" s="13" customFormat="1" ht="25.5" hidden="1" customHeight="1" x14ac:dyDescent="0.3">
      <c r="B542" s="56"/>
      <c r="C542" s="114" t="s">
        <v>1111</v>
      </c>
      <c r="D542" s="114" t="s">
        <v>196</v>
      </c>
      <c r="E542" s="115" t="s">
        <v>1112</v>
      </c>
      <c r="F542" s="146" t="s">
        <v>1113</v>
      </c>
      <c r="G542" s="146"/>
      <c r="H542" s="146"/>
      <c r="I542" s="146"/>
      <c r="J542" s="116" t="s">
        <v>192</v>
      </c>
      <c r="K542" s="117">
        <v>4</v>
      </c>
      <c r="L542" s="147">
        <v>0</v>
      </c>
      <c r="M542" s="147"/>
      <c r="N542" s="143">
        <f t="shared" si="55"/>
        <v>0</v>
      </c>
      <c r="O542" s="130"/>
      <c r="P542" s="130"/>
      <c r="Q542" s="130"/>
      <c r="R542" s="59"/>
      <c r="T542" s="95" t="s">
        <v>17</v>
      </c>
      <c r="U542" s="96" t="s">
        <v>33</v>
      </c>
      <c r="W542" s="97">
        <f t="shared" si="56"/>
        <v>0</v>
      </c>
      <c r="X542" s="97">
        <v>0</v>
      </c>
      <c r="Y542" s="97">
        <f t="shared" si="57"/>
        <v>0</v>
      </c>
      <c r="Z542" s="97">
        <v>0</v>
      </c>
      <c r="AA542" s="98">
        <f t="shared" si="58"/>
        <v>0</v>
      </c>
      <c r="AR542" s="6" t="s">
        <v>268</v>
      </c>
      <c r="AT542" s="6" t="s">
        <v>196</v>
      </c>
      <c r="AU542" s="6" t="s">
        <v>9</v>
      </c>
      <c r="AY542" s="6" t="s">
        <v>105</v>
      </c>
      <c r="BE542" s="99">
        <f t="shared" si="59"/>
        <v>0</v>
      </c>
      <c r="BF542" s="99">
        <f t="shared" si="60"/>
        <v>0</v>
      </c>
      <c r="BG542" s="99">
        <f t="shared" si="61"/>
        <v>0</v>
      </c>
      <c r="BH542" s="99">
        <f t="shared" si="62"/>
        <v>0</v>
      </c>
      <c r="BI542" s="99">
        <f t="shared" si="63"/>
        <v>0</v>
      </c>
      <c r="BJ542" s="6" t="s">
        <v>80</v>
      </c>
      <c r="BK542" s="99">
        <f t="shared" si="64"/>
        <v>0</v>
      </c>
      <c r="BL542" s="6" t="s">
        <v>184</v>
      </c>
      <c r="BM542" s="6" t="s">
        <v>1114</v>
      </c>
    </row>
    <row r="543" spans="2:65" s="13" customFormat="1" ht="16.5" hidden="1" customHeight="1" x14ac:dyDescent="0.3">
      <c r="B543" s="56"/>
      <c r="C543" s="91" t="s">
        <v>1115</v>
      </c>
      <c r="D543" s="91" t="s">
        <v>106</v>
      </c>
      <c r="E543" s="92" t="s">
        <v>1116</v>
      </c>
      <c r="F543" s="139" t="s">
        <v>1117</v>
      </c>
      <c r="G543" s="139"/>
      <c r="H543" s="139"/>
      <c r="I543" s="139"/>
      <c r="J543" s="93" t="s">
        <v>276</v>
      </c>
      <c r="K543" s="94">
        <v>45</v>
      </c>
      <c r="L543" s="140">
        <v>0</v>
      </c>
      <c r="M543" s="140"/>
      <c r="N543" s="130">
        <f t="shared" si="55"/>
        <v>0</v>
      </c>
      <c r="O543" s="130"/>
      <c r="P543" s="130"/>
      <c r="Q543" s="130"/>
      <c r="R543" s="59"/>
      <c r="T543" s="95" t="s">
        <v>17</v>
      </c>
      <c r="U543" s="96" t="s">
        <v>33</v>
      </c>
      <c r="W543" s="97">
        <f t="shared" si="56"/>
        <v>0</v>
      </c>
      <c r="X543" s="97">
        <v>0</v>
      </c>
      <c r="Y543" s="97">
        <f t="shared" si="57"/>
        <v>0</v>
      </c>
      <c r="Z543" s="97">
        <v>0</v>
      </c>
      <c r="AA543" s="98">
        <f t="shared" si="58"/>
        <v>0</v>
      </c>
      <c r="AR543" s="6" t="s">
        <v>184</v>
      </c>
      <c r="AT543" s="6" t="s">
        <v>106</v>
      </c>
      <c r="AU543" s="6" t="s">
        <v>9</v>
      </c>
      <c r="AY543" s="6" t="s">
        <v>105</v>
      </c>
      <c r="BE543" s="99">
        <f t="shared" si="59"/>
        <v>0</v>
      </c>
      <c r="BF543" s="99">
        <f t="shared" si="60"/>
        <v>0</v>
      </c>
      <c r="BG543" s="99">
        <f t="shared" si="61"/>
        <v>0</v>
      </c>
      <c r="BH543" s="99">
        <f t="shared" si="62"/>
        <v>0</v>
      </c>
      <c r="BI543" s="99">
        <f t="shared" si="63"/>
        <v>0</v>
      </c>
      <c r="BJ543" s="6" t="s">
        <v>80</v>
      </c>
      <c r="BK543" s="99">
        <f t="shared" si="64"/>
        <v>0</v>
      </c>
      <c r="BL543" s="6" t="s">
        <v>184</v>
      </c>
      <c r="BM543" s="6" t="s">
        <v>1118</v>
      </c>
    </row>
    <row r="544" spans="2:65" s="13" customFormat="1" ht="25.5" hidden="1" customHeight="1" x14ac:dyDescent="0.3">
      <c r="B544" s="56"/>
      <c r="C544" s="91" t="s">
        <v>1119</v>
      </c>
      <c r="D544" s="91" t="s">
        <v>106</v>
      </c>
      <c r="E544" s="92" t="s">
        <v>1120</v>
      </c>
      <c r="F544" s="139" t="s">
        <v>1121</v>
      </c>
      <c r="G544" s="139"/>
      <c r="H544" s="139"/>
      <c r="I544" s="139"/>
      <c r="J544" s="93" t="s">
        <v>204</v>
      </c>
      <c r="K544" s="94">
        <v>13.34</v>
      </c>
      <c r="L544" s="140">
        <v>0</v>
      </c>
      <c r="M544" s="140"/>
      <c r="N544" s="130">
        <f t="shared" si="55"/>
        <v>0</v>
      </c>
      <c r="O544" s="130"/>
      <c r="P544" s="130"/>
      <c r="Q544" s="130"/>
      <c r="R544" s="59"/>
      <c r="T544" s="95" t="s">
        <v>17</v>
      </c>
      <c r="U544" s="96" t="s">
        <v>33</v>
      </c>
      <c r="W544" s="97">
        <f t="shared" si="56"/>
        <v>0</v>
      </c>
      <c r="X544" s="97">
        <v>7.1500000000000001E-3</v>
      </c>
      <c r="Y544" s="97">
        <f t="shared" si="57"/>
        <v>9.5380999999999994E-2</v>
      </c>
      <c r="Z544" s="97">
        <v>0</v>
      </c>
      <c r="AA544" s="98">
        <f t="shared" si="58"/>
        <v>0</v>
      </c>
      <c r="AR544" s="6" t="s">
        <v>184</v>
      </c>
      <c r="AT544" s="6" t="s">
        <v>106</v>
      </c>
      <c r="AU544" s="6" t="s">
        <v>9</v>
      </c>
      <c r="AY544" s="6" t="s">
        <v>105</v>
      </c>
      <c r="BE544" s="99">
        <f t="shared" si="59"/>
        <v>0</v>
      </c>
      <c r="BF544" s="99">
        <f t="shared" si="60"/>
        <v>0</v>
      </c>
      <c r="BG544" s="99">
        <f t="shared" si="61"/>
        <v>0</v>
      </c>
      <c r="BH544" s="99">
        <f t="shared" si="62"/>
        <v>0</v>
      </c>
      <c r="BI544" s="99">
        <f t="shared" si="63"/>
        <v>0</v>
      </c>
      <c r="BJ544" s="6" t="s">
        <v>80</v>
      </c>
      <c r="BK544" s="99">
        <f t="shared" si="64"/>
        <v>0</v>
      </c>
      <c r="BL544" s="6" t="s">
        <v>184</v>
      </c>
      <c r="BM544" s="6" t="s">
        <v>1122</v>
      </c>
    </row>
    <row r="545" spans="2:65" s="13" customFormat="1" ht="25.5" hidden="1" customHeight="1" x14ac:dyDescent="0.3">
      <c r="B545" s="56"/>
      <c r="C545" s="91" t="s">
        <v>1123</v>
      </c>
      <c r="D545" s="91" t="s">
        <v>106</v>
      </c>
      <c r="E545" s="92" t="s">
        <v>1124</v>
      </c>
      <c r="F545" s="139" t="s">
        <v>1125</v>
      </c>
      <c r="G545" s="139"/>
      <c r="H545" s="139"/>
      <c r="I545" s="139"/>
      <c r="J545" s="93" t="s">
        <v>726</v>
      </c>
      <c r="K545" s="122">
        <v>0</v>
      </c>
      <c r="L545" s="140">
        <v>0</v>
      </c>
      <c r="M545" s="140"/>
      <c r="N545" s="130">
        <f t="shared" si="55"/>
        <v>0</v>
      </c>
      <c r="O545" s="130"/>
      <c r="P545" s="130"/>
      <c r="Q545" s="130"/>
      <c r="R545" s="59"/>
      <c r="T545" s="95" t="s">
        <v>17</v>
      </c>
      <c r="U545" s="96" t="s">
        <v>33</v>
      </c>
      <c r="W545" s="97">
        <f t="shared" si="56"/>
        <v>0</v>
      </c>
      <c r="X545" s="97">
        <v>0</v>
      </c>
      <c r="Y545" s="97">
        <f t="shared" si="57"/>
        <v>0</v>
      </c>
      <c r="Z545" s="97">
        <v>0</v>
      </c>
      <c r="AA545" s="98">
        <f t="shared" si="58"/>
        <v>0</v>
      </c>
      <c r="AR545" s="6" t="s">
        <v>184</v>
      </c>
      <c r="AT545" s="6" t="s">
        <v>106</v>
      </c>
      <c r="AU545" s="6" t="s">
        <v>9</v>
      </c>
      <c r="AY545" s="6" t="s">
        <v>105</v>
      </c>
      <c r="BE545" s="99">
        <f t="shared" si="59"/>
        <v>0</v>
      </c>
      <c r="BF545" s="99">
        <f t="shared" si="60"/>
        <v>0</v>
      </c>
      <c r="BG545" s="99">
        <f t="shared" si="61"/>
        <v>0</v>
      </c>
      <c r="BH545" s="99">
        <f t="shared" si="62"/>
        <v>0</v>
      </c>
      <c r="BI545" s="99">
        <f t="shared" si="63"/>
        <v>0</v>
      </c>
      <c r="BJ545" s="6" t="s">
        <v>80</v>
      </c>
      <c r="BK545" s="99">
        <f t="shared" si="64"/>
        <v>0</v>
      </c>
      <c r="BL545" s="6" t="s">
        <v>184</v>
      </c>
      <c r="BM545" s="6" t="s">
        <v>1126</v>
      </c>
    </row>
    <row r="546" spans="2:65" s="81" customFormat="1" ht="29.85" hidden="1" customHeight="1" x14ac:dyDescent="0.3">
      <c r="B546" s="80"/>
      <c r="D546" s="90" t="s">
        <v>74</v>
      </c>
      <c r="E546" s="90"/>
      <c r="F546" s="90"/>
      <c r="G546" s="90"/>
      <c r="H546" s="90"/>
      <c r="I546" s="90"/>
      <c r="J546" s="90"/>
      <c r="K546" s="90"/>
      <c r="L546" s="90"/>
      <c r="M546" s="90"/>
      <c r="N546" s="141">
        <f>BK546</f>
        <v>0</v>
      </c>
      <c r="O546" s="142"/>
      <c r="P546" s="142"/>
      <c r="Q546" s="142"/>
      <c r="R546" s="83"/>
      <c r="T546" s="84"/>
      <c r="W546" s="85">
        <f>SUM(W547:W557)</f>
        <v>0</v>
      </c>
      <c r="Y546" s="85">
        <f>SUM(Y547:Y557)</f>
        <v>0.95640100000000006</v>
      </c>
      <c r="AA546" s="86">
        <f>SUM(AA547:AA557)</f>
        <v>0</v>
      </c>
      <c r="AR546" s="87" t="s">
        <v>9</v>
      </c>
      <c r="AT546" s="88" t="s">
        <v>103</v>
      </c>
      <c r="AU546" s="88" t="s">
        <v>80</v>
      </c>
      <c r="AY546" s="87" t="s">
        <v>105</v>
      </c>
      <c r="BK546" s="89">
        <f>SUM(BK547:BK557)</f>
        <v>0</v>
      </c>
    </row>
    <row r="547" spans="2:65" s="13" customFormat="1" ht="16.5" hidden="1" customHeight="1" x14ac:dyDescent="0.3">
      <c r="B547" s="56"/>
      <c r="C547" s="91" t="s">
        <v>1127</v>
      </c>
      <c r="D547" s="91" t="s">
        <v>106</v>
      </c>
      <c r="E547" s="92" t="s">
        <v>1128</v>
      </c>
      <c r="F547" s="139" t="s">
        <v>1129</v>
      </c>
      <c r="G547" s="139"/>
      <c r="H547" s="139"/>
      <c r="I547" s="139"/>
      <c r="J547" s="93" t="s">
        <v>204</v>
      </c>
      <c r="K547" s="94">
        <v>82.42</v>
      </c>
      <c r="L547" s="140">
        <v>0</v>
      </c>
      <c r="M547" s="140"/>
      <c r="N547" s="130">
        <f>ROUND(L547*K547,2)</f>
        <v>0</v>
      </c>
      <c r="O547" s="130"/>
      <c r="P547" s="130"/>
      <c r="Q547" s="130"/>
      <c r="R547" s="59"/>
      <c r="T547" s="95" t="s">
        <v>17</v>
      </c>
      <c r="U547" s="96" t="s">
        <v>33</v>
      </c>
      <c r="W547" s="97">
        <f>V547*K547</f>
        <v>0</v>
      </c>
      <c r="X547" s="97">
        <v>0</v>
      </c>
      <c r="Y547" s="97">
        <f>X547*K547</f>
        <v>0</v>
      </c>
      <c r="Z547" s="97">
        <v>0</v>
      </c>
      <c r="AA547" s="98">
        <f>Z547*K547</f>
        <v>0</v>
      </c>
      <c r="AR547" s="6" t="s">
        <v>184</v>
      </c>
      <c r="AT547" s="6" t="s">
        <v>106</v>
      </c>
      <c r="AU547" s="6" t="s">
        <v>9</v>
      </c>
      <c r="AY547" s="6" t="s">
        <v>105</v>
      </c>
      <c r="BE547" s="99">
        <f>IF(U547="základní",N547,0)</f>
        <v>0</v>
      </c>
      <c r="BF547" s="99">
        <f>IF(U547="snížená",N547,0)</f>
        <v>0</v>
      </c>
      <c r="BG547" s="99">
        <f>IF(U547="zákl. přenesená",N547,0)</f>
        <v>0</v>
      </c>
      <c r="BH547" s="99">
        <f>IF(U547="sníž. přenesená",N547,0)</f>
        <v>0</v>
      </c>
      <c r="BI547" s="99">
        <f>IF(U547="nulová",N547,0)</f>
        <v>0</v>
      </c>
      <c r="BJ547" s="6" t="s">
        <v>80</v>
      </c>
      <c r="BK547" s="99">
        <f>ROUND(L547*K547,2)</f>
        <v>0</v>
      </c>
      <c r="BL547" s="6" t="s">
        <v>184</v>
      </c>
      <c r="BM547" s="6" t="s">
        <v>1130</v>
      </c>
    </row>
    <row r="548" spans="2:65" s="101" customFormat="1" ht="16.5" hidden="1" customHeight="1" x14ac:dyDescent="0.3">
      <c r="B548" s="100"/>
      <c r="E548" s="102" t="s">
        <v>17</v>
      </c>
      <c r="F548" s="133" t="s">
        <v>1131</v>
      </c>
      <c r="G548" s="134"/>
      <c r="H548" s="134"/>
      <c r="I548" s="134"/>
      <c r="K548" s="103">
        <v>82.42</v>
      </c>
      <c r="R548" s="104"/>
      <c r="T548" s="105"/>
      <c r="AA548" s="106"/>
      <c r="AT548" s="102" t="s">
        <v>113</v>
      </c>
      <c r="AU548" s="102" t="s">
        <v>9</v>
      </c>
      <c r="AV548" s="101" t="s">
        <v>9</v>
      </c>
      <c r="AW548" s="101" t="s">
        <v>114</v>
      </c>
      <c r="AX548" s="101" t="s">
        <v>80</v>
      </c>
      <c r="AY548" s="102" t="s">
        <v>105</v>
      </c>
    </row>
    <row r="549" spans="2:65" s="13" customFormat="1" ht="25.5" hidden="1" customHeight="1" x14ac:dyDescent="0.3">
      <c r="B549" s="56"/>
      <c r="C549" s="91" t="s">
        <v>1132</v>
      </c>
      <c r="D549" s="91" t="s">
        <v>106</v>
      </c>
      <c r="E549" s="92" t="s">
        <v>1133</v>
      </c>
      <c r="F549" s="139" t="s">
        <v>1134</v>
      </c>
      <c r="G549" s="139"/>
      <c r="H549" s="139"/>
      <c r="I549" s="139"/>
      <c r="J549" s="93" t="s">
        <v>204</v>
      </c>
      <c r="K549" s="94">
        <v>82.42</v>
      </c>
      <c r="L549" s="140">
        <v>0</v>
      </c>
      <c r="M549" s="140"/>
      <c r="N549" s="130">
        <f t="shared" ref="N549:N557" si="65">ROUND(L549*K549,2)</f>
        <v>0</v>
      </c>
      <c r="O549" s="130"/>
      <c r="P549" s="130"/>
      <c r="Q549" s="130"/>
      <c r="R549" s="59"/>
      <c r="T549" s="95" t="s">
        <v>17</v>
      </c>
      <c r="U549" s="96" t="s">
        <v>33</v>
      </c>
      <c r="W549" s="97">
        <f t="shared" ref="W549:W557" si="66">V549*K549</f>
        <v>0</v>
      </c>
      <c r="X549" s="97">
        <v>2.0000000000000001E-4</v>
      </c>
      <c r="Y549" s="97">
        <f t="shared" ref="Y549:Y557" si="67">X549*K549</f>
        <v>1.6484000000000002E-2</v>
      </c>
      <c r="Z549" s="97">
        <v>0</v>
      </c>
      <c r="AA549" s="98">
        <f t="shared" ref="AA549:AA557" si="68">Z549*K549</f>
        <v>0</v>
      </c>
      <c r="AR549" s="6" t="s">
        <v>184</v>
      </c>
      <c r="AT549" s="6" t="s">
        <v>106</v>
      </c>
      <c r="AU549" s="6" t="s">
        <v>9</v>
      </c>
      <c r="AY549" s="6" t="s">
        <v>105</v>
      </c>
      <c r="BE549" s="99">
        <f t="shared" ref="BE549:BE557" si="69">IF(U549="základní",N549,0)</f>
        <v>0</v>
      </c>
      <c r="BF549" s="99">
        <f t="shared" ref="BF549:BF557" si="70">IF(U549="snížená",N549,0)</f>
        <v>0</v>
      </c>
      <c r="BG549" s="99">
        <f t="shared" ref="BG549:BG557" si="71">IF(U549="zákl. přenesená",N549,0)</f>
        <v>0</v>
      </c>
      <c r="BH549" s="99">
        <f t="shared" ref="BH549:BH557" si="72">IF(U549="sníž. přenesená",N549,0)</f>
        <v>0</v>
      </c>
      <c r="BI549" s="99">
        <f t="shared" ref="BI549:BI557" si="73">IF(U549="nulová",N549,0)</f>
        <v>0</v>
      </c>
      <c r="BJ549" s="6" t="s">
        <v>80</v>
      </c>
      <c r="BK549" s="99">
        <f t="shared" ref="BK549:BK557" si="74">ROUND(L549*K549,2)</f>
        <v>0</v>
      </c>
      <c r="BL549" s="6" t="s">
        <v>184</v>
      </c>
      <c r="BM549" s="6" t="s">
        <v>1135</v>
      </c>
    </row>
    <row r="550" spans="2:65" s="13" customFormat="1" ht="25.5" hidden="1" customHeight="1" x14ac:dyDescent="0.3">
      <c r="B550" s="56"/>
      <c r="C550" s="91" t="s">
        <v>1136</v>
      </c>
      <c r="D550" s="91" t="s">
        <v>106</v>
      </c>
      <c r="E550" s="92" t="s">
        <v>1137</v>
      </c>
      <c r="F550" s="139" t="s">
        <v>1138</v>
      </c>
      <c r="G550" s="139"/>
      <c r="H550" s="139"/>
      <c r="I550" s="139"/>
      <c r="J550" s="93" t="s">
        <v>204</v>
      </c>
      <c r="K550" s="94">
        <v>82.42</v>
      </c>
      <c r="L550" s="140">
        <v>0</v>
      </c>
      <c r="M550" s="140"/>
      <c r="N550" s="130">
        <f t="shared" si="65"/>
        <v>0</v>
      </c>
      <c r="O550" s="130"/>
      <c r="P550" s="130"/>
      <c r="Q550" s="130"/>
      <c r="R550" s="59"/>
      <c r="T550" s="95" t="s">
        <v>17</v>
      </c>
      <c r="U550" s="96" t="s">
        <v>33</v>
      </c>
      <c r="W550" s="97">
        <f t="shared" si="66"/>
        <v>0</v>
      </c>
      <c r="X550" s="97">
        <v>4.5500000000000002E-3</v>
      </c>
      <c r="Y550" s="97">
        <f t="shared" si="67"/>
        <v>0.37501100000000004</v>
      </c>
      <c r="Z550" s="97">
        <v>0</v>
      </c>
      <c r="AA550" s="98">
        <f t="shared" si="68"/>
        <v>0</v>
      </c>
      <c r="AR550" s="6" t="s">
        <v>184</v>
      </c>
      <c r="AT550" s="6" t="s">
        <v>106</v>
      </c>
      <c r="AU550" s="6" t="s">
        <v>9</v>
      </c>
      <c r="AY550" s="6" t="s">
        <v>105</v>
      </c>
      <c r="BE550" s="99">
        <f t="shared" si="69"/>
        <v>0</v>
      </c>
      <c r="BF550" s="99">
        <f t="shared" si="70"/>
        <v>0</v>
      </c>
      <c r="BG550" s="99">
        <f t="shared" si="71"/>
        <v>0</v>
      </c>
      <c r="BH550" s="99">
        <f t="shared" si="72"/>
        <v>0</v>
      </c>
      <c r="BI550" s="99">
        <f t="shared" si="73"/>
        <v>0</v>
      </c>
      <c r="BJ550" s="6" t="s">
        <v>80</v>
      </c>
      <c r="BK550" s="99">
        <f t="shared" si="74"/>
        <v>0</v>
      </c>
      <c r="BL550" s="6" t="s">
        <v>184</v>
      </c>
      <c r="BM550" s="6" t="s">
        <v>1139</v>
      </c>
    </row>
    <row r="551" spans="2:65" s="13" customFormat="1" ht="25.5" hidden="1" customHeight="1" x14ac:dyDescent="0.3">
      <c r="B551" s="56"/>
      <c r="C551" s="91" t="s">
        <v>1140</v>
      </c>
      <c r="D551" s="91" t="s">
        <v>106</v>
      </c>
      <c r="E551" s="92" t="s">
        <v>1141</v>
      </c>
      <c r="F551" s="139" t="s">
        <v>1142</v>
      </c>
      <c r="G551" s="139"/>
      <c r="H551" s="139"/>
      <c r="I551" s="139"/>
      <c r="J551" s="93" t="s">
        <v>204</v>
      </c>
      <c r="K551" s="94">
        <v>82.42</v>
      </c>
      <c r="L551" s="140">
        <v>0</v>
      </c>
      <c r="M551" s="140"/>
      <c r="N551" s="130">
        <f t="shared" si="65"/>
        <v>0</v>
      </c>
      <c r="O551" s="130"/>
      <c r="P551" s="130"/>
      <c r="Q551" s="130"/>
      <c r="R551" s="59"/>
      <c r="T551" s="95" t="s">
        <v>17</v>
      </c>
      <c r="U551" s="96" t="s">
        <v>33</v>
      </c>
      <c r="W551" s="97">
        <f t="shared" si="66"/>
        <v>0</v>
      </c>
      <c r="X551" s="97">
        <v>2.9999999999999997E-4</v>
      </c>
      <c r="Y551" s="97">
        <f t="shared" si="67"/>
        <v>2.4725999999999998E-2</v>
      </c>
      <c r="Z551" s="97">
        <v>0</v>
      </c>
      <c r="AA551" s="98">
        <f t="shared" si="68"/>
        <v>0</v>
      </c>
      <c r="AR551" s="6" t="s">
        <v>184</v>
      </c>
      <c r="AT551" s="6" t="s">
        <v>106</v>
      </c>
      <c r="AU551" s="6" t="s">
        <v>9</v>
      </c>
      <c r="AY551" s="6" t="s">
        <v>105</v>
      </c>
      <c r="BE551" s="99">
        <f t="shared" si="69"/>
        <v>0</v>
      </c>
      <c r="BF551" s="99">
        <f t="shared" si="70"/>
        <v>0</v>
      </c>
      <c r="BG551" s="99">
        <f t="shared" si="71"/>
        <v>0</v>
      </c>
      <c r="BH551" s="99">
        <f t="shared" si="72"/>
        <v>0</v>
      </c>
      <c r="BI551" s="99">
        <f t="shared" si="73"/>
        <v>0</v>
      </c>
      <c r="BJ551" s="6" t="s">
        <v>80</v>
      </c>
      <c r="BK551" s="99">
        <f t="shared" si="74"/>
        <v>0</v>
      </c>
      <c r="BL551" s="6" t="s">
        <v>184</v>
      </c>
      <c r="BM551" s="6" t="s">
        <v>1143</v>
      </c>
    </row>
    <row r="552" spans="2:65" s="13" customFormat="1" ht="25.5" hidden="1" customHeight="1" x14ac:dyDescent="0.3">
      <c r="B552" s="56"/>
      <c r="C552" s="114" t="s">
        <v>1144</v>
      </c>
      <c r="D552" s="114" t="s">
        <v>196</v>
      </c>
      <c r="E552" s="115" t="s">
        <v>1145</v>
      </c>
      <c r="F552" s="146" t="s">
        <v>1146</v>
      </c>
      <c r="G552" s="146"/>
      <c r="H552" s="146"/>
      <c r="I552" s="146"/>
      <c r="J552" s="116" t="s">
        <v>204</v>
      </c>
      <c r="K552" s="117">
        <v>88</v>
      </c>
      <c r="L552" s="147">
        <v>0</v>
      </c>
      <c r="M552" s="147"/>
      <c r="N552" s="143">
        <f t="shared" si="65"/>
        <v>0</v>
      </c>
      <c r="O552" s="130"/>
      <c r="P552" s="130"/>
      <c r="Q552" s="130"/>
      <c r="R552" s="59"/>
      <c r="T552" s="95" t="s">
        <v>17</v>
      </c>
      <c r="U552" s="96" t="s">
        <v>33</v>
      </c>
      <c r="W552" s="97">
        <f t="shared" si="66"/>
        <v>0</v>
      </c>
      <c r="X552" s="97">
        <v>6.0000000000000001E-3</v>
      </c>
      <c r="Y552" s="97">
        <f t="shared" si="67"/>
        <v>0.52800000000000002</v>
      </c>
      <c r="Z552" s="97">
        <v>0</v>
      </c>
      <c r="AA552" s="98">
        <f t="shared" si="68"/>
        <v>0</v>
      </c>
      <c r="AR552" s="6" t="s">
        <v>268</v>
      </c>
      <c r="AT552" s="6" t="s">
        <v>196</v>
      </c>
      <c r="AU552" s="6" t="s">
        <v>9</v>
      </c>
      <c r="AY552" s="6" t="s">
        <v>105</v>
      </c>
      <c r="BE552" s="99">
        <f t="shared" si="69"/>
        <v>0</v>
      </c>
      <c r="BF552" s="99">
        <f t="shared" si="70"/>
        <v>0</v>
      </c>
      <c r="BG552" s="99">
        <f t="shared" si="71"/>
        <v>0</v>
      </c>
      <c r="BH552" s="99">
        <f t="shared" si="72"/>
        <v>0</v>
      </c>
      <c r="BI552" s="99">
        <f t="shared" si="73"/>
        <v>0</v>
      </c>
      <c r="BJ552" s="6" t="s">
        <v>80</v>
      </c>
      <c r="BK552" s="99">
        <f t="shared" si="74"/>
        <v>0</v>
      </c>
      <c r="BL552" s="6" t="s">
        <v>184</v>
      </c>
      <c r="BM552" s="6" t="s">
        <v>1147</v>
      </c>
    </row>
    <row r="553" spans="2:65" s="13" customFormat="1" ht="25.5" hidden="1" customHeight="1" x14ac:dyDescent="0.3">
      <c r="B553" s="56"/>
      <c r="C553" s="91" t="s">
        <v>1148</v>
      </c>
      <c r="D553" s="91" t="s">
        <v>106</v>
      </c>
      <c r="E553" s="92" t="s">
        <v>1149</v>
      </c>
      <c r="F553" s="139" t="s">
        <v>1150</v>
      </c>
      <c r="G553" s="139"/>
      <c r="H553" s="139"/>
      <c r="I553" s="139"/>
      <c r="J553" s="93" t="s">
        <v>192</v>
      </c>
      <c r="K553" s="94">
        <v>30</v>
      </c>
      <c r="L553" s="140">
        <v>0</v>
      </c>
      <c r="M553" s="140"/>
      <c r="N553" s="130">
        <f t="shared" si="65"/>
        <v>0</v>
      </c>
      <c r="O553" s="130"/>
      <c r="P553" s="130"/>
      <c r="Q553" s="130"/>
      <c r="R553" s="59"/>
      <c r="T553" s="95" t="s">
        <v>17</v>
      </c>
      <c r="U553" s="96" t="s">
        <v>33</v>
      </c>
      <c r="W553" s="97">
        <f t="shared" si="66"/>
        <v>0</v>
      </c>
      <c r="X553" s="97">
        <v>1.0000000000000001E-5</v>
      </c>
      <c r="Y553" s="97">
        <f t="shared" si="67"/>
        <v>3.0000000000000003E-4</v>
      </c>
      <c r="Z553" s="97">
        <v>0</v>
      </c>
      <c r="AA553" s="98">
        <f t="shared" si="68"/>
        <v>0</v>
      </c>
      <c r="AR553" s="6" t="s">
        <v>184</v>
      </c>
      <c r="AT553" s="6" t="s">
        <v>106</v>
      </c>
      <c r="AU553" s="6" t="s">
        <v>9</v>
      </c>
      <c r="AY553" s="6" t="s">
        <v>105</v>
      </c>
      <c r="BE553" s="99">
        <f t="shared" si="69"/>
        <v>0</v>
      </c>
      <c r="BF553" s="99">
        <f t="shared" si="70"/>
        <v>0</v>
      </c>
      <c r="BG553" s="99">
        <f t="shared" si="71"/>
        <v>0</v>
      </c>
      <c r="BH553" s="99">
        <f t="shared" si="72"/>
        <v>0</v>
      </c>
      <c r="BI553" s="99">
        <f t="shared" si="73"/>
        <v>0</v>
      </c>
      <c r="BJ553" s="6" t="s">
        <v>80</v>
      </c>
      <c r="BK553" s="99">
        <f t="shared" si="74"/>
        <v>0</v>
      </c>
      <c r="BL553" s="6" t="s">
        <v>184</v>
      </c>
      <c r="BM553" s="6" t="s">
        <v>1151</v>
      </c>
    </row>
    <row r="554" spans="2:65" s="13" customFormat="1" ht="25.5" hidden="1" customHeight="1" x14ac:dyDescent="0.3">
      <c r="B554" s="56"/>
      <c r="C554" s="114" t="s">
        <v>1152</v>
      </c>
      <c r="D554" s="114" t="s">
        <v>196</v>
      </c>
      <c r="E554" s="115" t="s">
        <v>1153</v>
      </c>
      <c r="F554" s="146" t="s">
        <v>1154</v>
      </c>
      <c r="G554" s="146"/>
      <c r="H554" s="146"/>
      <c r="I554" s="146"/>
      <c r="J554" s="116" t="s">
        <v>192</v>
      </c>
      <c r="K554" s="117">
        <v>30</v>
      </c>
      <c r="L554" s="147">
        <v>0</v>
      </c>
      <c r="M554" s="147"/>
      <c r="N554" s="143">
        <f t="shared" si="65"/>
        <v>0</v>
      </c>
      <c r="O554" s="130"/>
      <c r="P554" s="130"/>
      <c r="Q554" s="130"/>
      <c r="R554" s="59"/>
      <c r="T554" s="95" t="s">
        <v>17</v>
      </c>
      <c r="U554" s="96" t="s">
        <v>33</v>
      </c>
      <c r="W554" s="97">
        <f t="shared" si="66"/>
        <v>0</v>
      </c>
      <c r="X554" s="97">
        <v>3.5E-4</v>
      </c>
      <c r="Y554" s="97">
        <f t="shared" si="67"/>
        <v>1.0500000000000001E-2</v>
      </c>
      <c r="Z554" s="97">
        <v>0</v>
      </c>
      <c r="AA554" s="98">
        <f t="shared" si="68"/>
        <v>0</v>
      </c>
      <c r="AR554" s="6" t="s">
        <v>268</v>
      </c>
      <c r="AT554" s="6" t="s">
        <v>196</v>
      </c>
      <c r="AU554" s="6" t="s">
        <v>9</v>
      </c>
      <c r="AY554" s="6" t="s">
        <v>105</v>
      </c>
      <c r="BE554" s="99">
        <f t="shared" si="69"/>
        <v>0</v>
      </c>
      <c r="BF554" s="99">
        <f t="shared" si="70"/>
        <v>0</v>
      </c>
      <c r="BG554" s="99">
        <f t="shared" si="71"/>
        <v>0</v>
      </c>
      <c r="BH554" s="99">
        <f t="shared" si="72"/>
        <v>0</v>
      </c>
      <c r="BI554" s="99">
        <f t="shared" si="73"/>
        <v>0</v>
      </c>
      <c r="BJ554" s="6" t="s">
        <v>80</v>
      </c>
      <c r="BK554" s="99">
        <f t="shared" si="74"/>
        <v>0</v>
      </c>
      <c r="BL554" s="6" t="s">
        <v>184</v>
      </c>
      <c r="BM554" s="6" t="s">
        <v>1155</v>
      </c>
    </row>
    <row r="555" spans="2:65" s="13" customFormat="1" ht="16.5" hidden="1" customHeight="1" x14ac:dyDescent="0.3">
      <c r="B555" s="56"/>
      <c r="C555" s="91" t="s">
        <v>1156</v>
      </c>
      <c r="D555" s="91" t="s">
        <v>106</v>
      </c>
      <c r="E555" s="92" t="s">
        <v>1157</v>
      </c>
      <c r="F555" s="139" t="s">
        <v>1158</v>
      </c>
      <c r="G555" s="139"/>
      <c r="H555" s="139"/>
      <c r="I555" s="139"/>
      <c r="J555" s="93" t="s">
        <v>192</v>
      </c>
      <c r="K555" s="94">
        <v>46</v>
      </c>
      <c r="L555" s="140">
        <v>0</v>
      </c>
      <c r="M555" s="140"/>
      <c r="N555" s="130">
        <f t="shared" si="65"/>
        <v>0</v>
      </c>
      <c r="O555" s="130"/>
      <c r="P555" s="130"/>
      <c r="Q555" s="130"/>
      <c r="R555" s="59"/>
      <c r="T555" s="95" t="s">
        <v>17</v>
      </c>
      <c r="U555" s="96" t="s">
        <v>33</v>
      </c>
      <c r="W555" s="97">
        <f t="shared" si="66"/>
        <v>0</v>
      </c>
      <c r="X555" s="97">
        <v>3.0000000000000001E-5</v>
      </c>
      <c r="Y555" s="97">
        <f t="shared" si="67"/>
        <v>1.3799999999999999E-3</v>
      </c>
      <c r="Z555" s="97">
        <v>0</v>
      </c>
      <c r="AA555" s="98">
        <f t="shared" si="68"/>
        <v>0</v>
      </c>
      <c r="AR555" s="6" t="s">
        <v>184</v>
      </c>
      <c r="AT555" s="6" t="s">
        <v>106</v>
      </c>
      <c r="AU555" s="6" t="s">
        <v>9</v>
      </c>
      <c r="AY555" s="6" t="s">
        <v>105</v>
      </c>
      <c r="BE555" s="99">
        <f t="shared" si="69"/>
        <v>0</v>
      </c>
      <c r="BF555" s="99">
        <f t="shared" si="70"/>
        <v>0</v>
      </c>
      <c r="BG555" s="99">
        <f t="shared" si="71"/>
        <v>0</v>
      </c>
      <c r="BH555" s="99">
        <f t="shared" si="72"/>
        <v>0</v>
      </c>
      <c r="BI555" s="99">
        <f t="shared" si="73"/>
        <v>0</v>
      </c>
      <c r="BJ555" s="6" t="s">
        <v>80</v>
      </c>
      <c r="BK555" s="99">
        <f t="shared" si="74"/>
        <v>0</v>
      </c>
      <c r="BL555" s="6" t="s">
        <v>184</v>
      </c>
      <c r="BM555" s="6" t="s">
        <v>1159</v>
      </c>
    </row>
    <row r="556" spans="2:65" s="13" customFormat="1" ht="25.5" hidden="1" customHeight="1" x14ac:dyDescent="0.3">
      <c r="B556" s="56"/>
      <c r="C556" s="91" t="s">
        <v>1160</v>
      </c>
      <c r="D556" s="91" t="s">
        <v>106</v>
      </c>
      <c r="E556" s="92" t="s">
        <v>1161</v>
      </c>
      <c r="F556" s="139" t="s">
        <v>1162</v>
      </c>
      <c r="G556" s="139"/>
      <c r="H556" s="139"/>
      <c r="I556" s="139"/>
      <c r="J556" s="93" t="s">
        <v>204</v>
      </c>
      <c r="K556" s="94">
        <v>82.4</v>
      </c>
      <c r="L556" s="140">
        <v>0</v>
      </c>
      <c r="M556" s="140"/>
      <c r="N556" s="130">
        <f t="shared" si="65"/>
        <v>0</v>
      </c>
      <c r="O556" s="130"/>
      <c r="P556" s="130"/>
      <c r="Q556" s="130"/>
      <c r="R556" s="59"/>
      <c r="T556" s="95" t="s">
        <v>17</v>
      </c>
      <c r="U556" s="96" t="s">
        <v>33</v>
      </c>
      <c r="W556" s="97">
        <f t="shared" si="66"/>
        <v>0</v>
      </c>
      <c r="X556" s="97">
        <v>0</v>
      </c>
      <c r="Y556" s="97">
        <f t="shared" si="67"/>
        <v>0</v>
      </c>
      <c r="Z556" s="97">
        <v>0</v>
      </c>
      <c r="AA556" s="98">
        <f t="shared" si="68"/>
        <v>0</v>
      </c>
      <c r="AR556" s="6" t="s">
        <v>184</v>
      </c>
      <c r="AT556" s="6" t="s">
        <v>106</v>
      </c>
      <c r="AU556" s="6" t="s">
        <v>9</v>
      </c>
      <c r="AY556" s="6" t="s">
        <v>105</v>
      </c>
      <c r="BE556" s="99">
        <f t="shared" si="69"/>
        <v>0</v>
      </c>
      <c r="BF556" s="99">
        <f t="shared" si="70"/>
        <v>0</v>
      </c>
      <c r="BG556" s="99">
        <f t="shared" si="71"/>
        <v>0</v>
      </c>
      <c r="BH556" s="99">
        <f t="shared" si="72"/>
        <v>0</v>
      </c>
      <c r="BI556" s="99">
        <f t="shared" si="73"/>
        <v>0</v>
      </c>
      <c r="BJ556" s="6" t="s">
        <v>80</v>
      </c>
      <c r="BK556" s="99">
        <f t="shared" si="74"/>
        <v>0</v>
      </c>
      <c r="BL556" s="6" t="s">
        <v>184</v>
      </c>
      <c r="BM556" s="6" t="s">
        <v>1163</v>
      </c>
    </row>
    <row r="557" spans="2:65" s="13" customFormat="1" ht="25.5" hidden="1" customHeight="1" x14ac:dyDescent="0.3">
      <c r="B557" s="56"/>
      <c r="C557" s="91" t="s">
        <v>1164</v>
      </c>
      <c r="D557" s="91" t="s">
        <v>106</v>
      </c>
      <c r="E557" s="92" t="s">
        <v>1165</v>
      </c>
      <c r="F557" s="139" t="s">
        <v>1166</v>
      </c>
      <c r="G557" s="139"/>
      <c r="H557" s="139"/>
      <c r="I557" s="139"/>
      <c r="J557" s="93" t="s">
        <v>726</v>
      </c>
      <c r="K557" s="122">
        <v>0</v>
      </c>
      <c r="L557" s="140">
        <v>0</v>
      </c>
      <c r="M557" s="140"/>
      <c r="N557" s="130">
        <f t="shared" si="65"/>
        <v>0</v>
      </c>
      <c r="O557" s="130"/>
      <c r="P557" s="130"/>
      <c r="Q557" s="130"/>
      <c r="R557" s="59"/>
      <c r="T557" s="95" t="s">
        <v>17</v>
      </c>
      <c r="U557" s="96" t="s">
        <v>33</v>
      </c>
      <c r="W557" s="97">
        <f t="shared" si="66"/>
        <v>0</v>
      </c>
      <c r="X557" s="97">
        <v>0</v>
      </c>
      <c r="Y557" s="97">
        <f t="shared" si="67"/>
        <v>0</v>
      </c>
      <c r="Z557" s="97">
        <v>0</v>
      </c>
      <c r="AA557" s="98">
        <f t="shared" si="68"/>
        <v>0</v>
      </c>
      <c r="AR557" s="6" t="s">
        <v>184</v>
      </c>
      <c r="AT557" s="6" t="s">
        <v>106</v>
      </c>
      <c r="AU557" s="6" t="s">
        <v>9</v>
      </c>
      <c r="AY557" s="6" t="s">
        <v>105</v>
      </c>
      <c r="BE557" s="99">
        <f t="shared" si="69"/>
        <v>0</v>
      </c>
      <c r="BF557" s="99">
        <f t="shared" si="70"/>
        <v>0</v>
      </c>
      <c r="BG557" s="99">
        <f t="shared" si="71"/>
        <v>0</v>
      </c>
      <c r="BH557" s="99">
        <f t="shared" si="72"/>
        <v>0</v>
      </c>
      <c r="BI557" s="99">
        <f t="shared" si="73"/>
        <v>0</v>
      </c>
      <c r="BJ557" s="6" t="s">
        <v>80</v>
      </c>
      <c r="BK557" s="99">
        <f t="shared" si="74"/>
        <v>0</v>
      </c>
      <c r="BL557" s="6" t="s">
        <v>184</v>
      </c>
      <c r="BM557" s="6" t="s">
        <v>1167</v>
      </c>
    </row>
    <row r="558" spans="2:65" s="81" customFormat="1" ht="29.85" hidden="1" customHeight="1" x14ac:dyDescent="0.3">
      <c r="B558" s="80"/>
      <c r="D558" s="90" t="s">
        <v>75</v>
      </c>
      <c r="E558" s="90"/>
      <c r="F558" s="90"/>
      <c r="G558" s="90"/>
      <c r="H558" s="90"/>
      <c r="I558" s="90"/>
      <c r="J558" s="90"/>
      <c r="K558" s="90"/>
      <c r="L558" s="90"/>
      <c r="M558" s="90"/>
      <c r="N558" s="141">
        <f>BK558</f>
        <v>0</v>
      </c>
      <c r="O558" s="142"/>
      <c r="P558" s="142"/>
      <c r="Q558" s="142"/>
      <c r="R558" s="83"/>
      <c r="T558" s="84"/>
      <c r="W558" s="85">
        <f>SUM(W559:W568)</f>
        <v>0</v>
      </c>
      <c r="Y558" s="85">
        <f>SUM(Y559:Y568)</f>
        <v>0.49790000000000001</v>
      </c>
      <c r="AA558" s="86">
        <f>SUM(AA559:AA568)</f>
        <v>0</v>
      </c>
      <c r="AR558" s="87" t="s">
        <v>9</v>
      </c>
      <c r="AT558" s="88" t="s">
        <v>103</v>
      </c>
      <c r="AU558" s="88" t="s">
        <v>80</v>
      </c>
      <c r="AY558" s="87" t="s">
        <v>105</v>
      </c>
      <c r="BK558" s="89">
        <f>SUM(BK559:BK568)</f>
        <v>0</v>
      </c>
    </row>
    <row r="559" spans="2:65" s="13" customFormat="1" ht="38.25" hidden="1" customHeight="1" x14ac:dyDescent="0.3">
      <c r="B559" s="56"/>
      <c r="C559" s="91" t="s">
        <v>1168</v>
      </c>
      <c r="D559" s="91" t="s">
        <v>106</v>
      </c>
      <c r="E559" s="92" t="s">
        <v>1169</v>
      </c>
      <c r="F559" s="139" t="s">
        <v>1170</v>
      </c>
      <c r="G559" s="139"/>
      <c r="H559" s="139"/>
      <c r="I559" s="139"/>
      <c r="J559" s="93" t="s">
        <v>204</v>
      </c>
      <c r="K559" s="94">
        <v>30.6</v>
      </c>
      <c r="L559" s="140">
        <v>0</v>
      </c>
      <c r="M559" s="140"/>
      <c r="N559" s="130">
        <f>ROUND(L559*K559,2)</f>
        <v>0</v>
      </c>
      <c r="O559" s="130"/>
      <c r="P559" s="130"/>
      <c r="Q559" s="130"/>
      <c r="R559" s="59"/>
      <c r="T559" s="95" t="s">
        <v>17</v>
      </c>
      <c r="U559" s="96" t="s">
        <v>33</v>
      </c>
      <c r="W559" s="97">
        <f>V559*K559</f>
        <v>0</v>
      </c>
      <c r="X559" s="97">
        <v>3.5999999999999999E-3</v>
      </c>
      <c r="Y559" s="97">
        <f>X559*K559</f>
        <v>0.11016000000000001</v>
      </c>
      <c r="Z559" s="97">
        <v>0</v>
      </c>
      <c r="AA559" s="98">
        <f>Z559*K559</f>
        <v>0</v>
      </c>
      <c r="AR559" s="6" t="s">
        <v>184</v>
      </c>
      <c r="AT559" s="6" t="s">
        <v>106</v>
      </c>
      <c r="AU559" s="6" t="s">
        <v>9</v>
      </c>
      <c r="AY559" s="6" t="s">
        <v>105</v>
      </c>
      <c r="BE559" s="99">
        <f>IF(U559="základní",N559,0)</f>
        <v>0</v>
      </c>
      <c r="BF559" s="99">
        <f>IF(U559="snížená",N559,0)</f>
        <v>0</v>
      </c>
      <c r="BG559" s="99">
        <f>IF(U559="zákl. přenesená",N559,0)</f>
        <v>0</v>
      </c>
      <c r="BH559" s="99">
        <f>IF(U559="sníž. přenesená",N559,0)</f>
        <v>0</v>
      </c>
      <c r="BI559" s="99">
        <f>IF(U559="nulová",N559,0)</f>
        <v>0</v>
      </c>
      <c r="BJ559" s="6" t="s">
        <v>80</v>
      </c>
      <c r="BK559" s="99">
        <f>ROUND(L559*K559,2)</f>
        <v>0</v>
      </c>
      <c r="BL559" s="6" t="s">
        <v>184</v>
      </c>
      <c r="BM559" s="6" t="s">
        <v>1171</v>
      </c>
    </row>
    <row r="560" spans="2:65" s="124" customFormat="1" ht="16.5" hidden="1" customHeight="1" x14ac:dyDescent="0.3">
      <c r="B560" s="123"/>
      <c r="E560" s="125" t="s">
        <v>17</v>
      </c>
      <c r="F560" s="144" t="s">
        <v>1172</v>
      </c>
      <c r="G560" s="145"/>
      <c r="H560" s="145"/>
      <c r="I560" s="145"/>
      <c r="K560" s="125" t="s">
        <v>17</v>
      </c>
      <c r="R560" s="126"/>
      <c r="T560" s="127"/>
      <c r="AA560" s="128"/>
      <c r="AT560" s="125" t="s">
        <v>113</v>
      </c>
      <c r="AU560" s="125" t="s">
        <v>9</v>
      </c>
      <c r="AV560" s="124" t="s">
        <v>80</v>
      </c>
      <c r="AW560" s="124" t="s">
        <v>114</v>
      </c>
      <c r="AX560" s="124" t="s">
        <v>104</v>
      </c>
      <c r="AY560" s="125" t="s">
        <v>105</v>
      </c>
    </row>
    <row r="561" spans="2:65" s="101" customFormat="1" ht="16.5" hidden="1" customHeight="1" x14ac:dyDescent="0.3">
      <c r="B561" s="100"/>
      <c r="E561" s="102" t="s">
        <v>17</v>
      </c>
      <c r="F561" s="135" t="s">
        <v>1173</v>
      </c>
      <c r="G561" s="136"/>
      <c r="H561" s="136"/>
      <c r="I561" s="136"/>
      <c r="K561" s="103">
        <v>11.496</v>
      </c>
      <c r="R561" s="104"/>
      <c r="T561" s="105"/>
      <c r="AA561" s="106"/>
      <c r="AT561" s="102" t="s">
        <v>113</v>
      </c>
      <c r="AU561" s="102" t="s">
        <v>9</v>
      </c>
      <c r="AV561" s="101" t="s">
        <v>9</v>
      </c>
      <c r="AW561" s="101" t="s">
        <v>114</v>
      </c>
      <c r="AX561" s="101" t="s">
        <v>104</v>
      </c>
      <c r="AY561" s="102" t="s">
        <v>105</v>
      </c>
    </row>
    <row r="562" spans="2:65" s="101" customFormat="1" ht="16.5" hidden="1" customHeight="1" x14ac:dyDescent="0.3">
      <c r="B562" s="100"/>
      <c r="E562" s="102" t="s">
        <v>17</v>
      </c>
      <c r="F562" s="135" t="s">
        <v>1174</v>
      </c>
      <c r="G562" s="136"/>
      <c r="H562" s="136"/>
      <c r="I562" s="136"/>
      <c r="K562" s="103">
        <v>19.103999999999999</v>
      </c>
      <c r="R562" s="104"/>
      <c r="T562" s="105"/>
      <c r="AA562" s="106"/>
      <c r="AT562" s="102" t="s">
        <v>113</v>
      </c>
      <c r="AU562" s="102" t="s">
        <v>9</v>
      </c>
      <c r="AV562" s="101" t="s">
        <v>9</v>
      </c>
      <c r="AW562" s="101" t="s">
        <v>114</v>
      </c>
      <c r="AX562" s="101" t="s">
        <v>104</v>
      </c>
      <c r="AY562" s="102" t="s">
        <v>105</v>
      </c>
    </row>
    <row r="563" spans="2:65" s="108" customFormat="1" ht="16.5" hidden="1" customHeight="1" x14ac:dyDescent="0.3">
      <c r="B563" s="107"/>
      <c r="E563" s="109" t="s">
        <v>17</v>
      </c>
      <c r="F563" s="137" t="s">
        <v>120</v>
      </c>
      <c r="G563" s="138"/>
      <c r="H563" s="138"/>
      <c r="I563" s="138"/>
      <c r="K563" s="110">
        <v>30.6</v>
      </c>
      <c r="R563" s="111"/>
      <c r="T563" s="112"/>
      <c r="AA563" s="113"/>
      <c r="AT563" s="109" t="s">
        <v>113</v>
      </c>
      <c r="AU563" s="109" t="s">
        <v>9</v>
      </c>
      <c r="AV563" s="108" t="s">
        <v>110</v>
      </c>
      <c r="AW563" s="108" t="s">
        <v>114</v>
      </c>
      <c r="AX563" s="108" t="s">
        <v>80</v>
      </c>
      <c r="AY563" s="109" t="s">
        <v>105</v>
      </c>
    </row>
    <row r="564" spans="2:65" s="13" customFormat="1" ht="25.5" hidden="1" customHeight="1" x14ac:dyDescent="0.3">
      <c r="B564" s="56"/>
      <c r="C564" s="114" t="s">
        <v>1175</v>
      </c>
      <c r="D564" s="114" t="s">
        <v>196</v>
      </c>
      <c r="E564" s="115" t="s">
        <v>1176</v>
      </c>
      <c r="F564" s="146" t="s">
        <v>1177</v>
      </c>
      <c r="G564" s="146"/>
      <c r="H564" s="146"/>
      <c r="I564" s="146"/>
      <c r="J564" s="116" t="s">
        <v>204</v>
      </c>
      <c r="K564" s="117">
        <v>32</v>
      </c>
      <c r="L564" s="147">
        <v>0</v>
      </c>
      <c r="M564" s="147"/>
      <c r="N564" s="143">
        <f>ROUND(L564*K564,2)</f>
        <v>0</v>
      </c>
      <c r="O564" s="130"/>
      <c r="P564" s="130"/>
      <c r="Q564" s="130"/>
      <c r="R564" s="59"/>
      <c r="T564" s="95" t="s">
        <v>17</v>
      </c>
      <c r="U564" s="96" t="s">
        <v>33</v>
      </c>
      <c r="W564" s="97">
        <f>V564*K564</f>
        <v>0</v>
      </c>
      <c r="X564" s="97">
        <v>1.18E-2</v>
      </c>
      <c r="Y564" s="97">
        <f>X564*K564</f>
        <v>0.37759999999999999</v>
      </c>
      <c r="Z564" s="97">
        <v>0</v>
      </c>
      <c r="AA564" s="98">
        <f>Z564*K564</f>
        <v>0</v>
      </c>
      <c r="AR564" s="6" t="s">
        <v>268</v>
      </c>
      <c r="AT564" s="6" t="s">
        <v>196</v>
      </c>
      <c r="AU564" s="6" t="s">
        <v>9</v>
      </c>
      <c r="AY564" s="6" t="s">
        <v>105</v>
      </c>
      <c r="BE564" s="99">
        <f>IF(U564="základní",N564,0)</f>
        <v>0</v>
      </c>
      <c r="BF564" s="99">
        <f>IF(U564="snížená",N564,0)</f>
        <v>0</v>
      </c>
      <c r="BG564" s="99">
        <f>IF(U564="zákl. přenesená",N564,0)</f>
        <v>0</v>
      </c>
      <c r="BH564" s="99">
        <f>IF(U564="sníž. přenesená",N564,0)</f>
        <v>0</v>
      </c>
      <c r="BI564" s="99">
        <f>IF(U564="nulová",N564,0)</f>
        <v>0</v>
      </c>
      <c r="BJ564" s="6" t="s">
        <v>80</v>
      </c>
      <c r="BK564" s="99">
        <f>ROUND(L564*K564,2)</f>
        <v>0</v>
      </c>
      <c r="BL564" s="6" t="s">
        <v>184</v>
      </c>
      <c r="BM564" s="6" t="s">
        <v>1178</v>
      </c>
    </row>
    <row r="565" spans="2:65" s="13" customFormat="1" ht="16.5" hidden="1" customHeight="1" x14ac:dyDescent="0.3">
      <c r="B565" s="56"/>
      <c r="C565" s="91" t="s">
        <v>1179</v>
      </c>
      <c r="D565" s="91" t="s">
        <v>106</v>
      </c>
      <c r="E565" s="92" t="s">
        <v>1180</v>
      </c>
      <c r="F565" s="139" t="s">
        <v>1181</v>
      </c>
      <c r="G565" s="139"/>
      <c r="H565" s="139"/>
      <c r="I565" s="139"/>
      <c r="J565" s="93" t="s">
        <v>204</v>
      </c>
      <c r="K565" s="94">
        <v>30.6</v>
      </c>
      <c r="L565" s="140">
        <v>0</v>
      </c>
      <c r="M565" s="140"/>
      <c r="N565" s="130">
        <f>ROUND(L565*K565,2)</f>
        <v>0</v>
      </c>
      <c r="O565" s="130"/>
      <c r="P565" s="130"/>
      <c r="Q565" s="130"/>
      <c r="R565" s="59"/>
      <c r="T565" s="95" t="s">
        <v>17</v>
      </c>
      <c r="U565" s="96" t="s">
        <v>33</v>
      </c>
      <c r="W565" s="97">
        <f>V565*K565</f>
        <v>0</v>
      </c>
      <c r="X565" s="97">
        <v>2.9999999999999997E-4</v>
      </c>
      <c r="Y565" s="97">
        <f>X565*K565</f>
        <v>9.1799999999999989E-3</v>
      </c>
      <c r="Z565" s="97">
        <v>0</v>
      </c>
      <c r="AA565" s="98">
        <f>Z565*K565</f>
        <v>0</v>
      </c>
      <c r="AR565" s="6" t="s">
        <v>184</v>
      </c>
      <c r="AT565" s="6" t="s">
        <v>106</v>
      </c>
      <c r="AU565" s="6" t="s">
        <v>9</v>
      </c>
      <c r="AY565" s="6" t="s">
        <v>105</v>
      </c>
      <c r="BE565" s="99">
        <f>IF(U565="základní",N565,0)</f>
        <v>0</v>
      </c>
      <c r="BF565" s="99">
        <f>IF(U565="snížená",N565,0)</f>
        <v>0</v>
      </c>
      <c r="BG565" s="99">
        <f>IF(U565="zákl. přenesená",N565,0)</f>
        <v>0</v>
      </c>
      <c r="BH565" s="99">
        <f>IF(U565="sníž. přenesená",N565,0)</f>
        <v>0</v>
      </c>
      <c r="BI565" s="99">
        <f>IF(U565="nulová",N565,0)</f>
        <v>0</v>
      </c>
      <c r="BJ565" s="6" t="s">
        <v>80</v>
      </c>
      <c r="BK565" s="99">
        <f>ROUND(L565*K565,2)</f>
        <v>0</v>
      </c>
      <c r="BL565" s="6" t="s">
        <v>184</v>
      </c>
      <c r="BM565" s="6" t="s">
        <v>1182</v>
      </c>
    </row>
    <row r="566" spans="2:65" s="13" customFormat="1" ht="16.5" hidden="1" customHeight="1" x14ac:dyDescent="0.3">
      <c r="B566" s="56"/>
      <c r="C566" s="91" t="s">
        <v>1183</v>
      </c>
      <c r="D566" s="91" t="s">
        <v>106</v>
      </c>
      <c r="E566" s="92" t="s">
        <v>1184</v>
      </c>
      <c r="F566" s="139" t="s">
        <v>1185</v>
      </c>
      <c r="G566" s="139"/>
      <c r="H566" s="139"/>
      <c r="I566" s="139"/>
      <c r="J566" s="93" t="s">
        <v>192</v>
      </c>
      <c r="K566" s="94">
        <v>32</v>
      </c>
      <c r="L566" s="140">
        <v>0</v>
      </c>
      <c r="M566" s="140"/>
      <c r="N566" s="130">
        <f>ROUND(L566*K566,2)</f>
        <v>0</v>
      </c>
      <c r="O566" s="130"/>
      <c r="P566" s="130"/>
      <c r="Q566" s="130"/>
      <c r="R566" s="59"/>
      <c r="T566" s="95" t="s">
        <v>17</v>
      </c>
      <c r="U566" s="96" t="s">
        <v>33</v>
      </c>
      <c r="W566" s="97">
        <f>V566*K566</f>
        <v>0</v>
      </c>
      <c r="X566" s="97">
        <v>3.0000000000000001E-5</v>
      </c>
      <c r="Y566" s="97">
        <f>X566*K566</f>
        <v>9.6000000000000002E-4</v>
      </c>
      <c r="Z566" s="97">
        <v>0</v>
      </c>
      <c r="AA566" s="98">
        <f>Z566*K566</f>
        <v>0</v>
      </c>
      <c r="AR566" s="6" t="s">
        <v>184</v>
      </c>
      <c r="AT566" s="6" t="s">
        <v>106</v>
      </c>
      <c r="AU566" s="6" t="s">
        <v>9</v>
      </c>
      <c r="AY566" s="6" t="s">
        <v>105</v>
      </c>
      <c r="BE566" s="99">
        <f>IF(U566="základní",N566,0)</f>
        <v>0</v>
      </c>
      <c r="BF566" s="99">
        <f>IF(U566="snížená",N566,0)</f>
        <v>0</v>
      </c>
      <c r="BG566" s="99">
        <f>IF(U566="zákl. přenesená",N566,0)</f>
        <v>0</v>
      </c>
      <c r="BH566" s="99">
        <f>IF(U566="sníž. přenesená",N566,0)</f>
        <v>0</v>
      </c>
      <c r="BI566" s="99">
        <f>IF(U566="nulová",N566,0)</f>
        <v>0</v>
      </c>
      <c r="BJ566" s="6" t="s">
        <v>80</v>
      </c>
      <c r="BK566" s="99">
        <f>ROUND(L566*K566,2)</f>
        <v>0</v>
      </c>
      <c r="BL566" s="6" t="s">
        <v>184</v>
      </c>
      <c r="BM566" s="6" t="s">
        <v>1186</v>
      </c>
    </row>
    <row r="567" spans="2:65" s="13" customFormat="1" ht="25.5" hidden="1" customHeight="1" x14ac:dyDescent="0.3">
      <c r="B567" s="56"/>
      <c r="C567" s="91" t="s">
        <v>1187</v>
      </c>
      <c r="D567" s="91" t="s">
        <v>106</v>
      </c>
      <c r="E567" s="92" t="s">
        <v>1188</v>
      </c>
      <c r="F567" s="139" t="s">
        <v>1189</v>
      </c>
      <c r="G567" s="139"/>
      <c r="H567" s="139"/>
      <c r="I567" s="139"/>
      <c r="J567" s="93" t="s">
        <v>276</v>
      </c>
      <c r="K567" s="94">
        <v>12</v>
      </c>
      <c r="L567" s="140">
        <v>0</v>
      </c>
      <c r="M567" s="140"/>
      <c r="N567" s="130">
        <f>ROUND(L567*K567,2)</f>
        <v>0</v>
      </c>
      <c r="O567" s="130"/>
      <c r="P567" s="130"/>
      <c r="Q567" s="130"/>
      <c r="R567" s="59"/>
      <c r="T567" s="95" t="s">
        <v>17</v>
      </c>
      <c r="U567" s="96" t="s">
        <v>33</v>
      </c>
      <c r="W567" s="97">
        <f>V567*K567</f>
        <v>0</v>
      </c>
      <c r="X567" s="97">
        <v>0</v>
      </c>
      <c r="Y567" s="97">
        <f>X567*K567</f>
        <v>0</v>
      </c>
      <c r="Z567" s="97">
        <v>0</v>
      </c>
      <c r="AA567" s="98">
        <f>Z567*K567</f>
        <v>0</v>
      </c>
      <c r="AR567" s="6" t="s">
        <v>184</v>
      </c>
      <c r="AT567" s="6" t="s">
        <v>106</v>
      </c>
      <c r="AU567" s="6" t="s">
        <v>9</v>
      </c>
      <c r="AY567" s="6" t="s">
        <v>105</v>
      </c>
      <c r="BE567" s="99">
        <f>IF(U567="základní",N567,0)</f>
        <v>0</v>
      </c>
      <c r="BF567" s="99">
        <f>IF(U567="snížená",N567,0)</f>
        <v>0</v>
      </c>
      <c r="BG567" s="99">
        <f>IF(U567="zákl. přenesená",N567,0)</f>
        <v>0</v>
      </c>
      <c r="BH567" s="99">
        <f>IF(U567="sníž. přenesená",N567,0)</f>
        <v>0</v>
      </c>
      <c r="BI567" s="99">
        <f>IF(U567="nulová",N567,0)</f>
        <v>0</v>
      </c>
      <c r="BJ567" s="6" t="s">
        <v>80</v>
      </c>
      <c r="BK567" s="99">
        <f>ROUND(L567*K567,2)</f>
        <v>0</v>
      </c>
      <c r="BL567" s="6" t="s">
        <v>184</v>
      </c>
      <c r="BM567" s="6" t="s">
        <v>1190</v>
      </c>
    </row>
    <row r="568" spans="2:65" s="13" customFormat="1" ht="25.5" hidden="1" customHeight="1" x14ac:dyDescent="0.3">
      <c r="B568" s="56"/>
      <c r="C568" s="91" t="s">
        <v>1191</v>
      </c>
      <c r="D568" s="91" t="s">
        <v>106</v>
      </c>
      <c r="E568" s="92" t="s">
        <v>1192</v>
      </c>
      <c r="F568" s="139" t="s">
        <v>1193</v>
      </c>
      <c r="G568" s="139"/>
      <c r="H568" s="139"/>
      <c r="I568" s="139"/>
      <c r="J568" s="93" t="s">
        <v>726</v>
      </c>
      <c r="K568" s="122">
        <v>0</v>
      </c>
      <c r="L568" s="140">
        <v>0</v>
      </c>
      <c r="M568" s="140"/>
      <c r="N568" s="130">
        <f>ROUND(L568*K568,2)</f>
        <v>0</v>
      </c>
      <c r="O568" s="130"/>
      <c r="P568" s="130"/>
      <c r="Q568" s="130"/>
      <c r="R568" s="59"/>
      <c r="T568" s="95" t="s">
        <v>17</v>
      </c>
      <c r="U568" s="96" t="s">
        <v>33</v>
      </c>
      <c r="W568" s="97">
        <f>V568*K568</f>
        <v>0</v>
      </c>
      <c r="X568" s="97">
        <v>0</v>
      </c>
      <c r="Y568" s="97">
        <f>X568*K568</f>
        <v>0</v>
      </c>
      <c r="Z568" s="97">
        <v>0</v>
      </c>
      <c r="AA568" s="98">
        <f>Z568*K568</f>
        <v>0</v>
      </c>
      <c r="AR568" s="6" t="s">
        <v>184</v>
      </c>
      <c r="AT568" s="6" t="s">
        <v>106</v>
      </c>
      <c r="AU568" s="6" t="s">
        <v>9</v>
      </c>
      <c r="AY568" s="6" t="s">
        <v>105</v>
      </c>
      <c r="BE568" s="99">
        <f>IF(U568="základní",N568,0)</f>
        <v>0</v>
      </c>
      <c r="BF568" s="99">
        <f>IF(U568="snížená",N568,0)</f>
        <v>0</v>
      </c>
      <c r="BG568" s="99">
        <f>IF(U568="zákl. přenesená",N568,0)</f>
        <v>0</v>
      </c>
      <c r="BH568" s="99">
        <f>IF(U568="sníž. přenesená",N568,0)</f>
        <v>0</v>
      </c>
      <c r="BI568" s="99">
        <f>IF(U568="nulová",N568,0)</f>
        <v>0</v>
      </c>
      <c r="BJ568" s="6" t="s">
        <v>80</v>
      </c>
      <c r="BK568" s="99">
        <f>ROUND(L568*K568,2)</f>
        <v>0</v>
      </c>
      <c r="BL568" s="6" t="s">
        <v>184</v>
      </c>
      <c r="BM568" s="6" t="s">
        <v>1194</v>
      </c>
    </row>
    <row r="569" spans="2:65" s="81" customFormat="1" ht="29.85" hidden="1" customHeight="1" x14ac:dyDescent="0.3">
      <c r="B569" s="80"/>
      <c r="D569" s="90" t="s">
        <v>76</v>
      </c>
      <c r="E569" s="90"/>
      <c r="F569" s="90"/>
      <c r="G569" s="90"/>
      <c r="H569" s="90"/>
      <c r="I569" s="90"/>
      <c r="J569" s="90"/>
      <c r="K569" s="90"/>
      <c r="L569" s="90"/>
      <c r="M569" s="90"/>
      <c r="N569" s="141">
        <f>BK569</f>
        <v>0</v>
      </c>
      <c r="O569" s="142"/>
      <c r="P569" s="142"/>
      <c r="Q569" s="142"/>
      <c r="R569" s="83"/>
      <c r="T569" s="84"/>
      <c r="W569" s="85">
        <f>SUM(W570:W576)</f>
        <v>0</v>
      </c>
      <c r="Y569" s="85">
        <f>SUM(Y570:Y576)</f>
        <v>9.0558E-2</v>
      </c>
      <c r="AA569" s="86">
        <f>SUM(AA570:AA576)</f>
        <v>0</v>
      </c>
      <c r="AR569" s="87" t="s">
        <v>9</v>
      </c>
      <c r="AT569" s="88" t="s">
        <v>103</v>
      </c>
      <c r="AU569" s="88" t="s">
        <v>80</v>
      </c>
      <c r="AY569" s="87" t="s">
        <v>105</v>
      </c>
      <c r="BK569" s="89">
        <f>SUM(BK570:BK576)</f>
        <v>0</v>
      </c>
    </row>
    <row r="570" spans="2:65" s="13" customFormat="1" ht="25.5" hidden="1" customHeight="1" x14ac:dyDescent="0.3">
      <c r="B570" s="56"/>
      <c r="C570" s="91" t="s">
        <v>1195</v>
      </c>
      <c r="D570" s="91" t="s">
        <v>106</v>
      </c>
      <c r="E570" s="92" t="s">
        <v>1196</v>
      </c>
      <c r="F570" s="139" t="s">
        <v>1197</v>
      </c>
      <c r="G570" s="139"/>
      <c r="H570" s="139"/>
      <c r="I570" s="139"/>
      <c r="J570" s="93" t="s">
        <v>192</v>
      </c>
      <c r="K570" s="94">
        <v>66</v>
      </c>
      <c r="L570" s="140">
        <v>0</v>
      </c>
      <c r="M570" s="140"/>
      <c r="N570" s="130">
        <f>ROUND(L570*K570,2)</f>
        <v>0</v>
      </c>
      <c r="O570" s="130"/>
      <c r="P570" s="130"/>
      <c r="Q570" s="130"/>
      <c r="R570" s="59"/>
      <c r="T570" s="95" t="s">
        <v>17</v>
      </c>
      <c r="U570" s="96" t="s">
        <v>33</v>
      </c>
      <c r="W570" s="97">
        <f>V570*K570</f>
        <v>0</v>
      </c>
      <c r="X570" s="97">
        <v>0</v>
      </c>
      <c r="Y570" s="97">
        <f>X570*K570</f>
        <v>0</v>
      </c>
      <c r="Z570" s="97">
        <v>0</v>
      </c>
      <c r="AA570" s="98">
        <f>Z570*K570</f>
        <v>0</v>
      </c>
      <c r="AR570" s="6" t="s">
        <v>184</v>
      </c>
      <c r="AT570" s="6" t="s">
        <v>106</v>
      </c>
      <c r="AU570" s="6" t="s">
        <v>9</v>
      </c>
      <c r="AY570" s="6" t="s">
        <v>105</v>
      </c>
      <c r="BE570" s="99">
        <f>IF(U570="základní",N570,0)</f>
        <v>0</v>
      </c>
      <c r="BF570" s="99">
        <f>IF(U570="snížená",N570,0)</f>
        <v>0</v>
      </c>
      <c r="BG570" s="99">
        <f>IF(U570="zákl. přenesená",N570,0)</f>
        <v>0</v>
      </c>
      <c r="BH570" s="99">
        <f>IF(U570="sníž. přenesená",N570,0)</f>
        <v>0</v>
      </c>
      <c r="BI570" s="99">
        <f>IF(U570="nulová",N570,0)</f>
        <v>0</v>
      </c>
      <c r="BJ570" s="6" t="s">
        <v>80</v>
      </c>
      <c r="BK570" s="99">
        <f>ROUND(L570*K570,2)</f>
        <v>0</v>
      </c>
      <c r="BL570" s="6" t="s">
        <v>184</v>
      </c>
      <c r="BM570" s="6" t="s">
        <v>1198</v>
      </c>
    </row>
    <row r="571" spans="2:65" s="13" customFormat="1" ht="25.5" hidden="1" customHeight="1" x14ac:dyDescent="0.3">
      <c r="B571" s="56"/>
      <c r="C571" s="91" t="s">
        <v>1199</v>
      </c>
      <c r="D571" s="91" t="s">
        <v>106</v>
      </c>
      <c r="E571" s="92" t="s">
        <v>1200</v>
      </c>
      <c r="F571" s="139" t="s">
        <v>1201</v>
      </c>
      <c r="G571" s="139"/>
      <c r="H571" s="139"/>
      <c r="I571" s="139"/>
      <c r="J571" s="93" t="s">
        <v>204</v>
      </c>
      <c r="K571" s="94">
        <v>335.4</v>
      </c>
      <c r="L571" s="140">
        <v>0</v>
      </c>
      <c r="M571" s="140"/>
      <c r="N571" s="130">
        <f>ROUND(L571*K571,2)</f>
        <v>0</v>
      </c>
      <c r="O571" s="130"/>
      <c r="P571" s="130"/>
      <c r="Q571" s="130"/>
      <c r="R571" s="59"/>
      <c r="T571" s="95" t="s">
        <v>17</v>
      </c>
      <c r="U571" s="96" t="s">
        <v>33</v>
      </c>
      <c r="W571" s="97">
        <f>V571*K571</f>
        <v>0</v>
      </c>
      <c r="X571" s="97">
        <v>0</v>
      </c>
      <c r="Y571" s="97">
        <f>X571*K571</f>
        <v>0</v>
      </c>
      <c r="Z571" s="97">
        <v>0</v>
      </c>
      <c r="AA571" s="98">
        <f>Z571*K571</f>
        <v>0</v>
      </c>
      <c r="AR571" s="6" t="s">
        <v>184</v>
      </c>
      <c r="AT571" s="6" t="s">
        <v>106</v>
      </c>
      <c r="AU571" s="6" t="s">
        <v>9</v>
      </c>
      <c r="AY571" s="6" t="s">
        <v>105</v>
      </c>
      <c r="BE571" s="99">
        <f>IF(U571="základní",N571,0)</f>
        <v>0</v>
      </c>
      <c r="BF571" s="99">
        <f>IF(U571="snížená",N571,0)</f>
        <v>0</v>
      </c>
      <c r="BG571" s="99">
        <f>IF(U571="zákl. přenesená",N571,0)</f>
        <v>0</v>
      </c>
      <c r="BH571" s="99">
        <f>IF(U571="sníž. přenesená",N571,0)</f>
        <v>0</v>
      </c>
      <c r="BI571" s="99">
        <f>IF(U571="nulová",N571,0)</f>
        <v>0</v>
      </c>
      <c r="BJ571" s="6" t="s">
        <v>80</v>
      </c>
      <c r="BK571" s="99">
        <f>ROUND(L571*K571,2)</f>
        <v>0</v>
      </c>
      <c r="BL571" s="6" t="s">
        <v>184</v>
      </c>
      <c r="BM571" s="6" t="s">
        <v>1202</v>
      </c>
    </row>
    <row r="572" spans="2:65" s="101" customFormat="1" ht="16.5" hidden="1" customHeight="1" x14ac:dyDescent="0.3">
      <c r="B572" s="100"/>
      <c r="E572" s="102" t="s">
        <v>17</v>
      </c>
      <c r="F572" s="133" t="s">
        <v>1203</v>
      </c>
      <c r="G572" s="134"/>
      <c r="H572" s="134"/>
      <c r="I572" s="134"/>
      <c r="K572" s="103">
        <v>267</v>
      </c>
      <c r="R572" s="104"/>
      <c r="T572" s="105"/>
      <c r="AA572" s="106"/>
      <c r="AT572" s="102" t="s">
        <v>113</v>
      </c>
      <c r="AU572" s="102" t="s">
        <v>9</v>
      </c>
      <c r="AV572" s="101" t="s">
        <v>9</v>
      </c>
      <c r="AW572" s="101" t="s">
        <v>114</v>
      </c>
      <c r="AX572" s="101" t="s">
        <v>104</v>
      </c>
      <c r="AY572" s="102" t="s">
        <v>105</v>
      </c>
    </row>
    <row r="573" spans="2:65" s="101" customFormat="1" ht="16.5" hidden="1" customHeight="1" x14ac:dyDescent="0.3">
      <c r="B573" s="100"/>
      <c r="E573" s="102" t="s">
        <v>17</v>
      </c>
      <c r="F573" s="135" t="s">
        <v>1204</v>
      </c>
      <c r="G573" s="136"/>
      <c r="H573" s="136"/>
      <c r="I573" s="136"/>
      <c r="K573" s="103">
        <v>99</v>
      </c>
      <c r="R573" s="104"/>
      <c r="T573" s="105"/>
      <c r="AA573" s="106"/>
      <c r="AT573" s="102" t="s">
        <v>113</v>
      </c>
      <c r="AU573" s="102" t="s">
        <v>9</v>
      </c>
      <c r="AV573" s="101" t="s">
        <v>9</v>
      </c>
      <c r="AW573" s="101" t="s">
        <v>114</v>
      </c>
      <c r="AX573" s="101" t="s">
        <v>104</v>
      </c>
      <c r="AY573" s="102" t="s">
        <v>105</v>
      </c>
    </row>
    <row r="574" spans="2:65" s="101" customFormat="1" ht="16.5" hidden="1" customHeight="1" x14ac:dyDescent="0.3">
      <c r="B574" s="100"/>
      <c r="E574" s="102" t="s">
        <v>17</v>
      </c>
      <c r="F574" s="135" t="s">
        <v>1205</v>
      </c>
      <c r="G574" s="136"/>
      <c r="H574" s="136"/>
      <c r="I574" s="136"/>
      <c r="K574" s="103">
        <v>-30.6</v>
      </c>
      <c r="R574" s="104"/>
      <c r="T574" s="105"/>
      <c r="AA574" s="106"/>
      <c r="AT574" s="102" t="s">
        <v>113</v>
      </c>
      <c r="AU574" s="102" t="s">
        <v>9</v>
      </c>
      <c r="AV574" s="101" t="s">
        <v>9</v>
      </c>
      <c r="AW574" s="101" t="s">
        <v>114</v>
      </c>
      <c r="AX574" s="101" t="s">
        <v>104</v>
      </c>
      <c r="AY574" s="102" t="s">
        <v>105</v>
      </c>
    </row>
    <row r="575" spans="2:65" s="108" customFormat="1" ht="16.5" hidden="1" customHeight="1" x14ac:dyDescent="0.3">
      <c r="B575" s="107"/>
      <c r="E575" s="109" t="s">
        <v>17</v>
      </c>
      <c r="F575" s="137" t="s">
        <v>120</v>
      </c>
      <c r="G575" s="138"/>
      <c r="H575" s="138"/>
      <c r="I575" s="138"/>
      <c r="K575" s="110">
        <v>335.4</v>
      </c>
      <c r="R575" s="111"/>
      <c r="T575" s="112"/>
      <c r="AA575" s="113"/>
      <c r="AT575" s="109" t="s">
        <v>113</v>
      </c>
      <c r="AU575" s="109" t="s">
        <v>9</v>
      </c>
      <c r="AV575" s="108" t="s">
        <v>110</v>
      </c>
      <c r="AW575" s="108" t="s">
        <v>114</v>
      </c>
      <c r="AX575" s="108" t="s">
        <v>80</v>
      </c>
      <c r="AY575" s="109" t="s">
        <v>105</v>
      </c>
    </row>
    <row r="576" spans="2:65" s="13" customFormat="1" ht="38.25" hidden="1" customHeight="1" x14ac:dyDescent="0.3">
      <c r="B576" s="56"/>
      <c r="C576" s="91" t="s">
        <v>1206</v>
      </c>
      <c r="D576" s="91" t="s">
        <v>106</v>
      </c>
      <c r="E576" s="92" t="s">
        <v>1207</v>
      </c>
      <c r="F576" s="139" t="s">
        <v>1208</v>
      </c>
      <c r="G576" s="139"/>
      <c r="H576" s="139"/>
      <c r="I576" s="139"/>
      <c r="J576" s="93" t="s">
        <v>204</v>
      </c>
      <c r="K576" s="94">
        <v>335.4</v>
      </c>
      <c r="L576" s="140">
        <v>0</v>
      </c>
      <c r="M576" s="140"/>
      <c r="N576" s="130">
        <f>ROUND(L576*K576,2)</f>
        <v>0</v>
      </c>
      <c r="O576" s="130"/>
      <c r="P576" s="130"/>
      <c r="Q576" s="130"/>
      <c r="R576" s="59"/>
      <c r="T576" s="95" t="s">
        <v>17</v>
      </c>
      <c r="U576" s="96" t="s">
        <v>33</v>
      </c>
      <c r="W576" s="97">
        <f>V576*K576</f>
        <v>0</v>
      </c>
      <c r="X576" s="97">
        <v>2.7E-4</v>
      </c>
      <c r="Y576" s="97">
        <f>X576*K576</f>
        <v>9.0558E-2</v>
      </c>
      <c r="Z576" s="97">
        <v>0</v>
      </c>
      <c r="AA576" s="98">
        <f>Z576*K576</f>
        <v>0</v>
      </c>
      <c r="AR576" s="6" t="s">
        <v>184</v>
      </c>
      <c r="AT576" s="6" t="s">
        <v>106</v>
      </c>
      <c r="AU576" s="6" t="s">
        <v>9</v>
      </c>
      <c r="AY576" s="6" t="s">
        <v>105</v>
      </c>
      <c r="BE576" s="99">
        <f>IF(U576="základní",N576,0)</f>
        <v>0</v>
      </c>
      <c r="BF576" s="99">
        <f>IF(U576="snížená",N576,0)</f>
        <v>0</v>
      </c>
      <c r="BG576" s="99">
        <f>IF(U576="zákl. přenesená",N576,0)</f>
        <v>0</v>
      </c>
      <c r="BH576" s="99">
        <f>IF(U576="sníž. přenesená",N576,0)</f>
        <v>0</v>
      </c>
      <c r="BI576" s="99">
        <f>IF(U576="nulová",N576,0)</f>
        <v>0</v>
      </c>
      <c r="BJ576" s="6" t="s">
        <v>80</v>
      </c>
      <c r="BK576" s="99">
        <f>ROUND(L576*K576,2)</f>
        <v>0</v>
      </c>
      <c r="BL576" s="6" t="s">
        <v>184</v>
      </c>
      <c r="BM576" s="6" t="s">
        <v>1209</v>
      </c>
    </row>
    <row r="577" spans="2:63" s="13" customFormat="1" ht="49.9" hidden="1" customHeight="1" x14ac:dyDescent="0.35">
      <c r="B577" s="14"/>
      <c r="D577" s="82" t="s">
        <v>1210</v>
      </c>
      <c r="N577" s="131">
        <f>BK577</f>
        <v>0</v>
      </c>
      <c r="O577" s="132"/>
      <c r="P577" s="132"/>
      <c r="Q577" s="132"/>
      <c r="R577" s="16"/>
      <c r="T577" s="129"/>
      <c r="U577" s="35"/>
      <c r="V577" s="35"/>
      <c r="W577" s="35"/>
      <c r="X577" s="35"/>
      <c r="Y577" s="35"/>
      <c r="Z577" s="35"/>
      <c r="AA577" s="37"/>
      <c r="AT577" s="6" t="s">
        <v>103</v>
      </c>
      <c r="AU577" s="6" t="s">
        <v>104</v>
      </c>
      <c r="AY577" s="6" t="s">
        <v>1211</v>
      </c>
      <c r="BK577" s="99">
        <v>0</v>
      </c>
    </row>
    <row r="578" spans="2:63" s="13" customFormat="1" ht="6.95" hidden="1" customHeight="1" x14ac:dyDescent="0.3"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40"/>
    </row>
  </sheetData>
  <autoFilter ref="L1:L578" xr:uid="{00000000-0009-0000-0000-000000000000}">
    <filterColumn colId="0">
      <colorFilter dxfId="0"/>
    </filterColumn>
  </autoFilter>
  <mergeCells count="1007"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N109:Q109"/>
    <mergeCell ref="N110:Q110"/>
    <mergeCell ref="N111:Q111"/>
    <mergeCell ref="N112:Q112"/>
    <mergeCell ref="N114:Q114"/>
    <mergeCell ref="D115:H115"/>
    <mergeCell ref="N115:Q115"/>
    <mergeCell ref="N103:Q103"/>
    <mergeCell ref="N104:Q104"/>
    <mergeCell ref="N105:Q105"/>
    <mergeCell ref="N106:Q106"/>
    <mergeCell ref="N107:Q107"/>
    <mergeCell ref="N108:Q108"/>
    <mergeCell ref="N97:Q97"/>
    <mergeCell ref="N98:Q98"/>
    <mergeCell ref="N99:Q99"/>
    <mergeCell ref="N100:Q100"/>
    <mergeCell ref="N101:Q101"/>
    <mergeCell ref="N102:Q102"/>
    <mergeCell ref="F131:P131"/>
    <mergeCell ref="M133:P133"/>
    <mergeCell ref="M135:Q135"/>
    <mergeCell ref="M136:Q136"/>
    <mergeCell ref="F138:I138"/>
    <mergeCell ref="L138:M138"/>
    <mergeCell ref="N138:Q138"/>
    <mergeCell ref="D119:H119"/>
    <mergeCell ref="N119:Q119"/>
    <mergeCell ref="N120:Q120"/>
    <mergeCell ref="L122:Q122"/>
    <mergeCell ref="C128:Q128"/>
    <mergeCell ref="F130:P130"/>
    <mergeCell ref="D116:H116"/>
    <mergeCell ref="N116:Q116"/>
    <mergeCell ref="D117:H117"/>
    <mergeCell ref="N117:Q117"/>
    <mergeCell ref="D118:H118"/>
    <mergeCell ref="N118:Q118"/>
    <mergeCell ref="F147:I147"/>
    <mergeCell ref="F148:I148"/>
    <mergeCell ref="L148:M148"/>
    <mergeCell ref="N148:Q148"/>
    <mergeCell ref="F149:I149"/>
    <mergeCell ref="L149:M149"/>
    <mergeCell ref="N149:Q149"/>
    <mergeCell ref="F143:I143"/>
    <mergeCell ref="F144:I144"/>
    <mergeCell ref="L144:M144"/>
    <mergeCell ref="N144:Q144"/>
    <mergeCell ref="F145:I145"/>
    <mergeCell ref="F146:I146"/>
    <mergeCell ref="N139:Q139"/>
    <mergeCell ref="N140:Q140"/>
    <mergeCell ref="N141:Q141"/>
    <mergeCell ref="F142:I142"/>
    <mergeCell ref="L142:M142"/>
    <mergeCell ref="N142:Q142"/>
    <mergeCell ref="F157:I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F156:I156"/>
    <mergeCell ref="L156:M156"/>
    <mergeCell ref="N156:Q156"/>
    <mergeCell ref="F150:I150"/>
    <mergeCell ref="F151:I151"/>
    <mergeCell ref="F152:I152"/>
    <mergeCell ref="F153:I153"/>
    <mergeCell ref="L153:M153"/>
    <mergeCell ref="N153:Q153"/>
    <mergeCell ref="F168:I168"/>
    <mergeCell ref="F169:I169"/>
    <mergeCell ref="L169:M169"/>
    <mergeCell ref="N169:Q169"/>
    <mergeCell ref="F170:I170"/>
    <mergeCell ref="L170:M170"/>
    <mergeCell ref="N170:Q170"/>
    <mergeCell ref="F164:I164"/>
    <mergeCell ref="F165:I165"/>
    <mergeCell ref="L165:M165"/>
    <mergeCell ref="N165:Q165"/>
    <mergeCell ref="F166:I166"/>
    <mergeCell ref="F167:I167"/>
    <mergeCell ref="F160:I160"/>
    <mergeCell ref="L160:M160"/>
    <mergeCell ref="N160:Q160"/>
    <mergeCell ref="F161:I161"/>
    <mergeCell ref="F162:I162"/>
    <mergeCell ref="F163:I163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N175:Q175"/>
    <mergeCell ref="F176:I176"/>
    <mergeCell ref="F177:I177"/>
    <mergeCell ref="F178:I178"/>
    <mergeCell ref="F179:I179"/>
    <mergeCell ref="L179:M179"/>
    <mergeCell ref="N179:Q179"/>
    <mergeCell ref="F171:I171"/>
    <mergeCell ref="F172:I172"/>
    <mergeCell ref="F173:I173"/>
    <mergeCell ref="F174:I174"/>
    <mergeCell ref="F175:I175"/>
    <mergeCell ref="L175:M175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F189:I189"/>
    <mergeCell ref="L189:M189"/>
    <mergeCell ref="N189:Q189"/>
    <mergeCell ref="F190:I190"/>
    <mergeCell ref="N191:Q191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203:I203"/>
    <mergeCell ref="F204:I204"/>
    <mergeCell ref="F205:I205"/>
    <mergeCell ref="F206:I206"/>
    <mergeCell ref="L206:M206"/>
    <mergeCell ref="N206:Q206"/>
    <mergeCell ref="F199:I199"/>
    <mergeCell ref="F200:I200"/>
    <mergeCell ref="F201:I201"/>
    <mergeCell ref="F202:I202"/>
    <mergeCell ref="L202:M202"/>
    <mergeCell ref="N202:Q202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215:I215"/>
    <mergeCell ref="L215:M215"/>
    <mergeCell ref="N215:Q215"/>
    <mergeCell ref="F216:I216"/>
    <mergeCell ref="F217:I217"/>
    <mergeCell ref="L217:M217"/>
    <mergeCell ref="N217:Q217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07:I207"/>
    <mergeCell ref="F208:I208"/>
    <mergeCell ref="F209:I209"/>
    <mergeCell ref="F210:I210"/>
    <mergeCell ref="L210:M210"/>
    <mergeCell ref="N210:Q210"/>
    <mergeCell ref="F225:I225"/>
    <mergeCell ref="F226:I226"/>
    <mergeCell ref="L226:M226"/>
    <mergeCell ref="N226:Q226"/>
    <mergeCell ref="F227:I227"/>
    <mergeCell ref="N228:Q228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8:I218"/>
    <mergeCell ref="L218:M218"/>
    <mergeCell ref="N218:Q218"/>
    <mergeCell ref="F219:I219"/>
    <mergeCell ref="F220:I220"/>
    <mergeCell ref="L220:M220"/>
    <mergeCell ref="N220:Q220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32:I232"/>
    <mergeCell ref="F233:I233"/>
    <mergeCell ref="L233:M233"/>
    <mergeCell ref="N233:Q233"/>
    <mergeCell ref="F234:I234"/>
    <mergeCell ref="F235:I235"/>
    <mergeCell ref="F229:I229"/>
    <mergeCell ref="L229:M229"/>
    <mergeCell ref="N229:Q229"/>
    <mergeCell ref="F230:I230"/>
    <mergeCell ref="F231:I231"/>
    <mergeCell ref="L231:M231"/>
    <mergeCell ref="N231:Q231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0:I240"/>
    <mergeCell ref="F241:I241"/>
    <mergeCell ref="L241:M241"/>
    <mergeCell ref="N241:Q241"/>
    <mergeCell ref="F242:I242"/>
    <mergeCell ref="L242:M242"/>
    <mergeCell ref="N242:Q242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2:I252"/>
    <mergeCell ref="L252:M252"/>
    <mergeCell ref="N252:Q252"/>
    <mergeCell ref="F253:I253"/>
    <mergeCell ref="F254:I254"/>
    <mergeCell ref="L254:M254"/>
    <mergeCell ref="N254:Q254"/>
    <mergeCell ref="F249:I249"/>
    <mergeCell ref="L249:M249"/>
    <mergeCell ref="N249:Q249"/>
    <mergeCell ref="F250:I250"/>
    <mergeCell ref="F251:I251"/>
    <mergeCell ref="L251:M251"/>
    <mergeCell ref="N251:Q251"/>
    <mergeCell ref="F265:I265"/>
    <mergeCell ref="F266:I266"/>
    <mergeCell ref="L266:M266"/>
    <mergeCell ref="N266:Q266"/>
    <mergeCell ref="F267:I267"/>
    <mergeCell ref="F268:I268"/>
    <mergeCell ref="N261:Q261"/>
    <mergeCell ref="F262:I262"/>
    <mergeCell ref="L262:M262"/>
    <mergeCell ref="N262:Q262"/>
    <mergeCell ref="F263:I263"/>
    <mergeCell ref="F264:I264"/>
    <mergeCell ref="F259:I259"/>
    <mergeCell ref="L259:M259"/>
    <mergeCell ref="N259:Q259"/>
    <mergeCell ref="F260:I260"/>
    <mergeCell ref="L260:M260"/>
    <mergeCell ref="N260:Q260"/>
    <mergeCell ref="F275:I275"/>
    <mergeCell ref="F276:I276"/>
    <mergeCell ref="L276:M276"/>
    <mergeCell ref="N276:Q276"/>
    <mergeCell ref="F277:I277"/>
    <mergeCell ref="F278:I278"/>
    <mergeCell ref="F272:I272"/>
    <mergeCell ref="F273:I273"/>
    <mergeCell ref="L273:M273"/>
    <mergeCell ref="N273:Q273"/>
    <mergeCell ref="F274:I274"/>
    <mergeCell ref="L274:M274"/>
    <mergeCell ref="N274:Q274"/>
    <mergeCell ref="F269:I269"/>
    <mergeCell ref="F270:I270"/>
    <mergeCell ref="L270:M270"/>
    <mergeCell ref="N270:Q270"/>
    <mergeCell ref="F271:I271"/>
    <mergeCell ref="L271:M271"/>
    <mergeCell ref="N271:Q271"/>
    <mergeCell ref="F287:I287"/>
    <mergeCell ref="L287:M287"/>
    <mergeCell ref="N287:Q287"/>
    <mergeCell ref="F288:I288"/>
    <mergeCell ref="F289:I289"/>
    <mergeCell ref="L289:M289"/>
    <mergeCell ref="N289:Q289"/>
    <mergeCell ref="F283:I283"/>
    <mergeCell ref="F284:I284"/>
    <mergeCell ref="F285:I285"/>
    <mergeCell ref="F286:I286"/>
    <mergeCell ref="L286:M286"/>
    <mergeCell ref="N286:Q286"/>
    <mergeCell ref="F279:I279"/>
    <mergeCell ref="F280:I280"/>
    <mergeCell ref="F281:I281"/>
    <mergeCell ref="L281:M281"/>
    <mergeCell ref="N281:Q281"/>
    <mergeCell ref="F282:I282"/>
    <mergeCell ref="F298:I298"/>
    <mergeCell ref="L298:M298"/>
    <mergeCell ref="N298:Q298"/>
    <mergeCell ref="F299:I299"/>
    <mergeCell ref="F300:I300"/>
    <mergeCell ref="F301:I301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F292:I292"/>
    <mergeCell ref="F293:I293"/>
    <mergeCell ref="L293:M293"/>
    <mergeCell ref="N293:Q293"/>
    <mergeCell ref="F308:I308"/>
    <mergeCell ref="F309:I309"/>
    <mergeCell ref="F310:I310"/>
    <mergeCell ref="L310:M310"/>
    <mergeCell ref="N310:Q310"/>
    <mergeCell ref="F311:I311"/>
    <mergeCell ref="F304:I304"/>
    <mergeCell ref="N305:Q305"/>
    <mergeCell ref="F306:I306"/>
    <mergeCell ref="L306:M306"/>
    <mergeCell ref="N306:Q306"/>
    <mergeCell ref="F307:I307"/>
    <mergeCell ref="F302:I302"/>
    <mergeCell ref="L302:M302"/>
    <mergeCell ref="N302:Q302"/>
    <mergeCell ref="F303:I303"/>
    <mergeCell ref="L303:M303"/>
    <mergeCell ref="N303:Q303"/>
    <mergeCell ref="F318:I318"/>
    <mergeCell ref="L318:M318"/>
    <mergeCell ref="N318:Q318"/>
    <mergeCell ref="F319:I319"/>
    <mergeCell ref="F320:I320"/>
    <mergeCell ref="L320:M320"/>
    <mergeCell ref="N320:Q320"/>
    <mergeCell ref="F316:I316"/>
    <mergeCell ref="L316:M316"/>
    <mergeCell ref="N316:Q316"/>
    <mergeCell ref="F317:I317"/>
    <mergeCell ref="L317:M317"/>
    <mergeCell ref="N317:Q317"/>
    <mergeCell ref="F312:I312"/>
    <mergeCell ref="F313:I313"/>
    <mergeCell ref="F314:I314"/>
    <mergeCell ref="L314:M314"/>
    <mergeCell ref="N314:Q314"/>
    <mergeCell ref="F315:I315"/>
    <mergeCell ref="F327:I327"/>
    <mergeCell ref="F328:I328"/>
    <mergeCell ref="F329:I329"/>
    <mergeCell ref="F330:I330"/>
    <mergeCell ref="L330:M330"/>
    <mergeCell ref="N330:Q330"/>
    <mergeCell ref="N323:Q323"/>
    <mergeCell ref="F324:I324"/>
    <mergeCell ref="L324:M324"/>
    <mergeCell ref="N324:Q324"/>
    <mergeCell ref="F325:I325"/>
    <mergeCell ref="F326:I326"/>
    <mergeCell ref="F321:I321"/>
    <mergeCell ref="L321:M321"/>
    <mergeCell ref="N321:Q321"/>
    <mergeCell ref="F322:I322"/>
    <mergeCell ref="L322:M322"/>
    <mergeCell ref="N322:Q322"/>
    <mergeCell ref="F336:I336"/>
    <mergeCell ref="F337:I337"/>
    <mergeCell ref="F338:I338"/>
    <mergeCell ref="F339:I339"/>
    <mergeCell ref="F340:I340"/>
    <mergeCell ref="L340:M340"/>
    <mergeCell ref="F333:I333"/>
    <mergeCell ref="F334:I334"/>
    <mergeCell ref="L334:M334"/>
    <mergeCell ref="N334:Q334"/>
    <mergeCell ref="F335:I335"/>
    <mergeCell ref="L335:M335"/>
    <mergeCell ref="N335:Q335"/>
    <mergeCell ref="F331:I331"/>
    <mergeCell ref="L331:M331"/>
    <mergeCell ref="N331:Q331"/>
    <mergeCell ref="F332:I332"/>
    <mergeCell ref="L332:M332"/>
    <mergeCell ref="N332:Q332"/>
    <mergeCell ref="F347:I347"/>
    <mergeCell ref="L347:M347"/>
    <mergeCell ref="N347:Q347"/>
    <mergeCell ref="F348:I348"/>
    <mergeCell ref="L348:M348"/>
    <mergeCell ref="N348:Q348"/>
    <mergeCell ref="F344:I344"/>
    <mergeCell ref="F345:I345"/>
    <mergeCell ref="L345:M345"/>
    <mergeCell ref="N345:Q345"/>
    <mergeCell ref="F346:I346"/>
    <mergeCell ref="L346:M346"/>
    <mergeCell ref="N346:Q346"/>
    <mergeCell ref="N340:Q340"/>
    <mergeCell ref="F341:I341"/>
    <mergeCell ref="L341:M341"/>
    <mergeCell ref="N341:Q341"/>
    <mergeCell ref="F342:I342"/>
    <mergeCell ref="F343:I343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61:I361"/>
    <mergeCell ref="L361:M361"/>
    <mergeCell ref="N361:Q361"/>
    <mergeCell ref="N362:Q362"/>
    <mergeCell ref="F363:I363"/>
    <mergeCell ref="L363:M363"/>
    <mergeCell ref="N363:Q363"/>
    <mergeCell ref="F359:I359"/>
    <mergeCell ref="L359:M359"/>
    <mergeCell ref="N359:Q359"/>
    <mergeCell ref="F360:I360"/>
    <mergeCell ref="L360:M360"/>
    <mergeCell ref="N360:Q360"/>
    <mergeCell ref="F356:I356"/>
    <mergeCell ref="F357:I357"/>
    <mergeCell ref="L357:M357"/>
    <mergeCell ref="N357:Q357"/>
    <mergeCell ref="F358:I358"/>
    <mergeCell ref="L358:M358"/>
    <mergeCell ref="N358:Q358"/>
    <mergeCell ref="F371:I371"/>
    <mergeCell ref="L371:M371"/>
    <mergeCell ref="N371:Q371"/>
    <mergeCell ref="F372:I372"/>
    <mergeCell ref="L372:M372"/>
    <mergeCell ref="N372:Q372"/>
    <mergeCell ref="F367:I367"/>
    <mergeCell ref="F368:I368"/>
    <mergeCell ref="L368:M368"/>
    <mergeCell ref="N368:Q368"/>
    <mergeCell ref="F369:I369"/>
    <mergeCell ref="F370:I370"/>
    <mergeCell ref="L370:M370"/>
    <mergeCell ref="N370:Q370"/>
    <mergeCell ref="F364:I364"/>
    <mergeCell ref="L364:M364"/>
    <mergeCell ref="N364:Q364"/>
    <mergeCell ref="N365:Q365"/>
    <mergeCell ref="F366:I366"/>
    <mergeCell ref="L366:M366"/>
    <mergeCell ref="N366:Q366"/>
    <mergeCell ref="F379:I379"/>
    <mergeCell ref="L379:M379"/>
    <mergeCell ref="N379:Q379"/>
    <mergeCell ref="F380:I380"/>
    <mergeCell ref="N381:Q381"/>
    <mergeCell ref="F382:I382"/>
    <mergeCell ref="L382:M382"/>
    <mergeCell ref="N382:Q382"/>
    <mergeCell ref="F376:I376"/>
    <mergeCell ref="L376:M376"/>
    <mergeCell ref="N376:Q376"/>
    <mergeCell ref="F377:I377"/>
    <mergeCell ref="F378:I378"/>
    <mergeCell ref="L378:M378"/>
    <mergeCell ref="N378:Q378"/>
    <mergeCell ref="F373:I373"/>
    <mergeCell ref="F374:I374"/>
    <mergeCell ref="L374:M374"/>
    <mergeCell ref="N374:Q374"/>
    <mergeCell ref="F375:I375"/>
    <mergeCell ref="L375:M375"/>
    <mergeCell ref="N375:Q375"/>
    <mergeCell ref="F390:I390"/>
    <mergeCell ref="F391:I391"/>
    <mergeCell ref="L391:M391"/>
    <mergeCell ref="N391:Q391"/>
    <mergeCell ref="F392:I392"/>
    <mergeCell ref="F393:I393"/>
    <mergeCell ref="L393:M393"/>
    <mergeCell ref="N393:Q393"/>
    <mergeCell ref="F387:I387"/>
    <mergeCell ref="L387:M387"/>
    <mergeCell ref="N387:Q387"/>
    <mergeCell ref="F388:I388"/>
    <mergeCell ref="F389:I389"/>
    <mergeCell ref="L389:M389"/>
    <mergeCell ref="N389:Q389"/>
    <mergeCell ref="N383:Q383"/>
    <mergeCell ref="N384:Q384"/>
    <mergeCell ref="F385:I385"/>
    <mergeCell ref="L385:M385"/>
    <mergeCell ref="N385:Q385"/>
    <mergeCell ref="F386:I386"/>
    <mergeCell ref="F400:I400"/>
    <mergeCell ref="L400:M400"/>
    <mergeCell ref="N400:Q400"/>
    <mergeCell ref="F401:I401"/>
    <mergeCell ref="F402:I402"/>
    <mergeCell ref="F403:I403"/>
    <mergeCell ref="F397:I397"/>
    <mergeCell ref="L397:M397"/>
    <mergeCell ref="N397:Q397"/>
    <mergeCell ref="F398:I398"/>
    <mergeCell ref="F399:I399"/>
    <mergeCell ref="L399:M399"/>
    <mergeCell ref="N399:Q399"/>
    <mergeCell ref="F394:I394"/>
    <mergeCell ref="F395:I395"/>
    <mergeCell ref="L395:M395"/>
    <mergeCell ref="N395:Q395"/>
    <mergeCell ref="F396:I396"/>
    <mergeCell ref="L396:M396"/>
    <mergeCell ref="N396:Q396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07:I407"/>
    <mergeCell ref="F408:I408"/>
    <mergeCell ref="L408:M408"/>
    <mergeCell ref="N408:Q408"/>
    <mergeCell ref="N409:Q409"/>
    <mergeCell ref="F410:I410"/>
    <mergeCell ref="L410:M410"/>
    <mergeCell ref="N410:Q410"/>
    <mergeCell ref="F404:I404"/>
    <mergeCell ref="L404:M404"/>
    <mergeCell ref="N404:Q404"/>
    <mergeCell ref="F405:I405"/>
    <mergeCell ref="F406:I406"/>
    <mergeCell ref="L406:M406"/>
    <mergeCell ref="N406:Q406"/>
    <mergeCell ref="F422:I422"/>
    <mergeCell ref="L422:M422"/>
    <mergeCell ref="N422:Q422"/>
    <mergeCell ref="F423:I423"/>
    <mergeCell ref="L423:M423"/>
    <mergeCell ref="N423:Q423"/>
    <mergeCell ref="F419:I419"/>
    <mergeCell ref="L419:M419"/>
    <mergeCell ref="N419:Q419"/>
    <mergeCell ref="F420:I420"/>
    <mergeCell ref="F421:I421"/>
    <mergeCell ref="L421:M421"/>
    <mergeCell ref="N421:Q421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28:I428"/>
    <mergeCell ref="F429:I429"/>
    <mergeCell ref="L429:M429"/>
    <mergeCell ref="N429:Q429"/>
    <mergeCell ref="F430:I430"/>
    <mergeCell ref="L430:M430"/>
    <mergeCell ref="N430:Q430"/>
    <mergeCell ref="F426:I426"/>
    <mergeCell ref="L426:M426"/>
    <mergeCell ref="N426:Q426"/>
    <mergeCell ref="F427:I427"/>
    <mergeCell ref="L427:M427"/>
    <mergeCell ref="N427:Q427"/>
    <mergeCell ref="F424:I424"/>
    <mergeCell ref="L424:M424"/>
    <mergeCell ref="N424:Q424"/>
    <mergeCell ref="F425:I425"/>
    <mergeCell ref="L425:M425"/>
    <mergeCell ref="N425:Q425"/>
    <mergeCell ref="F439:I439"/>
    <mergeCell ref="L439:M439"/>
    <mergeCell ref="N439:Q439"/>
    <mergeCell ref="F440:I440"/>
    <mergeCell ref="F441:I441"/>
    <mergeCell ref="L441:M441"/>
    <mergeCell ref="N441:Q441"/>
    <mergeCell ref="F435:I435"/>
    <mergeCell ref="F436:I436"/>
    <mergeCell ref="L436:M436"/>
    <mergeCell ref="N436:Q436"/>
    <mergeCell ref="F437:I437"/>
    <mergeCell ref="F438:I438"/>
    <mergeCell ref="L438:M438"/>
    <mergeCell ref="N438:Q438"/>
    <mergeCell ref="F431:I431"/>
    <mergeCell ref="F432:I432"/>
    <mergeCell ref="L432:M432"/>
    <mergeCell ref="N432:Q432"/>
    <mergeCell ref="N433:Q433"/>
    <mergeCell ref="F434:I434"/>
    <mergeCell ref="L434:M434"/>
    <mergeCell ref="N434:Q434"/>
    <mergeCell ref="F450:I450"/>
    <mergeCell ref="F451:I451"/>
    <mergeCell ref="L451:M451"/>
    <mergeCell ref="N451:Q451"/>
    <mergeCell ref="F452:I452"/>
    <mergeCell ref="L452:M452"/>
    <mergeCell ref="N452:Q452"/>
    <mergeCell ref="F446:I446"/>
    <mergeCell ref="F447:I447"/>
    <mergeCell ref="L447:M447"/>
    <mergeCell ref="N447:Q447"/>
    <mergeCell ref="N448:Q448"/>
    <mergeCell ref="F449:I449"/>
    <mergeCell ref="L449:M449"/>
    <mergeCell ref="N449:Q449"/>
    <mergeCell ref="F442:I442"/>
    <mergeCell ref="F443:I443"/>
    <mergeCell ref="L443:M443"/>
    <mergeCell ref="N443:Q443"/>
    <mergeCell ref="F444:I444"/>
    <mergeCell ref="F445:I445"/>
    <mergeCell ref="L445:M445"/>
    <mergeCell ref="N445:Q445"/>
    <mergeCell ref="F459:I459"/>
    <mergeCell ref="L459:M459"/>
    <mergeCell ref="N459:Q459"/>
    <mergeCell ref="F460:I460"/>
    <mergeCell ref="L460:M460"/>
    <mergeCell ref="N460:Q460"/>
    <mergeCell ref="F456:I456"/>
    <mergeCell ref="F457:I457"/>
    <mergeCell ref="L457:M457"/>
    <mergeCell ref="N457:Q457"/>
    <mergeCell ref="F458:I458"/>
    <mergeCell ref="L458:M458"/>
    <mergeCell ref="N458:Q458"/>
    <mergeCell ref="F453:I453"/>
    <mergeCell ref="L453:M453"/>
    <mergeCell ref="N453:Q453"/>
    <mergeCell ref="N454:Q454"/>
    <mergeCell ref="F455:I455"/>
    <mergeCell ref="L455:M455"/>
    <mergeCell ref="N455:Q455"/>
    <mergeCell ref="N466:Q466"/>
    <mergeCell ref="F467:I467"/>
    <mergeCell ref="L467:M467"/>
    <mergeCell ref="N467:Q467"/>
    <mergeCell ref="F468:I468"/>
    <mergeCell ref="F469:I469"/>
    <mergeCell ref="F463:I463"/>
    <mergeCell ref="L463:M463"/>
    <mergeCell ref="N463:Q463"/>
    <mergeCell ref="F464:I464"/>
    <mergeCell ref="F465:I465"/>
    <mergeCell ref="L465:M465"/>
    <mergeCell ref="N465:Q465"/>
    <mergeCell ref="F461:I461"/>
    <mergeCell ref="L461:M461"/>
    <mergeCell ref="N461:Q461"/>
    <mergeCell ref="F462:I462"/>
    <mergeCell ref="L462:M462"/>
    <mergeCell ref="N462:Q462"/>
    <mergeCell ref="F478:I478"/>
    <mergeCell ref="L478:M478"/>
    <mergeCell ref="N478:Q478"/>
    <mergeCell ref="F479:I479"/>
    <mergeCell ref="L479:M479"/>
    <mergeCell ref="N479:Q479"/>
    <mergeCell ref="N474:Q474"/>
    <mergeCell ref="F475:I475"/>
    <mergeCell ref="L475:M475"/>
    <mergeCell ref="N475:Q475"/>
    <mergeCell ref="F476:I476"/>
    <mergeCell ref="F477:I477"/>
    <mergeCell ref="L477:M477"/>
    <mergeCell ref="N477:Q477"/>
    <mergeCell ref="F470:I470"/>
    <mergeCell ref="F471:I471"/>
    <mergeCell ref="L471:M471"/>
    <mergeCell ref="N471:Q471"/>
    <mergeCell ref="F472:I472"/>
    <mergeCell ref="F473:I473"/>
    <mergeCell ref="L473:M473"/>
    <mergeCell ref="N473:Q473"/>
    <mergeCell ref="N486:Q486"/>
    <mergeCell ref="F487:I487"/>
    <mergeCell ref="L487:M487"/>
    <mergeCell ref="N487:Q487"/>
    <mergeCell ref="F488:I488"/>
    <mergeCell ref="F489:I489"/>
    <mergeCell ref="L489:M489"/>
    <mergeCell ref="N489:Q489"/>
    <mergeCell ref="F483:I483"/>
    <mergeCell ref="L483:M483"/>
    <mergeCell ref="N483:Q483"/>
    <mergeCell ref="F484:I484"/>
    <mergeCell ref="F485:I485"/>
    <mergeCell ref="L485:M485"/>
    <mergeCell ref="N485:Q485"/>
    <mergeCell ref="F480:I480"/>
    <mergeCell ref="L480:M480"/>
    <mergeCell ref="N480:Q480"/>
    <mergeCell ref="F481:I481"/>
    <mergeCell ref="F482:I482"/>
    <mergeCell ref="L482:M482"/>
    <mergeCell ref="N482:Q482"/>
    <mergeCell ref="F495:I495"/>
    <mergeCell ref="L495:M495"/>
    <mergeCell ref="N495:Q495"/>
    <mergeCell ref="F496:I496"/>
    <mergeCell ref="L496:M496"/>
    <mergeCell ref="N496:Q496"/>
    <mergeCell ref="F492:I492"/>
    <mergeCell ref="L492:M492"/>
    <mergeCell ref="N492:Q492"/>
    <mergeCell ref="F493:I493"/>
    <mergeCell ref="F494:I494"/>
    <mergeCell ref="L494:M494"/>
    <mergeCell ref="N494:Q494"/>
    <mergeCell ref="F490:I490"/>
    <mergeCell ref="L490:M490"/>
    <mergeCell ref="N490:Q490"/>
    <mergeCell ref="F491:I491"/>
    <mergeCell ref="L491:M491"/>
    <mergeCell ref="N491:Q491"/>
    <mergeCell ref="F501:I501"/>
    <mergeCell ref="L501:M501"/>
    <mergeCell ref="N501:Q501"/>
    <mergeCell ref="F502:I502"/>
    <mergeCell ref="L502:M502"/>
    <mergeCell ref="N502:Q502"/>
    <mergeCell ref="F499:I499"/>
    <mergeCell ref="L499:M499"/>
    <mergeCell ref="N499:Q499"/>
    <mergeCell ref="F500:I500"/>
    <mergeCell ref="L500:M500"/>
    <mergeCell ref="N500:Q500"/>
    <mergeCell ref="F497:I497"/>
    <mergeCell ref="L497:M497"/>
    <mergeCell ref="N497:Q497"/>
    <mergeCell ref="F498:I498"/>
    <mergeCell ref="L498:M498"/>
    <mergeCell ref="N498:Q498"/>
    <mergeCell ref="F510:I510"/>
    <mergeCell ref="L510:M510"/>
    <mergeCell ref="N510:Q510"/>
    <mergeCell ref="F511:I511"/>
    <mergeCell ref="F512:I512"/>
    <mergeCell ref="L512:M512"/>
    <mergeCell ref="N512:Q512"/>
    <mergeCell ref="N506:Q506"/>
    <mergeCell ref="F507:I507"/>
    <mergeCell ref="L507:M507"/>
    <mergeCell ref="N507:Q507"/>
    <mergeCell ref="F508:I508"/>
    <mergeCell ref="F509:I509"/>
    <mergeCell ref="L509:M509"/>
    <mergeCell ref="N509:Q509"/>
    <mergeCell ref="F503:I503"/>
    <mergeCell ref="L503:M503"/>
    <mergeCell ref="N503:Q503"/>
    <mergeCell ref="F504:I504"/>
    <mergeCell ref="F505:I505"/>
    <mergeCell ref="L505:M505"/>
    <mergeCell ref="N505:Q505"/>
    <mergeCell ref="F517:I517"/>
    <mergeCell ref="L517:M517"/>
    <mergeCell ref="N517:Q517"/>
    <mergeCell ref="F518:I518"/>
    <mergeCell ref="L518:M518"/>
    <mergeCell ref="N518:Q518"/>
    <mergeCell ref="F515:I515"/>
    <mergeCell ref="L515:M515"/>
    <mergeCell ref="N515:Q515"/>
    <mergeCell ref="F516:I516"/>
    <mergeCell ref="L516:M516"/>
    <mergeCell ref="N516:Q516"/>
    <mergeCell ref="F513:I513"/>
    <mergeCell ref="L513:M513"/>
    <mergeCell ref="N513:Q513"/>
    <mergeCell ref="F514:I514"/>
    <mergeCell ref="L514:M514"/>
    <mergeCell ref="N514:Q514"/>
    <mergeCell ref="F523:I523"/>
    <mergeCell ref="L523:M523"/>
    <mergeCell ref="N523:Q523"/>
    <mergeCell ref="F524:I524"/>
    <mergeCell ref="L524:M524"/>
    <mergeCell ref="N524:Q524"/>
    <mergeCell ref="F521:I521"/>
    <mergeCell ref="L521:M521"/>
    <mergeCell ref="N521:Q521"/>
    <mergeCell ref="F522:I522"/>
    <mergeCell ref="L522:M522"/>
    <mergeCell ref="N522:Q522"/>
    <mergeCell ref="F519:I519"/>
    <mergeCell ref="L519:M519"/>
    <mergeCell ref="N519:Q519"/>
    <mergeCell ref="F520:I520"/>
    <mergeCell ref="L520:M520"/>
    <mergeCell ref="N520:Q520"/>
    <mergeCell ref="F530:I530"/>
    <mergeCell ref="F531:I531"/>
    <mergeCell ref="F532:I532"/>
    <mergeCell ref="F533:I533"/>
    <mergeCell ref="L533:M533"/>
    <mergeCell ref="N533:Q533"/>
    <mergeCell ref="F527:I527"/>
    <mergeCell ref="L527:M527"/>
    <mergeCell ref="N527:Q527"/>
    <mergeCell ref="N528:Q528"/>
    <mergeCell ref="F529:I529"/>
    <mergeCell ref="L529:M529"/>
    <mergeCell ref="N529:Q529"/>
    <mergeCell ref="F525:I525"/>
    <mergeCell ref="L525:M525"/>
    <mergeCell ref="N525:Q525"/>
    <mergeCell ref="F526:I526"/>
    <mergeCell ref="L526:M526"/>
    <mergeCell ref="N526:Q526"/>
    <mergeCell ref="F541:I541"/>
    <mergeCell ref="L541:M541"/>
    <mergeCell ref="N541:Q541"/>
    <mergeCell ref="F542:I542"/>
    <mergeCell ref="L542:M542"/>
    <mergeCell ref="N542:Q542"/>
    <mergeCell ref="F538:I538"/>
    <mergeCell ref="F539:I539"/>
    <mergeCell ref="L539:M539"/>
    <mergeCell ref="N539:Q539"/>
    <mergeCell ref="F540:I540"/>
    <mergeCell ref="L540:M540"/>
    <mergeCell ref="N540:Q540"/>
    <mergeCell ref="F534:I534"/>
    <mergeCell ref="F535:I535"/>
    <mergeCell ref="L535:M535"/>
    <mergeCell ref="N535:Q535"/>
    <mergeCell ref="F536:I536"/>
    <mergeCell ref="F537:I537"/>
    <mergeCell ref="F548:I548"/>
    <mergeCell ref="F549:I549"/>
    <mergeCell ref="L549:M549"/>
    <mergeCell ref="N549:Q549"/>
    <mergeCell ref="F550:I550"/>
    <mergeCell ref="L550:M550"/>
    <mergeCell ref="N550:Q550"/>
    <mergeCell ref="F545:I545"/>
    <mergeCell ref="L545:M545"/>
    <mergeCell ref="N545:Q545"/>
    <mergeCell ref="N546:Q546"/>
    <mergeCell ref="F547:I547"/>
    <mergeCell ref="L547:M547"/>
    <mergeCell ref="N547:Q547"/>
    <mergeCell ref="F543:I543"/>
    <mergeCell ref="L543:M543"/>
    <mergeCell ref="N543:Q543"/>
    <mergeCell ref="F544:I544"/>
    <mergeCell ref="L544:M544"/>
    <mergeCell ref="N544:Q544"/>
    <mergeCell ref="F555:I555"/>
    <mergeCell ref="L555:M555"/>
    <mergeCell ref="N555:Q555"/>
    <mergeCell ref="F556:I556"/>
    <mergeCell ref="L556:M556"/>
    <mergeCell ref="N556:Q556"/>
    <mergeCell ref="F553:I553"/>
    <mergeCell ref="L553:M553"/>
    <mergeCell ref="N553:Q553"/>
    <mergeCell ref="F554:I554"/>
    <mergeCell ref="L554:M554"/>
    <mergeCell ref="N554:Q554"/>
    <mergeCell ref="F551:I551"/>
    <mergeCell ref="L551:M551"/>
    <mergeCell ref="N551:Q551"/>
    <mergeCell ref="F552:I552"/>
    <mergeCell ref="L552:M552"/>
    <mergeCell ref="N552:Q552"/>
    <mergeCell ref="N564:Q564"/>
    <mergeCell ref="F565:I565"/>
    <mergeCell ref="L565:M565"/>
    <mergeCell ref="N565:Q565"/>
    <mergeCell ref="F566:I566"/>
    <mergeCell ref="L566:M566"/>
    <mergeCell ref="N566:Q566"/>
    <mergeCell ref="F560:I560"/>
    <mergeCell ref="F561:I561"/>
    <mergeCell ref="F562:I562"/>
    <mergeCell ref="F563:I563"/>
    <mergeCell ref="F564:I564"/>
    <mergeCell ref="L564:M564"/>
    <mergeCell ref="F557:I557"/>
    <mergeCell ref="L557:M557"/>
    <mergeCell ref="N557:Q557"/>
    <mergeCell ref="N558:Q558"/>
    <mergeCell ref="F559:I559"/>
    <mergeCell ref="L559:M559"/>
    <mergeCell ref="N559:Q559"/>
    <mergeCell ref="N576:Q576"/>
    <mergeCell ref="N577:Q577"/>
    <mergeCell ref="F572:I572"/>
    <mergeCell ref="F573:I573"/>
    <mergeCell ref="F574:I574"/>
    <mergeCell ref="F575:I575"/>
    <mergeCell ref="F576:I576"/>
    <mergeCell ref="L576:M576"/>
    <mergeCell ref="N569:Q569"/>
    <mergeCell ref="F570:I570"/>
    <mergeCell ref="L570:M570"/>
    <mergeCell ref="N570:Q570"/>
    <mergeCell ref="F571:I571"/>
    <mergeCell ref="L571:M571"/>
    <mergeCell ref="N571:Q571"/>
    <mergeCell ref="F567:I567"/>
    <mergeCell ref="L567:M567"/>
    <mergeCell ref="N567:Q567"/>
    <mergeCell ref="F568:I568"/>
    <mergeCell ref="L568:M568"/>
    <mergeCell ref="N568:Q568"/>
  </mergeCells>
  <hyperlinks>
    <hyperlink ref="F1:G1" location="C2" display="1) Krycí list rozpočtu" xr:uid="{00000000-0004-0000-0000-000000000000}"/>
    <hyperlink ref="H1:K1" location="C86" display="2) Rekapitulace rozpočtu" xr:uid="{00000000-0004-0000-0000-000001000000}"/>
    <hyperlink ref="L1" location="C138" display="3) Rozpočet" xr:uid="{00000000-0004-0000-0000-000002000000}"/>
    <hyperlink ref="S1:T1" location="'Rekapitulace stavby'!C2" display="Rekapitulace stavby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ARS - Architektonicko-sta...</vt:lpstr>
      <vt:lpstr>'ARS - Architektonicko-sta...'!Názvy_tisku</vt:lpstr>
      <vt:lpstr>'ARS - Architektonicko-sta...'!Oblast_tisku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Alena</cp:lastModifiedBy>
  <dcterms:created xsi:type="dcterms:W3CDTF">2019-03-28T15:03:54Z</dcterms:created>
  <dcterms:modified xsi:type="dcterms:W3CDTF">2019-03-28T15:37:34Z</dcterms:modified>
</cp:coreProperties>
</file>