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2022\JETCON\REALIZACE\JÍNCE\003_POPTÁVKY\006_OMÍTKY\"/>
    </mc:Choice>
  </mc:AlternateContent>
  <bookViews>
    <workbookView xWindow="0" yWindow="0" windowWidth="0" windowHeight="0" firstSheet="1" activeTab="1"/>
  </bookViews>
  <sheets>
    <sheet name="Rekapitulace stavby" sheetId="1" state="veryHidden" r:id="rId1"/>
    <sheet name="PJ001 - OMÍTKY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'PJ001 - OMÍTKY'!$C$113:$K$235</definedName>
    <definedName name="_xlnm.Print_Area" localSheetId="1">'PJ001 - OMÍTKY'!$C$103:$J$235</definedName>
    <definedName name="_xlnm.Print_Titles" localSheetId="1">'PJ001 - OMÍTKY'!$113:$113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09"/>
  <c r="BH209"/>
  <c r="BG209"/>
  <c r="BF209"/>
  <c r="T209"/>
  <c r="R209"/>
  <c r="P209"/>
  <c r="BI160"/>
  <c r="BH160"/>
  <c r="BG160"/>
  <c r="BF160"/>
  <c r="T160"/>
  <c r="R160"/>
  <c r="P160"/>
  <c r="BI159"/>
  <c r="BH159"/>
  <c r="BG159"/>
  <c r="BF159"/>
  <c r="T159"/>
  <c r="R159"/>
  <c r="P159"/>
  <c r="BI121"/>
  <c r="BH121"/>
  <c r="BG121"/>
  <c r="BF121"/>
  <c r="T121"/>
  <c r="R121"/>
  <c r="P121"/>
  <c r="BI117"/>
  <c r="BH117"/>
  <c r="BG117"/>
  <c r="BF117"/>
  <c r="T117"/>
  <c r="R117"/>
  <c r="P117"/>
  <c r="J111"/>
  <c r="F110"/>
  <c r="F108"/>
  <c r="E106"/>
  <c r="J90"/>
  <c r="F89"/>
  <c r="F87"/>
  <c r="E85"/>
  <c r="J19"/>
  <c r="E19"/>
  <c r="J89"/>
  <c r="J18"/>
  <c r="J16"/>
  <c r="E16"/>
  <c r="F111"/>
  <c r="J15"/>
  <c r="J10"/>
  <c r="J108"/>
  <c i="1" r="L90"/>
  <c r="AM90"/>
  <c r="AM89"/>
  <c r="L89"/>
  <c r="AM87"/>
  <c r="L87"/>
  <c r="L85"/>
  <c r="L84"/>
  <c i="2" r="BK160"/>
  <c r="J159"/>
  <c r="J209"/>
  <c r="J121"/>
  <c r="BK209"/>
  <c r="BK117"/>
  <c r="BK159"/>
  <c r="J117"/>
  <c i="1" r="AS94"/>
  <c i="2" r="BK121"/>
  <c r="J160"/>
  <c l="1" r="P116"/>
  <c r="P115"/>
  <c r="P114"/>
  <c i="1" r="AU95"/>
  <c i="2" r="BK116"/>
  <c r="J116"/>
  <c r="J96"/>
  <c r="R116"/>
  <c r="R115"/>
  <c r="R114"/>
  <c r="T116"/>
  <c r="T115"/>
  <c r="T114"/>
  <c r="J87"/>
  <c r="F90"/>
  <c r="J110"/>
  <c r="BE117"/>
  <c r="BE121"/>
  <c r="BE209"/>
  <c r="BE159"/>
  <c r="BE160"/>
  <c i="1" r="AU94"/>
  <c i="2" r="F33"/>
  <c i="1" r="BB95"/>
  <c r="BB94"/>
  <c r="AX94"/>
  <c i="2" r="J32"/>
  <c i="1" r="AW95"/>
  <c i="2" r="F32"/>
  <c i="1" r="BA95"/>
  <c r="BA94"/>
  <c r="W30"/>
  <c i="2" r="F34"/>
  <c i="1" r="BC95"/>
  <c r="BC94"/>
  <c r="W32"/>
  <c i="2" r="F35"/>
  <c i="1" r="BD95"/>
  <c r="BD94"/>
  <c r="W33"/>
  <c i="2" l="1" r="BK115"/>
  <c r="J115"/>
  <c r="J95"/>
  <c i="1" r="W31"/>
  <c i="2" r="J31"/>
  <c i="1" r="AV95"/>
  <c r="AT95"/>
  <c r="AY94"/>
  <c r="AW94"/>
  <c r="AK30"/>
  <c i="2" r="F31"/>
  <c i="1" r="AZ95"/>
  <c r="AZ94"/>
  <c r="AV94"/>
  <c r="AK29"/>
  <c i="2" l="1" r="BK114"/>
  <c r="J114"/>
  <c r="J94"/>
  <c i="1" r="W29"/>
  <c r="AT94"/>
  <c i="2" l="1" r="J28"/>
  <c i="1" r="AG95"/>
  <c r="AG94"/>
  <c r="AK26"/>
  <c r="AK35"/>
  <c i="2" l="1" r="J37"/>
  <c i="1" r="AN9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<sst xmlns="http://schemas.openxmlformats.org/spreadsheetml/2006/main">
  <si>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</si>
  <si>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</si>
  <si>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</si>
  <si>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</si>
  <si>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</si>
  <si>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{eebbe3e1-f33d-4dd1-a1d0-882655b2f074}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</si>
  <si>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</si>
  <si>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</si>
  <si>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</si>
  <si>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</si>
  <si>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</si>
  <si>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</si>
  <si>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</si>
  <si>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</si>
  <si>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PJ001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</si>
  <si>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</si>
  <si>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</si>
  <si>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OMÍTKY</t>
  </si>
  <si>
    <t>KSO:</t>
  </si>
  <si>
    <t>CC-CZ:</t>
  </si>
  <si>
    <t>Místo:</t>
  </si>
  <si>
    <t>JINCE</t>
  </si>
  <si>
    <t>Datum:</t>
  </si>
  <si>
    <t>3. 8. 2022</t>
  </si>
  <si>
    <t>Zadavatel:</t>
  </si>
  <si>
    <t>IČ:</t>
  </si>
  <si>
    <t>64650111</t>
  </si>
  <si>
    <t>Jetcon spol. s.r.o.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</si>
  <si>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</si>
  <si>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</si>
  <si>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</si>
  <si>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</si>
  <si>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</si>
  <si>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</si>
  <si>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</si>
  <si>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MILAN MAREŠ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</si>
  <si>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</si>
  <si>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</si>
  <si>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</si>
  <si>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</si>
  <si>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</si>
  <si>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</si>
  <si>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</si>
  <si>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</si>
  <si>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</si>
  <si>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</si>
  <si>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</si>
  <si>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</si>
  <si>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</si>
  <si>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</si>
  <si>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</si>
  <si>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</si>
  <si>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</si>
  <si>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</si>
  <si>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</si>
  <si>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</si>
  <si>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</si>
  <si>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</si>
  <si>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</si>
  <si>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</si>
  <si>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</si>
  <si>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</si>
  <si>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</si>
  <si>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</si>
  <si>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</si>
  <si>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</si>
  <si>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</si>
  <si>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</si>
  <si>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</si>
  <si>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</si>
  <si>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</si>
  <si>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</si>
  <si>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</si>
  <si>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</si>
  <si>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</si>
  <si>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</si>
  <si>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</si>
  <si>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</si>
  <si>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</si>
  <si>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</si>
  <si>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</si>
  <si>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</si>
  <si>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</si>
  <si>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</si>
  <si>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</si>
  <si>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</si>
  <si>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</si>
  <si>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</si>
  <si>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</si>
  <si>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</si>
  <si>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</si>
  <si>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</si>
  <si>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</si>
  <si>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</si>
  <si>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</si>
  <si>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</si>
  <si>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</si>
  <si>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</si>
  <si>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</si>
  <si>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</si>
  <si>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</si>
  <si>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</si>
  <si>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</si>
  <si>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</si>
  <si>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</si>
  <si>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</si>
  <si>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</si>
  <si>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</si>
  <si>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</si>
  <si>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</si>
  <si>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</si>
  <si>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</si>
  <si>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612321321</t>
  </si>
  <si>
    <t>Vápenocementová omítka hladká jednovrstvá vnitřních stěn nanášená strojně</t>
  </si>
  <si>
    <t>m2</t>
  </si>
  <si>
    <t>4</t>
  </si>
  <si>
    <t>120702873</t>
  </si>
  <si>
    <t>VV</t>
  </si>
  <si>
    <t>pod obklady stěn</t>
  </si>
  <si>
    <t>95,729</t>
  </si>
  <si>
    <t>Součet</t>
  </si>
  <si>
    <t>3</t>
  </si>
  <si>
    <t>612321341</t>
  </si>
  <si>
    <t>Vápenocementová omítka štuková dvouvrstvá vnitřních stěn nanášená strojně</t>
  </si>
  <si>
    <t>1315676382</t>
  </si>
  <si>
    <t>Na vnitřních zděných obvodových stěnách a příčkách budou provedeny dvouvrstvé omítky v celkové tl.15mm (vápenocementová jádrová omítka zrnitosti 0,7mm</t>
  </si>
  <si>
    <t>+ vrchní zatřený hlazený štuk). Omítky budou provedeny vždy na celou výšku stěn včetně věnců.</t>
  </si>
  <si>
    <t xml:space="preserve">obvod  2,7   3,9</t>
  </si>
  <si>
    <t xml:space="preserve">01 CHODBA  keram.protiskluz.dlažba P1  keram.sokl h.80mm  SV 2,8</t>
  </si>
  <si>
    <t>(3,02*2+8,9*2)*3,9</t>
  </si>
  <si>
    <t>(2,4*2)*3,9 "boky schodiště</t>
  </si>
  <si>
    <t xml:space="preserve">02 MÍSTNOST DOZORČÍHO  keram.protiskluz.dlažba P1  keram.sokl h.80mm  SV 2,8</t>
  </si>
  <si>
    <t>(3,58*2+5,715*2)*3,9</t>
  </si>
  <si>
    <t xml:space="preserve">03 UČEBNA  keram.protiskluz.dlažba P1  keram.sokl h.80mm  SV 3</t>
  </si>
  <si>
    <t>(4,23*2+7,22*2)*3,9</t>
  </si>
  <si>
    <t xml:space="preserve">04 SKLAD  keram.protiskluz.dlažba P1  keram.sokl h.80mm  SV 2,45</t>
  </si>
  <si>
    <t>(2,18*2+4,23*2)*2,7</t>
  </si>
  <si>
    <t xml:space="preserve">05 CHODBA  keram.protiskluz.dlažba P1  keram.sokl h.80mm  SV 2,45</t>
  </si>
  <si>
    <t>(1,53+2,07*2)*2,7</t>
  </si>
  <si>
    <t xml:space="preserve">06 ODPOČINKOVÁ MÍSTN.  keram.protiskluz.dlažba P1  keram.sokl h.80mm  SV 2,45</t>
  </si>
  <si>
    <t>(4,47*2+2,7*2)*2,7</t>
  </si>
  <si>
    <t xml:space="preserve">07 WC ŽENY keram.protiskluz.dlažba P2 bělnin.obklad h.2,1m  SV 2,5</t>
  </si>
  <si>
    <t>(2,5*2+2*2)*3,9</t>
  </si>
  <si>
    <t xml:space="preserve">08 SPRCHA keram.protiskluz.dlažba P2a bělnin.obklad h.2,5m  SV 2,5</t>
  </si>
  <si>
    <t>(3*2+1,05*2)*3,9</t>
  </si>
  <si>
    <t xml:space="preserve">09 WC MUŽI keram.protiskluz.dlažba P2 bělnin.obklad h.2,1m  SV 2,5+3</t>
  </si>
  <si>
    <t>(3,055*2+3,16*2)*3,9</t>
  </si>
  <si>
    <t xml:space="preserve">10 SERVER antistat.lino P3  lišta  SV 3</t>
  </si>
  <si>
    <t>(3*2+3*2)*3,9</t>
  </si>
  <si>
    <t xml:space="preserve">11 ÚKLIDOVÁ KOMORA keram.protiskluz.dlažba P2 bělnin.obklad h.1,5m  SV 2,5</t>
  </si>
  <si>
    <t>(1,375*2+1,53*2)*3,9</t>
  </si>
  <si>
    <t xml:space="preserve">12 DENNÍ MÍSTN. ZAMĚSTN.  keram.protiskluz.dlažba P1 keram.sokl h.80mm + část. </t>
  </si>
  <si>
    <t xml:space="preserve">bělnin.obklad h.1,5m  SV 2,8</t>
  </si>
  <si>
    <t>(4,545*2+2,63*2)*3,9</t>
  </si>
  <si>
    <t>odpočet otvory</t>
  </si>
  <si>
    <t>-33,729</t>
  </si>
  <si>
    <t>ostění</t>
  </si>
  <si>
    <t>otvory</t>
  </si>
  <si>
    <t>62,14*0,3</t>
  </si>
  <si>
    <t>odpočet obklady stěn</t>
  </si>
  <si>
    <t>-95,729</t>
  </si>
  <si>
    <t>622811003</t>
  </si>
  <si>
    <t>Tepelně izolační jednovrstvá omítka vnějších stěn tloušťky do 40 mm</t>
  </si>
  <si>
    <t>456307800</t>
  </si>
  <si>
    <t>619995001</t>
  </si>
  <si>
    <t>Začištění omítek kolem oken, dveří, podlah nebo obkladů</t>
  </si>
  <si>
    <t>m</t>
  </si>
  <si>
    <t>-1685001390</t>
  </si>
  <si>
    <t>ostění začištění</t>
  </si>
  <si>
    <t>Plastové okno O4</t>
  </si>
  <si>
    <t>(1,5*2+2*1,5)*2</t>
  </si>
  <si>
    <t>Plastové okno O5</t>
  </si>
  <si>
    <t>(1,5*2+2*0,75)*1</t>
  </si>
  <si>
    <t>Plastové okno O6</t>
  </si>
  <si>
    <t>Plastové okno O1</t>
  </si>
  <si>
    <t>(2,78*2+2*1,75)*1</t>
  </si>
  <si>
    <t>Plastové okno O2</t>
  </si>
  <si>
    <t>(2,78*2+2*2)*1</t>
  </si>
  <si>
    <t>Plastové okno O3</t>
  </si>
  <si>
    <t>(1,5*2+2*1,75)*3</t>
  </si>
  <si>
    <t xml:space="preserve">Kovové vstupní prosklené dveře   D3</t>
  </si>
  <si>
    <t>- osazení do stavebního otvoru vel. 1100x2330mm (= 2150 + 180 = včetně tl.podlahové konstrukce - u šířek slepých</t>
  </si>
  <si>
    <t>(1,1+2,33*2)</t>
  </si>
  <si>
    <t>Kovové vstupní prosklené dveře s nadsvětlíkem D1</t>
  </si>
  <si>
    <t>- osazení do stavebního otvoru vel. 1100x2780mm (= 2600 + 180 = včetně tl.podlahové konstrukce - u šířek slepých</t>
  </si>
  <si>
    <t>(1,1+2,78*2)</t>
  </si>
  <si>
    <t xml:space="preserve">Kovové vstupní prosklené dveře s nadsvětlíkem  D2</t>
  </si>
  <si>
    <t>(1,5+2*1,5)*2</t>
  </si>
  <si>
    <t>(1,5+2*0,75)*1</t>
  </si>
  <si>
    <t>(2,78+2*1,75)*1</t>
  </si>
  <si>
    <t>(2,78+2*2)*1</t>
  </si>
  <si>
    <t>(1,5+2*1,75)*3</t>
  </si>
  <si>
    <t>Mezisoučet</t>
  </si>
  <si>
    <t>5</t>
  </si>
  <si>
    <t>622143004</t>
  </si>
  <si>
    <t>Montáž omítkových samolepících začišťovacích profilů pro spojení s okenním rámem</t>
  </si>
  <si>
    <t>150675480</t>
  </si>
  <si>
    <t>fasáda</t>
  </si>
  <si>
    <t xml:space="preserve"> - okenní začištovací lišty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</si>
</sst>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26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51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53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52</v>
      </c>
      <c r="AI60" s="43"/>
      <c r="AJ60" s="43"/>
      <c r="AK60" s="43"/>
      <c r="AL60" s="43"/>
      <c r="AM60" s="65" t="s">
        <v>53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55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53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52</v>
      </c>
      <c r="AI75" s="43"/>
      <c r="AJ75" s="43"/>
      <c r="AK75" s="43"/>
      <c r="AL75" s="43"/>
      <c r="AM75" s="65" t="s">
        <v>53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PJ001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OMÍTKY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JINCE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3. 8. 2022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Jetcon spol. s.r.o.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31</v>
      </c>
      <c r="AJ89" s="41"/>
      <c r="AK89" s="41"/>
      <c r="AL89" s="41"/>
      <c r="AM89" s="81" t="str">
        <f>IF(E17="","",E17)</f>
        <v xml:space="preserve"> </v>
      </c>
      <c r="AN89" s="72"/>
      <c r="AO89" s="72"/>
      <c r="AP89" s="72"/>
      <c r="AQ89" s="41"/>
      <c r="AR89" s="45"/>
      <c r="AS89" s="82" t="s">
        <v>57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29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34</v>
      </c>
      <c r="AJ90" s="41"/>
      <c r="AK90" s="41"/>
      <c r="AL90" s="41"/>
      <c r="AM90" s="81" t="str">
        <f>IF(E20="","",E20)</f>
        <v>MILAN MAREŠ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58</v>
      </c>
      <c r="D92" s="95"/>
      <c r="E92" s="95"/>
      <c r="F92" s="95"/>
      <c r="G92" s="95"/>
      <c r="H92" s="96"/>
      <c r="I92" s="97" t="s">
        <v>59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60</v>
      </c>
      <c r="AH92" s="95"/>
      <c r="AI92" s="95"/>
      <c r="AJ92" s="95"/>
      <c r="AK92" s="95"/>
      <c r="AL92" s="95"/>
      <c r="AM92" s="95"/>
      <c r="AN92" s="97" t="s">
        <v>61</v>
      </c>
      <c r="AO92" s="95"/>
      <c r="AP92" s="99"/>
      <c r="AQ92" s="100" t="s">
        <v>62</v>
      </c>
      <c r="AR92" s="45"/>
      <c r="AS92" s="101" t="s">
        <v>63</v>
      </c>
      <c r="AT92" s="102" t="s">
        <v>64</v>
      </c>
      <c r="AU92" s="102" t="s">
        <v>65</v>
      </c>
      <c r="AV92" s="102" t="s">
        <v>66</v>
      </c>
      <c r="AW92" s="102" t="s">
        <v>67</v>
      </c>
      <c r="AX92" s="102" t="s">
        <v>68</v>
      </c>
      <c r="AY92" s="102" t="s">
        <v>69</v>
      </c>
      <c r="AZ92" s="102" t="s">
        <v>70</v>
      </c>
      <c r="BA92" s="102" t="s">
        <v>71</v>
      </c>
      <c r="BB92" s="102" t="s">
        <v>72</v>
      </c>
      <c r="BC92" s="102" t="s">
        <v>73</v>
      </c>
      <c r="BD92" s="103" t="s">
        <v>74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75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ROUND(AS95,2)</f>
        <v>0</v>
      </c>
      <c r="AT94" s="115">
        <f>ROUND(SUM(AV94:AW94),2)</f>
        <v>0</v>
      </c>
      <c r="AU94" s="116">
        <f>ROUND(AU95,5)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ROUND(AZ95,2)</f>
        <v>0</v>
      </c>
      <c r="BA94" s="115">
        <f>ROUND(BA95,2)</f>
        <v>0</v>
      </c>
      <c r="BB94" s="115">
        <f>ROUND(BB95,2)</f>
        <v>0</v>
      </c>
      <c r="BC94" s="115">
        <f>ROUND(BC95,2)</f>
        <v>0</v>
      </c>
      <c r="BD94" s="117">
        <f>ROUND(BD95,2)</f>
        <v>0</v>
      </c>
      <c r="BE94" s="6"/>
      <c r="BS94" s="118" t="s">
        <v>76</v>
      </c>
      <c r="BT94" s="118" t="s">
        <v>77</v>
      </c>
      <c r="BV94" s="118" t="s">
        <v>78</v>
      </c>
      <c r="BW94" s="118" t="s">
        <v>5</v>
      </c>
      <c r="BX94" s="118" t="s">
        <v>79</v>
      </c>
      <c r="CL94" s="118" t="s">
        <v>1</v>
      </c>
    </row>
    <row r="95" s="7" customFormat="1" ht="16.5" customHeight="1">
      <c r="A95" s="119" t="s">
        <v>80</v>
      </c>
      <c r="B95" s="120"/>
      <c r="C95" s="121"/>
      <c r="D95" s="122" t="s">
        <v>14</v>
      </c>
      <c r="E95" s="122"/>
      <c r="F95" s="122"/>
      <c r="G95" s="122"/>
      <c r="H95" s="122"/>
      <c r="I95" s="123"/>
      <c r="J95" s="122" t="s">
        <v>17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'PJ001 - OMÍTKY'!J28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81</v>
      </c>
      <c r="AR95" s="126"/>
      <c r="AS95" s="127">
        <v>0</v>
      </c>
      <c r="AT95" s="128">
        <f>ROUND(SUM(AV95:AW95),2)</f>
        <v>0</v>
      </c>
      <c r="AU95" s="129">
        <f>'PJ001 - OMÍTKY'!P114</f>
        <v>0</v>
      </c>
      <c r="AV95" s="128">
        <f>'PJ001 - OMÍTKY'!J31</f>
        <v>0</v>
      </c>
      <c r="AW95" s="128">
        <f>'PJ001 - OMÍTKY'!J32</f>
        <v>0</v>
      </c>
      <c r="AX95" s="128">
        <f>'PJ001 - OMÍTKY'!J33</f>
        <v>0</v>
      </c>
      <c r="AY95" s="128">
        <f>'PJ001 - OMÍTKY'!J34</f>
        <v>0</v>
      </c>
      <c r="AZ95" s="128">
        <f>'PJ001 - OMÍTKY'!F31</f>
        <v>0</v>
      </c>
      <c r="BA95" s="128">
        <f>'PJ001 - OMÍTKY'!F32</f>
        <v>0</v>
      </c>
      <c r="BB95" s="128">
        <f>'PJ001 - OMÍTKY'!F33</f>
        <v>0</v>
      </c>
      <c r="BC95" s="128">
        <f>'PJ001 - OMÍTKY'!F34</f>
        <v>0</v>
      </c>
      <c r="BD95" s="130">
        <f>'PJ001 - OMÍTKY'!F35</f>
        <v>0</v>
      </c>
      <c r="BE95" s="7"/>
      <c r="BT95" s="131" t="s">
        <v>82</v>
      </c>
      <c r="BU95" s="131" t="s">
        <v>83</v>
      </c>
      <c r="BV95" s="131" t="s">
        <v>78</v>
      </c>
      <c r="BW95" s="131" t="s">
        <v>5</v>
      </c>
      <c r="BX95" s="131" t="s">
        <v>79</v>
      </c>
      <c r="CL95" s="131" t="s">
        <v>1</v>
      </c>
    </row>
    <row r="96" s="2" customFormat="1" ht="30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5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="2" customFormat="1" ht="6.96" customHeight="1">
      <c r="A97" s="39"/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</sheetData>
  <sheetProtection sheet="1" formatColumns="0" formatRows="0" objects="1" scenarios="1" spinCount="100000" saltValue="qMFrOsSErMj4fcqIbmiHhsxThfrClkVk4umnUT8fIs7RIwUytleg3CwYorM5cbjg77E2ysu4xTwxnchEn+Ndsg==" hashValue="oM44mrmCXMbh7ztfjd04RRhsiY4TzbSGF+0GzdCVruFuS3s0QRwACZYbIlYLTDxCd+SuBhQkthV9vgZmVJ1ENQ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PJ001 - OMÍTK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5</v>
      </c>
    </row>
    <row r="3" hidden="1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1"/>
      <c r="AT3" s="18" t="s">
        <v>84</v>
      </c>
    </row>
    <row r="4" hidden="1" s="1" customFormat="1" ht="24.96" customHeight="1">
      <c r="B4" s="21"/>
      <c r="D4" s="134" t="s">
        <v>85</v>
      </c>
      <c r="L4" s="21"/>
      <c r="M4" s="135" t="s">
        <v>10</v>
      </c>
      <c r="AT4" s="18" t="s">
        <v>4</v>
      </c>
    </row>
    <row r="5" hidden="1" s="1" customFormat="1" ht="6.96" customHeight="1">
      <c r="B5" s="21"/>
      <c r="L5" s="21"/>
    </row>
    <row r="6" hidden="1" s="2" customFormat="1" ht="12" customHeight="1">
      <c r="A6" s="39"/>
      <c r="B6" s="45"/>
      <c r="C6" s="39"/>
      <c r="D6" s="136" t="s">
        <v>16</v>
      </c>
      <c r="E6" s="39"/>
      <c r="F6" s="39"/>
      <c r="G6" s="39"/>
      <c r="H6" s="39"/>
      <c r="I6" s="39"/>
      <c r="J6" s="39"/>
      <c r="K6" s="39"/>
      <c r="L6" s="64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hidden="1" s="2" customFormat="1" ht="16.5" customHeight="1">
      <c r="A7" s="39"/>
      <c r="B7" s="45"/>
      <c r="C7" s="39"/>
      <c r="D7" s="39"/>
      <c r="E7" s="137" t="s">
        <v>17</v>
      </c>
      <c r="F7" s="39"/>
      <c r="G7" s="39"/>
      <c r="H7" s="39"/>
      <c r="I7" s="39"/>
      <c r="J7" s="39"/>
      <c r="K7" s="39"/>
      <c r="L7" s="64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hidden="1" s="2" customFormat="1">
      <c r="A8" s="39"/>
      <c r="B8" s="45"/>
      <c r="C8" s="39"/>
      <c r="D8" s="39"/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2" customHeight="1">
      <c r="A9" s="39"/>
      <c r="B9" s="45"/>
      <c r="C9" s="39"/>
      <c r="D9" s="136" t="s">
        <v>18</v>
      </c>
      <c r="E9" s="39"/>
      <c r="F9" s="138" t="s">
        <v>1</v>
      </c>
      <c r="G9" s="39"/>
      <c r="H9" s="39"/>
      <c r="I9" s="136" t="s">
        <v>19</v>
      </c>
      <c r="J9" s="138" t="s">
        <v>1</v>
      </c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 ht="12" customHeight="1">
      <c r="A10" s="39"/>
      <c r="B10" s="45"/>
      <c r="C10" s="39"/>
      <c r="D10" s="136" t="s">
        <v>20</v>
      </c>
      <c r="E10" s="39"/>
      <c r="F10" s="138" t="s">
        <v>21</v>
      </c>
      <c r="G10" s="39"/>
      <c r="H10" s="39"/>
      <c r="I10" s="136" t="s">
        <v>22</v>
      </c>
      <c r="J10" s="139" t="str">
        <f>'Rekapitulace stavby'!AN8</f>
        <v>3. 8. 2022</v>
      </c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0.8" customHeight="1">
      <c r="A11" s="39"/>
      <c r="B11" s="45"/>
      <c r="C11" s="39"/>
      <c r="D11" s="39"/>
      <c r="E11" s="39"/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36" t="s">
        <v>24</v>
      </c>
      <c r="E12" s="39"/>
      <c r="F12" s="39"/>
      <c r="G12" s="39"/>
      <c r="H12" s="39"/>
      <c r="I12" s="136" t="s">
        <v>25</v>
      </c>
      <c r="J12" s="138" t="s">
        <v>26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8" customHeight="1">
      <c r="A13" s="39"/>
      <c r="B13" s="45"/>
      <c r="C13" s="39"/>
      <c r="D13" s="39"/>
      <c r="E13" s="138" t="s">
        <v>27</v>
      </c>
      <c r="F13" s="39"/>
      <c r="G13" s="39"/>
      <c r="H13" s="39"/>
      <c r="I13" s="136" t="s">
        <v>28</v>
      </c>
      <c r="J13" s="138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6.96" customHeigh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2" customHeight="1">
      <c r="A15" s="39"/>
      <c r="B15" s="45"/>
      <c r="C15" s="39"/>
      <c r="D15" s="136" t="s">
        <v>29</v>
      </c>
      <c r="E15" s="39"/>
      <c r="F15" s="39"/>
      <c r="G15" s="39"/>
      <c r="H15" s="39"/>
      <c r="I15" s="136" t="s">
        <v>25</v>
      </c>
      <c r="J15" s="34" t="str">
        <f>'Rekapitulace stavby'!AN13</f>
        <v>Vyplň údaj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18" customHeight="1">
      <c r="A16" s="39"/>
      <c r="B16" s="45"/>
      <c r="C16" s="39"/>
      <c r="D16" s="39"/>
      <c r="E16" s="34" t="str">
        <f>'Rekapitulace stavby'!E14</f>
        <v>Vyplň údaj</v>
      </c>
      <c r="F16" s="138"/>
      <c r="G16" s="138"/>
      <c r="H16" s="138"/>
      <c r="I16" s="136" t="s">
        <v>28</v>
      </c>
      <c r="J16" s="34" t="str">
        <f>'Rekapitulace stavby'!AN14</f>
        <v>Vyplň údaj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6.96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2" customHeight="1">
      <c r="A18" s="39"/>
      <c r="B18" s="45"/>
      <c r="C18" s="39"/>
      <c r="D18" s="136" t="s">
        <v>31</v>
      </c>
      <c r="E18" s="39"/>
      <c r="F18" s="39"/>
      <c r="G18" s="39"/>
      <c r="H18" s="39"/>
      <c r="I18" s="136" t="s">
        <v>25</v>
      </c>
      <c r="J18" s="138" t="str">
        <f>IF('Rekapitulace stavby'!AN16="","",'Rekapitulace stavby'!AN16)</f>
        <v/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18" customHeight="1">
      <c r="A19" s="39"/>
      <c r="B19" s="45"/>
      <c r="C19" s="39"/>
      <c r="D19" s="39"/>
      <c r="E19" s="138" t="str">
        <f>IF('Rekapitulace stavby'!E17="","",'Rekapitulace stavby'!E17)</f>
        <v xml:space="preserve"> </v>
      </c>
      <c r="F19" s="39"/>
      <c r="G19" s="39"/>
      <c r="H19" s="39"/>
      <c r="I19" s="136" t="s">
        <v>28</v>
      </c>
      <c r="J19" s="138" t="str">
        <f>IF('Rekapitulace stavby'!AN17="","",'Rekapitulace stavby'!AN17)</f>
        <v/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2" customHeight="1">
      <c r="A21" s="39"/>
      <c r="B21" s="45"/>
      <c r="C21" s="39"/>
      <c r="D21" s="136" t="s">
        <v>34</v>
      </c>
      <c r="E21" s="39"/>
      <c r="F21" s="39"/>
      <c r="G21" s="39"/>
      <c r="H21" s="39"/>
      <c r="I21" s="136" t="s">
        <v>25</v>
      </c>
      <c r="J21" s="138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18" customHeight="1">
      <c r="A22" s="39"/>
      <c r="B22" s="45"/>
      <c r="C22" s="39"/>
      <c r="D22" s="39"/>
      <c r="E22" s="138" t="s">
        <v>35</v>
      </c>
      <c r="F22" s="39"/>
      <c r="G22" s="39"/>
      <c r="H22" s="39"/>
      <c r="I22" s="136" t="s">
        <v>28</v>
      </c>
      <c r="J22" s="138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2" customHeight="1">
      <c r="A24" s="39"/>
      <c r="B24" s="45"/>
      <c r="C24" s="39"/>
      <c r="D24" s="136" t="s">
        <v>36</v>
      </c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0"/>
      <c r="J25" s="140"/>
      <c r="K25" s="140"/>
      <c r="L25" s="143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hidden="1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2" customFormat="1" ht="6.96" customHeight="1">
      <c r="A27" s="39"/>
      <c r="B27" s="45"/>
      <c r="C27" s="39"/>
      <c r="D27" s="144"/>
      <c r="E27" s="144"/>
      <c r="F27" s="144"/>
      <c r="G27" s="144"/>
      <c r="H27" s="144"/>
      <c r="I27" s="144"/>
      <c r="J27" s="144"/>
      <c r="K27" s="144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idden="1" s="2" customFormat="1" ht="25.44" customHeight="1">
      <c r="A28" s="39"/>
      <c r="B28" s="45"/>
      <c r="C28" s="39"/>
      <c r="D28" s="145" t="s">
        <v>37</v>
      </c>
      <c r="E28" s="39"/>
      <c r="F28" s="39"/>
      <c r="G28" s="39"/>
      <c r="H28" s="39"/>
      <c r="I28" s="39"/>
      <c r="J28" s="146">
        <f>ROUND(J114, 2)</f>
        <v>0</v>
      </c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14.4" customHeight="1">
      <c r="A30" s="39"/>
      <c r="B30" s="45"/>
      <c r="C30" s="39"/>
      <c r="D30" s="39"/>
      <c r="E30" s="39"/>
      <c r="F30" s="147" t="s">
        <v>39</v>
      </c>
      <c r="G30" s="39"/>
      <c r="H30" s="39"/>
      <c r="I30" s="147" t="s">
        <v>38</v>
      </c>
      <c r="J30" s="147" t="s">
        <v>40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14.4" customHeight="1">
      <c r="A31" s="39"/>
      <c r="B31" s="45"/>
      <c r="C31" s="39"/>
      <c r="D31" s="148" t="s">
        <v>41</v>
      </c>
      <c r="E31" s="136" t="s">
        <v>42</v>
      </c>
      <c r="F31" s="149">
        <f>ROUND((SUM(BE114:BE235)),  2)</f>
        <v>0</v>
      </c>
      <c r="G31" s="39"/>
      <c r="H31" s="39"/>
      <c r="I31" s="150">
        <v>0.20999999999999999</v>
      </c>
      <c r="J31" s="149">
        <f>ROUND(((SUM(BE114:BE235))*I31),  2)</f>
        <v>0</v>
      </c>
      <c r="K31" s="3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136" t="s">
        <v>43</v>
      </c>
      <c r="F32" s="149">
        <f>ROUND((SUM(BF114:BF235)),  2)</f>
        <v>0</v>
      </c>
      <c r="G32" s="39"/>
      <c r="H32" s="39"/>
      <c r="I32" s="150">
        <v>0.14999999999999999</v>
      </c>
      <c r="J32" s="149">
        <f>ROUND(((SUM(BF114:BF235))*I32), 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39"/>
      <c r="E33" s="136" t="s">
        <v>44</v>
      </c>
      <c r="F33" s="149">
        <f>ROUND((SUM(BG114:BG235)),  2)</f>
        <v>0</v>
      </c>
      <c r="G33" s="39"/>
      <c r="H33" s="39"/>
      <c r="I33" s="150">
        <v>0.20999999999999999</v>
      </c>
      <c r="J33" s="149">
        <f>0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6" t="s">
        <v>45</v>
      </c>
      <c r="F34" s="149">
        <f>ROUND((SUM(BH114:BH235)),  2)</f>
        <v>0</v>
      </c>
      <c r="G34" s="39"/>
      <c r="H34" s="39"/>
      <c r="I34" s="150">
        <v>0.14999999999999999</v>
      </c>
      <c r="J34" s="149">
        <f>0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6" t="s">
        <v>46</v>
      </c>
      <c r="F35" s="149">
        <f>ROUND((SUM(BI114:BI235)),  2)</f>
        <v>0</v>
      </c>
      <c r="G35" s="39"/>
      <c r="H35" s="39"/>
      <c r="I35" s="150">
        <v>0</v>
      </c>
      <c r="J35" s="149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6.96" customHeight="1">
      <c r="A36" s="39"/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25.44" customHeight="1">
      <c r="A37" s="39"/>
      <c r="B37" s="45"/>
      <c r="C37" s="151"/>
      <c r="D37" s="152" t="s">
        <v>47</v>
      </c>
      <c r="E37" s="153"/>
      <c r="F37" s="153"/>
      <c r="G37" s="154" t="s">
        <v>48</v>
      </c>
      <c r="H37" s="155" t="s">
        <v>49</v>
      </c>
      <c r="I37" s="153"/>
      <c r="J37" s="156">
        <f>SUM(J28:J35)</f>
        <v>0</v>
      </c>
      <c r="K37" s="157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1" customFormat="1" ht="14.4" customHeight="1">
      <c r="B39" s="21"/>
      <c r="L39" s="21"/>
    </row>
    <row r="40" hidden="1" s="1" customFormat="1" ht="14.4" customHeight="1">
      <c r="B40" s="21"/>
      <c r="L40" s="21"/>
    </row>
    <row r="41" hidden="1" s="1" customFormat="1" ht="14.4" customHeight="1">
      <c r="B41" s="21"/>
      <c r="L41" s="21"/>
    </row>
    <row r="42" hidden="1" s="1" customFormat="1" ht="14.4" customHeight="1">
      <c r="B42" s="21"/>
      <c r="L42" s="21"/>
    </row>
    <row r="43" hidden="1" s="1" customFormat="1" ht="14.4" customHeight="1">
      <c r="B43" s="21"/>
      <c r="L43" s="21"/>
    </row>
    <row r="44" hidden="1" s="1" customFormat="1" ht="14.4" customHeight="1">
      <c r="B44" s="21"/>
      <c r="L44" s="21"/>
    </row>
    <row r="45" hidden="1" s="1" customFormat="1" ht="14.4" customHeight="1">
      <c r="B45" s="21"/>
      <c r="L45" s="21"/>
    </row>
    <row r="46" hidden="1" s="1" customFormat="1" ht="14.4" customHeight="1">
      <c r="B46" s="21"/>
      <c r="L46" s="21"/>
    </row>
    <row r="47" hidden="1" s="1" customFormat="1" ht="14.4" customHeight="1">
      <c r="B47" s="21"/>
      <c r="L47" s="21"/>
    </row>
    <row r="48" hidden="1" s="1" customFormat="1" ht="14.4" customHeight="1">
      <c r="B48" s="21"/>
      <c r="L48" s="21"/>
    </row>
    <row r="49" hidden="1" s="1" customFormat="1" ht="14.4" customHeight="1">
      <c r="B49" s="21"/>
      <c r="L49" s="21"/>
    </row>
    <row r="50" hidden="1" s="2" customFormat="1" ht="14.4" customHeight="1">
      <c r="B50" s="64"/>
      <c r="D50" s="158" t="s">
        <v>50</v>
      </c>
      <c r="E50" s="159"/>
      <c r="F50" s="159"/>
      <c r="G50" s="158" t="s">
        <v>51</v>
      </c>
      <c r="H50" s="159"/>
      <c r="I50" s="159"/>
      <c r="J50" s="159"/>
      <c r="K50" s="159"/>
      <c r="L50" s="64"/>
    </row>
    <row r="51" hidden="1">
      <c r="B51" s="21"/>
      <c r="L51" s="21"/>
    </row>
    <row r="52" hidden="1">
      <c r="B52" s="21"/>
      <c r="L52" s="21"/>
    </row>
    <row r="53" hidden="1">
      <c r="B53" s="21"/>
      <c r="L53" s="21"/>
    </row>
    <row r="54" hidden="1">
      <c r="B54" s="21"/>
      <c r="L54" s="21"/>
    </row>
    <row r="55" hidden="1">
      <c r="B55" s="21"/>
      <c r="L55" s="21"/>
    </row>
    <row r="56" hidden="1">
      <c r="B56" s="21"/>
      <c r="L56" s="21"/>
    </row>
    <row r="57" hidden="1">
      <c r="B57" s="21"/>
      <c r="L57" s="21"/>
    </row>
    <row r="58" hidden="1">
      <c r="B58" s="21"/>
      <c r="L58" s="21"/>
    </row>
    <row r="59" hidden="1">
      <c r="B59" s="21"/>
      <c r="L59" s="21"/>
    </row>
    <row r="60" hidden="1">
      <c r="B60" s="21"/>
      <c r="L60" s="21"/>
    </row>
    <row r="61" hidden="1" s="2" customFormat="1">
      <c r="A61" s="39"/>
      <c r="B61" s="45"/>
      <c r="C61" s="39"/>
      <c r="D61" s="160" t="s">
        <v>52</v>
      </c>
      <c r="E61" s="161"/>
      <c r="F61" s="162" t="s">
        <v>53</v>
      </c>
      <c r="G61" s="160" t="s">
        <v>52</v>
      </c>
      <c r="H61" s="161"/>
      <c r="I61" s="161"/>
      <c r="J61" s="163" t="s">
        <v>53</v>
      </c>
      <c r="K61" s="161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>
      <c r="B62" s="21"/>
      <c r="L62" s="21"/>
    </row>
    <row r="63" hidden="1">
      <c r="B63" s="21"/>
      <c r="L63" s="21"/>
    </row>
    <row r="64" hidden="1">
      <c r="B64" s="21"/>
      <c r="L64" s="21"/>
    </row>
    <row r="65" hidden="1" s="2" customFormat="1">
      <c r="A65" s="39"/>
      <c r="B65" s="45"/>
      <c r="C65" s="39"/>
      <c r="D65" s="158" t="s">
        <v>54</v>
      </c>
      <c r="E65" s="164"/>
      <c r="F65" s="164"/>
      <c r="G65" s="158" t="s">
        <v>55</v>
      </c>
      <c r="H65" s="164"/>
      <c r="I65" s="164"/>
      <c r="J65" s="164"/>
      <c r="K65" s="164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hidden="1">
      <c r="B66" s="21"/>
      <c r="L66" s="21"/>
    </row>
    <row r="67" hidden="1">
      <c r="B67" s="21"/>
      <c r="L67" s="21"/>
    </row>
    <row r="68" hidden="1">
      <c r="B68" s="21"/>
      <c r="L68" s="21"/>
    </row>
    <row r="69" hidden="1">
      <c r="B69" s="21"/>
      <c r="L69" s="21"/>
    </row>
    <row r="70" hidden="1">
      <c r="B70" s="21"/>
      <c r="L70" s="21"/>
    </row>
    <row r="71" hidden="1">
      <c r="B71" s="21"/>
      <c r="L71" s="21"/>
    </row>
    <row r="72" hidden="1">
      <c r="B72" s="21"/>
      <c r="L72" s="21"/>
    </row>
    <row r="73" hidden="1">
      <c r="B73" s="21"/>
      <c r="L73" s="21"/>
    </row>
    <row r="74" hidden="1">
      <c r="B74" s="21"/>
      <c r="L74" s="21"/>
    </row>
    <row r="75" hidden="1">
      <c r="B75" s="21"/>
      <c r="L75" s="21"/>
    </row>
    <row r="76" hidden="1" s="2" customFormat="1">
      <c r="A76" s="39"/>
      <c r="B76" s="45"/>
      <c r="C76" s="39"/>
      <c r="D76" s="160" t="s">
        <v>52</v>
      </c>
      <c r="E76" s="161"/>
      <c r="F76" s="162" t="s">
        <v>53</v>
      </c>
      <c r="G76" s="160" t="s">
        <v>52</v>
      </c>
      <c r="H76" s="161"/>
      <c r="I76" s="161"/>
      <c r="J76" s="163" t="s">
        <v>53</v>
      </c>
      <c r="K76" s="161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hidden="1" s="2" customFormat="1" ht="14.4" customHeight="1">
      <c r="A77" s="39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hidden="1"/>
    <row r="79" hidden="1"/>
    <row r="80" hidden="1"/>
    <row r="81" hidden="1" s="2" customFormat="1" ht="6.96" customHeight="1">
      <c r="A81" s="39"/>
      <c r="B81" s="167"/>
      <c r="C81" s="168"/>
      <c r="D81" s="168"/>
      <c r="E81" s="168"/>
      <c r="F81" s="168"/>
      <c r="G81" s="168"/>
      <c r="H81" s="168"/>
      <c r="I81" s="168"/>
      <c r="J81" s="168"/>
      <c r="K81" s="168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86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77" t="str">
        <f>E7</f>
        <v>OMÍTKY</v>
      </c>
      <c r="F85" s="41"/>
      <c r="G85" s="41"/>
      <c r="H85" s="41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2" customHeight="1">
      <c r="A87" s="39"/>
      <c r="B87" s="40"/>
      <c r="C87" s="33" t="s">
        <v>20</v>
      </c>
      <c r="D87" s="41"/>
      <c r="E87" s="41"/>
      <c r="F87" s="28" t="str">
        <f>F10</f>
        <v>JINCE</v>
      </c>
      <c r="G87" s="41"/>
      <c r="H87" s="41"/>
      <c r="I87" s="33" t="s">
        <v>22</v>
      </c>
      <c r="J87" s="80" t="str">
        <f>IF(J10="","",J10)</f>
        <v>3. 8. 2022</v>
      </c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5.15" customHeight="1">
      <c r="A89" s="39"/>
      <c r="B89" s="40"/>
      <c r="C89" s="33" t="s">
        <v>24</v>
      </c>
      <c r="D89" s="41"/>
      <c r="E89" s="41"/>
      <c r="F89" s="28" t="str">
        <f>E13</f>
        <v>Jetcon spol. s.r.o.</v>
      </c>
      <c r="G89" s="41"/>
      <c r="H89" s="41"/>
      <c r="I89" s="33" t="s">
        <v>31</v>
      </c>
      <c r="J89" s="37" t="str">
        <f>E19</f>
        <v xml:space="preserve"> 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15.15" customHeight="1">
      <c r="A90" s="39"/>
      <c r="B90" s="40"/>
      <c r="C90" s="33" t="s">
        <v>29</v>
      </c>
      <c r="D90" s="41"/>
      <c r="E90" s="41"/>
      <c r="F90" s="28" t="str">
        <f>IF(E16="","",E16)</f>
        <v>Vyplň údaj</v>
      </c>
      <c r="G90" s="41"/>
      <c r="H90" s="41"/>
      <c r="I90" s="33" t="s">
        <v>34</v>
      </c>
      <c r="J90" s="37" t="str">
        <f>E22</f>
        <v>MILAN MAREŠ</v>
      </c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29.28" customHeight="1">
      <c r="A92" s="39"/>
      <c r="B92" s="40"/>
      <c r="C92" s="169" t="s">
        <v>87</v>
      </c>
      <c r="D92" s="170"/>
      <c r="E92" s="170"/>
      <c r="F92" s="170"/>
      <c r="G92" s="170"/>
      <c r="H92" s="170"/>
      <c r="I92" s="170"/>
      <c r="J92" s="171" t="s">
        <v>88</v>
      </c>
      <c r="K92" s="170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2.8" customHeight="1">
      <c r="A94" s="39"/>
      <c r="B94" s="40"/>
      <c r="C94" s="172" t="s">
        <v>89</v>
      </c>
      <c r="D94" s="41"/>
      <c r="E94" s="41"/>
      <c r="F94" s="41"/>
      <c r="G94" s="41"/>
      <c r="H94" s="41"/>
      <c r="I94" s="41"/>
      <c r="J94" s="111">
        <f>J114</f>
        <v>0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U94" s="18" t="s">
        <v>90</v>
      </c>
    </row>
    <row r="95" hidden="1" s="9" customFormat="1" ht="24.96" customHeight="1">
      <c r="A95" s="9"/>
      <c r="B95" s="173"/>
      <c r="C95" s="174"/>
      <c r="D95" s="175" t="s">
        <v>91</v>
      </c>
      <c r="E95" s="176"/>
      <c r="F95" s="176"/>
      <c r="G95" s="176"/>
      <c r="H95" s="176"/>
      <c r="I95" s="176"/>
      <c r="J95" s="177">
        <f>J115</f>
        <v>0</v>
      </c>
      <c r="K95" s="174"/>
      <c r="L95" s="17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79"/>
      <c r="C96" s="180"/>
      <c r="D96" s="181" t="s">
        <v>92</v>
      </c>
      <c r="E96" s="182"/>
      <c r="F96" s="182"/>
      <c r="G96" s="182"/>
      <c r="H96" s="182"/>
      <c r="I96" s="182"/>
      <c r="J96" s="183">
        <f>J116</f>
        <v>0</v>
      </c>
      <c r="K96" s="180"/>
      <c r="L96" s="184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2" customFormat="1" ht="21.84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hidden="1" s="2" customFormat="1" ht="6.96" customHeight="1">
      <c r="A98" s="39"/>
      <c r="B98" s="67"/>
      <c r="C98" s="68"/>
      <c r="D98" s="68"/>
      <c r="E98" s="68"/>
      <c r="F98" s="68"/>
      <c r="G98" s="68"/>
      <c r="H98" s="68"/>
      <c r="I98" s="68"/>
      <c r="J98" s="68"/>
      <c r="K98" s="68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hidden="1"/>
    <row r="100" hidden="1"/>
    <row r="101" hidden="1"/>
    <row r="102" s="2" customFormat="1" ht="6.96" customHeight="1">
      <c r="A102" s="39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24.96" customHeight="1">
      <c r="A103" s="39"/>
      <c r="B103" s="40"/>
      <c r="C103" s="24" t="s">
        <v>93</v>
      </c>
      <c r="D103" s="41"/>
      <c r="E103" s="41"/>
      <c r="F103" s="41"/>
      <c r="G103" s="41"/>
      <c r="H103" s="41"/>
      <c r="I103" s="41"/>
      <c r="J103" s="41"/>
      <c r="K103" s="41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12" customHeight="1">
      <c r="A105" s="39"/>
      <c r="B105" s="40"/>
      <c r="C105" s="33" t="s">
        <v>16</v>
      </c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16.5" customHeight="1">
      <c r="A106" s="39"/>
      <c r="B106" s="40"/>
      <c r="C106" s="41"/>
      <c r="D106" s="41"/>
      <c r="E106" s="77" t="str">
        <f>E7</f>
        <v>OMÍTKY</v>
      </c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20</v>
      </c>
      <c r="D108" s="41"/>
      <c r="E108" s="41"/>
      <c r="F108" s="28" t="str">
        <f>F10</f>
        <v>JINCE</v>
      </c>
      <c r="G108" s="41"/>
      <c r="H108" s="41"/>
      <c r="I108" s="33" t="s">
        <v>22</v>
      </c>
      <c r="J108" s="80" t="str">
        <f>IF(J10="","",J10)</f>
        <v>3. 8. 2022</v>
      </c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5.15" customHeight="1">
      <c r="A110" s="39"/>
      <c r="B110" s="40"/>
      <c r="C110" s="33" t="s">
        <v>24</v>
      </c>
      <c r="D110" s="41"/>
      <c r="E110" s="41"/>
      <c r="F110" s="28" t="str">
        <f>E13</f>
        <v>Jetcon spol. s.r.o.</v>
      </c>
      <c r="G110" s="41"/>
      <c r="H110" s="41"/>
      <c r="I110" s="33" t="s">
        <v>31</v>
      </c>
      <c r="J110" s="37" t="str">
        <f>E19</f>
        <v xml:space="preserve"> </v>
      </c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5.15" customHeight="1">
      <c r="A111" s="39"/>
      <c r="B111" s="40"/>
      <c r="C111" s="33" t="s">
        <v>29</v>
      </c>
      <c r="D111" s="41"/>
      <c r="E111" s="41"/>
      <c r="F111" s="28" t="str">
        <f>IF(E16="","",E16)</f>
        <v>Vyplň údaj</v>
      </c>
      <c r="G111" s="41"/>
      <c r="H111" s="41"/>
      <c r="I111" s="33" t="s">
        <v>34</v>
      </c>
      <c r="J111" s="37" t="str">
        <f>E22</f>
        <v>MILAN MAREŠ</v>
      </c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0.32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11" customFormat="1" ht="29.28" customHeight="1">
      <c r="A113" s="185"/>
      <c r="B113" s="186"/>
      <c r="C113" s="187" t="s">
        <v>94</v>
      </c>
      <c r="D113" s="188" t="s">
        <v>62</v>
      </c>
      <c r="E113" s="188" t="s">
        <v>58</v>
      </c>
      <c r="F113" s="188" t="s">
        <v>59</v>
      </c>
      <c r="G113" s="188" t="s">
        <v>95</v>
      </c>
      <c r="H113" s="188" t="s">
        <v>96</v>
      </c>
      <c r="I113" s="188" t="s">
        <v>97</v>
      </c>
      <c r="J113" s="189" t="s">
        <v>88</v>
      </c>
      <c r="K113" s="190" t="s">
        <v>98</v>
      </c>
      <c r="L113" s="191"/>
      <c r="M113" s="101" t="s">
        <v>1</v>
      </c>
      <c r="N113" s="102" t="s">
        <v>41</v>
      </c>
      <c r="O113" s="102" t="s">
        <v>99</v>
      </c>
      <c r="P113" s="102" t="s">
        <v>100</v>
      </c>
      <c r="Q113" s="102" t="s">
        <v>101</v>
      </c>
      <c r="R113" s="102" t="s">
        <v>102</v>
      </c>
      <c r="S113" s="102" t="s">
        <v>103</v>
      </c>
      <c r="T113" s="103" t="s">
        <v>104</v>
      </c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</row>
    <row r="114" s="2" customFormat="1" ht="22.8" customHeight="1">
      <c r="A114" s="39"/>
      <c r="B114" s="40"/>
      <c r="C114" s="108" t="s">
        <v>105</v>
      </c>
      <c r="D114" s="41"/>
      <c r="E114" s="41"/>
      <c r="F114" s="41"/>
      <c r="G114" s="41"/>
      <c r="H114" s="41"/>
      <c r="I114" s="41"/>
      <c r="J114" s="192">
        <f>BK114</f>
        <v>0</v>
      </c>
      <c r="K114" s="41"/>
      <c r="L114" s="45"/>
      <c r="M114" s="104"/>
      <c r="N114" s="193"/>
      <c r="O114" s="105"/>
      <c r="P114" s="194">
        <f>P115</f>
        <v>0</v>
      </c>
      <c r="Q114" s="105"/>
      <c r="R114" s="194">
        <f>R115</f>
        <v>14.012420839999999</v>
      </c>
      <c r="S114" s="105"/>
      <c r="T114" s="195">
        <f>T115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76</v>
      </c>
      <c r="AU114" s="18" t="s">
        <v>90</v>
      </c>
      <c r="BK114" s="196">
        <f>BK115</f>
        <v>0</v>
      </c>
    </row>
    <row r="115" s="12" customFormat="1" ht="25.92" customHeight="1">
      <c r="A115" s="12"/>
      <c r="B115" s="197"/>
      <c r="C115" s="198"/>
      <c r="D115" s="199" t="s">
        <v>76</v>
      </c>
      <c r="E115" s="200" t="s">
        <v>106</v>
      </c>
      <c r="F115" s="200" t="s">
        <v>107</v>
      </c>
      <c r="G115" s="198"/>
      <c r="H115" s="198"/>
      <c r="I115" s="201"/>
      <c r="J115" s="202">
        <f>BK115</f>
        <v>0</v>
      </c>
      <c r="K115" s="198"/>
      <c r="L115" s="203"/>
      <c r="M115" s="204"/>
      <c r="N115" s="205"/>
      <c r="O115" s="205"/>
      <c r="P115" s="206">
        <f>P116</f>
        <v>0</v>
      </c>
      <c r="Q115" s="205"/>
      <c r="R115" s="206">
        <f>R116</f>
        <v>14.012420839999999</v>
      </c>
      <c r="S115" s="205"/>
      <c r="T115" s="207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8" t="s">
        <v>82</v>
      </c>
      <c r="AT115" s="209" t="s">
        <v>76</v>
      </c>
      <c r="AU115" s="209" t="s">
        <v>77</v>
      </c>
      <c r="AY115" s="208" t="s">
        <v>108</v>
      </c>
      <c r="BK115" s="210">
        <f>BK116</f>
        <v>0</v>
      </c>
    </row>
    <row r="116" s="12" customFormat="1" ht="22.8" customHeight="1">
      <c r="A116" s="12"/>
      <c r="B116" s="197"/>
      <c r="C116" s="198"/>
      <c r="D116" s="199" t="s">
        <v>76</v>
      </c>
      <c r="E116" s="211" t="s">
        <v>109</v>
      </c>
      <c r="F116" s="211" t="s">
        <v>110</v>
      </c>
      <c r="G116" s="198"/>
      <c r="H116" s="198"/>
      <c r="I116" s="201"/>
      <c r="J116" s="212">
        <f>BK116</f>
        <v>0</v>
      </c>
      <c r="K116" s="198"/>
      <c r="L116" s="203"/>
      <c r="M116" s="204"/>
      <c r="N116" s="205"/>
      <c r="O116" s="205"/>
      <c r="P116" s="206">
        <f>SUM(P117:P235)</f>
        <v>0</v>
      </c>
      <c r="Q116" s="205"/>
      <c r="R116" s="206">
        <f>SUM(R117:R235)</f>
        <v>14.012420839999999</v>
      </c>
      <c r="S116" s="205"/>
      <c r="T116" s="207">
        <f>SUM(T117:T235)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8" t="s">
        <v>82</v>
      </c>
      <c r="AT116" s="209" t="s">
        <v>76</v>
      </c>
      <c r="AU116" s="209" t="s">
        <v>82</v>
      </c>
      <c r="AY116" s="208" t="s">
        <v>108</v>
      </c>
      <c r="BK116" s="210">
        <f>SUM(BK117:BK235)</f>
        <v>0</v>
      </c>
    </row>
    <row r="117" s="2" customFormat="1" ht="24.15" customHeight="1">
      <c r="A117" s="39"/>
      <c r="B117" s="40"/>
      <c r="C117" s="213" t="s">
        <v>84</v>
      </c>
      <c r="D117" s="213" t="s">
        <v>111</v>
      </c>
      <c r="E117" s="214" t="s">
        <v>112</v>
      </c>
      <c r="F117" s="215" t="s">
        <v>113</v>
      </c>
      <c r="G117" s="216" t="s">
        <v>114</v>
      </c>
      <c r="H117" s="217">
        <v>95.728999999999999</v>
      </c>
      <c r="I117" s="218"/>
      <c r="J117" s="219">
        <f>ROUND(I117*H117,2)</f>
        <v>0</v>
      </c>
      <c r="K117" s="220"/>
      <c r="L117" s="45"/>
      <c r="M117" s="221" t="s">
        <v>1</v>
      </c>
      <c r="N117" s="222" t="s">
        <v>42</v>
      </c>
      <c r="O117" s="92"/>
      <c r="P117" s="223">
        <f>O117*H117</f>
        <v>0</v>
      </c>
      <c r="Q117" s="223">
        <v>0.013599999999999999</v>
      </c>
      <c r="R117" s="223">
        <f>Q117*H117</f>
        <v>1.3019144</v>
      </c>
      <c r="S117" s="223">
        <v>0</v>
      </c>
      <c r="T117" s="224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5" t="s">
        <v>115</v>
      </c>
      <c r="AT117" s="225" t="s">
        <v>111</v>
      </c>
      <c r="AU117" s="225" t="s">
        <v>84</v>
      </c>
      <c r="AY117" s="18" t="s">
        <v>108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8" t="s">
        <v>82</v>
      </c>
      <c r="BK117" s="226">
        <f>ROUND(I117*H117,2)</f>
        <v>0</v>
      </c>
      <c r="BL117" s="18" t="s">
        <v>115</v>
      </c>
      <c r="BM117" s="225" t="s">
        <v>116</v>
      </c>
    </row>
    <row r="118" s="13" customFormat="1">
      <c r="A118" s="13"/>
      <c r="B118" s="227"/>
      <c r="C118" s="228"/>
      <c r="D118" s="229" t="s">
        <v>117</v>
      </c>
      <c r="E118" s="230" t="s">
        <v>1</v>
      </c>
      <c r="F118" s="231" t="s">
        <v>118</v>
      </c>
      <c r="G118" s="228"/>
      <c r="H118" s="230" t="s">
        <v>1</v>
      </c>
      <c r="I118" s="232"/>
      <c r="J118" s="228"/>
      <c r="K118" s="228"/>
      <c r="L118" s="233"/>
      <c r="M118" s="234"/>
      <c r="N118" s="235"/>
      <c r="O118" s="235"/>
      <c r="P118" s="235"/>
      <c r="Q118" s="235"/>
      <c r="R118" s="235"/>
      <c r="S118" s="235"/>
      <c r="T118" s="23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7" t="s">
        <v>117</v>
      </c>
      <c r="AU118" s="237" t="s">
        <v>84</v>
      </c>
      <c r="AV118" s="13" t="s">
        <v>82</v>
      </c>
      <c r="AW118" s="13" t="s">
        <v>33</v>
      </c>
      <c r="AX118" s="13" t="s">
        <v>77</v>
      </c>
      <c r="AY118" s="237" t="s">
        <v>108</v>
      </c>
    </row>
    <row r="119" s="14" customFormat="1">
      <c r="A119" s="14"/>
      <c r="B119" s="238"/>
      <c r="C119" s="239"/>
      <c r="D119" s="229" t="s">
        <v>117</v>
      </c>
      <c r="E119" s="240" t="s">
        <v>1</v>
      </c>
      <c r="F119" s="241" t="s">
        <v>119</v>
      </c>
      <c r="G119" s="239"/>
      <c r="H119" s="242">
        <v>95.728999999999999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8" t="s">
        <v>117</v>
      </c>
      <c r="AU119" s="248" t="s">
        <v>84</v>
      </c>
      <c r="AV119" s="14" t="s">
        <v>84</v>
      </c>
      <c r="AW119" s="14" t="s">
        <v>33</v>
      </c>
      <c r="AX119" s="14" t="s">
        <v>77</v>
      </c>
      <c r="AY119" s="248" t="s">
        <v>108</v>
      </c>
    </row>
    <row r="120" s="15" customFormat="1">
      <c r="A120" s="15"/>
      <c r="B120" s="249"/>
      <c r="C120" s="250"/>
      <c r="D120" s="229" t="s">
        <v>117</v>
      </c>
      <c r="E120" s="251" t="s">
        <v>1</v>
      </c>
      <c r="F120" s="252" t="s">
        <v>120</v>
      </c>
      <c r="G120" s="250"/>
      <c r="H120" s="253">
        <v>95.728999999999999</v>
      </c>
      <c r="I120" s="254"/>
      <c r="J120" s="250"/>
      <c r="K120" s="250"/>
      <c r="L120" s="255"/>
      <c r="M120" s="256"/>
      <c r="N120" s="257"/>
      <c r="O120" s="257"/>
      <c r="P120" s="257"/>
      <c r="Q120" s="257"/>
      <c r="R120" s="257"/>
      <c r="S120" s="257"/>
      <c r="T120" s="258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59" t="s">
        <v>117</v>
      </c>
      <c r="AU120" s="259" t="s">
        <v>84</v>
      </c>
      <c r="AV120" s="15" t="s">
        <v>115</v>
      </c>
      <c r="AW120" s="15" t="s">
        <v>33</v>
      </c>
      <c r="AX120" s="15" t="s">
        <v>82</v>
      </c>
      <c r="AY120" s="259" t="s">
        <v>108</v>
      </c>
    </row>
    <row r="121" s="2" customFormat="1" ht="24.15" customHeight="1">
      <c r="A121" s="39"/>
      <c r="B121" s="40"/>
      <c r="C121" s="213" t="s">
        <v>121</v>
      </c>
      <c r="D121" s="213" t="s">
        <v>111</v>
      </c>
      <c r="E121" s="214" t="s">
        <v>122</v>
      </c>
      <c r="F121" s="215" t="s">
        <v>123</v>
      </c>
      <c r="G121" s="216" t="s">
        <v>114</v>
      </c>
      <c r="H121" s="217">
        <v>491.923</v>
      </c>
      <c r="I121" s="218"/>
      <c r="J121" s="219">
        <f>ROUND(I121*H121,2)</f>
        <v>0</v>
      </c>
      <c r="K121" s="220"/>
      <c r="L121" s="45"/>
      <c r="M121" s="221" t="s">
        <v>1</v>
      </c>
      <c r="N121" s="222" t="s">
        <v>42</v>
      </c>
      <c r="O121" s="92"/>
      <c r="P121" s="223">
        <f>O121*H121</f>
        <v>0</v>
      </c>
      <c r="Q121" s="223">
        <v>0.016279999999999999</v>
      </c>
      <c r="R121" s="223">
        <f>Q121*H121</f>
        <v>8.0085064399999997</v>
      </c>
      <c r="S121" s="223">
        <v>0</v>
      </c>
      <c r="T121" s="224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5" t="s">
        <v>115</v>
      </c>
      <c r="AT121" s="225" t="s">
        <v>111</v>
      </c>
      <c r="AU121" s="225" t="s">
        <v>84</v>
      </c>
      <c r="AY121" s="18" t="s">
        <v>108</v>
      </c>
      <c r="BE121" s="226">
        <f>IF(N121="základní",J121,0)</f>
        <v>0</v>
      </c>
      <c r="BF121" s="226">
        <f>IF(N121="snížená",J121,0)</f>
        <v>0</v>
      </c>
      <c r="BG121" s="226">
        <f>IF(N121="zákl. přenesená",J121,0)</f>
        <v>0</v>
      </c>
      <c r="BH121" s="226">
        <f>IF(N121="sníž. přenesená",J121,0)</f>
        <v>0</v>
      </c>
      <c r="BI121" s="226">
        <f>IF(N121="nulová",J121,0)</f>
        <v>0</v>
      </c>
      <c r="BJ121" s="18" t="s">
        <v>82</v>
      </c>
      <c r="BK121" s="226">
        <f>ROUND(I121*H121,2)</f>
        <v>0</v>
      </c>
      <c r="BL121" s="18" t="s">
        <v>115</v>
      </c>
      <c r="BM121" s="225" t="s">
        <v>124</v>
      </c>
    </row>
    <row r="122" s="13" customFormat="1">
      <c r="A122" s="13"/>
      <c r="B122" s="227"/>
      <c r="C122" s="228"/>
      <c r="D122" s="229" t="s">
        <v>117</v>
      </c>
      <c r="E122" s="230" t="s">
        <v>1</v>
      </c>
      <c r="F122" s="231" t="s">
        <v>125</v>
      </c>
      <c r="G122" s="228"/>
      <c r="H122" s="230" t="s">
        <v>1</v>
      </c>
      <c r="I122" s="232"/>
      <c r="J122" s="228"/>
      <c r="K122" s="228"/>
      <c r="L122" s="233"/>
      <c r="M122" s="234"/>
      <c r="N122" s="235"/>
      <c r="O122" s="235"/>
      <c r="P122" s="235"/>
      <c r="Q122" s="235"/>
      <c r="R122" s="235"/>
      <c r="S122" s="235"/>
      <c r="T122" s="236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7" t="s">
        <v>117</v>
      </c>
      <c r="AU122" s="237" t="s">
        <v>84</v>
      </c>
      <c r="AV122" s="13" t="s">
        <v>82</v>
      </c>
      <c r="AW122" s="13" t="s">
        <v>33</v>
      </c>
      <c r="AX122" s="13" t="s">
        <v>77</v>
      </c>
      <c r="AY122" s="237" t="s">
        <v>108</v>
      </c>
    </row>
    <row r="123" s="13" customFormat="1">
      <c r="A123" s="13"/>
      <c r="B123" s="227"/>
      <c r="C123" s="228"/>
      <c r="D123" s="229" t="s">
        <v>117</v>
      </c>
      <c r="E123" s="230" t="s">
        <v>1</v>
      </c>
      <c r="F123" s="231" t="s">
        <v>126</v>
      </c>
      <c r="G123" s="228"/>
      <c r="H123" s="230" t="s">
        <v>1</v>
      </c>
      <c r="I123" s="232"/>
      <c r="J123" s="228"/>
      <c r="K123" s="228"/>
      <c r="L123" s="233"/>
      <c r="M123" s="234"/>
      <c r="N123" s="235"/>
      <c r="O123" s="235"/>
      <c r="P123" s="235"/>
      <c r="Q123" s="235"/>
      <c r="R123" s="235"/>
      <c r="S123" s="235"/>
      <c r="T123" s="23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7" t="s">
        <v>117</v>
      </c>
      <c r="AU123" s="237" t="s">
        <v>84</v>
      </c>
      <c r="AV123" s="13" t="s">
        <v>82</v>
      </c>
      <c r="AW123" s="13" t="s">
        <v>33</v>
      </c>
      <c r="AX123" s="13" t="s">
        <v>77</v>
      </c>
      <c r="AY123" s="237" t="s">
        <v>108</v>
      </c>
    </row>
    <row r="124" s="13" customFormat="1">
      <c r="A124" s="13"/>
      <c r="B124" s="227"/>
      <c r="C124" s="228"/>
      <c r="D124" s="229" t="s">
        <v>117</v>
      </c>
      <c r="E124" s="230" t="s">
        <v>1</v>
      </c>
      <c r="F124" s="231" t="s">
        <v>127</v>
      </c>
      <c r="G124" s="228"/>
      <c r="H124" s="230" t="s">
        <v>1</v>
      </c>
      <c r="I124" s="232"/>
      <c r="J124" s="228"/>
      <c r="K124" s="228"/>
      <c r="L124" s="233"/>
      <c r="M124" s="234"/>
      <c r="N124" s="235"/>
      <c r="O124" s="235"/>
      <c r="P124" s="235"/>
      <c r="Q124" s="235"/>
      <c r="R124" s="235"/>
      <c r="S124" s="235"/>
      <c r="T124" s="236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7" t="s">
        <v>117</v>
      </c>
      <c r="AU124" s="237" t="s">
        <v>84</v>
      </c>
      <c r="AV124" s="13" t="s">
        <v>82</v>
      </c>
      <c r="AW124" s="13" t="s">
        <v>33</v>
      </c>
      <c r="AX124" s="13" t="s">
        <v>77</v>
      </c>
      <c r="AY124" s="237" t="s">
        <v>108</v>
      </c>
    </row>
    <row r="125" s="13" customFormat="1">
      <c r="A125" s="13"/>
      <c r="B125" s="227"/>
      <c r="C125" s="228"/>
      <c r="D125" s="229" t="s">
        <v>117</v>
      </c>
      <c r="E125" s="230" t="s">
        <v>1</v>
      </c>
      <c r="F125" s="231" t="s">
        <v>128</v>
      </c>
      <c r="G125" s="228"/>
      <c r="H125" s="230" t="s">
        <v>1</v>
      </c>
      <c r="I125" s="232"/>
      <c r="J125" s="228"/>
      <c r="K125" s="228"/>
      <c r="L125" s="233"/>
      <c r="M125" s="234"/>
      <c r="N125" s="235"/>
      <c r="O125" s="235"/>
      <c r="P125" s="235"/>
      <c r="Q125" s="235"/>
      <c r="R125" s="235"/>
      <c r="S125" s="235"/>
      <c r="T125" s="236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7" t="s">
        <v>117</v>
      </c>
      <c r="AU125" s="237" t="s">
        <v>84</v>
      </c>
      <c r="AV125" s="13" t="s">
        <v>82</v>
      </c>
      <c r="AW125" s="13" t="s">
        <v>33</v>
      </c>
      <c r="AX125" s="13" t="s">
        <v>77</v>
      </c>
      <c r="AY125" s="237" t="s">
        <v>108</v>
      </c>
    </row>
    <row r="126" s="14" customFormat="1">
      <c r="A126" s="14"/>
      <c r="B126" s="238"/>
      <c r="C126" s="239"/>
      <c r="D126" s="229" t="s">
        <v>117</v>
      </c>
      <c r="E126" s="240" t="s">
        <v>1</v>
      </c>
      <c r="F126" s="241" t="s">
        <v>129</v>
      </c>
      <c r="G126" s="239"/>
      <c r="H126" s="242">
        <v>92.975999999999999</v>
      </c>
      <c r="I126" s="243"/>
      <c r="J126" s="239"/>
      <c r="K126" s="239"/>
      <c r="L126" s="244"/>
      <c r="M126" s="245"/>
      <c r="N126" s="246"/>
      <c r="O126" s="246"/>
      <c r="P126" s="246"/>
      <c r="Q126" s="246"/>
      <c r="R126" s="246"/>
      <c r="S126" s="246"/>
      <c r="T126" s="247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8" t="s">
        <v>117</v>
      </c>
      <c r="AU126" s="248" t="s">
        <v>84</v>
      </c>
      <c r="AV126" s="14" t="s">
        <v>84</v>
      </c>
      <c r="AW126" s="14" t="s">
        <v>33</v>
      </c>
      <c r="AX126" s="14" t="s">
        <v>77</v>
      </c>
      <c r="AY126" s="248" t="s">
        <v>108</v>
      </c>
    </row>
    <row r="127" s="14" customFormat="1">
      <c r="A127" s="14"/>
      <c r="B127" s="238"/>
      <c r="C127" s="239"/>
      <c r="D127" s="229" t="s">
        <v>117</v>
      </c>
      <c r="E127" s="240" t="s">
        <v>1</v>
      </c>
      <c r="F127" s="241" t="s">
        <v>130</v>
      </c>
      <c r="G127" s="239"/>
      <c r="H127" s="242">
        <v>18.719999999999999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8" t="s">
        <v>117</v>
      </c>
      <c r="AU127" s="248" t="s">
        <v>84</v>
      </c>
      <c r="AV127" s="14" t="s">
        <v>84</v>
      </c>
      <c r="AW127" s="14" t="s">
        <v>33</v>
      </c>
      <c r="AX127" s="14" t="s">
        <v>77</v>
      </c>
      <c r="AY127" s="248" t="s">
        <v>108</v>
      </c>
    </row>
    <row r="128" s="13" customFormat="1">
      <c r="A128" s="13"/>
      <c r="B128" s="227"/>
      <c r="C128" s="228"/>
      <c r="D128" s="229" t="s">
        <v>117</v>
      </c>
      <c r="E128" s="230" t="s">
        <v>1</v>
      </c>
      <c r="F128" s="231" t="s">
        <v>131</v>
      </c>
      <c r="G128" s="228"/>
      <c r="H128" s="230" t="s">
        <v>1</v>
      </c>
      <c r="I128" s="232"/>
      <c r="J128" s="228"/>
      <c r="K128" s="228"/>
      <c r="L128" s="233"/>
      <c r="M128" s="234"/>
      <c r="N128" s="235"/>
      <c r="O128" s="235"/>
      <c r="P128" s="235"/>
      <c r="Q128" s="235"/>
      <c r="R128" s="235"/>
      <c r="S128" s="235"/>
      <c r="T128" s="23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7" t="s">
        <v>117</v>
      </c>
      <c r="AU128" s="237" t="s">
        <v>84</v>
      </c>
      <c r="AV128" s="13" t="s">
        <v>82</v>
      </c>
      <c r="AW128" s="13" t="s">
        <v>33</v>
      </c>
      <c r="AX128" s="13" t="s">
        <v>77</v>
      </c>
      <c r="AY128" s="237" t="s">
        <v>108</v>
      </c>
    </row>
    <row r="129" s="14" customFormat="1">
      <c r="A129" s="14"/>
      <c r="B129" s="238"/>
      <c r="C129" s="239"/>
      <c r="D129" s="229" t="s">
        <v>117</v>
      </c>
      <c r="E129" s="240" t="s">
        <v>1</v>
      </c>
      <c r="F129" s="241" t="s">
        <v>132</v>
      </c>
      <c r="G129" s="239"/>
      <c r="H129" s="242">
        <v>72.501000000000005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8" t="s">
        <v>117</v>
      </c>
      <c r="AU129" s="248" t="s">
        <v>84</v>
      </c>
      <c r="AV129" s="14" t="s">
        <v>84</v>
      </c>
      <c r="AW129" s="14" t="s">
        <v>33</v>
      </c>
      <c r="AX129" s="14" t="s">
        <v>77</v>
      </c>
      <c r="AY129" s="248" t="s">
        <v>108</v>
      </c>
    </row>
    <row r="130" s="13" customFormat="1">
      <c r="A130" s="13"/>
      <c r="B130" s="227"/>
      <c r="C130" s="228"/>
      <c r="D130" s="229" t="s">
        <v>117</v>
      </c>
      <c r="E130" s="230" t="s">
        <v>1</v>
      </c>
      <c r="F130" s="231" t="s">
        <v>133</v>
      </c>
      <c r="G130" s="228"/>
      <c r="H130" s="230" t="s">
        <v>1</v>
      </c>
      <c r="I130" s="232"/>
      <c r="J130" s="228"/>
      <c r="K130" s="228"/>
      <c r="L130" s="233"/>
      <c r="M130" s="234"/>
      <c r="N130" s="235"/>
      <c r="O130" s="235"/>
      <c r="P130" s="235"/>
      <c r="Q130" s="235"/>
      <c r="R130" s="235"/>
      <c r="S130" s="235"/>
      <c r="T130" s="23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7" t="s">
        <v>117</v>
      </c>
      <c r="AU130" s="237" t="s">
        <v>84</v>
      </c>
      <c r="AV130" s="13" t="s">
        <v>82</v>
      </c>
      <c r="AW130" s="13" t="s">
        <v>33</v>
      </c>
      <c r="AX130" s="13" t="s">
        <v>77</v>
      </c>
      <c r="AY130" s="237" t="s">
        <v>108</v>
      </c>
    </row>
    <row r="131" s="14" customFormat="1">
      <c r="A131" s="14"/>
      <c r="B131" s="238"/>
      <c r="C131" s="239"/>
      <c r="D131" s="229" t="s">
        <v>117</v>
      </c>
      <c r="E131" s="240" t="s">
        <v>1</v>
      </c>
      <c r="F131" s="241" t="s">
        <v>134</v>
      </c>
      <c r="G131" s="239"/>
      <c r="H131" s="242">
        <v>89.310000000000002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8" t="s">
        <v>117</v>
      </c>
      <c r="AU131" s="248" t="s">
        <v>84</v>
      </c>
      <c r="AV131" s="14" t="s">
        <v>84</v>
      </c>
      <c r="AW131" s="14" t="s">
        <v>33</v>
      </c>
      <c r="AX131" s="14" t="s">
        <v>77</v>
      </c>
      <c r="AY131" s="248" t="s">
        <v>108</v>
      </c>
    </row>
    <row r="132" s="13" customFormat="1">
      <c r="A132" s="13"/>
      <c r="B132" s="227"/>
      <c r="C132" s="228"/>
      <c r="D132" s="229" t="s">
        <v>117</v>
      </c>
      <c r="E132" s="230" t="s">
        <v>1</v>
      </c>
      <c r="F132" s="231" t="s">
        <v>135</v>
      </c>
      <c r="G132" s="228"/>
      <c r="H132" s="230" t="s">
        <v>1</v>
      </c>
      <c r="I132" s="232"/>
      <c r="J132" s="228"/>
      <c r="K132" s="228"/>
      <c r="L132" s="233"/>
      <c r="M132" s="234"/>
      <c r="N132" s="235"/>
      <c r="O132" s="235"/>
      <c r="P132" s="235"/>
      <c r="Q132" s="235"/>
      <c r="R132" s="235"/>
      <c r="S132" s="235"/>
      <c r="T132" s="23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7" t="s">
        <v>117</v>
      </c>
      <c r="AU132" s="237" t="s">
        <v>84</v>
      </c>
      <c r="AV132" s="13" t="s">
        <v>82</v>
      </c>
      <c r="AW132" s="13" t="s">
        <v>33</v>
      </c>
      <c r="AX132" s="13" t="s">
        <v>77</v>
      </c>
      <c r="AY132" s="237" t="s">
        <v>108</v>
      </c>
    </row>
    <row r="133" s="14" customFormat="1">
      <c r="A133" s="14"/>
      <c r="B133" s="238"/>
      <c r="C133" s="239"/>
      <c r="D133" s="229" t="s">
        <v>117</v>
      </c>
      <c r="E133" s="240" t="s">
        <v>1</v>
      </c>
      <c r="F133" s="241" t="s">
        <v>136</v>
      </c>
      <c r="G133" s="239"/>
      <c r="H133" s="242">
        <v>34.613999999999997</v>
      </c>
      <c r="I133" s="243"/>
      <c r="J133" s="239"/>
      <c r="K133" s="239"/>
      <c r="L133" s="244"/>
      <c r="M133" s="245"/>
      <c r="N133" s="246"/>
      <c r="O133" s="246"/>
      <c r="P133" s="246"/>
      <c r="Q133" s="246"/>
      <c r="R133" s="246"/>
      <c r="S133" s="246"/>
      <c r="T133" s="247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8" t="s">
        <v>117</v>
      </c>
      <c r="AU133" s="248" t="s">
        <v>84</v>
      </c>
      <c r="AV133" s="14" t="s">
        <v>84</v>
      </c>
      <c r="AW133" s="14" t="s">
        <v>33</v>
      </c>
      <c r="AX133" s="14" t="s">
        <v>77</v>
      </c>
      <c r="AY133" s="248" t="s">
        <v>108</v>
      </c>
    </row>
    <row r="134" s="13" customFormat="1">
      <c r="A134" s="13"/>
      <c r="B134" s="227"/>
      <c r="C134" s="228"/>
      <c r="D134" s="229" t="s">
        <v>117</v>
      </c>
      <c r="E134" s="230" t="s">
        <v>1</v>
      </c>
      <c r="F134" s="231" t="s">
        <v>137</v>
      </c>
      <c r="G134" s="228"/>
      <c r="H134" s="230" t="s">
        <v>1</v>
      </c>
      <c r="I134" s="232"/>
      <c r="J134" s="228"/>
      <c r="K134" s="228"/>
      <c r="L134" s="233"/>
      <c r="M134" s="234"/>
      <c r="N134" s="235"/>
      <c r="O134" s="235"/>
      <c r="P134" s="235"/>
      <c r="Q134" s="235"/>
      <c r="R134" s="235"/>
      <c r="S134" s="235"/>
      <c r="T134" s="23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7" t="s">
        <v>117</v>
      </c>
      <c r="AU134" s="237" t="s">
        <v>84</v>
      </c>
      <c r="AV134" s="13" t="s">
        <v>82</v>
      </c>
      <c r="AW134" s="13" t="s">
        <v>33</v>
      </c>
      <c r="AX134" s="13" t="s">
        <v>77</v>
      </c>
      <c r="AY134" s="237" t="s">
        <v>108</v>
      </c>
    </row>
    <row r="135" s="14" customFormat="1">
      <c r="A135" s="14"/>
      <c r="B135" s="238"/>
      <c r="C135" s="239"/>
      <c r="D135" s="229" t="s">
        <v>117</v>
      </c>
      <c r="E135" s="240" t="s">
        <v>1</v>
      </c>
      <c r="F135" s="241" t="s">
        <v>138</v>
      </c>
      <c r="G135" s="239"/>
      <c r="H135" s="242">
        <v>15.308999999999999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8" t="s">
        <v>117</v>
      </c>
      <c r="AU135" s="248" t="s">
        <v>84</v>
      </c>
      <c r="AV135" s="14" t="s">
        <v>84</v>
      </c>
      <c r="AW135" s="14" t="s">
        <v>33</v>
      </c>
      <c r="AX135" s="14" t="s">
        <v>77</v>
      </c>
      <c r="AY135" s="248" t="s">
        <v>108</v>
      </c>
    </row>
    <row r="136" s="13" customFormat="1">
      <c r="A136" s="13"/>
      <c r="B136" s="227"/>
      <c r="C136" s="228"/>
      <c r="D136" s="229" t="s">
        <v>117</v>
      </c>
      <c r="E136" s="230" t="s">
        <v>1</v>
      </c>
      <c r="F136" s="231" t="s">
        <v>139</v>
      </c>
      <c r="G136" s="228"/>
      <c r="H136" s="230" t="s">
        <v>1</v>
      </c>
      <c r="I136" s="232"/>
      <c r="J136" s="228"/>
      <c r="K136" s="228"/>
      <c r="L136" s="233"/>
      <c r="M136" s="234"/>
      <c r="N136" s="235"/>
      <c r="O136" s="235"/>
      <c r="P136" s="235"/>
      <c r="Q136" s="235"/>
      <c r="R136" s="235"/>
      <c r="S136" s="235"/>
      <c r="T136" s="23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7" t="s">
        <v>117</v>
      </c>
      <c r="AU136" s="237" t="s">
        <v>84</v>
      </c>
      <c r="AV136" s="13" t="s">
        <v>82</v>
      </c>
      <c r="AW136" s="13" t="s">
        <v>33</v>
      </c>
      <c r="AX136" s="13" t="s">
        <v>77</v>
      </c>
      <c r="AY136" s="237" t="s">
        <v>108</v>
      </c>
    </row>
    <row r="137" s="14" customFormat="1">
      <c r="A137" s="14"/>
      <c r="B137" s="238"/>
      <c r="C137" s="239"/>
      <c r="D137" s="229" t="s">
        <v>117</v>
      </c>
      <c r="E137" s="240" t="s">
        <v>1</v>
      </c>
      <c r="F137" s="241" t="s">
        <v>140</v>
      </c>
      <c r="G137" s="239"/>
      <c r="H137" s="242">
        <v>38.718000000000004</v>
      </c>
      <c r="I137" s="243"/>
      <c r="J137" s="239"/>
      <c r="K137" s="239"/>
      <c r="L137" s="244"/>
      <c r="M137" s="245"/>
      <c r="N137" s="246"/>
      <c r="O137" s="246"/>
      <c r="P137" s="246"/>
      <c r="Q137" s="246"/>
      <c r="R137" s="246"/>
      <c r="S137" s="246"/>
      <c r="T137" s="247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8" t="s">
        <v>117</v>
      </c>
      <c r="AU137" s="248" t="s">
        <v>84</v>
      </c>
      <c r="AV137" s="14" t="s">
        <v>84</v>
      </c>
      <c r="AW137" s="14" t="s">
        <v>33</v>
      </c>
      <c r="AX137" s="14" t="s">
        <v>77</v>
      </c>
      <c r="AY137" s="248" t="s">
        <v>108</v>
      </c>
    </row>
    <row r="138" s="13" customFormat="1">
      <c r="A138" s="13"/>
      <c r="B138" s="227"/>
      <c r="C138" s="228"/>
      <c r="D138" s="229" t="s">
        <v>117</v>
      </c>
      <c r="E138" s="230" t="s">
        <v>1</v>
      </c>
      <c r="F138" s="231" t="s">
        <v>141</v>
      </c>
      <c r="G138" s="228"/>
      <c r="H138" s="230" t="s">
        <v>1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7" t="s">
        <v>117</v>
      </c>
      <c r="AU138" s="237" t="s">
        <v>84</v>
      </c>
      <c r="AV138" s="13" t="s">
        <v>82</v>
      </c>
      <c r="AW138" s="13" t="s">
        <v>33</v>
      </c>
      <c r="AX138" s="13" t="s">
        <v>77</v>
      </c>
      <c r="AY138" s="237" t="s">
        <v>108</v>
      </c>
    </row>
    <row r="139" s="14" customFormat="1">
      <c r="A139" s="14"/>
      <c r="B139" s="238"/>
      <c r="C139" s="239"/>
      <c r="D139" s="229" t="s">
        <v>117</v>
      </c>
      <c r="E139" s="240" t="s">
        <v>1</v>
      </c>
      <c r="F139" s="241" t="s">
        <v>142</v>
      </c>
      <c r="G139" s="239"/>
      <c r="H139" s="242">
        <v>35.100000000000001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8" t="s">
        <v>117</v>
      </c>
      <c r="AU139" s="248" t="s">
        <v>84</v>
      </c>
      <c r="AV139" s="14" t="s">
        <v>84</v>
      </c>
      <c r="AW139" s="14" t="s">
        <v>33</v>
      </c>
      <c r="AX139" s="14" t="s">
        <v>77</v>
      </c>
      <c r="AY139" s="248" t="s">
        <v>108</v>
      </c>
    </row>
    <row r="140" s="13" customFormat="1">
      <c r="A140" s="13"/>
      <c r="B140" s="227"/>
      <c r="C140" s="228"/>
      <c r="D140" s="229" t="s">
        <v>117</v>
      </c>
      <c r="E140" s="230" t="s">
        <v>1</v>
      </c>
      <c r="F140" s="231" t="s">
        <v>143</v>
      </c>
      <c r="G140" s="228"/>
      <c r="H140" s="230" t="s">
        <v>1</v>
      </c>
      <c r="I140" s="232"/>
      <c r="J140" s="228"/>
      <c r="K140" s="228"/>
      <c r="L140" s="233"/>
      <c r="M140" s="234"/>
      <c r="N140" s="235"/>
      <c r="O140" s="235"/>
      <c r="P140" s="235"/>
      <c r="Q140" s="235"/>
      <c r="R140" s="235"/>
      <c r="S140" s="235"/>
      <c r="T140" s="23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7" t="s">
        <v>117</v>
      </c>
      <c r="AU140" s="237" t="s">
        <v>84</v>
      </c>
      <c r="AV140" s="13" t="s">
        <v>82</v>
      </c>
      <c r="AW140" s="13" t="s">
        <v>33</v>
      </c>
      <c r="AX140" s="13" t="s">
        <v>77</v>
      </c>
      <c r="AY140" s="237" t="s">
        <v>108</v>
      </c>
    </row>
    <row r="141" s="14" customFormat="1">
      <c r="A141" s="14"/>
      <c r="B141" s="238"/>
      <c r="C141" s="239"/>
      <c r="D141" s="229" t="s">
        <v>117</v>
      </c>
      <c r="E141" s="240" t="s">
        <v>1</v>
      </c>
      <c r="F141" s="241" t="s">
        <v>144</v>
      </c>
      <c r="G141" s="239"/>
      <c r="H141" s="242">
        <v>31.59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8" t="s">
        <v>117</v>
      </c>
      <c r="AU141" s="248" t="s">
        <v>84</v>
      </c>
      <c r="AV141" s="14" t="s">
        <v>84</v>
      </c>
      <c r="AW141" s="14" t="s">
        <v>33</v>
      </c>
      <c r="AX141" s="14" t="s">
        <v>77</v>
      </c>
      <c r="AY141" s="248" t="s">
        <v>108</v>
      </c>
    </row>
    <row r="142" s="13" customFormat="1">
      <c r="A142" s="13"/>
      <c r="B142" s="227"/>
      <c r="C142" s="228"/>
      <c r="D142" s="229" t="s">
        <v>117</v>
      </c>
      <c r="E142" s="230" t="s">
        <v>1</v>
      </c>
      <c r="F142" s="231" t="s">
        <v>145</v>
      </c>
      <c r="G142" s="228"/>
      <c r="H142" s="230" t="s">
        <v>1</v>
      </c>
      <c r="I142" s="232"/>
      <c r="J142" s="228"/>
      <c r="K142" s="228"/>
      <c r="L142" s="233"/>
      <c r="M142" s="234"/>
      <c r="N142" s="235"/>
      <c r="O142" s="235"/>
      <c r="P142" s="235"/>
      <c r="Q142" s="235"/>
      <c r="R142" s="235"/>
      <c r="S142" s="235"/>
      <c r="T142" s="23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7" t="s">
        <v>117</v>
      </c>
      <c r="AU142" s="237" t="s">
        <v>84</v>
      </c>
      <c r="AV142" s="13" t="s">
        <v>82</v>
      </c>
      <c r="AW142" s="13" t="s">
        <v>33</v>
      </c>
      <c r="AX142" s="13" t="s">
        <v>77</v>
      </c>
      <c r="AY142" s="237" t="s">
        <v>108</v>
      </c>
    </row>
    <row r="143" s="14" customFormat="1">
      <c r="A143" s="14"/>
      <c r="B143" s="238"/>
      <c r="C143" s="239"/>
      <c r="D143" s="229" t="s">
        <v>117</v>
      </c>
      <c r="E143" s="240" t="s">
        <v>1</v>
      </c>
      <c r="F143" s="241" t="s">
        <v>146</v>
      </c>
      <c r="G143" s="239"/>
      <c r="H143" s="242">
        <v>48.476999999999997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8" t="s">
        <v>117</v>
      </c>
      <c r="AU143" s="248" t="s">
        <v>84</v>
      </c>
      <c r="AV143" s="14" t="s">
        <v>84</v>
      </c>
      <c r="AW143" s="14" t="s">
        <v>33</v>
      </c>
      <c r="AX143" s="14" t="s">
        <v>77</v>
      </c>
      <c r="AY143" s="248" t="s">
        <v>108</v>
      </c>
    </row>
    <row r="144" s="13" customFormat="1">
      <c r="A144" s="13"/>
      <c r="B144" s="227"/>
      <c r="C144" s="228"/>
      <c r="D144" s="229" t="s">
        <v>117</v>
      </c>
      <c r="E144" s="230" t="s">
        <v>1</v>
      </c>
      <c r="F144" s="231" t="s">
        <v>147</v>
      </c>
      <c r="G144" s="228"/>
      <c r="H144" s="230" t="s">
        <v>1</v>
      </c>
      <c r="I144" s="232"/>
      <c r="J144" s="228"/>
      <c r="K144" s="228"/>
      <c r="L144" s="233"/>
      <c r="M144" s="234"/>
      <c r="N144" s="235"/>
      <c r="O144" s="235"/>
      <c r="P144" s="235"/>
      <c r="Q144" s="235"/>
      <c r="R144" s="235"/>
      <c r="S144" s="235"/>
      <c r="T144" s="23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7" t="s">
        <v>117</v>
      </c>
      <c r="AU144" s="237" t="s">
        <v>84</v>
      </c>
      <c r="AV144" s="13" t="s">
        <v>82</v>
      </c>
      <c r="AW144" s="13" t="s">
        <v>33</v>
      </c>
      <c r="AX144" s="13" t="s">
        <v>77</v>
      </c>
      <c r="AY144" s="237" t="s">
        <v>108</v>
      </c>
    </row>
    <row r="145" s="14" customFormat="1">
      <c r="A145" s="14"/>
      <c r="B145" s="238"/>
      <c r="C145" s="239"/>
      <c r="D145" s="229" t="s">
        <v>117</v>
      </c>
      <c r="E145" s="240" t="s">
        <v>1</v>
      </c>
      <c r="F145" s="241" t="s">
        <v>148</v>
      </c>
      <c r="G145" s="239"/>
      <c r="H145" s="242">
        <v>46.799999999999997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8" t="s">
        <v>117</v>
      </c>
      <c r="AU145" s="248" t="s">
        <v>84</v>
      </c>
      <c r="AV145" s="14" t="s">
        <v>84</v>
      </c>
      <c r="AW145" s="14" t="s">
        <v>33</v>
      </c>
      <c r="AX145" s="14" t="s">
        <v>77</v>
      </c>
      <c r="AY145" s="248" t="s">
        <v>108</v>
      </c>
    </row>
    <row r="146" s="13" customFormat="1">
      <c r="A146" s="13"/>
      <c r="B146" s="227"/>
      <c r="C146" s="228"/>
      <c r="D146" s="229" t="s">
        <v>117</v>
      </c>
      <c r="E146" s="230" t="s">
        <v>1</v>
      </c>
      <c r="F146" s="231" t="s">
        <v>149</v>
      </c>
      <c r="G146" s="228"/>
      <c r="H146" s="230" t="s">
        <v>1</v>
      </c>
      <c r="I146" s="232"/>
      <c r="J146" s="228"/>
      <c r="K146" s="228"/>
      <c r="L146" s="233"/>
      <c r="M146" s="234"/>
      <c r="N146" s="235"/>
      <c r="O146" s="235"/>
      <c r="P146" s="235"/>
      <c r="Q146" s="235"/>
      <c r="R146" s="235"/>
      <c r="S146" s="235"/>
      <c r="T146" s="23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7" t="s">
        <v>117</v>
      </c>
      <c r="AU146" s="237" t="s">
        <v>84</v>
      </c>
      <c r="AV146" s="13" t="s">
        <v>82</v>
      </c>
      <c r="AW146" s="13" t="s">
        <v>33</v>
      </c>
      <c r="AX146" s="13" t="s">
        <v>77</v>
      </c>
      <c r="AY146" s="237" t="s">
        <v>108</v>
      </c>
    </row>
    <row r="147" s="14" customFormat="1">
      <c r="A147" s="14"/>
      <c r="B147" s="238"/>
      <c r="C147" s="239"/>
      <c r="D147" s="229" t="s">
        <v>117</v>
      </c>
      <c r="E147" s="240" t="s">
        <v>1</v>
      </c>
      <c r="F147" s="241" t="s">
        <v>150</v>
      </c>
      <c r="G147" s="239"/>
      <c r="H147" s="242">
        <v>22.658999999999999</v>
      </c>
      <c r="I147" s="243"/>
      <c r="J147" s="239"/>
      <c r="K147" s="239"/>
      <c r="L147" s="244"/>
      <c r="M147" s="245"/>
      <c r="N147" s="246"/>
      <c r="O147" s="246"/>
      <c r="P147" s="246"/>
      <c r="Q147" s="246"/>
      <c r="R147" s="246"/>
      <c r="S147" s="246"/>
      <c r="T147" s="247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8" t="s">
        <v>117</v>
      </c>
      <c r="AU147" s="248" t="s">
        <v>84</v>
      </c>
      <c r="AV147" s="14" t="s">
        <v>84</v>
      </c>
      <c r="AW147" s="14" t="s">
        <v>33</v>
      </c>
      <c r="AX147" s="14" t="s">
        <v>77</v>
      </c>
      <c r="AY147" s="248" t="s">
        <v>108</v>
      </c>
    </row>
    <row r="148" s="13" customFormat="1">
      <c r="A148" s="13"/>
      <c r="B148" s="227"/>
      <c r="C148" s="228"/>
      <c r="D148" s="229" t="s">
        <v>117</v>
      </c>
      <c r="E148" s="230" t="s">
        <v>1</v>
      </c>
      <c r="F148" s="231" t="s">
        <v>151</v>
      </c>
      <c r="G148" s="228"/>
      <c r="H148" s="230" t="s">
        <v>1</v>
      </c>
      <c r="I148" s="232"/>
      <c r="J148" s="228"/>
      <c r="K148" s="228"/>
      <c r="L148" s="233"/>
      <c r="M148" s="234"/>
      <c r="N148" s="235"/>
      <c r="O148" s="235"/>
      <c r="P148" s="235"/>
      <c r="Q148" s="235"/>
      <c r="R148" s="235"/>
      <c r="S148" s="235"/>
      <c r="T148" s="23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7" t="s">
        <v>117</v>
      </c>
      <c r="AU148" s="237" t="s">
        <v>84</v>
      </c>
      <c r="AV148" s="13" t="s">
        <v>82</v>
      </c>
      <c r="AW148" s="13" t="s">
        <v>33</v>
      </c>
      <c r="AX148" s="13" t="s">
        <v>77</v>
      </c>
      <c r="AY148" s="237" t="s">
        <v>108</v>
      </c>
    </row>
    <row r="149" s="13" customFormat="1">
      <c r="A149" s="13"/>
      <c r="B149" s="227"/>
      <c r="C149" s="228"/>
      <c r="D149" s="229" t="s">
        <v>117</v>
      </c>
      <c r="E149" s="230" t="s">
        <v>1</v>
      </c>
      <c r="F149" s="231" t="s">
        <v>152</v>
      </c>
      <c r="G149" s="228"/>
      <c r="H149" s="230" t="s">
        <v>1</v>
      </c>
      <c r="I149" s="232"/>
      <c r="J149" s="228"/>
      <c r="K149" s="228"/>
      <c r="L149" s="233"/>
      <c r="M149" s="234"/>
      <c r="N149" s="235"/>
      <c r="O149" s="235"/>
      <c r="P149" s="235"/>
      <c r="Q149" s="235"/>
      <c r="R149" s="235"/>
      <c r="S149" s="235"/>
      <c r="T149" s="23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7" t="s">
        <v>117</v>
      </c>
      <c r="AU149" s="237" t="s">
        <v>84</v>
      </c>
      <c r="AV149" s="13" t="s">
        <v>82</v>
      </c>
      <c r="AW149" s="13" t="s">
        <v>33</v>
      </c>
      <c r="AX149" s="13" t="s">
        <v>77</v>
      </c>
      <c r="AY149" s="237" t="s">
        <v>108</v>
      </c>
    </row>
    <row r="150" s="14" customFormat="1">
      <c r="A150" s="14"/>
      <c r="B150" s="238"/>
      <c r="C150" s="239"/>
      <c r="D150" s="229" t="s">
        <v>117</v>
      </c>
      <c r="E150" s="240" t="s">
        <v>1</v>
      </c>
      <c r="F150" s="241" t="s">
        <v>153</v>
      </c>
      <c r="G150" s="239"/>
      <c r="H150" s="242">
        <v>55.965000000000003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8" t="s">
        <v>117</v>
      </c>
      <c r="AU150" s="248" t="s">
        <v>84</v>
      </c>
      <c r="AV150" s="14" t="s">
        <v>84</v>
      </c>
      <c r="AW150" s="14" t="s">
        <v>33</v>
      </c>
      <c r="AX150" s="14" t="s">
        <v>77</v>
      </c>
      <c r="AY150" s="248" t="s">
        <v>108</v>
      </c>
    </row>
    <row r="151" s="13" customFormat="1">
      <c r="A151" s="13"/>
      <c r="B151" s="227"/>
      <c r="C151" s="228"/>
      <c r="D151" s="229" t="s">
        <v>117</v>
      </c>
      <c r="E151" s="230" t="s">
        <v>1</v>
      </c>
      <c r="F151" s="231" t="s">
        <v>154</v>
      </c>
      <c r="G151" s="228"/>
      <c r="H151" s="230" t="s">
        <v>1</v>
      </c>
      <c r="I151" s="232"/>
      <c r="J151" s="228"/>
      <c r="K151" s="228"/>
      <c r="L151" s="233"/>
      <c r="M151" s="234"/>
      <c r="N151" s="235"/>
      <c r="O151" s="235"/>
      <c r="P151" s="235"/>
      <c r="Q151" s="235"/>
      <c r="R151" s="235"/>
      <c r="S151" s="235"/>
      <c r="T151" s="23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7" t="s">
        <v>117</v>
      </c>
      <c r="AU151" s="237" t="s">
        <v>84</v>
      </c>
      <c r="AV151" s="13" t="s">
        <v>82</v>
      </c>
      <c r="AW151" s="13" t="s">
        <v>33</v>
      </c>
      <c r="AX151" s="13" t="s">
        <v>77</v>
      </c>
      <c r="AY151" s="237" t="s">
        <v>108</v>
      </c>
    </row>
    <row r="152" s="14" customFormat="1">
      <c r="A152" s="14"/>
      <c r="B152" s="238"/>
      <c r="C152" s="239"/>
      <c r="D152" s="229" t="s">
        <v>117</v>
      </c>
      <c r="E152" s="240" t="s">
        <v>1</v>
      </c>
      <c r="F152" s="241" t="s">
        <v>155</v>
      </c>
      <c r="G152" s="239"/>
      <c r="H152" s="242">
        <v>-33.728999999999999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8" t="s">
        <v>117</v>
      </c>
      <c r="AU152" s="248" t="s">
        <v>84</v>
      </c>
      <c r="AV152" s="14" t="s">
        <v>84</v>
      </c>
      <c r="AW152" s="14" t="s">
        <v>33</v>
      </c>
      <c r="AX152" s="14" t="s">
        <v>77</v>
      </c>
      <c r="AY152" s="248" t="s">
        <v>108</v>
      </c>
    </row>
    <row r="153" s="13" customFormat="1">
      <c r="A153" s="13"/>
      <c r="B153" s="227"/>
      <c r="C153" s="228"/>
      <c r="D153" s="229" t="s">
        <v>117</v>
      </c>
      <c r="E153" s="230" t="s">
        <v>1</v>
      </c>
      <c r="F153" s="231" t="s">
        <v>156</v>
      </c>
      <c r="G153" s="228"/>
      <c r="H153" s="230" t="s">
        <v>1</v>
      </c>
      <c r="I153" s="232"/>
      <c r="J153" s="228"/>
      <c r="K153" s="228"/>
      <c r="L153" s="233"/>
      <c r="M153" s="234"/>
      <c r="N153" s="235"/>
      <c r="O153" s="235"/>
      <c r="P153" s="235"/>
      <c r="Q153" s="235"/>
      <c r="R153" s="235"/>
      <c r="S153" s="235"/>
      <c r="T153" s="23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7" t="s">
        <v>117</v>
      </c>
      <c r="AU153" s="237" t="s">
        <v>84</v>
      </c>
      <c r="AV153" s="13" t="s">
        <v>82</v>
      </c>
      <c r="AW153" s="13" t="s">
        <v>33</v>
      </c>
      <c r="AX153" s="13" t="s">
        <v>77</v>
      </c>
      <c r="AY153" s="237" t="s">
        <v>108</v>
      </c>
    </row>
    <row r="154" s="13" customFormat="1">
      <c r="A154" s="13"/>
      <c r="B154" s="227"/>
      <c r="C154" s="228"/>
      <c r="D154" s="229" t="s">
        <v>117</v>
      </c>
      <c r="E154" s="230" t="s">
        <v>1</v>
      </c>
      <c r="F154" s="231" t="s">
        <v>157</v>
      </c>
      <c r="G154" s="228"/>
      <c r="H154" s="230" t="s">
        <v>1</v>
      </c>
      <c r="I154" s="232"/>
      <c r="J154" s="228"/>
      <c r="K154" s="228"/>
      <c r="L154" s="233"/>
      <c r="M154" s="234"/>
      <c r="N154" s="235"/>
      <c r="O154" s="235"/>
      <c r="P154" s="235"/>
      <c r="Q154" s="235"/>
      <c r="R154" s="235"/>
      <c r="S154" s="235"/>
      <c r="T154" s="23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7" t="s">
        <v>117</v>
      </c>
      <c r="AU154" s="237" t="s">
        <v>84</v>
      </c>
      <c r="AV154" s="13" t="s">
        <v>82</v>
      </c>
      <c r="AW154" s="13" t="s">
        <v>33</v>
      </c>
      <c r="AX154" s="13" t="s">
        <v>77</v>
      </c>
      <c r="AY154" s="237" t="s">
        <v>108</v>
      </c>
    </row>
    <row r="155" s="14" customFormat="1">
      <c r="A155" s="14"/>
      <c r="B155" s="238"/>
      <c r="C155" s="239"/>
      <c r="D155" s="229" t="s">
        <v>117</v>
      </c>
      <c r="E155" s="240" t="s">
        <v>1</v>
      </c>
      <c r="F155" s="241" t="s">
        <v>158</v>
      </c>
      <c r="G155" s="239"/>
      <c r="H155" s="242">
        <v>18.641999999999999</v>
      </c>
      <c r="I155" s="243"/>
      <c r="J155" s="239"/>
      <c r="K155" s="239"/>
      <c r="L155" s="244"/>
      <c r="M155" s="245"/>
      <c r="N155" s="246"/>
      <c r="O155" s="246"/>
      <c r="P155" s="246"/>
      <c r="Q155" s="246"/>
      <c r="R155" s="246"/>
      <c r="S155" s="246"/>
      <c r="T155" s="24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8" t="s">
        <v>117</v>
      </c>
      <c r="AU155" s="248" t="s">
        <v>84</v>
      </c>
      <c r="AV155" s="14" t="s">
        <v>84</v>
      </c>
      <c r="AW155" s="14" t="s">
        <v>33</v>
      </c>
      <c r="AX155" s="14" t="s">
        <v>77</v>
      </c>
      <c r="AY155" s="248" t="s">
        <v>108</v>
      </c>
    </row>
    <row r="156" s="13" customFormat="1">
      <c r="A156" s="13"/>
      <c r="B156" s="227"/>
      <c r="C156" s="228"/>
      <c r="D156" s="229" t="s">
        <v>117</v>
      </c>
      <c r="E156" s="230" t="s">
        <v>1</v>
      </c>
      <c r="F156" s="231" t="s">
        <v>159</v>
      </c>
      <c r="G156" s="228"/>
      <c r="H156" s="230" t="s">
        <v>1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7" t="s">
        <v>117</v>
      </c>
      <c r="AU156" s="237" t="s">
        <v>84</v>
      </c>
      <c r="AV156" s="13" t="s">
        <v>82</v>
      </c>
      <c r="AW156" s="13" t="s">
        <v>33</v>
      </c>
      <c r="AX156" s="13" t="s">
        <v>77</v>
      </c>
      <c r="AY156" s="237" t="s">
        <v>108</v>
      </c>
    </row>
    <row r="157" s="14" customFormat="1">
      <c r="A157" s="14"/>
      <c r="B157" s="238"/>
      <c r="C157" s="239"/>
      <c r="D157" s="229" t="s">
        <v>117</v>
      </c>
      <c r="E157" s="240" t="s">
        <v>1</v>
      </c>
      <c r="F157" s="241" t="s">
        <v>160</v>
      </c>
      <c r="G157" s="239"/>
      <c r="H157" s="242">
        <v>-95.728999999999999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8" t="s">
        <v>117</v>
      </c>
      <c r="AU157" s="248" t="s">
        <v>84</v>
      </c>
      <c r="AV157" s="14" t="s">
        <v>84</v>
      </c>
      <c r="AW157" s="14" t="s">
        <v>33</v>
      </c>
      <c r="AX157" s="14" t="s">
        <v>77</v>
      </c>
      <c r="AY157" s="248" t="s">
        <v>108</v>
      </c>
    </row>
    <row r="158" s="15" customFormat="1">
      <c r="A158" s="15"/>
      <c r="B158" s="249"/>
      <c r="C158" s="250"/>
      <c r="D158" s="229" t="s">
        <v>117</v>
      </c>
      <c r="E158" s="251" t="s">
        <v>1</v>
      </c>
      <c r="F158" s="252" t="s">
        <v>120</v>
      </c>
      <c r="G158" s="250"/>
      <c r="H158" s="253">
        <v>491.923</v>
      </c>
      <c r="I158" s="254"/>
      <c r="J158" s="250"/>
      <c r="K158" s="250"/>
      <c r="L158" s="255"/>
      <c r="M158" s="256"/>
      <c r="N158" s="257"/>
      <c r="O158" s="257"/>
      <c r="P158" s="257"/>
      <c r="Q158" s="257"/>
      <c r="R158" s="257"/>
      <c r="S158" s="257"/>
      <c r="T158" s="258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59" t="s">
        <v>117</v>
      </c>
      <c r="AU158" s="259" t="s">
        <v>84</v>
      </c>
      <c r="AV158" s="15" t="s">
        <v>115</v>
      </c>
      <c r="AW158" s="15" t="s">
        <v>33</v>
      </c>
      <c r="AX158" s="15" t="s">
        <v>82</v>
      </c>
      <c r="AY158" s="259" t="s">
        <v>108</v>
      </c>
    </row>
    <row r="159" s="2" customFormat="1" ht="24.15" customHeight="1">
      <c r="A159" s="39"/>
      <c r="B159" s="40"/>
      <c r="C159" s="213" t="s">
        <v>82</v>
      </c>
      <c r="D159" s="213" t="s">
        <v>111</v>
      </c>
      <c r="E159" s="214" t="s">
        <v>161</v>
      </c>
      <c r="F159" s="215" t="s">
        <v>162</v>
      </c>
      <c r="G159" s="216" t="s">
        <v>114</v>
      </c>
      <c r="H159" s="217">
        <v>183.38800000000001</v>
      </c>
      <c r="I159" s="218"/>
      <c r="J159" s="219">
        <f>ROUND(I159*H159,2)</f>
        <v>0</v>
      </c>
      <c r="K159" s="220"/>
      <c r="L159" s="45"/>
      <c r="M159" s="221" t="s">
        <v>1</v>
      </c>
      <c r="N159" s="222" t="s">
        <v>42</v>
      </c>
      <c r="O159" s="92"/>
      <c r="P159" s="223">
        <f>O159*H159</f>
        <v>0</v>
      </c>
      <c r="Q159" s="223">
        <v>0.025000000000000001</v>
      </c>
      <c r="R159" s="223">
        <f>Q159*H159</f>
        <v>4.5847000000000007</v>
      </c>
      <c r="S159" s="223">
        <v>0</v>
      </c>
      <c r="T159" s="224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5" t="s">
        <v>115</v>
      </c>
      <c r="AT159" s="225" t="s">
        <v>111</v>
      </c>
      <c r="AU159" s="225" t="s">
        <v>84</v>
      </c>
      <c r="AY159" s="18" t="s">
        <v>108</v>
      </c>
      <c r="BE159" s="226">
        <f>IF(N159="základní",J159,0)</f>
        <v>0</v>
      </c>
      <c r="BF159" s="226">
        <f>IF(N159="snížená",J159,0)</f>
        <v>0</v>
      </c>
      <c r="BG159" s="226">
        <f>IF(N159="zákl. přenesená",J159,0)</f>
        <v>0</v>
      </c>
      <c r="BH159" s="226">
        <f>IF(N159="sníž. přenesená",J159,0)</f>
        <v>0</v>
      </c>
      <c r="BI159" s="226">
        <f>IF(N159="nulová",J159,0)</f>
        <v>0</v>
      </c>
      <c r="BJ159" s="18" t="s">
        <v>82</v>
      </c>
      <c r="BK159" s="226">
        <f>ROUND(I159*H159,2)</f>
        <v>0</v>
      </c>
      <c r="BL159" s="18" t="s">
        <v>115</v>
      </c>
      <c r="BM159" s="225" t="s">
        <v>163</v>
      </c>
    </row>
    <row r="160" s="2" customFormat="1" ht="24.15" customHeight="1">
      <c r="A160" s="39"/>
      <c r="B160" s="40"/>
      <c r="C160" s="213" t="s">
        <v>115</v>
      </c>
      <c r="D160" s="213" t="s">
        <v>111</v>
      </c>
      <c r="E160" s="214" t="s">
        <v>164</v>
      </c>
      <c r="F160" s="215" t="s">
        <v>165</v>
      </c>
      <c r="G160" s="216" t="s">
        <v>166</v>
      </c>
      <c r="H160" s="217">
        <v>78.200000000000003</v>
      </c>
      <c r="I160" s="218"/>
      <c r="J160" s="219">
        <f>ROUND(I160*H160,2)</f>
        <v>0</v>
      </c>
      <c r="K160" s="220"/>
      <c r="L160" s="45"/>
      <c r="M160" s="221" t="s">
        <v>1</v>
      </c>
      <c r="N160" s="222" t="s">
        <v>42</v>
      </c>
      <c r="O160" s="92"/>
      <c r="P160" s="223">
        <f>O160*H160</f>
        <v>0</v>
      </c>
      <c r="Q160" s="223">
        <v>0.0015</v>
      </c>
      <c r="R160" s="223">
        <f>Q160*H160</f>
        <v>0.1173</v>
      </c>
      <c r="S160" s="223">
        <v>0</v>
      </c>
      <c r="T160" s="224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5" t="s">
        <v>115</v>
      </c>
      <c r="AT160" s="225" t="s">
        <v>111</v>
      </c>
      <c r="AU160" s="225" t="s">
        <v>84</v>
      </c>
      <c r="AY160" s="18" t="s">
        <v>108</v>
      </c>
      <c r="BE160" s="226">
        <f>IF(N160="základní",J160,0)</f>
        <v>0</v>
      </c>
      <c r="BF160" s="226">
        <f>IF(N160="snížená",J160,0)</f>
        <v>0</v>
      </c>
      <c r="BG160" s="226">
        <f>IF(N160="zákl. přenesená",J160,0)</f>
        <v>0</v>
      </c>
      <c r="BH160" s="226">
        <f>IF(N160="sníž. přenesená",J160,0)</f>
        <v>0</v>
      </c>
      <c r="BI160" s="226">
        <f>IF(N160="nulová",J160,0)</f>
        <v>0</v>
      </c>
      <c r="BJ160" s="18" t="s">
        <v>82</v>
      </c>
      <c r="BK160" s="226">
        <f>ROUND(I160*H160,2)</f>
        <v>0</v>
      </c>
      <c r="BL160" s="18" t="s">
        <v>115</v>
      </c>
      <c r="BM160" s="225" t="s">
        <v>167</v>
      </c>
    </row>
    <row r="161" s="13" customFormat="1">
      <c r="A161" s="13"/>
      <c r="B161" s="227"/>
      <c r="C161" s="228"/>
      <c r="D161" s="229" t="s">
        <v>117</v>
      </c>
      <c r="E161" s="230" t="s">
        <v>1</v>
      </c>
      <c r="F161" s="231" t="s">
        <v>168</v>
      </c>
      <c r="G161" s="228"/>
      <c r="H161" s="230" t="s">
        <v>1</v>
      </c>
      <c r="I161" s="232"/>
      <c r="J161" s="228"/>
      <c r="K161" s="228"/>
      <c r="L161" s="233"/>
      <c r="M161" s="234"/>
      <c r="N161" s="235"/>
      <c r="O161" s="235"/>
      <c r="P161" s="235"/>
      <c r="Q161" s="235"/>
      <c r="R161" s="235"/>
      <c r="S161" s="235"/>
      <c r="T161" s="23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7" t="s">
        <v>117</v>
      </c>
      <c r="AU161" s="237" t="s">
        <v>84</v>
      </c>
      <c r="AV161" s="13" t="s">
        <v>82</v>
      </c>
      <c r="AW161" s="13" t="s">
        <v>33</v>
      </c>
      <c r="AX161" s="13" t="s">
        <v>77</v>
      </c>
      <c r="AY161" s="237" t="s">
        <v>108</v>
      </c>
    </row>
    <row r="162" s="13" customFormat="1">
      <c r="A162" s="13"/>
      <c r="B162" s="227"/>
      <c r="C162" s="228"/>
      <c r="D162" s="229" t="s">
        <v>117</v>
      </c>
      <c r="E162" s="230" t="s">
        <v>1</v>
      </c>
      <c r="F162" s="231" t="s">
        <v>157</v>
      </c>
      <c r="G162" s="228"/>
      <c r="H162" s="230" t="s">
        <v>1</v>
      </c>
      <c r="I162" s="232"/>
      <c r="J162" s="228"/>
      <c r="K162" s="228"/>
      <c r="L162" s="233"/>
      <c r="M162" s="234"/>
      <c r="N162" s="235"/>
      <c r="O162" s="235"/>
      <c r="P162" s="235"/>
      <c r="Q162" s="235"/>
      <c r="R162" s="235"/>
      <c r="S162" s="235"/>
      <c r="T162" s="23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7" t="s">
        <v>117</v>
      </c>
      <c r="AU162" s="237" t="s">
        <v>84</v>
      </c>
      <c r="AV162" s="13" t="s">
        <v>82</v>
      </c>
      <c r="AW162" s="13" t="s">
        <v>33</v>
      </c>
      <c r="AX162" s="13" t="s">
        <v>77</v>
      </c>
      <c r="AY162" s="237" t="s">
        <v>108</v>
      </c>
    </row>
    <row r="163" s="13" customFormat="1">
      <c r="A163" s="13"/>
      <c r="B163" s="227"/>
      <c r="C163" s="228"/>
      <c r="D163" s="229" t="s">
        <v>117</v>
      </c>
      <c r="E163" s="230" t="s">
        <v>1</v>
      </c>
      <c r="F163" s="231" t="s">
        <v>169</v>
      </c>
      <c r="G163" s="228"/>
      <c r="H163" s="230" t="s">
        <v>1</v>
      </c>
      <c r="I163" s="232"/>
      <c r="J163" s="228"/>
      <c r="K163" s="228"/>
      <c r="L163" s="233"/>
      <c r="M163" s="234"/>
      <c r="N163" s="235"/>
      <c r="O163" s="235"/>
      <c r="P163" s="235"/>
      <c r="Q163" s="235"/>
      <c r="R163" s="235"/>
      <c r="S163" s="235"/>
      <c r="T163" s="23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7" t="s">
        <v>117</v>
      </c>
      <c r="AU163" s="237" t="s">
        <v>84</v>
      </c>
      <c r="AV163" s="13" t="s">
        <v>82</v>
      </c>
      <c r="AW163" s="13" t="s">
        <v>33</v>
      </c>
      <c r="AX163" s="13" t="s">
        <v>77</v>
      </c>
      <c r="AY163" s="237" t="s">
        <v>108</v>
      </c>
    </row>
    <row r="164" s="14" customFormat="1">
      <c r="A164" s="14"/>
      <c r="B164" s="238"/>
      <c r="C164" s="239"/>
      <c r="D164" s="229" t="s">
        <v>117</v>
      </c>
      <c r="E164" s="240" t="s">
        <v>1</v>
      </c>
      <c r="F164" s="241" t="s">
        <v>170</v>
      </c>
      <c r="G164" s="239"/>
      <c r="H164" s="242">
        <v>12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8" t="s">
        <v>117</v>
      </c>
      <c r="AU164" s="248" t="s">
        <v>84</v>
      </c>
      <c r="AV164" s="14" t="s">
        <v>84</v>
      </c>
      <c r="AW164" s="14" t="s">
        <v>33</v>
      </c>
      <c r="AX164" s="14" t="s">
        <v>77</v>
      </c>
      <c r="AY164" s="248" t="s">
        <v>108</v>
      </c>
    </row>
    <row r="165" s="13" customFormat="1">
      <c r="A165" s="13"/>
      <c r="B165" s="227"/>
      <c r="C165" s="228"/>
      <c r="D165" s="229" t="s">
        <v>117</v>
      </c>
      <c r="E165" s="230" t="s">
        <v>1</v>
      </c>
      <c r="F165" s="231" t="s">
        <v>171</v>
      </c>
      <c r="G165" s="228"/>
      <c r="H165" s="230" t="s">
        <v>1</v>
      </c>
      <c r="I165" s="232"/>
      <c r="J165" s="228"/>
      <c r="K165" s="228"/>
      <c r="L165" s="233"/>
      <c r="M165" s="234"/>
      <c r="N165" s="235"/>
      <c r="O165" s="235"/>
      <c r="P165" s="235"/>
      <c r="Q165" s="235"/>
      <c r="R165" s="235"/>
      <c r="S165" s="235"/>
      <c r="T165" s="23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7" t="s">
        <v>117</v>
      </c>
      <c r="AU165" s="237" t="s">
        <v>84</v>
      </c>
      <c r="AV165" s="13" t="s">
        <v>82</v>
      </c>
      <c r="AW165" s="13" t="s">
        <v>33</v>
      </c>
      <c r="AX165" s="13" t="s">
        <v>77</v>
      </c>
      <c r="AY165" s="237" t="s">
        <v>108</v>
      </c>
    </row>
    <row r="166" s="14" customFormat="1">
      <c r="A166" s="14"/>
      <c r="B166" s="238"/>
      <c r="C166" s="239"/>
      <c r="D166" s="229" t="s">
        <v>117</v>
      </c>
      <c r="E166" s="240" t="s">
        <v>1</v>
      </c>
      <c r="F166" s="241" t="s">
        <v>172</v>
      </c>
      <c r="G166" s="239"/>
      <c r="H166" s="242">
        <v>4.5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8" t="s">
        <v>117</v>
      </c>
      <c r="AU166" s="248" t="s">
        <v>84</v>
      </c>
      <c r="AV166" s="14" t="s">
        <v>84</v>
      </c>
      <c r="AW166" s="14" t="s">
        <v>33</v>
      </c>
      <c r="AX166" s="14" t="s">
        <v>77</v>
      </c>
      <c r="AY166" s="248" t="s">
        <v>108</v>
      </c>
    </row>
    <row r="167" s="13" customFormat="1">
      <c r="A167" s="13"/>
      <c r="B167" s="227"/>
      <c r="C167" s="228"/>
      <c r="D167" s="229" t="s">
        <v>117</v>
      </c>
      <c r="E167" s="230" t="s">
        <v>1</v>
      </c>
      <c r="F167" s="231" t="s">
        <v>173</v>
      </c>
      <c r="G167" s="228"/>
      <c r="H167" s="230" t="s">
        <v>1</v>
      </c>
      <c r="I167" s="232"/>
      <c r="J167" s="228"/>
      <c r="K167" s="228"/>
      <c r="L167" s="233"/>
      <c r="M167" s="234"/>
      <c r="N167" s="235"/>
      <c r="O167" s="235"/>
      <c r="P167" s="235"/>
      <c r="Q167" s="235"/>
      <c r="R167" s="235"/>
      <c r="S167" s="235"/>
      <c r="T167" s="23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7" t="s">
        <v>117</v>
      </c>
      <c r="AU167" s="237" t="s">
        <v>84</v>
      </c>
      <c r="AV167" s="13" t="s">
        <v>82</v>
      </c>
      <c r="AW167" s="13" t="s">
        <v>33</v>
      </c>
      <c r="AX167" s="13" t="s">
        <v>77</v>
      </c>
      <c r="AY167" s="237" t="s">
        <v>108</v>
      </c>
    </row>
    <row r="168" s="14" customFormat="1">
      <c r="A168" s="14"/>
      <c r="B168" s="238"/>
      <c r="C168" s="239"/>
      <c r="D168" s="229" t="s">
        <v>117</v>
      </c>
      <c r="E168" s="240" t="s">
        <v>1</v>
      </c>
      <c r="F168" s="241" t="s">
        <v>172</v>
      </c>
      <c r="G168" s="239"/>
      <c r="H168" s="242">
        <v>4.5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8" t="s">
        <v>117</v>
      </c>
      <c r="AU168" s="248" t="s">
        <v>84</v>
      </c>
      <c r="AV168" s="14" t="s">
        <v>84</v>
      </c>
      <c r="AW168" s="14" t="s">
        <v>33</v>
      </c>
      <c r="AX168" s="14" t="s">
        <v>77</v>
      </c>
      <c r="AY168" s="248" t="s">
        <v>108</v>
      </c>
    </row>
    <row r="169" s="13" customFormat="1">
      <c r="A169" s="13"/>
      <c r="B169" s="227"/>
      <c r="C169" s="228"/>
      <c r="D169" s="229" t="s">
        <v>117</v>
      </c>
      <c r="E169" s="230" t="s">
        <v>1</v>
      </c>
      <c r="F169" s="231" t="s">
        <v>174</v>
      </c>
      <c r="G169" s="228"/>
      <c r="H169" s="230" t="s">
        <v>1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7" t="s">
        <v>117</v>
      </c>
      <c r="AU169" s="237" t="s">
        <v>84</v>
      </c>
      <c r="AV169" s="13" t="s">
        <v>82</v>
      </c>
      <c r="AW169" s="13" t="s">
        <v>33</v>
      </c>
      <c r="AX169" s="13" t="s">
        <v>77</v>
      </c>
      <c r="AY169" s="237" t="s">
        <v>108</v>
      </c>
    </row>
    <row r="170" s="14" customFormat="1">
      <c r="A170" s="14"/>
      <c r="B170" s="238"/>
      <c r="C170" s="239"/>
      <c r="D170" s="229" t="s">
        <v>117</v>
      </c>
      <c r="E170" s="240" t="s">
        <v>1</v>
      </c>
      <c r="F170" s="241" t="s">
        <v>175</v>
      </c>
      <c r="G170" s="239"/>
      <c r="H170" s="242">
        <v>9.0600000000000005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8" t="s">
        <v>117</v>
      </c>
      <c r="AU170" s="248" t="s">
        <v>84</v>
      </c>
      <c r="AV170" s="14" t="s">
        <v>84</v>
      </c>
      <c r="AW170" s="14" t="s">
        <v>33</v>
      </c>
      <c r="AX170" s="14" t="s">
        <v>77</v>
      </c>
      <c r="AY170" s="248" t="s">
        <v>108</v>
      </c>
    </row>
    <row r="171" s="13" customFormat="1">
      <c r="A171" s="13"/>
      <c r="B171" s="227"/>
      <c r="C171" s="228"/>
      <c r="D171" s="229" t="s">
        <v>117</v>
      </c>
      <c r="E171" s="230" t="s">
        <v>1</v>
      </c>
      <c r="F171" s="231" t="s">
        <v>176</v>
      </c>
      <c r="G171" s="228"/>
      <c r="H171" s="230" t="s">
        <v>1</v>
      </c>
      <c r="I171" s="232"/>
      <c r="J171" s="228"/>
      <c r="K171" s="228"/>
      <c r="L171" s="233"/>
      <c r="M171" s="234"/>
      <c r="N171" s="235"/>
      <c r="O171" s="235"/>
      <c r="P171" s="235"/>
      <c r="Q171" s="235"/>
      <c r="R171" s="235"/>
      <c r="S171" s="235"/>
      <c r="T171" s="23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7" t="s">
        <v>117</v>
      </c>
      <c r="AU171" s="237" t="s">
        <v>84</v>
      </c>
      <c r="AV171" s="13" t="s">
        <v>82</v>
      </c>
      <c r="AW171" s="13" t="s">
        <v>33</v>
      </c>
      <c r="AX171" s="13" t="s">
        <v>77</v>
      </c>
      <c r="AY171" s="237" t="s">
        <v>108</v>
      </c>
    </row>
    <row r="172" s="14" customFormat="1">
      <c r="A172" s="14"/>
      <c r="B172" s="238"/>
      <c r="C172" s="239"/>
      <c r="D172" s="229" t="s">
        <v>117</v>
      </c>
      <c r="E172" s="240" t="s">
        <v>1</v>
      </c>
      <c r="F172" s="241" t="s">
        <v>177</v>
      </c>
      <c r="G172" s="239"/>
      <c r="H172" s="242">
        <v>9.5600000000000005</v>
      </c>
      <c r="I172" s="243"/>
      <c r="J172" s="239"/>
      <c r="K172" s="239"/>
      <c r="L172" s="244"/>
      <c r="M172" s="245"/>
      <c r="N172" s="246"/>
      <c r="O172" s="246"/>
      <c r="P172" s="246"/>
      <c r="Q172" s="246"/>
      <c r="R172" s="246"/>
      <c r="S172" s="246"/>
      <c r="T172" s="247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8" t="s">
        <v>117</v>
      </c>
      <c r="AU172" s="248" t="s">
        <v>84</v>
      </c>
      <c r="AV172" s="14" t="s">
        <v>84</v>
      </c>
      <c r="AW172" s="14" t="s">
        <v>33</v>
      </c>
      <c r="AX172" s="14" t="s">
        <v>77</v>
      </c>
      <c r="AY172" s="248" t="s">
        <v>108</v>
      </c>
    </row>
    <row r="173" s="13" customFormat="1">
      <c r="A173" s="13"/>
      <c r="B173" s="227"/>
      <c r="C173" s="228"/>
      <c r="D173" s="229" t="s">
        <v>117</v>
      </c>
      <c r="E173" s="230" t="s">
        <v>1</v>
      </c>
      <c r="F173" s="231" t="s">
        <v>178</v>
      </c>
      <c r="G173" s="228"/>
      <c r="H173" s="230" t="s">
        <v>1</v>
      </c>
      <c r="I173" s="232"/>
      <c r="J173" s="228"/>
      <c r="K173" s="228"/>
      <c r="L173" s="233"/>
      <c r="M173" s="234"/>
      <c r="N173" s="235"/>
      <c r="O173" s="235"/>
      <c r="P173" s="235"/>
      <c r="Q173" s="235"/>
      <c r="R173" s="235"/>
      <c r="S173" s="235"/>
      <c r="T173" s="23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7" t="s">
        <v>117</v>
      </c>
      <c r="AU173" s="237" t="s">
        <v>84</v>
      </c>
      <c r="AV173" s="13" t="s">
        <v>82</v>
      </c>
      <c r="AW173" s="13" t="s">
        <v>33</v>
      </c>
      <c r="AX173" s="13" t="s">
        <v>77</v>
      </c>
      <c r="AY173" s="237" t="s">
        <v>108</v>
      </c>
    </row>
    <row r="174" s="14" customFormat="1">
      <c r="A174" s="14"/>
      <c r="B174" s="238"/>
      <c r="C174" s="239"/>
      <c r="D174" s="229" t="s">
        <v>117</v>
      </c>
      <c r="E174" s="240" t="s">
        <v>1</v>
      </c>
      <c r="F174" s="241" t="s">
        <v>179</v>
      </c>
      <c r="G174" s="239"/>
      <c r="H174" s="242">
        <v>19.5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8" t="s">
        <v>117</v>
      </c>
      <c r="AU174" s="248" t="s">
        <v>84</v>
      </c>
      <c r="AV174" s="14" t="s">
        <v>84</v>
      </c>
      <c r="AW174" s="14" t="s">
        <v>33</v>
      </c>
      <c r="AX174" s="14" t="s">
        <v>77</v>
      </c>
      <c r="AY174" s="248" t="s">
        <v>108</v>
      </c>
    </row>
    <row r="175" s="13" customFormat="1">
      <c r="A175" s="13"/>
      <c r="B175" s="227"/>
      <c r="C175" s="228"/>
      <c r="D175" s="229" t="s">
        <v>117</v>
      </c>
      <c r="E175" s="230" t="s">
        <v>1</v>
      </c>
      <c r="F175" s="231" t="s">
        <v>180</v>
      </c>
      <c r="G175" s="228"/>
      <c r="H175" s="230" t="s">
        <v>1</v>
      </c>
      <c r="I175" s="232"/>
      <c r="J175" s="228"/>
      <c r="K175" s="228"/>
      <c r="L175" s="233"/>
      <c r="M175" s="234"/>
      <c r="N175" s="235"/>
      <c r="O175" s="235"/>
      <c r="P175" s="235"/>
      <c r="Q175" s="235"/>
      <c r="R175" s="235"/>
      <c r="S175" s="235"/>
      <c r="T175" s="23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7" t="s">
        <v>117</v>
      </c>
      <c r="AU175" s="237" t="s">
        <v>84</v>
      </c>
      <c r="AV175" s="13" t="s">
        <v>82</v>
      </c>
      <c r="AW175" s="13" t="s">
        <v>33</v>
      </c>
      <c r="AX175" s="13" t="s">
        <v>77</v>
      </c>
      <c r="AY175" s="237" t="s">
        <v>108</v>
      </c>
    </row>
    <row r="176" s="13" customFormat="1">
      <c r="A176" s="13"/>
      <c r="B176" s="227"/>
      <c r="C176" s="228"/>
      <c r="D176" s="229" t="s">
        <v>117</v>
      </c>
      <c r="E176" s="230" t="s">
        <v>1</v>
      </c>
      <c r="F176" s="231" t="s">
        <v>181</v>
      </c>
      <c r="G176" s="228"/>
      <c r="H176" s="230" t="s">
        <v>1</v>
      </c>
      <c r="I176" s="232"/>
      <c r="J176" s="228"/>
      <c r="K176" s="228"/>
      <c r="L176" s="233"/>
      <c r="M176" s="234"/>
      <c r="N176" s="235"/>
      <c r="O176" s="235"/>
      <c r="P176" s="235"/>
      <c r="Q176" s="235"/>
      <c r="R176" s="235"/>
      <c r="S176" s="235"/>
      <c r="T176" s="23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7" t="s">
        <v>117</v>
      </c>
      <c r="AU176" s="237" t="s">
        <v>84</v>
      </c>
      <c r="AV176" s="13" t="s">
        <v>82</v>
      </c>
      <c r="AW176" s="13" t="s">
        <v>33</v>
      </c>
      <c r="AX176" s="13" t="s">
        <v>77</v>
      </c>
      <c r="AY176" s="237" t="s">
        <v>108</v>
      </c>
    </row>
    <row r="177" s="14" customFormat="1">
      <c r="A177" s="14"/>
      <c r="B177" s="238"/>
      <c r="C177" s="239"/>
      <c r="D177" s="229" t="s">
        <v>117</v>
      </c>
      <c r="E177" s="240" t="s">
        <v>1</v>
      </c>
      <c r="F177" s="241" t="s">
        <v>182</v>
      </c>
      <c r="G177" s="239"/>
      <c r="H177" s="242">
        <v>5.7599999999999998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8" t="s">
        <v>117</v>
      </c>
      <c r="AU177" s="248" t="s">
        <v>84</v>
      </c>
      <c r="AV177" s="14" t="s">
        <v>84</v>
      </c>
      <c r="AW177" s="14" t="s">
        <v>33</v>
      </c>
      <c r="AX177" s="14" t="s">
        <v>77</v>
      </c>
      <c r="AY177" s="248" t="s">
        <v>108</v>
      </c>
    </row>
    <row r="178" s="13" customFormat="1">
      <c r="A178" s="13"/>
      <c r="B178" s="227"/>
      <c r="C178" s="228"/>
      <c r="D178" s="229" t="s">
        <v>117</v>
      </c>
      <c r="E178" s="230" t="s">
        <v>1</v>
      </c>
      <c r="F178" s="231" t="s">
        <v>183</v>
      </c>
      <c r="G178" s="228"/>
      <c r="H178" s="230" t="s">
        <v>1</v>
      </c>
      <c r="I178" s="232"/>
      <c r="J178" s="228"/>
      <c r="K178" s="228"/>
      <c r="L178" s="233"/>
      <c r="M178" s="234"/>
      <c r="N178" s="235"/>
      <c r="O178" s="235"/>
      <c r="P178" s="235"/>
      <c r="Q178" s="235"/>
      <c r="R178" s="235"/>
      <c r="S178" s="235"/>
      <c r="T178" s="23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7" t="s">
        <v>117</v>
      </c>
      <c r="AU178" s="237" t="s">
        <v>84</v>
      </c>
      <c r="AV178" s="13" t="s">
        <v>82</v>
      </c>
      <c r="AW178" s="13" t="s">
        <v>33</v>
      </c>
      <c r="AX178" s="13" t="s">
        <v>77</v>
      </c>
      <c r="AY178" s="237" t="s">
        <v>108</v>
      </c>
    </row>
    <row r="179" s="13" customFormat="1">
      <c r="A179" s="13"/>
      <c r="B179" s="227"/>
      <c r="C179" s="228"/>
      <c r="D179" s="229" t="s">
        <v>117</v>
      </c>
      <c r="E179" s="230" t="s">
        <v>1</v>
      </c>
      <c r="F179" s="231" t="s">
        <v>184</v>
      </c>
      <c r="G179" s="228"/>
      <c r="H179" s="230" t="s">
        <v>1</v>
      </c>
      <c r="I179" s="232"/>
      <c r="J179" s="228"/>
      <c r="K179" s="228"/>
      <c r="L179" s="233"/>
      <c r="M179" s="234"/>
      <c r="N179" s="235"/>
      <c r="O179" s="235"/>
      <c r="P179" s="235"/>
      <c r="Q179" s="235"/>
      <c r="R179" s="235"/>
      <c r="S179" s="235"/>
      <c r="T179" s="23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7" t="s">
        <v>117</v>
      </c>
      <c r="AU179" s="237" t="s">
        <v>84</v>
      </c>
      <c r="AV179" s="13" t="s">
        <v>82</v>
      </c>
      <c r="AW179" s="13" t="s">
        <v>33</v>
      </c>
      <c r="AX179" s="13" t="s">
        <v>77</v>
      </c>
      <c r="AY179" s="237" t="s">
        <v>108</v>
      </c>
    </row>
    <row r="180" s="14" customFormat="1">
      <c r="A180" s="14"/>
      <c r="B180" s="238"/>
      <c r="C180" s="239"/>
      <c r="D180" s="229" t="s">
        <v>117</v>
      </c>
      <c r="E180" s="240" t="s">
        <v>1</v>
      </c>
      <c r="F180" s="241" t="s">
        <v>185</v>
      </c>
      <c r="G180" s="239"/>
      <c r="H180" s="242">
        <v>6.6600000000000001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8" t="s">
        <v>117</v>
      </c>
      <c r="AU180" s="248" t="s">
        <v>84</v>
      </c>
      <c r="AV180" s="14" t="s">
        <v>84</v>
      </c>
      <c r="AW180" s="14" t="s">
        <v>33</v>
      </c>
      <c r="AX180" s="14" t="s">
        <v>77</v>
      </c>
      <c r="AY180" s="248" t="s">
        <v>108</v>
      </c>
    </row>
    <row r="181" s="13" customFormat="1">
      <c r="A181" s="13"/>
      <c r="B181" s="227"/>
      <c r="C181" s="228"/>
      <c r="D181" s="229" t="s">
        <v>117</v>
      </c>
      <c r="E181" s="230" t="s">
        <v>1</v>
      </c>
      <c r="F181" s="231" t="s">
        <v>186</v>
      </c>
      <c r="G181" s="228"/>
      <c r="H181" s="230" t="s">
        <v>1</v>
      </c>
      <c r="I181" s="232"/>
      <c r="J181" s="228"/>
      <c r="K181" s="228"/>
      <c r="L181" s="233"/>
      <c r="M181" s="234"/>
      <c r="N181" s="235"/>
      <c r="O181" s="235"/>
      <c r="P181" s="235"/>
      <c r="Q181" s="235"/>
      <c r="R181" s="235"/>
      <c r="S181" s="235"/>
      <c r="T181" s="23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7" t="s">
        <v>117</v>
      </c>
      <c r="AU181" s="237" t="s">
        <v>84</v>
      </c>
      <c r="AV181" s="13" t="s">
        <v>82</v>
      </c>
      <c r="AW181" s="13" t="s">
        <v>33</v>
      </c>
      <c r="AX181" s="13" t="s">
        <v>77</v>
      </c>
      <c r="AY181" s="237" t="s">
        <v>108</v>
      </c>
    </row>
    <row r="182" s="13" customFormat="1">
      <c r="A182" s="13"/>
      <c r="B182" s="227"/>
      <c r="C182" s="228"/>
      <c r="D182" s="229" t="s">
        <v>117</v>
      </c>
      <c r="E182" s="230" t="s">
        <v>1</v>
      </c>
      <c r="F182" s="231" t="s">
        <v>184</v>
      </c>
      <c r="G182" s="228"/>
      <c r="H182" s="230" t="s">
        <v>1</v>
      </c>
      <c r="I182" s="232"/>
      <c r="J182" s="228"/>
      <c r="K182" s="228"/>
      <c r="L182" s="233"/>
      <c r="M182" s="234"/>
      <c r="N182" s="235"/>
      <c r="O182" s="235"/>
      <c r="P182" s="235"/>
      <c r="Q182" s="235"/>
      <c r="R182" s="235"/>
      <c r="S182" s="235"/>
      <c r="T182" s="23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7" t="s">
        <v>117</v>
      </c>
      <c r="AU182" s="237" t="s">
        <v>84</v>
      </c>
      <c r="AV182" s="13" t="s">
        <v>82</v>
      </c>
      <c r="AW182" s="13" t="s">
        <v>33</v>
      </c>
      <c r="AX182" s="13" t="s">
        <v>77</v>
      </c>
      <c r="AY182" s="237" t="s">
        <v>108</v>
      </c>
    </row>
    <row r="183" s="14" customFormat="1">
      <c r="A183" s="14"/>
      <c r="B183" s="238"/>
      <c r="C183" s="239"/>
      <c r="D183" s="229" t="s">
        <v>117</v>
      </c>
      <c r="E183" s="240" t="s">
        <v>1</v>
      </c>
      <c r="F183" s="241" t="s">
        <v>185</v>
      </c>
      <c r="G183" s="239"/>
      <c r="H183" s="242">
        <v>6.6600000000000001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8" t="s">
        <v>117</v>
      </c>
      <c r="AU183" s="248" t="s">
        <v>84</v>
      </c>
      <c r="AV183" s="14" t="s">
        <v>84</v>
      </c>
      <c r="AW183" s="14" t="s">
        <v>33</v>
      </c>
      <c r="AX183" s="14" t="s">
        <v>77</v>
      </c>
      <c r="AY183" s="248" t="s">
        <v>108</v>
      </c>
    </row>
    <row r="184" s="15" customFormat="1">
      <c r="A184" s="15"/>
      <c r="B184" s="249"/>
      <c r="C184" s="250"/>
      <c r="D184" s="229" t="s">
        <v>117</v>
      </c>
      <c r="E184" s="251" t="s">
        <v>1</v>
      </c>
      <c r="F184" s="252" t="s">
        <v>120</v>
      </c>
      <c r="G184" s="250"/>
      <c r="H184" s="253">
        <v>78.200000000000003</v>
      </c>
      <c r="I184" s="254"/>
      <c r="J184" s="250"/>
      <c r="K184" s="250"/>
      <c r="L184" s="255"/>
      <c r="M184" s="256"/>
      <c r="N184" s="257"/>
      <c r="O184" s="257"/>
      <c r="P184" s="257"/>
      <c r="Q184" s="257"/>
      <c r="R184" s="257"/>
      <c r="S184" s="257"/>
      <c r="T184" s="258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59" t="s">
        <v>117</v>
      </c>
      <c r="AU184" s="259" t="s">
        <v>84</v>
      </c>
      <c r="AV184" s="15" t="s">
        <v>115</v>
      </c>
      <c r="AW184" s="15" t="s">
        <v>33</v>
      </c>
      <c r="AX184" s="15" t="s">
        <v>82</v>
      </c>
      <c r="AY184" s="259" t="s">
        <v>108</v>
      </c>
    </row>
    <row r="185" s="13" customFormat="1">
      <c r="A185" s="13"/>
      <c r="B185" s="227"/>
      <c r="C185" s="228"/>
      <c r="D185" s="229" t="s">
        <v>117</v>
      </c>
      <c r="E185" s="230" t="s">
        <v>1</v>
      </c>
      <c r="F185" s="231" t="s">
        <v>156</v>
      </c>
      <c r="G185" s="228"/>
      <c r="H185" s="230" t="s">
        <v>1</v>
      </c>
      <c r="I185" s="232"/>
      <c r="J185" s="228"/>
      <c r="K185" s="228"/>
      <c r="L185" s="233"/>
      <c r="M185" s="234"/>
      <c r="N185" s="235"/>
      <c r="O185" s="235"/>
      <c r="P185" s="235"/>
      <c r="Q185" s="235"/>
      <c r="R185" s="235"/>
      <c r="S185" s="235"/>
      <c r="T185" s="23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7" t="s">
        <v>117</v>
      </c>
      <c r="AU185" s="237" t="s">
        <v>84</v>
      </c>
      <c r="AV185" s="13" t="s">
        <v>82</v>
      </c>
      <c r="AW185" s="13" t="s">
        <v>33</v>
      </c>
      <c r="AX185" s="13" t="s">
        <v>77</v>
      </c>
      <c r="AY185" s="237" t="s">
        <v>108</v>
      </c>
    </row>
    <row r="186" s="13" customFormat="1">
      <c r="A186" s="13"/>
      <c r="B186" s="227"/>
      <c r="C186" s="228"/>
      <c r="D186" s="229" t="s">
        <v>117</v>
      </c>
      <c r="E186" s="230" t="s">
        <v>1</v>
      </c>
      <c r="F186" s="231" t="s">
        <v>157</v>
      </c>
      <c r="G186" s="228"/>
      <c r="H186" s="230" t="s">
        <v>1</v>
      </c>
      <c r="I186" s="232"/>
      <c r="J186" s="228"/>
      <c r="K186" s="228"/>
      <c r="L186" s="233"/>
      <c r="M186" s="234"/>
      <c r="N186" s="235"/>
      <c r="O186" s="235"/>
      <c r="P186" s="235"/>
      <c r="Q186" s="235"/>
      <c r="R186" s="235"/>
      <c r="S186" s="235"/>
      <c r="T186" s="23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7" t="s">
        <v>117</v>
      </c>
      <c r="AU186" s="237" t="s">
        <v>84</v>
      </c>
      <c r="AV186" s="13" t="s">
        <v>82</v>
      </c>
      <c r="AW186" s="13" t="s">
        <v>33</v>
      </c>
      <c r="AX186" s="13" t="s">
        <v>77</v>
      </c>
      <c r="AY186" s="237" t="s">
        <v>108</v>
      </c>
    </row>
    <row r="187" s="13" customFormat="1">
      <c r="A187" s="13"/>
      <c r="B187" s="227"/>
      <c r="C187" s="228"/>
      <c r="D187" s="229" t="s">
        <v>117</v>
      </c>
      <c r="E187" s="230" t="s">
        <v>1</v>
      </c>
      <c r="F187" s="231" t="s">
        <v>169</v>
      </c>
      <c r="G187" s="228"/>
      <c r="H187" s="230" t="s">
        <v>1</v>
      </c>
      <c r="I187" s="232"/>
      <c r="J187" s="228"/>
      <c r="K187" s="228"/>
      <c r="L187" s="233"/>
      <c r="M187" s="234"/>
      <c r="N187" s="235"/>
      <c r="O187" s="235"/>
      <c r="P187" s="235"/>
      <c r="Q187" s="235"/>
      <c r="R187" s="235"/>
      <c r="S187" s="235"/>
      <c r="T187" s="23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7" t="s">
        <v>117</v>
      </c>
      <c r="AU187" s="237" t="s">
        <v>84</v>
      </c>
      <c r="AV187" s="13" t="s">
        <v>82</v>
      </c>
      <c r="AW187" s="13" t="s">
        <v>33</v>
      </c>
      <c r="AX187" s="13" t="s">
        <v>77</v>
      </c>
      <c r="AY187" s="237" t="s">
        <v>108</v>
      </c>
    </row>
    <row r="188" s="14" customFormat="1">
      <c r="A188" s="14"/>
      <c r="B188" s="238"/>
      <c r="C188" s="239"/>
      <c r="D188" s="229" t="s">
        <v>117</v>
      </c>
      <c r="E188" s="240" t="s">
        <v>1</v>
      </c>
      <c r="F188" s="241" t="s">
        <v>187</v>
      </c>
      <c r="G188" s="239"/>
      <c r="H188" s="242">
        <v>9</v>
      </c>
      <c r="I188" s="243"/>
      <c r="J188" s="239"/>
      <c r="K188" s="239"/>
      <c r="L188" s="244"/>
      <c r="M188" s="245"/>
      <c r="N188" s="246"/>
      <c r="O188" s="246"/>
      <c r="P188" s="246"/>
      <c r="Q188" s="246"/>
      <c r="R188" s="246"/>
      <c r="S188" s="246"/>
      <c r="T188" s="247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8" t="s">
        <v>117</v>
      </c>
      <c r="AU188" s="248" t="s">
        <v>84</v>
      </c>
      <c r="AV188" s="14" t="s">
        <v>84</v>
      </c>
      <c r="AW188" s="14" t="s">
        <v>33</v>
      </c>
      <c r="AX188" s="14" t="s">
        <v>77</v>
      </c>
      <c r="AY188" s="248" t="s">
        <v>108</v>
      </c>
    </row>
    <row r="189" s="13" customFormat="1">
      <c r="A189" s="13"/>
      <c r="B189" s="227"/>
      <c r="C189" s="228"/>
      <c r="D189" s="229" t="s">
        <v>117</v>
      </c>
      <c r="E189" s="230" t="s">
        <v>1</v>
      </c>
      <c r="F189" s="231" t="s">
        <v>171</v>
      </c>
      <c r="G189" s="228"/>
      <c r="H189" s="230" t="s">
        <v>1</v>
      </c>
      <c r="I189" s="232"/>
      <c r="J189" s="228"/>
      <c r="K189" s="228"/>
      <c r="L189" s="233"/>
      <c r="M189" s="234"/>
      <c r="N189" s="235"/>
      <c r="O189" s="235"/>
      <c r="P189" s="235"/>
      <c r="Q189" s="235"/>
      <c r="R189" s="235"/>
      <c r="S189" s="235"/>
      <c r="T189" s="23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7" t="s">
        <v>117</v>
      </c>
      <c r="AU189" s="237" t="s">
        <v>84</v>
      </c>
      <c r="AV189" s="13" t="s">
        <v>82</v>
      </c>
      <c r="AW189" s="13" t="s">
        <v>33</v>
      </c>
      <c r="AX189" s="13" t="s">
        <v>77</v>
      </c>
      <c r="AY189" s="237" t="s">
        <v>108</v>
      </c>
    </row>
    <row r="190" s="14" customFormat="1">
      <c r="A190" s="14"/>
      <c r="B190" s="238"/>
      <c r="C190" s="239"/>
      <c r="D190" s="229" t="s">
        <v>117</v>
      </c>
      <c r="E190" s="240" t="s">
        <v>1</v>
      </c>
      <c r="F190" s="241" t="s">
        <v>188</v>
      </c>
      <c r="G190" s="239"/>
      <c r="H190" s="242">
        <v>3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8" t="s">
        <v>117</v>
      </c>
      <c r="AU190" s="248" t="s">
        <v>84</v>
      </c>
      <c r="AV190" s="14" t="s">
        <v>84</v>
      </c>
      <c r="AW190" s="14" t="s">
        <v>33</v>
      </c>
      <c r="AX190" s="14" t="s">
        <v>77</v>
      </c>
      <c r="AY190" s="248" t="s">
        <v>108</v>
      </c>
    </row>
    <row r="191" s="13" customFormat="1">
      <c r="A191" s="13"/>
      <c r="B191" s="227"/>
      <c r="C191" s="228"/>
      <c r="D191" s="229" t="s">
        <v>117</v>
      </c>
      <c r="E191" s="230" t="s">
        <v>1</v>
      </c>
      <c r="F191" s="231" t="s">
        <v>173</v>
      </c>
      <c r="G191" s="228"/>
      <c r="H191" s="230" t="s">
        <v>1</v>
      </c>
      <c r="I191" s="232"/>
      <c r="J191" s="228"/>
      <c r="K191" s="228"/>
      <c r="L191" s="233"/>
      <c r="M191" s="234"/>
      <c r="N191" s="235"/>
      <c r="O191" s="235"/>
      <c r="P191" s="235"/>
      <c r="Q191" s="235"/>
      <c r="R191" s="235"/>
      <c r="S191" s="235"/>
      <c r="T191" s="23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7" t="s">
        <v>117</v>
      </c>
      <c r="AU191" s="237" t="s">
        <v>84</v>
      </c>
      <c r="AV191" s="13" t="s">
        <v>82</v>
      </c>
      <c r="AW191" s="13" t="s">
        <v>33</v>
      </c>
      <c r="AX191" s="13" t="s">
        <v>77</v>
      </c>
      <c r="AY191" s="237" t="s">
        <v>108</v>
      </c>
    </row>
    <row r="192" s="14" customFormat="1">
      <c r="A192" s="14"/>
      <c r="B192" s="238"/>
      <c r="C192" s="239"/>
      <c r="D192" s="229" t="s">
        <v>117</v>
      </c>
      <c r="E192" s="240" t="s">
        <v>1</v>
      </c>
      <c r="F192" s="241" t="s">
        <v>188</v>
      </c>
      <c r="G192" s="239"/>
      <c r="H192" s="242">
        <v>3</v>
      </c>
      <c r="I192" s="243"/>
      <c r="J192" s="239"/>
      <c r="K192" s="239"/>
      <c r="L192" s="244"/>
      <c r="M192" s="245"/>
      <c r="N192" s="246"/>
      <c r="O192" s="246"/>
      <c r="P192" s="246"/>
      <c r="Q192" s="246"/>
      <c r="R192" s="246"/>
      <c r="S192" s="246"/>
      <c r="T192" s="24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8" t="s">
        <v>117</v>
      </c>
      <c r="AU192" s="248" t="s">
        <v>84</v>
      </c>
      <c r="AV192" s="14" t="s">
        <v>84</v>
      </c>
      <c r="AW192" s="14" t="s">
        <v>33</v>
      </c>
      <c r="AX192" s="14" t="s">
        <v>77</v>
      </c>
      <c r="AY192" s="248" t="s">
        <v>108</v>
      </c>
    </row>
    <row r="193" s="13" customFormat="1">
      <c r="A193" s="13"/>
      <c r="B193" s="227"/>
      <c r="C193" s="228"/>
      <c r="D193" s="229" t="s">
        <v>117</v>
      </c>
      <c r="E193" s="230" t="s">
        <v>1</v>
      </c>
      <c r="F193" s="231" t="s">
        <v>174</v>
      </c>
      <c r="G193" s="228"/>
      <c r="H193" s="230" t="s">
        <v>1</v>
      </c>
      <c r="I193" s="232"/>
      <c r="J193" s="228"/>
      <c r="K193" s="228"/>
      <c r="L193" s="233"/>
      <c r="M193" s="234"/>
      <c r="N193" s="235"/>
      <c r="O193" s="235"/>
      <c r="P193" s="235"/>
      <c r="Q193" s="235"/>
      <c r="R193" s="235"/>
      <c r="S193" s="235"/>
      <c r="T193" s="23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7" t="s">
        <v>117</v>
      </c>
      <c r="AU193" s="237" t="s">
        <v>84</v>
      </c>
      <c r="AV193" s="13" t="s">
        <v>82</v>
      </c>
      <c r="AW193" s="13" t="s">
        <v>33</v>
      </c>
      <c r="AX193" s="13" t="s">
        <v>77</v>
      </c>
      <c r="AY193" s="237" t="s">
        <v>108</v>
      </c>
    </row>
    <row r="194" s="14" customFormat="1">
      <c r="A194" s="14"/>
      <c r="B194" s="238"/>
      <c r="C194" s="239"/>
      <c r="D194" s="229" t="s">
        <v>117</v>
      </c>
      <c r="E194" s="240" t="s">
        <v>1</v>
      </c>
      <c r="F194" s="241" t="s">
        <v>189</v>
      </c>
      <c r="G194" s="239"/>
      <c r="H194" s="242">
        <v>6.2800000000000002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8" t="s">
        <v>117</v>
      </c>
      <c r="AU194" s="248" t="s">
        <v>84</v>
      </c>
      <c r="AV194" s="14" t="s">
        <v>84</v>
      </c>
      <c r="AW194" s="14" t="s">
        <v>33</v>
      </c>
      <c r="AX194" s="14" t="s">
        <v>77</v>
      </c>
      <c r="AY194" s="248" t="s">
        <v>108</v>
      </c>
    </row>
    <row r="195" s="13" customFormat="1">
      <c r="A195" s="13"/>
      <c r="B195" s="227"/>
      <c r="C195" s="228"/>
      <c r="D195" s="229" t="s">
        <v>117</v>
      </c>
      <c r="E195" s="230" t="s">
        <v>1</v>
      </c>
      <c r="F195" s="231" t="s">
        <v>176</v>
      </c>
      <c r="G195" s="228"/>
      <c r="H195" s="230" t="s">
        <v>1</v>
      </c>
      <c r="I195" s="232"/>
      <c r="J195" s="228"/>
      <c r="K195" s="228"/>
      <c r="L195" s="233"/>
      <c r="M195" s="234"/>
      <c r="N195" s="235"/>
      <c r="O195" s="235"/>
      <c r="P195" s="235"/>
      <c r="Q195" s="235"/>
      <c r="R195" s="235"/>
      <c r="S195" s="235"/>
      <c r="T195" s="23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7" t="s">
        <v>117</v>
      </c>
      <c r="AU195" s="237" t="s">
        <v>84</v>
      </c>
      <c r="AV195" s="13" t="s">
        <v>82</v>
      </c>
      <c r="AW195" s="13" t="s">
        <v>33</v>
      </c>
      <c r="AX195" s="13" t="s">
        <v>77</v>
      </c>
      <c r="AY195" s="237" t="s">
        <v>108</v>
      </c>
    </row>
    <row r="196" s="14" customFormat="1">
      <c r="A196" s="14"/>
      <c r="B196" s="238"/>
      <c r="C196" s="239"/>
      <c r="D196" s="229" t="s">
        <v>117</v>
      </c>
      <c r="E196" s="240" t="s">
        <v>1</v>
      </c>
      <c r="F196" s="241" t="s">
        <v>190</v>
      </c>
      <c r="G196" s="239"/>
      <c r="H196" s="242">
        <v>6.7800000000000002</v>
      </c>
      <c r="I196" s="243"/>
      <c r="J196" s="239"/>
      <c r="K196" s="239"/>
      <c r="L196" s="244"/>
      <c r="M196" s="245"/>
      <c r="N196" s="246"/>
      <c r="O196" s="246"/>
      <c r="P196" s="246"/>
      <c r="Q196" s="246"/>
      <c r="R196" s="246"/>
      <c r="S196" s="246"/>
      <c r="T196" s="247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8" t="s">
        <v>117</v>
      </c>
      <c r="AU196" s="248" t="s">
        <v>84</v>
      </c>
      <c r="AV196" s="14" t="s">
        <v>84</v>
      </c>
      <c r="AW196" s="14" t="s">
        <v>33</v>
      </c>
      <c r="AX196" s="14" t="s">
        <v>77</v>
      </c>
      <c r="AY196" s="248" t="s">
        <v>108</v>
      </c>
    </row>
    <row r="197" s="13" customFormat="1">
      <c r="A197" s="13"/>
      <c r="B197" s="227"/>
      <c r="C197" s="228"/>
      <c r="D197" s="229" t="s">
        <v>117</v>
      </c>
      <c r="E197" s="230" t="s">
        <v>1</v>
      </c>
      <c r="F197" s="231" t="s">
        <v>178</v>
      </c>
      <c r="G197" s="228"/>
      <c r="H197" s="230" t="s">
        <v>1</v>
      </c>
      <c r="I197" s="232"/>
      <c r="J197" s="228"/>
      <c r="K197" s="228"/>
      <c r="L197" s="233"/>
      <c r="M197" s="234"/>
      <c r="N197" s="235"/>
      <c r="O197" s="235"/>
      <c r="P197" s="235"/>
      <c r="Q197" s="235"/>
      <c r="R197" s="235"/>
      <c r="S197" s="235"/>
      <c r="T197" s="23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7" t="s">
        <v>117</v>
      </c>
      <c r="AU197" s="237" t="s">
        <v>84</v>
      </c>
      <c r="AV197" s="13" t="s">
        <v>82</v>
      </c>
      <c r="AW197" s="13" t="s">
        <v>33</v>
      </c>
      <c r="AX197" s="13" t="s">
        <v>77</v>
      </c>
      <c r="AY197" s="237" t="s">
        <v>108</v>
      </c>
    </row>
    <row r="198" s="14" customFormat="1">
      <c r="A198" s="14"/>
      <c r="B198" s="238"/>
      <c r="C198" s="239"/>
      <c r="D198" s="229" t="s">
        <v>117</v>
      </c>
      <c r="E198" s="240" t="s">
        <v>1</v>
      </c>
      <c r="F198" s="241" t="s">
        <v>191</v>
      </c>
      <c r="G198" s="239"/>
      <c r="H198" s="242">
        <v>15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8" t="s">
        <v>117</v>
      </c>
      <c r="AU198" s="248" t="s">
        <v>84</v>
      </c>
      <c r="AV198" s="14" t="s">
        <v>84</v>
      </c>
      <c r="AW198" s="14" t="s">
        <v>33</v>
      </c>
      <c r="AX198" s="14" t="s">
        <v>77</v>
      </c>
      <c r="AY198" s="248" t="s">
        <v>108</v>
      </c>
    </row>
    <row r="199" s="13" customFormat="1">
      <c r="A199" s="13"/>
      <c r="B199" s="227"/>
      <c r="C199" s="228"/>
      <c r="D199" s="229" t="s">
        <v>117</v>
      </c>
      <c r="E199" s="230" t="s">
        <v>1</v>
      </c>
      <c r="F199" s="231" t="s">
        <v>180</v>
      </c>
      <c r="G199" s="228"/>
      <c r="H199" s="230" t="s">
        <v>1</v>
      </c>
      <c r="I199" s="232"/>
      <c r="J199" s="228"/>
      <c r="K199" s="228"/>
      <c r="L199" s="233"/>
      <c r="M199" s="234"/>
      <c r="N199" s="235"/>
      <c r="O199" s="235"/>
      <c r="P199" s="235"/>
      <c r="Q199" s="235"/>
      <c r="R199" s="235"/>
      <c r="S199" s="235"/>
      <c r="T199" s="23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7" t="s">
        <v>117</v>
      </c>
      <c r="AU199" s="237" t="s">
        <v>84</v>
      </c>
      <c r="AV199" s="13" t="s">
        <v>82</v>
      </c>
      <c r="AW199" s="13" t="s">
        <v>33</v>
      </c>
      <c r="AX199" s="13" t="s">
        <v>77</v>
      </c>
      <c r="AY199" s="237" t="s">
        <v>108</v>
      </c>
    </row>
    <row r="200" s="13" customFormat="1">
      <c r="A200" s="13"/>
      <c r="B200" s="227"/>
      <c r="C200" s="228"/>
      <c r="D200" s="229" t="s">
        <v>117</v>
      </c>
      <c r="E200" s="230" t="s">
        <v>1</v>
      </c>
      <c r="F200" s="231" t="s">
        <v>181</v>
      </c>
      <c r="G200" s="228"/>
      <c r="H200" s="230" t="s">
        <v>1</v>
      </c>
      <c r="I200" s="232"/>
      <c r="J200" s="228"/>
      <c r="K200" s="228"/>
      <c r="L200" s="233"/>
      <c r="M200" s="234"/>
      <c r="N200" s="235"/>
      <c r="O200" s="235"/>
      <c r="P200" s="235"/>
      <c r="Q200" s="235"/>
      <c r="R200" s="235"/>
      <c r="S200" s="235"/>
      <c r="T200" s="23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7" t="s">
        <v>117</v>
      </c>
      <c r="AU200" s="237" t="s">
        <v>84</v>
      </c>
      <c r="AV200" s="13" t="s">
        <v>82</v>
      </c>
      <c r="AW200" s="13" t="s">
        <v>33</v>
      </c>
      <c r="AX200" s="13" t="s">
        <v>77</v>
      </c>
      <c r="AY200" s="237" t="s">
        <v>108</v>
      </c>
    </row>
    <row r="201" s="14" customFormat="1">
      <c r="A201" s="14"/>
      <c r="B201" s="238"/>
      <c r="C201" s="239"/>
      <c r="D201" s="229" t="s">
        <v>117</v>
      </c>
      <c r="E201" s="240" t="s">
        <v>1</v>
      </c>
      <c r="F201" s="241" t="s">
        <v>182</v>
      </c>
      <c r="G201" s="239"/>
      <c r="H201" s="242">
        <v>5.7599999999999998</v>
      </c>
      <c r="I201" s="243"/>
      <c r="J201" s="239"/>
      <c r="K201" s="239"/>
      <c r="L201" s="244"/>
      <c r="M201" s="245"/>
      <c r="N201" s="246"/>
      <c r="O201" s="246"/>
      <c r="P201" s="246"/>
      <c r="Q201" s="246"/>
      <c r="R201" s="246"/>
      <c r="S201" s="246"/>
      <c r="T201" s="247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8" t="s">
        <v>117</v>
      </c>
      <c r="AU201" s="248" t="s">
        <v>84</v>
      </c>
      <c r="AV201" s="14" t="s">
        <v>84</v>
      </c>
      <c r="AW201" s="14" t="s">
        <v>33</v>
      </c>
      <c r="AX201" s="14" t="s">
        <v>77</v>
      </c>
      <c r="AY201" s="248" t="s">
        <v>108</v>
      </c>
    </row>
    <row r="202" s="13" customFormat="1">
      <c r="A202" s="13"/>
      <c r="B202" s="227"/>
      <c r="C202" s="228"/>
      <c r="D202" s="229" t="s">
        <v>117</v>
      </c>
      <c r="E202" s="230" t="s">
        <v>1</v>
      </c>
      <c r="F202" s="231" t="s">
        <v>183</v>
      </c>
      <c r="G202" s="228"/>
      <c r="H202" s="230" t="s">
        <v>1</v>
      </c>
      <c r="I202" s="232"/>
      <c r="J202" s="228"/>
      <c r="K202" s="228"/>
      <c r="L202" s="233"/>
      <c r="M202" s="234"/>
      <c r="N202" s="235"/>
      <c r="O202" s="235"/>
      <c r="P202" s="235"/>
      <c r="Q202" s="235"/>
      <c r="R202" s="235"/>
      <c r="S202" s="235"/>
      <c r="T202" s="23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7" t="s">
        <v>117</v>
      </c>
      <c r="AU202" s="237" t="s">
        <v>84</v>
      </c>
      <c r="AV202" s="13" t="s">
        <v>82</v>
      </c>
      <c r="AW202" s="13" t="s">
        <v>33</v>
      </c>
      <c r="AX202" s="13" t="s">
        <v>77</v>
      </c>
      <c r="AY202" s="237" t="s">
        <v>108</v>
      </c>
    </row>
    <row r="203" s="13" customFormat="1">
      <c r="A203" s="13"/>
      <c r="B203" s="227"/>
      <c r="C203" s="228"/>
      <c r="D203" s="229" t="s">
        <v>117</v>
      </c>
      <c r="E203" s="230" t="s">
        <v>1</v>
      </c>
      <c r="F203" s="231" t="s">
        <v>184</v>
      </c>
      <c r="G203" s="228"/>
      <c r="H203" s="230" t="s">
        <v>1</v>
      </c>
      <c r="I203" s="232"/>
      <c r="J203" s="228"/>
      <c r="K203" s="228"/>
      <c r="L203" s="233"/>
      <c r="M203" s="234"/>
      <c r="N203" s="235"/>
      <c r="O203" s="235"/>
      <c r="P203" s="235"/>
      <c r="Q203" s="235"/>
      <c r="R203" s="235"/>
      <c r="S203" s="235"/>
      <c r="T203" s="236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7" t="s">
        <v>117</v>
      </c>
      <c r="AU203" s="237" t="s">
        <v>84</v>
      </c>
      <c r="AV203" s="13" t="s">
        <v>82</v>
      </c>
      <c r="AW203" s="13" t="s">
        <v>33</v>
      </c>
      <c r="AX203" s="13" t="s">
        <v>77</v>
      </c>
      <c r="AY203" s="237" t="s">
        <v>108</v>
      </c>
    </row>
    <row r="204" s="14" customFormat="1">
      <c r="A204" s="14"/>
      <c r="B204" s="238"/>
      <c r="C204" s="239"/>
      <c r="D204" s="229" t="s">
        <v>117</v>
      </c>
      <c r="E204" s="240" t="s">
        <v>1</v>
      </c>
      <c r="F204" s="241" t="s">
        <v>185</v>
      </c>
      <c r="G204" s="239"/>
      <c r="H204" s="242">
        <v>6.6600000000000001</v>
      </c>
      <c r="I204" s="243"/>
      <c r="J204" s="239"/>
      <c r="K204" s="239"/>
      <c r="L204" s="244"/>
      <c r="M204" s="245"/>
      <c r="N204" s="246"/>
      <c r="O204" s="246"/>
      <c r="P204" s="246"/>
      <c r="Q204" s="246"/>
      <c r="R204" s="246"/>
      <c r="S204" s="246"/>
      <c r="T204" s="247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8" t="s">
        <v>117</v>
      </c>
      <c r="AU204" s="248" t="s">
        <v>84</v>
      </c>
      <c r="AV204" s="14" t="s">
        <v>84</v>
      </c>
      <c r="AW204" s="14" t="s">
        <v>33</v>
      </c>
      <c r="AX204" s="14" t="s">
        <v>77</v>
      </c>
      <c r="AY204" s="248" t="s">
        <v>108</v>
      </c>
    </row>
    <row r="205" s="13" customFormat="1">
      <c r="A205" s="13"/>
      <c r="B205" s="227"/>
      <c r="C205" s="228"/>
      <c r="D205" s="229" t="s">
        <v>117</v>
      </c>
      <c r="E205" s="230" t="s">
        <v>1</v>
      </c>
      <c r="F205" s="231" t="s">
        <v>186</v>
      </c>
      <c r="G205" s="228"/>
      <c r="H205" s="230" t="s">
        <v>1</v>
      </c>
      <c r="I205" s="232"/>
      <c r="J205" s="228"/>
      <c r="K205" s="228"/>
      <c r="L205" s="233"/>
      <c r="M205" s="234"/>
      <c r="N205" s="235"/>
      <c r="O205" s="235"/>
      <c r="P205" s="235"/>
      <c r="Q205" s="235"/>
      <c r="R205" s="235"/>
      <c r="S205" s="235"/>
      <c r="T205" s="23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7" t="s">
        <v>117</v>
      </c>
      <c r="AU205" s="237" t="s">
        <v>84</v>
      </c>
      <c r="AV205" s="13" t="s">
        <v>82</v>
      </c>
      <c r="AW205" s="13" t="s">
        <v>33</v>
      </c>
      <c r="AX205" s="13" t="s">
        <v>77</v>
      </c>
      <c r="AY205" s="237" t="s">
        <v>108</v>
      </c>
    </row>
    <row r="206" s="13" customFormat="1">
      <c r="A206" s="13"/>
      <c r="B206" s="227"/>
      <c r="C206" s="228"/>
      <c r="D206" s="229" t="s">
        <v>117</v>
      </c>
      <c r="E206" s="230" t="s">
        <v>1</v>
      </c>
      <c r="F206" s="231" t="s">
        <v>184</v>
      </c>
      <c r="G206" s="228"/>
      <c r="H206" s="230" t="s">
        <v>1</v>
      </c>
      <c r="I206" s="232"/>
      <c r="J206" s="228"/>
      <c r="K206" s="228"/>
      <c r="L206" s="233"/>
      <c r="M206" s="234"/>
      <c r="N206" s="235"/>
      <c r="O206" s="235"/>
      <c r="P206" s="235"/>
      <c r="Q206" s="235"/>
      <c r="R206" s="235"/>
      <c r="S206" s="235"/>
      <c r="T206" s="23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7" t="s">
        <v>117</v>
      </c>
      <c r="AU206" s="237" t="s">
        <v>84</v>
      </c>
      <c r="AV206" s="13" t="s">
        <v>82</v>
      </c>
      <c r="AW206" s="13" t="s">
        <v>33</v>
      </c>
      <c r="AX206" s="13" t="s">
        <v>77</v>
      </c>
      <c r="AY206" s="237" t="s">
        <v>108</v>
      </c>
    </row>
    <row r="207" s="14" customFormat="1">
      <c r="A207" s="14"/>
      <c r="B207" s="238"/>
      <c r="C207" s="239"/>
      <c r="D207" s="229" t="s">
        <v>117</v>
      </c>
      <c r="E207" s="240" t="s">
        <v>1</v>
      </c>
      <c r="F207" s="241" t="s">
        <v>185</v>
      </c>
      <c r="G207" s="239"/>
      <c r="H207" s="242">
        <v>6.6600000000000001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8" t="s">
        <v>117</v>
      </c>
      <c r="AU207" s="248" t="s">
        <v>84</v>
      </c>
      <c r="AV207" s="14" t="s">
        <v>84</v>
      </c>
      <c r="AW207" s="14" t="s">
        <v>33</v>
      </c>
      <c r="AX207" s="14" t="s">
        <v>77</v>
      </c>
      <c r="AY207" s="248" t="s">
        <v>108</v>
      </c>
    </row>
    <row r="208" s="16" customFormat="1">
      <c r="A208" s="16"/>
      <c r="B208" s="260"/>
      <c r="C208" s="261"/>
      <c r="D208" s="229" t="s">
        <v>117</v>
      </c>
      <c r="E208" s="262" t="s">
        <v>1</v>
      </c>
      <c r="F208" s="263" t="s">
        <v>192</v>
      </c>
      <c r="G208" s="261"/>
      <c r="H208" s="264">
        <v>62.140000000000001</v>
      </c>
      <c r="I208" s="265"/>
      <c r="J208" s="261"/>
      <c r="K208" s="261"/>
      <c r="L208" s="266"/>
      <c r="M208" s="267"/>
      <c r="N208" s="268"/>
      <c r="O208" s="268"/>
      <c r="P208" s="268"/>
      <c r="Q208" s="268"/>
      <c r="R208" s="268"/>
      <c r="S208" s="268"/>
      <c r="T208" s="269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T208" s="270" t="s">
        <v>117</v>
      </c>
      <c r="AU208" s="270" t="s">
        <v>84</v>
      </c>
      <c r="AV208" s="16" t="s">
        <v>121</v>
      </c>
      <c r="AW208" s="16" t="s">
        <v>33</v>
      </c>
      <c r="AX208" s="16" t="s">
        <v>77</v>
      </c>
      <c r="AY208" s="270" t="s">
        <v>108</v>
      </c>
    </row>
    <row r="209" s="2" customFormat="1" ht="24.15" customHeight="1">
      <c r="A209" s="39"/>
      <c r="B209" s="40"/>
      <c r="C209" s="213" t="s">
        <v>193</v>
      </c>
      <c r="D209" s="213" t="s">
        <v>111</v>
      </c>
      <c r="E209" s="214" t="s">
        <v>194</v>
      </c>
      <c r="F209" s="215" t="s">
        <v>195</v>
      </c>
      <c r="G209" s="216" t="s">
        <v>166</v>
      </c>
      <c r="H209" s="217">
        <v>78.200000000000003</v>
      </c>
      <c r="I209" s="218"/>
      <c r="J209" s="219">
        <f>ROUND(I209*H209,2)</f>
        <v>0</v>
      </c>
      <c r="K209" s="220"/>
      <c r="L209" s="45"/>
      <c r="M209" s="221" t="s">
        <v>1</v>
      </c>
      <c r="N209" s="222" t="s">
        <v>42</v>
      </c>
      <c r="O209" s="92"/>
      <c r="P209" s="223">
        <f>O209*H209</f>
        <v>0</v>
      </c>
      <c r="Q209" s="223">
        <v>0</v>
      </c>
      <c r="R209" s="223">
        <f>Q209*H209</f>
        <v>0</v>
      </c>
      <c r="S209" s="223">
        <v>0</v>
      </c>
      <c r="T209" s="224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5" t="s">
        <v>115</v>
      </c>
      <c r="AT209" s="225" t="s">
        <v>111</v>
      </c>
      <c r="AU209" s="225" t="s">
        <v>84</v>
      </c>
      <c r="AY209" s="18" t="s">
        <v>108</v>
      </c>
      <c r="BE209" s="226">
        <f>IF(N209="základní",J209,0)</f>
        <v>0</v>
      </c>
      <c r="BF209" s="226">
        <f>IF(N209="snížená",J209,0)</f>
        <v>0</v>
      </c>
      <c r="BG209" s="226">
        <f>IF(N209="zákl. přenesená",J209,0)</f>
        <v>0</v>
      </c>
      <c r="BH209" s="226">
        <f>IF(N209="sníž. přenesená",J209,0)</f>
        <v>0</v>
      </c>
      <c r="BI209" s="226">
        <f>IF(N209="nulová",J209,0)</f>
        <v>0</v>
      </c>
      <c r="BJ209" s="18" t="s">
        <v>82</v>
      </c>
      <c r="BK209" s="226">
        <f>ROUND(I209*H209,2)</f>
        <v>0</v>
      </c>
      <c r="BL209" s="18" t="s">
        <v>115</v>
      </c>
      <c r="BM209" s="225" t="s">
        <v>196</v>
      </c>
    </row>
    <row r="210" s="13" customFormat="1">
      <c r="A210" s="13"/>
      <c r="B210" s="227"/>
      <c r="C210" s="228"/>
      <c r="D210" s="229" t="s">
        <v>117</v>
      </c>
      <c r="E210" s="230" t="s">
        <v>1</v>
      </c>
      <c r="F210" s="231" t="s">
        <v>197</v>
      </c>
      <c r="G210" s="228"/>
      <c r="H210" s="230" t="s">
        <v>1</v>
      </c>
      <c r="I210" s="232"/>
      <c r="J210" s="228"/>
      <c r="K210" s="228"/>
      <c r="L210" s="233"/>
      <c r="M210" s="234"/>
      <c r="N210" s="235"/>
      <c r="O210" s="235"/>
      <c r="P210" s="235"/>
      <c r="Q210" s="235"/>
      <c r="R210" s="235"/>
      <c r="S210" s="235"/>
      <c r="T210" s="23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7" t="s">
        <v>117</v>
      </c>
      <c r="AU210" s="237" t="s">
        <v>84</v>
      </c>
      <c r="AV210" s="13" t="s">
        <v>82</v>
      </c>
      <c r="AW210" s="13" t="s">
        <v>33</v>
      </c>
      <c r="AX210" s="13" t="s">
        <v>77</v>
      </c>
      <c r="AY210" s="237" t="s">
        <v>108</v>
      </c>
    </row>
    <row r="211" s="13" customFormat="1">
      <c r="A211" s="13"/>
      <c r="B211" s="227"/>
      <c r="C211" s="228"/>
      <c r="D211" s="229" t="s">
        <v>117</v>
      </c>
      <c r="E211" s="230" t="s">
        <v>1</v>
      </c>
      <c r="F211" s="231" t="s">
        <v>198</v>
      </c>
      <c r="G211" s="228"/>
      <c r="H211" s="230" t="s">
        <v>1</v>
      </c>
      <c r="I211" s="232"/>
      <c r="J211" s="228"/>
      <c r="K211" s="228"/>
      <c r="L211" s="233"/>
      <c r="M211" s="234"/>
      <c r="N211" s="235"/>
      <c r="O211" s="235"/>
      <c r="P211" s="235"/>
      <c r="Q211" s="235"/>
      <c r="R211" s="235"/>
      <c r="S211" s="235"/>
      <c r="T211" s="23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7" t="s">
        <v>117</v>
      </c>
      <c r="AU211" s="237" t="s">
        <v>84</v>
      </c>
      <c r="AV211" s="13" t="s">
        <v>82</v>
      </c>
      <c r="AW211" s="13" t="s">
        <v>33</v>
      </c>
      <c r="AX211" s="13" t="s">
        <v>77</v>
      </c>
      <c r="AY211" s="237" t="s">
        <v>108</v>
      </c>
    </row>
    <row r="212" s="13" customFormat="1">
      <c r="A212" s="13"/>
      <c r="B212" s="227"/>
      <c r="C212" s="228"/>
      <c r="D212" s="229" t="s">
        <v>117</v>
      </c>
      <c r="E212" s="230" t="s">
        <v>1</v>
      </c>
      <c r="F212" s="231" t="s">
        <v>168</v>
      </c>
      <c r="G212" s="228"/>
      <c r="H212" s="230" t="s">
        <v>1</v>
      </c>
      <c r="I212" s="232"/>
      <c r="J212" s="228"/>
      <c r="K212" s="228"/>
      <c r="L212" s="233"/>
      <c r="M212" s="234"/>
      <c r="N212" s="235"/>
      <c r="O212" s="235"/>
      <c r="P212" s="235"/>
      <c r="Q212" s="235"/>
      <c r="R212" s="235"/>
      <c r="S212" s="235"/>
      <c r="T212" s="23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7" t="s">
        <v>117</v>
      </c>
      <c r="AU212" s="237" t="s">
        <v>84</v>
      </c>
      <c r="AV212" s="13" t="s">
        <v>82</v>
      </c>
      <c r="AW212" s="13" t="s">
        <v>33</v>
      </c>
      <c r="AX212" s="13" t="s">
        <v>77</v>
      </c>
      <c r="AY212" s="237" t="s">
        <v>108</v>
      </c>
    </row>
    <row r="213" s="13" customFormat="1">
      <c r="A213" s="13"/>
      <c r="B213" s="227"/>
      <c r="C213" s="228"/>
      <c r="D213" s="229" t="s">
        <v>117</v>
      </c>
      <c r="E213" s="230" t="s">
        <v>1</v>
      </c>
      <c r="F213" s="231" t="s">
        <v>157</v>
      </c>
      <c r="G213" s="228"/>
      <c r="H213" s="230" t="s">
        <v>1</v>
      </c>
      <c r="I213" s="232"/>
      <c r="J213" s="228"/>
      <c r="K213" s="228"/>
      <c r="L213" s="233"/>
      <c r="M213" s="234"/>
      <c r="N213" s="235"/>
      <c r="O213" s="235"/>
      <c r="P213" s="235"/>
      <c r="Q213" s="235"/>
      <c r="R213" s="235"/>
      <c r="S213" s="235"/>
      <c r="T213" s="23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7" t="s">
        <v>117</v>
      </c>
      <c r="AU213" s="237" t="s">
        <v>84</v>
      </c>
      <c r="AV213" s="13" t="s">
        <v>82</v>
      </c>
      <c r="AW213" s="13" t="s">
        <v>33</v>
      </c>
      <c r="AX213" s="13" t="s">
        <v>77</v>
      </c>
      <c r="AY213" s="237" t="s">
        <v>108</v>
      </c>
    </row>
    <row r="214" s="13" customFormat="1">
      <c r="A214" s="13"/>
      <c r="B214" s="227"/>
      <c r="C214" s="228"/>
      <c r="D214" s="229" t="s">
        <v>117</v>
      </c>
      <c r="E214" s="230" t="s">
        <v>1</v>
      </c>
      <c r="F214" s="231" t="s">
        <v>169</v>
      </c>
      <c r="G214" s="228"/>
      <c r="H214" s="230" t="s">
        <v>1</v>
      </c>
      <c r="I214" s="232"/>
      <c r="J214" s="228"/>
      <c r="K214" s="228"/>
      <c r="L214" s="233"/>
      <c r="M214" s="234"/>
      <c r="N214" s="235"/>
      <c r="O214" s="235"/>
      <c r="P214" s="235"/>
      <c r="Q214" s="235"/>
      <c r="R214" s="235"/>
      <c r="S214" s="235"/>
      <c r="T214" s="23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7" t="s">
        <v>117</v>
      </c>
      <c r="AU214" s="237" t="s">
        <v>84</v>
      </c>
      <c r="AV214" s="13" t="s">
        <v>82</v>
      </c>
      <c r="AW214" s="13" t="s">
        <v>33</v>
      </c>
      <c r="AX214" s="13" t="s">
        <v>77</v>
      </c>
      <c r="AY214" s="237" t="s">
        <v>108</v>
      </c>
    </row>
    <row r="215" s="14" customFormat="1">
      <c r="A215" s="14"/>
      <c r="B215" s="238"/>
      <c r="C215" s="239"/>
      <c r="D215" s="229" t="s">
        <v>117</v>
      </c>
      <c r="E215" s="240" t="s">
        <v>1</v>
      </c>
      <c r="F215" s="241" t="s">
        <v>170</v>
      </c>
      <c r="G215" s="239"/>
      <c r="H215" s="242">
        <v>12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8" t="s">
        <v>117</v>
      </c>
      <c r="AU215" s="248" t="s">
        <v>84</v>
      </c>
      <c r="AV215" s="14" t="s">
        <v>84</v>
      </c>
      <c r="AW215" s="14" t="s">
        <v>33</v>
      </c>
      <c r="AX215" s="14" t="s">
        <v>77</v>
      </c>
      <c r="AY215" s="248" t="s">
        <v>108</v>
      </c>
    </row>
    <row r="216" s="13" customFormat="1">
      <c r="A216" s="13"/>
      <c r="B216" s="227"/>
      <c r="C216" s="228"/>
      <c r="D216" s="229" t="s">
        <v>117</v>
      </c>
      <c r="E216" s="230" t="s">
        <v>1</v>
      </c>
      <c r="F216" s="231" t="s">
        <v>171</v>
      </c>
      <c r="G216" s="228"/>
      <c r="H216" s="230" t="s">
        <v>1</v>
      </c>
      <c r="I216" s="232"/>
      <c r="J216" s="228"/>
      <c r="K216" s="228"/>
      <c r="L216" s="233"/>
      <c r="M216" s="234"/>
      <c r="N216" s="235"/>
      <c r="O216" s="235"/>
      <c r="P216" s="235"/>
      <c r="Q216" s="235"/>
      <c r="R216" s="235"/>
      <c r="S216" s="235"/>
      <c r="T216" s="23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7" t="s">
        <v>117</v>
      </c>
      <c r="AU216" s="237" t="s">
        <v>84</v>
      </c>
      <c r="AV216" s="13" t="s">
        <v>82</v>
      </c>
      <c r="AW216" s="13" t="s">
        <v>33</v>
      </c>
      <c r="AX216" s="13" t="s">
        <v>77</v>
      </c>
      <c r="AY216" s="237" t="s">
        <v>108</v>
      </c>
    </row>
    <row r="217" s="14" customFormat="1">
      <c r="A217" s="14"/>
      <c r="B217" s="238"/>
      <c r="C217" s="239"/>
      <c r="D217" s="229" t="s">
        <v>117</v>
      </c>
      <c r="E217" s="240" t="s">
        <v>1</v>
      </c>
      <c r="F217" s="241" t="s">
        <v>172</v>
      </c>
      <c r="G217" s="239"/>
      <c r="H217" s="242">
        <v>4.5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8" t="s">
        <v>117</v>
      </c>
      <c r="AU217" s="248" t="s">
        <v>84</v>
      </c>
      <c r="AV217" s="14" t="s">
        <v>84</v>
      </c>
      <c r="AW217" s="14" t="s">
        <v>33</v>
      </c>
      <c r="AX217" s="14" t="s">
        <v>77</v>
      </c>
      <c r="AY217" s="248" t="s">
        <v>108</v>
      </c>
    </row>
    <row r="218" s="13" customFormat="1">
      <c r="A218" s="13"/>
      <c r="B218" s="227"/>
      <c r="C218" s="228"/>
      <c r="D218" s="229" t="s">
        <v>117</v>
      </c>
      <c r="E218" s="230" t="s">
        <v>1</v>
      </c>
      <c r="F218" s="231" t="s">
        <v>173</v>
      </c>
      <c r="G218" s="228"/>
      <c r="H218" s="230" t="s">
        <v>1</v>
      </c>
      <c r="I218" s="232"/>
      <c r="J218" s="228"/>
      <c r="K218" s="228"/>
      <c r="L218" s="233"/>
      <c r="M218" s="234"/>
      <c r="N218" s="235"/>
      <c r="O218" s="235"/>
      <c r="P218" s="235"/>
      <c r="Q218" s="235"/>
      <c r="R218" s="235"/>
      <c r="S218" s="235"/>
      <c r="T218" s="23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7" t="s">
        <v>117</v>
      </c>
      <c r="AU218" s="237" t="s">
        <v>84</v>
      </c>
      <c r="AV218" s="13" t="s">
        <v>82</v>
      </c>
      <c r="AW218" s="13" t="s">
        <v>33</v>
      </c>
      <c r="AX218" s="13" t="s">
        <v>77</v>
      </c>
      <c r="AY218" s="237" t="s">
        <v>108</v>
      </c>
    </row>
    <row r="219" s="14" customFormat="1">
      <c r="A219" s="14"/>
      <c r="B219" s="238"/>
      <c r="C219" s="239"/>
      <c r="D219" s="229" t="s">
        <v>117</v>
      </c>
      <c r="E219" s="240" t="s">
        <v>1</v>
      </c>
      <c r="F219" s="241" t="s">
        <v>172</v>
      </c>
      <c r="G219" s="239"/>
      <c r="H219" s="242">
        <v>4.5</v>
      </c>
      <c r="I219" s="243"/>
      <c r="J219" s="239"/>
      <c r="K219" s="239"/>
      <c r="L219" s="244"/>
      <c r="M219" s="245"/>
      <c r="N219" s="246"/>
      <c r="O219" s="246"/>
      <c r="P219" s="246"/>
      <c r="Q219" s="246"/>
      <c r="R219" s="246"/>
      <c r="S219" s="246"/>
      <c r="T219" s="24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8" t="s">
        <v>117</v>
      </c>
      <c r="AU219" s="248" t="s">
        <v>84</v>
      </c>
      <c r="AV219" s="14" t="s">
        <v>84</v>
      </c>
      <c r="AW219" s="14" t="s">
        <v>33</v>
      </c>
      <c r="AX219" s="14" t="s">
        <v>77</v>
      </c>
      <c r="AY219" s="248" t="s">
        <v>108</v>
      </c>
    </row>
    <row r="220" s="13" customFormat="1">
      <c r="A220" s="13"/>
      <c r="B220" s="227"/>
      <c r="C220" s="228"/>
      <c r="D220" s="229" t="s">
        <v>117</v>
      </c>
      <c r="E220" s="230" t="s">
        <v>1</v>
      </c>
      <c r="F220" s="231" t="s">
        <v>174</v>
      </c>
      <c r="G220" s="228"/>
      <c r="H220" s="230" t="s">
        <v>1</v>
      </c>
      <c r="I220" s="232"/>
      <c r="J220" s="228"/>
      <c r="K220" s="228"/>
      <c r="L220" s="233"/>
      <c r="M220" s="234"/>
      <c r="N220" s="235"/>
      <c r="O220" s="235"/>
      <c r="P220" s="235"/>
      <c r="Q220" s="235"/>
      <c r="R220" s="235"/>
      <c r="S220" s="235"/>
      <c r="T220" s="23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7" t="s">
        <v>117</v>
      </c>
      <c r="AU220" s="237" t="s">
        <v>84</v>
      </c>
      <c r="AV220" s="13" t="s">
        <v>82</v>
      </c>
      <c r="AW220" s="13" t="s">
        <v>33</v>
      </c>
      <c r="AX220" s="13" t="s">
        <v>77</v>
      </c>
      <c r="AY220" s="237" t="s">
        <v>108</v>
      </c>
    </row>
    <row r="221" s="14" customFormat="1">
      <c r="A221" s="14"/>
      <c r="B221" s="238"/>
      <c r="C221" s="239"/>
      <c r="D221" s="229" t="s">
        <v>117</v>
      </c>
      <c r="E221" s="240" t="s">
        <v>1</v>
      </c>
      <c r="F221" s="241" t="s">
        <v>175</v>
      </c>
      <c r="G221" s="239"/>
      <c r="H221" s="242">
        <v>9.0600000000000005</v>
      </c>
      <c r="I221" s="243"/>
      <c r="J221" s="239"/>
      <c r="K221" s="239"/>
      <c r="L221" s="244"/>
      <c r="M221" s="245"/>
      <c r="N221" s="246"/>
      <c r="O221" s="246"/>
      <c r="P221" s="246"/>
      <c r="Q221" s="246"/>
      <c r="R221" s="246"/>
      <c r="S221" s="246"/>
      <c r="T221" s="24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8" t="s">
        <v>117</v>
      </c>
      <c r="AU221" s="248" t="s">
        <v>84</v>
      </c>
      <c r="AV221" s="14" t="s">
        <v>84</v>
      </c>
      <c r="AW221" s="14" t="s">
        <v>33</v>
      </c>
      <c r="AX221" s="14" t="s">
        <v>77</v>
      </c>
      <c r="AY221" s="248" t="s">
        <v>108</v>
      </c>
    </row>
    <row r="222" s="13" customFormat="1">
      <c r="A222" s="13"/>
      <c r="B222" s="227"/>
      <c r="C222" s="228"/>
      <c r="D222" s="229" t="s">
        <v>117</v>
      </c>
      <c r="E222" s="230" t="s">
        <v>1</v>
      </c>
      <c r="F222" s="231" t="s">
        <v>176</v>
      </c>
      <c r="G222" s="228"/>
      <c r="H222" s="230" t="s">
        <v>1</v>
      </c>
      <c r="I222" s="232"/>
      <c r="J222" s="228"/>
      <c r="K222" s="228"/>
      <c r="L222" s="233"/>
      <c r="M222" s="234"/>
      <c r="N222" s="235"/>
      <c r="O222" s="235"/>
      <c r="P222" s="235"/>
      <c r="Q222" s="235"/>
      <c r="R222" s="235"/>
      <c r="S222" s="235"/>
      <c r="T222" s="23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7" t="s">
        <v>117</v>
      </c>
      <c r="AU222" s="237" t="s">
        <v>84</v>
      </c>
      <c r="AV222" s="13" t="s">
        <v>82</v>
      </c>
      <c r="AW222" s="13" t="s">
        <v>33</v>
      </c>
      <c r="AX222" s="13" t="s">
        <v>77</v>
      </c>
      <c r="AY222" s="237" t="s">
        <v>108</v>
      </c>
    </row>
    <row r="223" s="14" customFormat="1">
      <c r="A223" s="14"/>
      <c r="B223" s="238"/>
      <c r="C223" s="239"/>
      <c r="D223" s="229" t="s">
        <v>117</v>
      </c>
      <c r="E223" s="240" t="s">
        <v>1</v>
      </c>
      <c r="F223" s="241" t="s">
        <v>177</v>
      </c>
      <c r="G223" s="239"/>
      <c r="H223" s="242">
        <v>9.5600000000000005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8" t="s">
        <v>117</v>
      </c>
      <c r="AU223" s="248" t="s">
        <v>84</v>
      </c>
      <c r="AV223" s="14" t="s">
        <v>84</v>
      </c>
      <c r="AW223" s="14" t="s">
        <v>33</v>
      </c>
      <c r="AX223" s="14" t="s">
        <v>77</v>
      </c>
      <c r="AY223" s="248" t="s">
        <v>108</v>
      </c>
    </row>
    <row r="224" s="13" customFormat="1">
      <c r="A224" s="13"/>
      <c r="B224" s="227"/>
      <c r="C224" s="228"/>
      <c r="D224" s="229" t="s">
        <v>117</v>
      </c>
      <c r="E224" s="230" t="s">
        <v>1</v>
      </c>
      <c r="F224" s="231" t="s">
        <v>178</v>
      </c>
      <c r="G224" s="228"/>
      <c r="H224" s="230" t="s">
        <v>1</v>
      </c>
      <c r="I224" s="232"/>
      <c r="J224" s="228"/>
      <c r="K224" s="228"/>
      <c r="L224" s="233"/>
      <c r="M224" s="234"/>
      <c r="N224" s="235"/>
      <c r="O224" s="235"/>
      <c r="P224" s="235"/>
      <c r="Q224" s="235"/>
      <c r="R224" s="235"/>
      <c r="S224" s="235"/>
      <c r="T224" s="23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7" t="s">
        <v>117</v>
      </c>
      <c r="AU224" s="237" t="s">
        <v>84</v>
      </c>
      <c r="AV224" s="13" t="s">
        <v>82</v>
      </c>
      <c r="AW224" s="13" t="s">
        <v>33</v>
      </c>
      <c r="AX224" s="13" t="s">
        <v>77</v>
      </c>
      <c r="AY224" s="237" t="s">
        <v>108</v>
      </c>
    </row>
    <row r="225" s="14" customFormat="1">
      <c r="A225" s="14"/>
      <c r="B225" s="238"/>
      <c r="C225" s="239"/>
      <c r="D225" s="229" t="s">
        <v>117</v>
      </c>
      <c r="E225" s="240" t="s">
        <v>1</v>
      </c>
      <c r="F225" s="241" t="s">
        <v>179</v>
      </c>
      <c r="G225" s="239"/>
      <c r="H225" s="242">
        <v>19.5</v>
      </c>
      <c r="I225" s="243"/>
      <c r="J225" s="239"/>
      <c r="K225" s="239"/>
      <c r="L225" s="244"/>
      <c r="M225" s="245"/>
      <c r="N225" s="246"/>
      <c r="O225" s="246"/>
      <c r="P225" s="246"/>
      <c r="Q225" s="246"/>
      <c r="R225" s="246"/>
      <c r="S225" s="246"/>
      <c r="T225" s="247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8" t="s">
        <v>117</v>
      </c>
      <c r="AU225" s="248" t="s">
        <v>84</v>
      </c>
      <c r="AV225" s="14" t="s">
        <v>84</v>
      </c>
      <c r="AW225" s="14" t="s">
        <v>33</v>
      </c>
      <c r="AX225" s="14" t="s">
        <v>77</v>
      </c>
      <c r="AY225" s="248" t="s">
        <v>108</v>
      </c>
    </row>
    <row r="226" s="13" customFormat="1">
      <c r="A226" s="13"/>
      <c r="B226" s="227"/>
      <c r="C226" s="228"/>
      <c r="D226" s="229" t="s">
        <v>117</v>
      </c>
      <c r="E226" s="230" t="s">
        <v>1</v>
      </c>
      <c r="F226" s="231" t="s">
        <v>180</v>
      </c>
      <c r="G226" s="228"/>
      <c r="H226" s="230" t="s">
        <v>1</v>
      </c>
      <c r="I226" s="232"/>
      <c r="J226" s="228"/>
      <c r="K226" s="228"/>
      <c r="L226" s="233"/>
      <c r="M226" s="234"/>
      <c r="N226" s="235"/>
      <c r="O226" s="235"/>
      <c r="P226" s="235"/>
      <c r="Q226" s="235"/>
      <c r="R226" s="235"/>
      <c r="S226" s="235"/>
      <c r="T226" s="23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7" t="s">
        <v>117</v>
      </c>
      <c r="AU226" s="237" t="s">
        <v>84</v>
      </c>
      <c r="AV226" s="13" t="s">
        <v>82</v>
      </c>
      <c r="AW226" s="13" t="s">
        <v>33</v>
      </c>
      <c r="AX226" s="13" t="s">
        <v>77</v>
      </c>
      <c r="AY226" s="237" t="s">
        <v>108</v>
      </c>
    </row>
    <row r="227" s="13" customFormat="1">
      <c r="A227" s="13"/>
      <c r="B227" s="227"/>
      <c r="C227" s="228"/>
      <c r="D227" s="229" t="s">
        <v>117</v>
      </c>
      <c r="E227" s="230" t="s">
        <v>1</v>
      </c>
      <c r="F227" s="231" t="s">
        <v>181</v>
      </c>
      <c r="G227" s="228"/>
      <c r="H227" s="230" t="s">
        <v>1</v>
      </c>
      <c r="I227" s="232"/>
      <c r="J227" s="228"/>
      <c r="K227" s="228"/>
      <c r="L227" s="233"/>
      <c r="M227" s="234"/>
      <c r="N227" s="235"/>
      <c r="O227" s="235"/>
      <c r="P227" s="235"/>
      <c r="Q227" s="235"/>
      <c r="R227" s="235"/>
      <c r="S227" s="235"/>
      <c r="T227" s="23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7" t="s">
        <v>117</v>
      </c>
      <c r="AU227" s="237" t="s">
        <v>84</v>
      </c>
      <c r="AV227" s="13" t="s">
        <v>82</v>
      </c>
      <c r="AW227" s="13" t="s">
        <v>33</v>
      </c>
      <c r="AX227" s="13" t="s">
        <v>77</v>
      </c>
      <c r="AY227" s="237" t="s">
        <v>108</v>
      </c>
    </row>
    <row r="228" s="14" customFormat="1">
      <c r="A228" s="14"/>
      <c r="B228" s="238"/>
      <c r="C228" s="239"/>
      <c r="D228" s="229" t="s">
        <v>117</v>
      </c>
      <c r="E228" s="240" t="s">
        <v>1</v>
      </c>
      <c r="F228" s="241" t="s">
        <v>182</v>
      </c>
      <c r="G228" s="239"/>
      <c r="H228" s="242">
        <v>5.7599999999999998</v>
      </c>
      <c r="I228" s="243"/>
      <c r="J228" s="239"/>
      <c r="K228" s="239"/>
      <c r="L228" s="244"/>
      <c r="M228" s="245"/>
      <c r="N228" s="246"/>
      <c r="O228" s="246"/>
      <c r="P228" s="246"/>
      <c r="Q228" s="246"/>
      <c r="R228" s="246"/>
      <c r="S228" s="246"/>
      <c r="T228" s="247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8" t="s">
        <v>117</v>
      </c>
      <c r="AU228" s="248" t="s">
        <v>84</v>
      </c>
      <c r="AV228" s="14" t="s">
        <v>84</v>
      </c>
      <c r="AW228" s="14" t="s">
        <v>33</v>
      </c>
      <c r="AX228" s="14" t="s">
        <v>77</v>
      </c>
      <c r="AY228" s="248" t="s">
        <v>108</v>
      </c>
    </row>
    <row r="229" s="13" customFormat="1">
      <c r="A229" s="13"/>
      <c r="B229" s="227"/>
      <c r="C229" s="228"/>
      <c r="D229" s="229" t="s">
        <v>117</v>
      </c>
      <c r="E229" s="230" t="s">
        <v>1</v>
      </c>
      <c r="F229" s="231" t="s">
        <v>183</v>
      </c>
      <c r="G229" s="228"/>
      <c r="H229" s="230" t="s">
        <v>1</v>
      </c>
      <c r="I229" s="232"/>
      <c r="J229" s="228"/>
      <c r="K229" s="228"/>
      <c r="L229" s="233"/>
      <c r="M229" s="234"/>
      <c r="N229" s="235"/>
      <c r="O229" s="235"/>
      <c r="P229" s="235"/>
      <c r="Q229" s="235"/>
      <c r="R229" s="235"/>
      <c r="S229" s="235"/>
      <c r="T229" s="236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7" t="s">
        <v>117</v>
      </c>
      <c r="AU229" s="237" t="s">
        <v>84</v>
      </c>
      <c r="AV229" s="13" t="s">
        <v>82</v>
      </c>
      <c r="AW229" s="13" t="s">
        <v>33</v>
      </c>
      <c r="AX229" s="13" t="s">
        <v>77</v>
      </c>
      <c r="AY229" s="237" t="s">
        <v>108</v>
      </c>
    </row>
    <row r="230" s="13" customFormat="1">
      <c r="A230" s="13"/>
      <c r="B230" s="227"/>
      <c r="C230" s="228"/>
      <c r="D230" s="229" t="s">
        <v>117</v>
      </c>
      <c r="E230" s="230" t="s">
        <v>1</v>
      </c>
      <c r="F230" s="231" t="s">
        <v>184</v>
      </c>
      <c r="G230" s="228"/>
      <c r="H230" s="230" t="s">
        <v>1</v>
      </c>
      <c r="I230" s="232"/>
      <c r="J230" s="228"/>
      <c r="K230" s="228"/>
      <c r="L230" s="233"/>
      <c r="M230" s="234"/>
      <c r="N230" s="235"/>
      <c r="O230" s="235"/>
      <c r="P230" s="235"/>
      <c r="Q230" s="235"/>
      <c r="R230" s="235"/>
      <c r="S230" s="235"/>
      <c r="T230" s="236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7" t="s">
        <v>117</v>
      </c>
      <c r="AU230" s="237" t="s">
        <v>84</v>
      </c>
      <c r="AV230" s="13" t="s">
        <v>82</v>
      </c>
      <c r="AW230" s="13" t="s">
        <v>33</v>
      </c>
      <c r="AX230" s="13" t="s">
        <v>77</v>
      </c>
      <c r="AY230" s="237" t="s">
        <v>108</v>
      </c>
    </row>
    <row r="231" s="14" customFormat="1">
      <c r="A231" s="14"/>
      <c r="B231" s="238"/>
      <c r="C231" s="239"/>
      <c r="D231" s="229" t="s">
        <v>117</v>
      </c>
      <c r="E231" s="240" t="s">
        <v>1</v>
      </c>
      <c r="F231" s="241" t="s">
        <v>185</v>
      </c>
      <c r="G231" s="239"/>
      <c r="H231" s="242">
        <v>6.6600000000000001</v>
      </c>
      <c r="I231" s="243"/>
      <c r="J231" s="239"/>
      <c r="K231" s="239"/>
      <c r="L231" s="244"/>
      <c r="M231" s="245"/>
      <c r="N231" s="246"/>
      <c r="O231" s="246"/>
      <c r="P231" s="246"/>
      <c r="Q231" s="246"/>
      <c r="R231" s="246"/>
      <c r="S231" s="246"/>
      <c r="T231" s="247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8" t="s">
        <v>117</v>
      </c>
      <c r="AU231" s="248" t="s">
        <v>84</v>
      </c>
      <c r="AV231" s="14" t="s">
        <v>84</v>
      </c>
      <c r="AW231" s="14" t="s">
        <v>33</v>
      </c>
      <c r="AX231" s="14" t="s">
        <v>77</v>
      </c>
      <c r="AY231" s="248" t="s">
        <v>108</v>
      </c>
    </row>
    <row r="232" s="13" customFormat="1">
      <c r="A232" s="13"/>
      <c r="B232" s="227"/>
      <c r="C232" s="228"/>
      <c r="D232" s="229" t="s">
        <v>117</v>
      </c>
      <c r="E232" s="230" t="s">
        <v>1</v>
      </c>
      <c r="F232" s="231" t="s">
        <v>186</v>
      </c>
      <c r="G232" s="228"/>
      <c r="H232" s="230" t="s">
        <v>1</v>
      </c>
      <c r="I232" s="232"/>
      <c r="J232" s="228"/>
      <c r="K232" s="228"/>
      <c r="L232" s="233"/>
      <c r="M232" s="234"/>
      <c r="N232" s="235"/>
      <c r="O232" s="235"/>
      <c r="P232" s="235"/>
      <c r="Q232" s="235"/>
      <c r="R232" s="235"/>
      <c r="S232" s="235"/>
      <c r="T232" s="23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7" t="s">
        <v>117</v>
      </c>
      <c r="AU232" s="237" t="s">
        <v>84</v>
      </c>
      <c r="AV232" s="13" t="s">
        <v>82</v>
      </c>
      <c r="AW232" s="13" t="s">
        <v>33</v>
      </c>
      <c r="AX232" s="13" t="s">
        <v>77</v>
      </c>
      <c r="AY232" s="237" t="s">
        <v>108</v>
      </c>
    </row>
    <row r="233" s="13" customFormat="1">
      <c r="A233" s="13"/>
      <c r="B233" s="227"/>
      <c r="C233" s="228"/>
      <c r="D233" s="229" t="s">
        <v>117</v>
      </c>
      <c r="E233" s="230" t="s">
        <v>1</v>
      </c>
      <c r="F233" s="231" t="s">
        <v>184</v>
      </c>
      <c r="G233" s="228"/>
      <c r="H233" s="230" t="s">
        <v>1</v>
      </c>
      <c r="I233" s="232"/>
      <c r="J233" s="228"/>
      <c r="K233" s="228"/>
      <c r="L233" s="233"/>
      <c r="M233" s="234"/>
      <c r="N233" s="235"/>
      <c r="O233" s="235"/>
      <c r="P233" s="235"/>
      <c r="Q233" s="235"/>
      <c r="R233" s="235"/>
      <c r="S233" s="235"/>
      <c r="T233" s="23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7" t="s">
        <v>117</v>
      </c>
      <c r="AU233" s="237" t="s">
        <v>84</v>
      </c>
      <c r="AV233" s="13" t="s">
        <v>82</v>
      </c>
      <c r="AW233" s="13" t="s">
        <v>33</v>
      </c>
      <c r="AX233" s="13" t="s">
        <v>77</v>
      </c>
      <c r="AY233" s="237" t="s">
        <v>108</v>
      </c>
    </row>
    <row r="234" s="14" customFormat="1">
      <c r="A234" s="14"/>
      <c r="B234" s="238"/>
      <c r="C234" s="239"/>
      <c r="D234" s="229" t="s">
        <v>117</v>
      </c>
      <c r="E234" s="240" t="s">
        <v>1</v>
      </c>
      <c r="F234" s="241" t="s">
        <v>185</v>
      </c>
      <c r="G234" s="239"/>
      <c r="H234" s="242">
        <v>6.6600000000000001</v>
      </c>
      <c r="I234" s="243"/>
      <c r="J234" s="239"/>
      <c r="K234" s="239"/>
      <c r="L234" s="244"/>
      <c r="M234" s="245"/>
      <c r="N234" s="246"/>
      <c r="O234" s="246"/>
      <c r="P234" s="246"/>
      <c r="Q234" s="246"/>
      <c r="R234" s="246"/>
      <c r="S234" s="246"/>
      <c r="T234" s="247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8" t="s">
        <v>117</v>
      </c>
      <c r="AU234" s="248" t="s">
        <v>84</v>
      </c>
      <c r="AV234" s="14" t="s">
        <v>84</v>
      </c>
      <c r="AW234" s="14" t="s">
        <v>33</v>
      </c>
      <c r="AX234" s="14" t="s">
        <v>77</v>
      </c>
      <c r="AY234" s="248" t="s">
        <v>108</v>
      </c>
    </row>
    <row r="235" s="15" customFormat="1">
      <c r="A235" s="15"/>
      <c r="B235" s="249"/>
      <c r="C235" s="250"/>
      <c r="D235" s="229" t="s">
        <v>117</v>
      </c>
      <c r="E235" s="251" t="s">
        <v>1</v>
      </c>
      <c r="F235" s="252" t="s">
        <v>120</v>
      </c>
      <c r="G235" s="250"/>
      <c r="H235" s="253">
        <v>78.200000000000003</v>
      </c>
      <c r="I235" s="254"/>
      <c r="J235" s="250"/>
      <c r="K235" s="250"/>
      <c r="L235" s="255"/>
      <c r="M235" s="271"/>
      <c r="N235" s="272"/>
      <c r="O235" s="272"/>
      <c r="P235" s="272"/>
      <c r="Q235" s="272"/>
      <c r="R235" s="272"/>
      <c r="S235" s="272"/>
      <c r="T235" s="273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59" t="s">
        <v>117</v>
      </c>
      <c r="AU235" s="259" t="s">
        <v>84</v>
      </c>
      <c r="AV235" s="15" t="s">
        <v>115</v>
      </c>
      <c r="AW235" s="15" t="s">
        <v>33</v>
      </c>
      <c r="AX235" s="15" t="s">
        <v>82</v>
      </c>
      <c r="AY235" s="259" t="s">
        <v>108</v>
      </c>
    </row>
    <row r="236" s="2" customFormat="1" ht="6.96" customHeight="1">
      <c r="A236" s="39"/>
      <c r="B236" s="67"/>
      <c r="C236" s="68"/>
      <c r="D236" s="68"/>
      <c r="E236" s="68"/>
      <c r="F236" s="68"/>
      <c r="G236" s="68"/>
      <c r="H236" s="68"/>
      <c r="I236" s="68"/>
      <c r="J236" s="68"/>
      <c r="K236" s="68"/>
      <c r="L236" s="45"/>
      <c r="M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</row>
  </sheetData>
  <sheetProtection sheet="1" autoFilter="0" formatColumns="0" formatRows="0" objects="1" scenarios="1" spinCount="100000" saltValue="wx3bZaOUZkmQFteHpmIsD6cGffC+2b6xaTwOP/DZMYCSS2A7CYMduZwHp3276Mpqx3UzV/J83jkX8t6QH1+zJA==" hashValue="n/7bfSBYJp6Qs5aYWrVArMzgxYTgIr2yqYUQei1/5P9AoiU0YfRNFrySY8tLBg1zpB9px40KvnOemasuwH1PGg==" algorithmName="SHA-512" password="CC35"/>
  <autoFilter ref="C113:K235"/>
  <mergeCells count="6">
    <mergeCell ref="E7:H7"/>
    <mergeCell ref="E16:H16"/>
    <mergeCell ref="E25:H25"/>
    <mergeCell ref="E85:H85"/>
    <mergeCell ref="E106:H10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LAPTOP-4C4A03OC\Projektovy manazer</dc:creator>
  <cp:lastModifiedBy>LAPTOP-4C4A03OC\Projektovy manazer</cp:lastModifiedBy>
  <dcterms:created xsi:type="dcterms:W3CDTF">2022-08-03T20:41:42Z</dcterms:created>
  <dcterms:modified xsi:type="dcterms:W3CDTF">2022-08-03T20:41:46Z</dcterms:modified>
</cp:coreProperties>
</file>