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ales\Desktop\"/>
    </mc:Choice>
  </mc:AlternateContent>
  <xr:revisionPtr revIDLastSave="0" documentId="8_{77435A53-F9E3-40E4-B6D4-859D55AE7CD8}" xr6:coauthVersionLast="47" xr6:coauthVersionMax="47" xr10:uidLastSave="{00000000-0000-0000-0000-000000000000}"/>
  <bookViews>
    <workbookView xWindow="-110" yWindow="-110" windowWidth="19420" windowHeight="10300" activeTab="2" xr2:uid="{D4F30D47-0618-471F-A0C4-54C2099B0509}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Rekapitulace!$G$16</definedName>
    <definedName name="Dodavka0">Položky!#REF!</definedName>
    <definedName name="HSV">Rekapitulace!$E$16</definedName>
    <definedName name="HSV0">Položky!#REF!</definedName>
    <definedName name="HZS">Rekapitulace!$I$16</definedName>
    <definedName name="HZS0">Položky!#REF!</definedName>
    <definedName name="JKSO">'Krycí list'!$G$2</definedName>
    <definedName name="MJ">'Krycí list'!$G$5</definedName>
    <definedName name="Mont">Rekapitulace!$H$16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Položky!$A$1:$G$56</definedName>
    <definedName name="_xlnm.Print_Area" localSheetId="1">Rekapitulace!$A$1:$I$26</definedName>
    <definedName name="PocetMJ">'Krycí list'!$G$6</definedName>
    <definedName name="Poznamka">'Krycí list'!$B$37</definedName>
    <definedName name="Projektant">'Krycí list'!$C$8</definedName>
    <definedName name="PSV">Rekapitulace!$F$16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Rekapitulace!$H$25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D17" i="1"/>
  <c r="D16" i="1"/>
  <c r="D15" i="1"/>
  <c r="BE55" i="3"/>
  <c r="BD55" i="3"/>
  <c r="BC55" i="3"/>
  <c r="BA55" i="3"/>
  <c r="BA56" i="3" s="1"/>
  <c r="E15" i="2" s="1"/>
  <c r="G55" i="3"/>
  <c r="G56" i="3" s="1"/>
  <c r="H15" i="2"/>
  <c r="B15" i="2"/>
  <c r="A15" i="2"/>
  <c r="BE56" i="3"/>
  <c r="I15" i="2" s="1"/>
  <c r="BD56" i="3"/>
  <c r="BC56" i="3"/>
  <c r="G15" i="2" s="1"/>
  <c r="C56" i="3"/>
  <c r="BE52" i="3"/>
  <c r="BD52" i="3"/>
  <c r="BD53" i="3" s="1"/>
  <c r="H14" i="2" s="1"/>
  <c r="BC52" i="3"/>
  <c r="BB52" i="3"/>
  <c r="BA52" i="3"/>
  <c r="G52" i="3"/>
  <c r="BE51" i="3"/>
  <c r="BD51" i="3"/>
  <c r="BC51" i="3"/>
  <c r="BA51" i="3"/>
  <c r="G51" i="3"/>
  <c r="BB51" i="3" s="1"/>
  <c r="BE50" i="3"/>
  <c r="BD50" i="3"/>
  <c r="BC50" i="3"/>
  <c r="BA50" i="3"/>
  <c r="BA53" i="3" s="1"/>
  <c r="E14" i="2" s="1"/>
  <c r="G50" i="3"/>
  <c r="G53" i="3" s="1"/>
  <c r="B14" i="2"/>
  <c r="A14" i="2"/>
  <c r="BE53" i="3"/>
  <c r="I14" i="2" s="1"/>
  <c r="BC53" i="3"/>
  <c r="G14" i="2" s="1"/>
  <c r="C53" i="3"/>
  <c r="BE47" i="3"/>
  <c r="BD47" i="3"/>
  <c r="BD48" i="3" s="1"/>
  <c r="H13" i="2" s="1"/>
  <c r="BC47" i="3"/>
  <c r="BB47" i="3"/>
  <c r="BA47" i="3"/>
  <c r="G47" i="3"/>
  <c r="BE46" i="3"/>
  <c r="BD46" i="3"/>
  <c r="BC46" i="3"/>
  <c r="BA46" i="3"/>
  <c r="G46" i="3"/>
  <c r="BB46" i="3" s="1"/>
  <c r="BE45" i="3"/>
  <c r="BD45" i="3"/>
  <c r="BC45" i="3"/>
  <c r="BA45" i="3"/>
  <c r="BA48" i="3" s="1"/>
  <c r="E13" i="2" s="1"/>
  <c r="G45" i="3"/>
  <c r="G48" i="3" s="1"/>
  <c r="B13" i="2"/>
  <c r="A13" i="2"/>
  <c r="BE48" i="3"/>
  <c r="I13" i="2" s="1"/>
  <c r="BC48" i="3"/>
  <c r="G13" i="2" s="1"/>
  <c r="C48" i="3"/>
  <c r="BE42" i="3"/>
  <c r="BE43" i="3" s="1"/>
  <c r="I12" i="2" s="1"/>
  <c r="BD42" i="3"/>
  <c r="BD43" i="3" s="1"/>
  <c r="H12" i="2" s="1"/>
  <c r="BC42" i="3"/>
  <c r="BC43" i="3" s="1"/>
  <c r="G12" i="2" s="1"/>
  <c r="BB42" i="3"/>
  <c r="BB43" i="3" s="1"/>
  <c r="F12" i="2" s="1"/>
  <c r="G42" i="3"/>
  <c r="BA42" i="3" s="1"/>
  <c r="BA43" i="3" s="1"/>
  <c r="E12" i="2" s="1"/>
  <c r="B12" i="2"/>
  <c r="A12" i="2"/>
  <c r="G43" i="3"/>
  <c r="C43" i="3"/>
  <c r="BE39" i="3"/>
  <c r="BD39" i="3"/>
  <c r="BC39" i="3"/>
  <c r="BB39" i="3"/>
  <c r="BB40" i="3" s="1"/>
  <c r="F11" i="2" s="1"/>
  <c r="G39" i="3"/>
  <c r="G40" i="3" s="1"/>
  <c r="H11" i="2"/>
  <c r="B11" i="2"/>
  <c r="A11" i="2"/>
  <c r="BE40" i="3"/>
  <c r="I11" i="2" s="1"/>
  <c r="BD40" i="3"/>
  <c r="BC40" i="3"/>
  <c r="G11" i="2" s="1"/>
  <c r="C40" i="3"/>
  <c r="BE36" i="3"/>
  <c r="BD36" i="3"/>
  <c r="BC36" i="3"/>
  <c r="BB36" i="3"/>
  <c r="G36" i="3"/>
  <c r="BA36" i="3" s="1"/>
  <c r="BE35" i="3"/>
  <c r="BD35" i="3"/>
  <c r="BC35" i="3"/>
  <c r="BB35" i="3"/>
  <c r="G35" i="3"/>
  <c r="BA35" i="3" s="1"/>
  <c r="BE34" i="3"/>
  <c r="BD34" i="3"/>
  <c r="BC34" i="3"/>
  <c r="BB34" i="3"/>
  <c r="G34" i="3"/>
  <c r="BA34" i="3" s="1"/>
  <c r="BE33" i="3"/>
  <c r="BD33" i="3"/>
  <c r="BC33" i="3"/>
  <c r="BB33" i="3"/>
  <c r="G33" i="3"/>
  <c r="BA33" i="3" s="1"/>
  <c r="BE32" i="3"/>
  <c r="BD32" i="3"/>
  <c r="BC32" i="3"/>
  <c r="BB32" i="3"/>
  <c r="G32" i="3"/>
  <c r="BA32" i="3" s="1"/>
  <c r="BE31" i="3"/>
  <c r="BD31" i="3"/>
  <c r="BD37" i="3" s="1"/>
  <c r="H10" i="2" s="1"/>
  <c r="BC31" i="3"/>
  <c r="BC37" i="3" s="1"/>
  <c r="G10" i="2" s="1"/>
  <c r="BB31" i="3"/>
  <c r="BB37" i="3" s="1"/>
  <c r="F10" i="2" s="1"/>
  <c r="G31" i="3"/>
  <c r="G37" i="3" s="1"/>
  <c r="B10" i="2"/>
  <c r="A10" i="2"/>
  <c r="BE37" i="3"/>
  <c r="I10" i="2" s="1"/>
  <c r="C37" i="3"/>
  <c r="BE28" i="3"/>
  <c r="BD28" i="3"/>
  <c r="BC28" i="3"/>
  <c r="BB28" i="3"/>
  <c r="G28" i="3"/>
  <c r="BA28" i="3" s="1"/>
  <c r="BE27" i="3"/>
  <c r="BD27" i="3"/>
  <c r="BC27" i="3"/>
  <c r="BB27" i="3"/>
  <c r="G27" i="3"/>
  <c r="BA27" i="3" s="1"/>
  <c r="BE26" i="3"/>
  <c r="BD26" i="3"/>
  <c r="BC26" i="3"/>
  <c r="BB26" i="3"/>
  <c r="G26" i="3"/>
  <c r="BA26" i="3" s="1"/>
  <c r="BE25" i="3"/>
  <c r="BD25" i="3"/>
  <c r="BC25" i="3"/>
  <c r="BB25" i="3"/>
  <c r="G25" i="3"/>
  <c r="BA25" i="3" s="1"/>
  <c r="BE24" i="3"/>
  <c r="BD24" i="3"/>
  <c r="BC24" i="3"/>
  <c r="BB24" i="3"/>
  <c r="G24" i="3"/>
  <c r="BA24" i="3" s="1"/>
  <c r="BE23" i="3"/>
  <c r="BD23" i="3"/>
  <c r="BC23" i="3"/>
  <c r="BB23" i="3"/>
  <c r="G23" i="3"/>
  <c r="BA23" i="3" s="1"/>
  <c r="BE22" i="3"/>
  <c r="BD22" i="3"/>
  <c r="BC22" i="3"/>
  <c r="BB22" i="3"/>
  <c r="G22" i="3"/>
  <c r="BA22" i="3" s="1"/>
  <c r="BE21" i="3"/>
  <c r="BD21" i="3"/>
  <c r="BC21" i="3"/>
  <c r="BB21" i="3"/>
  <c r="G21" i="3"/>
  <c r="BA21" i="3" s="1"/>
  <c r="BE20" i="3"/>
  <c r="BD20" i="3"/>
  <c r="BC20" i="3"/>
  <c r="BB20" i="3"/>
  <c r="G20" i="3"/>
  <c r="BA20" i="3" s="1"/>
  <c r="BE19" i="3"/>
  <c r="BE29" i="3" s="1"/>
  <c r="I9" i="2" s="1"/>
  <c r="BD19" i="3"/>
  <c r="BD29" i="3" s="1"/>
  <c r="H9" i="2" s="1"/>
  <c r="BC19" i="3"/>
  <c r="BC29" i="3" s="1"/>
  <c r="G9" i="2" s="1"/>
  <c r="BB19" i="3"/>
  <c r="BB29" i="3" s="1"/>
  <c r="F9" i="2" s="1"/>
  <c r="G19" i="3"/>
  <c r="BA19" i="3" s="1"/>
  <c r="B9" i="2"/>
  <c r="A9" i="2"/>
  <c r="C29" i="3"/>
  <c r="BE16" i="3"/>
  <c r="BD16" i="3"/>
  <c r="BC16" i="3"/>
  <c r="BB16" i="3"/>
  <c r="G16" i="3"/>
  <c r="BA16" i="3" s="1"/>
  <c r="BE15" i="3"/>
  <c r="BD15" i="3"/>
  <c r="BD17" i="3" s="1"/>
  <c r="H8" i="2" s="1"/>
  <c r="BC15" i="3"/>
  <c r="BB15" i="3"/>
  <c r="G15" i="3"/>
  <c r="BA15" i="3" s="1"/>
  <c r="BE14" i="3"/>
  <c r="BD14" i="3"/>
  <c r="BC14" i="3"/>
  <c r="BB14" i="3"/>
  <c r="G14" i="3"/>
  <c r="BA14" i="3" s="1"/>
  <c r="BE13" i="3"/>
  <c r="BD13" i="3"/>
  <c r="BC13" i="3"/>
  <c r="BB13" i="3"/>
  <c r="G13" i="3"/>
  <c r="BA13" i="3" s="1"/>
  <c r="BE12" i="3"/>
  <c r="BD12" i="3"/>
  <c r="BC12" i="3"/>
  <c r="BB12" i="3"/>
  <c r="BB17" i="3" s="1"/>
  <c r="F8" i="2" s="1"/>
  <c r="G12" i="3"/>
  <c r="G17" i="3" s="1"/>
  <c r="I8" i="2"/>
  <c r="B8" i="2"/>
  <c r="A8" i="2"/>
  <c r="BE17" i="3"/>
  <c r="BC17" i="3"/>
  <c r="G8" i="2" s="1"/>
  <c r="C17" i="3"/>
  <c r="BE9" i="3"/>
  <c r="BD9" i="3"/>
  <c r="BC9" i="3"/>
  <c r="BB9" i="3"/>
  <c r="G9" i="3"/>
  <c r="BA9" i="3" s="1"/>
  <c r="BE8" i="3"/>
  <c r="BD8" i="3"/>
  <c r="BD10" i="3" s="1"/>
  <c r="H7" i="2" s="1"/>
  <c r="BC8" i="3"/>
  <c r="BC10" i="3" s="1"/>
  <c r="G7" i="2" s="1"/>
  <c r="G16" i="2" s="1"/>
  <c r="C18" i="1" s="1"/>
  <c r="BB8" i="3"/>
  <c r="BB10" i="3" s="1"/>
  <c r="F7" i="2" s="1"/>
  <c r="G8" i="3"/>
  <c r="G10" i="3" s="1"/>
  <c r="B7" i="2"/>
  <c r="A7" i="2"/>
  <c r="BE10" i="3"/>
  <c r="I7" i="2" s="1"/>
  <c r="C10" i="3"/>
  <c r="E4" i="3"/>
  <c r="C4" i="3"/>
  <c r="F3" i="3"/>
  <c r="C3" i="3"/>
  <c r="C2" i="2"/>
  <c r="C1" i="2"/>
  <c r="C33" i="1"/>
  <c r="F33" i="1" s="1"/>
  <c r="C31" i="1"/>
  <c r="C9" i="1"/>
  <c r="G7" i="1"/>
  <c r="D2" i="1"/>
  <c r="C2" i="1"/>
  <c r="H16" i="2" l="1"/>
  <c r="C17" i="1" s="1"/>
  <c r="BA29" i="3"/>
  <c r="E9" i="2" s="1"/>
  <c r="I16" i="2"/>
  <c r="C21" i="1" s="1"/>
  <c r="G29" i="3"/>
  <c r="BA31" i="3"/>
  <c r="BA37" i="3" s="1"/>
  <c r="E10" i="2" s="1"/>
  <c r="BB45" i="3"/>
  <c r="BB48" i="3" s="1"/>
  <c r="F13" i="2" s="1"/>
  <c r="F16" i="2" s="1"/>
  <c r="C16" i="1" s="1"/>
  <c r="BB50" i="3"/>
  <c r="BB53" i="3" s="1"/>
  <c r="F14" i="2" s="1"/>
  <c r="BB55" i="3"/>
  <c r="BB56" i="3" s="1"/>
  <c r="F15" i="2" s="1"/>
  <c r="BA8" i="3"/>
  <c r="BA10" i="3" s="1"/>
  <c r="E7" i="2" s="1"/>
  <c r="BA12" i="3"/>
  <c r="BA17" i="3" s="1"/>
  <c r="E8" i="2" s="1"/>
  <c r="BA39" i="3"/>
  <c r="BA40" i="3" s="1"/>
  <c r="E11" i="2" s="1"/>
  <c r="E16" i="2" l="1"/>
  <c r="G23" i="2" l="1"/>
  <c r="I23" i="2" s="1"/>
  <c r="G17" i="1" s="1"/>
  <c r="G21" i="2"/>
  <c r="I21" i="2" s="1"/>
  <c r="C15" i="1"/>
  <c r="C19" i="1" s="1"/>
  <c r="C22" i="1" s="1"/>
  <c r="G24" i="2"/>
  <c r="I24" i="2" s="1"/>
  <c r="G18" i="1" s="1"/>
  <c r="G22" i="2"/>
  <c r="I22" i="2" s="1"/>
  <c r="G16" i="1" s="1"/>
  <c r="H25" i="2" l="1"/>
  <c r="G23" i="1" s="1"/>
  <c r="G22" i="1" s="1"/>
  <c r="G15" i="1"/>
  <c r="C23" i="1" l="1"/>
  <c r="F30" i="1" s="1"/>
  <c r="F31" i="1" l="1"/>
  <c r="F34" i="1"/>
</calcChain>
</file>

<file path=xl/sharedStrings.xml><?xml version="1.0" encoding="utf-8"?>
<sst xmlns="http://schemas.openxmlformats.org/spreadsheetml/2006/main" count="239" uniqueCount="172">
  <si>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</si>
  <si>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</si>
  <si>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</si>
  <si>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</si>
  <si>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</si>
  <si>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</si>
  <si>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</si>
  <si>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</si>
  <si>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</si>
  <si>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</si>
  <si>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</si>
  <si>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</si>
  <si>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</si>
  <si>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</si>
  <si>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</si>
  <si>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</si>
  <si>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</si>
  <si>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</si>
  <si>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</si>
  <si>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</si>
  <si>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</si>
  <si>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</si>
  <si>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</si>
  <si>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</si>
  <si>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</si>
  <si>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</si>
  <si>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</si>
  <si>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</si>
  <si>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</si>
  <si>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</si>
  <si>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</si>
  <si>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</si>
  <si>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</si>
  <si>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</si>
  <si>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</si>
  <si>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</si>
  <si>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</si>
  <si>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</si>
  <si>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</si>
  <si>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</si>
  <si>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</si>
  <si>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</si>
  <si>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</si>
  <si>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</si>
  <si>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</si>
  <si>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</si>
  <si>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</si>
  <si>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</si>
  <si>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</si>
  <si>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</si>
  <si>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</si>
  <si>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</si>
  <si>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</si>
  <si>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</si>
  <si>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</si>
  <si>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</si>
  <si>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</si>
  <si>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</si>
  <si>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</si>
  <si>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</si>
  <si>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</si>
  <si>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</si>
  <si>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</si>
  <si>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</si>
  <si>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</si>
  <si>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</si>
  <si>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</si>
  <si>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</si>
  <si>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</si>
  <si>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</si>
  <si>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</si>
  <si>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</si>
  <si>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</si>
  <si>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</si>
  <si>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</si>
  <si>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</si>
  <si>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2021</t>
  </si>
  <si>
    <t>PitBull</t>
  </si>
  <si>
    <t>02.</t>
  </si>
  <si>
    <t>Fasáda</t>
  </si>
  <si>
    <t>01.</t>
  </si>
  <si>
    <t>6</t>
  </si>
  <si>
    <t>Úpravy povrchu, podlahy</t>
  </si>
  <si>
    <t>601011193R00</t>
  </si>
  <si>
    <t xml:space="preserve">Kontaktní nátěr pod omítky Cemix K bílý </t>
  </si>
  <si>
    <t>m2</t>
  </si>
  <si>
    <t>602011189R00</t>
  </si>
  <si>
    <t xml:space="preserve">Omítka stěn mozaiková Cemix M </t>
  </si>
  <si>
    <t>60</t>
  </si>
  <si>
    <t>Úpravy povrchů, omítky</t>
  </si>
  <si>
    <t>602011131R</t>
  </si>
  <si>
    <t>Omítka jednovrstvá stěrka MULTI Vhodná jako podkladní vrstva pro šlechtěné omítky.</t>
  </si>
  <si>
    <t>602011188R00</t>
  </si>
  <si>
    <t>Omítka stěn tenkovrstvá silikonová barevná Cemix v odstínu Antracit</t>
  </si>
  <si>
    <t>602011191R00</t>
  </si>
  <si>
    <t xml:space="preserve">Podkladní nátěr pod tenkovrstvé omítky Cemix PASN </t>
  </si>
  <si>
    <t>602011202R00</t>
  </si>
  <si>
    <t xml:space="preserve">Postřik cementový Cemix 052 strojně </t>
  </si>
  <si>
    <t>602011219RT1</t>
  </si>
  <si>
    <t>Omítka jádrová tepelněizolační Cemix 057, strojně tlouštka vrstvy 25 mm</t>
  </si>
  <si>
    <t>62</t>
  </si>
  <si>
    <t>Úpravy povrchů vnější</t>
  </si>
  <si>
    <t>602016193R00</t>
  </si>
  <si>
    <t>Penetrace hloubková stěn stávající fasáda</t>
  </si>
  <si>
    <t>620991121R00</t>
  </si>
  <si>
    <t xml:space="preserve">Zakrývání výplní vnějších otvorů z lešení </t>
  </si>
  <si>
    <t>622325154RT3</t>
  </si>
  <si>
    <t>Zateplovací systém Cemix, ostění, EPS F tl. 40 mm s omítkou silikonovou NRB, zrno 2 mm</t>
  </si>
  <si>
    <t>622325510R00</t>
  </si>
  <si>
    <t xml:space="preserve">Izolace suterénu Cemix, XPS tl. 40 mm, bez PÚ </t>
  </si>
  <si>
    <t>622325564R00</t>
  </si>
  <si>
    <t xml:space="preserve">Zateplovací systém Cemix, parapet, XPS tl. 40 mm </t>
  </si>
  <si>
    <t>622421121RT2</t>
  </si>
  <si>
    <t>Omítka vnější stěn, MVC, hrubá zatřená vyrovnání zdiva</t>
  </si>
  <si>
    <t>622481211RT8</t>
  </si>
  <si>
    <t>Montáž výztužné sítě (perlinky) do stěrky-stěny včetně výztužné sítě a stěrkového tmelu Cemix</t>
  </si>
  <si>
    <t>622481291R00</t>
  </si>
  <si>
    <t xml:space="preserve">Montáž výztužné lišty rohové a dilatační </t>
  </si>
  <si>
    <t>m</t>
  </si>
  <si>
    <t>622904112R00</t>
  </si>
  <si>
    <t xml:space="preserve">Očištění fasád tlakovou vodou složitost 1 - 2 </t>
  </si>
  <si>
    <t>58556813.A</t>
  </si>
  <si>
    <t>lišta rohová  Al s tkaninou</t>
  </si>
  <si>
    <t>94</t>
  </si>
  <si>
    <t>Lešení a stavební výtahy</t>
  </si>
  <si>
    <t>941941041R00</t>
  </si>
  <si>
    <t xml:space="preserve">Montáž lešení leh.řad.s podlahami,š.1,2 m, H 10 m </t>
  </si>
  <si>
    <t>941941291R</t>
  </si>
  <si>
    <t xml:space="preserve">Pronájem lešení po celou dobu stavby </t>
  </si>
  <si>
    <t>941941841R00</t>
  </si>
  <si>
    <t xml:space="preserve">Demontáž lešení leh.řad.s podlahami,š.1,2 m,H 10 m </t>
  </si>
  <si>
    <t>944944011R00</t>
  </si>
  <si>
    <t xml:space="preserve">Montáž ochranné sítě z umělých vláken </t>
  </si>
  <si>
    <t>944944031R00</t>
  </si>
  <si>
    <t xml:space="preserve">Pronájem ochranné sítě po celou dobu stavby </t>
  </si>
  <si>
    <t>944944081R00</t>
  </si>
  <si>
    <t xml:space="preserve">Demontáž ochranné sítě z umělých vláken </t>
  </si>
  <si>
    <t>97</t>
  </si>
  <si>
    <t>Prorážení otvorů</t>
  </si>
  <si>
    <t>970231250R00</t>
  </si>
  <si>
    <t>Řezání cihelného zdiva hl. řezu 250 mm seříznutí vyčnívajících cihel. bloků na rozích</t>
  </si>
  <si>
    <t>99</t>
  </si>
  <si>
    <t>Staveništní přesun hmot</t>
  </si>
  <si>
    <t>999281108R00</t>
  </si>
  <si>
    <t xml:space="preserve">Přesun hmot pro opravy a údržbu do výšky 12 m </t>
  </si>
  <si>
    <t>t</t>
  </si>
  <si>
    <t>711</t>
  </si>
  <si>
    <t>Izolace proti vodě</t>
  </si>
  <si>
    <t>711112001RT1</t>
  </si>
  <si>
    <t>Izolace proti vlhkosti svis. nátěr ALP, za studena 1x nátěr - asfaltový lak ALP ve specifikaci</t>
  </si>
  <si>
    <t>711142559RY2</t>
  </si>
  <si>
    <t>Izolace proti vlhkosti svislá pásy přitavením 1 vrstva - včetně dod. Glastek 40 special mineral</t>
  </si>
  <si>
    <t>998711202R00</t>
  </si>
  <si>
    <t xml:space="preserve">Přesun hmot pro izolace proti vodě, výšky do 12 m </t>
  </si>
  <si>
    <t>764</t>
  </si>
  <si>
    <t>Konstrukce klempířské</t>
  </si>
  <si>
    <t>764410491R00</t>
  </si>
  <si>
    <t xml:space="preserve">Montáž oplechování parapetů Al </t>
  </si>
  <si>
    <t>764410492R00</t>
  </si>
  <si>
    <t xml:space="preserve">Montáž oplechování rohů parapetů Al </t>
  </si>
  <si>
    <t>kus</t>
  </si>
  <si>
    <t>998764202R00</t>
  </si>
  <si>
    <t xml:space="preserve">Přesun hmot pro klempířské konstr., výšky do 12 m </t>
  </si>
  <si>
    <t>767</t>
  </si>
  <si>
    <t>Konstrukce zámečnické</t>
  </si>
  <si>
    <t>767996803R00</t>
  </si>
  <si>
    <t>Demontáž atypických ocelových konstr. do 250 kg zábradlí nad vstupem</t>
  </si>
  <si>
    <t>kg</t>
  </si>
  <si>
    <t>Mimostaveništní doprava</t>
  </si>
  <si>
    <t>Zařízení staveniště</t>
  </si>
  <si>
    <t>Přesun stavebních kapacit</t>
  </si>
  <si>
    <t>Kompletační činnost (IČD)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</si>
</sst>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#,##0\ &quot;Kč&quot;"/>
  </numFmts>
  <fonts count="22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10"/>
      <color indexed="9"/>
      <name val="Arial CE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03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49" fontId="6" fillId="2" borderId="4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Continuous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49" fontId="5" fillId="0" borderId="9" xfId="0" applyNumberFormat="1" applyFont="1" applyBorder="1"/>
    <xf numFmtId="49" fontId="5" fillId="0" borderId="8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49" fontId="4" fillId="2" borderId="9" xfId="0" applyNumberFormat="1" applyFont="1" applyFill="1" applyBorder="1"/>
    <xf numFmtId="49" fontId="3" fillId="2" borderId="9" xfId="0" applyNumberFormat="1" applyFont="1" applyFill="1" applyBorder="1"/>
    <xf numFmtId="3" fontId="5" fillId="0" borderId="11" xfId="0" applyNumberFormat="1" applyFont="1" applyBorder="1" applyAlignment="1">
      <alignment horizontal="left"/>
    </xf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49" fontId="4" fillId="2" borderId="0" xfId="0" applyNumberFormat="1" applyFont="1" applyFill="1"/>
    <xf numFmtId="49" fontId="3" fillId="2" borderId="0" xfId="0" applyNumberFormat="1" applyFont="1" applyFill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6" xfId="0" applyFont="1" applyBorder="1"/>
    <xf numFmtId="0" fontId="1" fillId="0" borderId="0" xfId="0" applyFont="1"/>
    <xf numFmtId="3" fontId="0" fillId="0" borderId="0" xfId="0" applyNumberFormat="1"/>
    <xf numFmtId="0" fontId="5" fillId="0" borderId="7" xfId="0" applyFont="1" applyBorder="1"/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0" fontId="3" fillId="0" borderId="0" xfId="0" applyFont="1"/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3" fillId="0" borderId="13" xfId="0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Alignment="1">
      <alignment horizontal="right"/>
    </xf>
    <xf numFmtId="164" fontId="3" fillId="0" borderId="0" xfId="0" applyNumberFormat="1" applyFont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166" fontId="7" fillId="2" borderId="41" xfId="0" applyNumberFormat="1" applyFont="1" applyFill="1" applyBorder="1" applyAlignment="1">
      <alignment horizontal="right" indent="2"/>
    </xf>
    <xf numFmtId="166" fontId="7" fillId="2" borderId="42" xfId="0" applyNumberFormat="1" applyFont="1" applyFill="1" applyBorder="1" applyAlignment="1">
      <alignment horizontal="right" indent="2"/>
    </xf>
    <xf numFmtId="0" fontId="8" fillId="0" borderId="0" xfId="0" applyFont="1"/>
    <xf numFmtId="0" fontId="9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49" fontId="4" fillId="0" borderId="45" xfId="1" applyNumberFormat="1" applyFont="1" applyBorder="1"/>
    <xf numFmtId="49" fontId="3" fillId="0" borderId="45" xfId="1" applyNumberFormat="1" applyFont="1" applyBorder="1"/>
    <xf numFmtId="49" fontId="3" fillId="0" borderId="45" xfId="1" applyNumberFormat="1" applyFont="1" applyBorder="1" applyAlignment="1">
      <alignment horizontal="right"/>
    </xf>
    <xf numFmtId="0" fontId="3" fillId="0" borderId="46" xfId="1" applyFont="1" applyBorder="1"/>
    <xf numFmtId="49" fontId="3" fillId="0" borderId="45" xfId="0" applyNumberFormat="1" applyFont="1" applyBorder="1" applyAlignment="1">
      <alignment horizontal="left"/>
    </xf>
    <xf numFmtId="0" fontId="3" fillId="0" borderId="47" xfId="0" applyFont="1" applyBorder="1"/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49" fontId="4" fillId="0" borderId="50" xfId="1" applyNumberFormat="1" applyFont="1" applyBorder="1"/>
    <xf numFmtId="49" fontId="3" fillId="0" borderId="50" xfId="1" applyNumberFormat="1" applyFont="1" applyBorder="1"/>
    <xf numFmtId="49" fontId="3" fillId="0" borderId="50" xfId="1" applyNumberFormat="1" applyFont="1" applyBorder="1" applyAlignment="1">
      <alignment horizontal="right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49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5" fillId="0" borderId="0" xfId="0" applyFont="1"/>
    <xf numFmtId="3" fontId="3" fillId="0" borderId="35" xfId="0" applyNumberFormat="1" applyFont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53" xfId="0" applyNumberFormat="1" applyFont="1" applyFill="1" applyBorder="1"/>
    <xf numFmtId="3" fontId="4" fillId="2" borderId="54" xfId="0" applyNumberFormat="1" applyFont="1" applyFill="1" applyBorder="1"/>
    <xf numFmtId="3" fontId="4" fillId="2" borderId="55" xfId="0" applyNumberFormat="1" applyFont="1" applyFill="1" applyBorder="1"/>
    <xf numFmtId="0" fontId="11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3" xfId="0" applyFont="1" applyFill="1" applyBorder="1"/>
    <xf numFmtId="0" fontId="4" fillId="2" borderId="58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3" xfId="0" applyNumberFormat="1" applyFont="1" applyFill="1" applyBorder="1" applyAlignment="1">
      <alignment horizontal="right"/>
    </xf>
    <xf numFmtId="0" fontId="3" fillId="0" borderId="17" xfId="0" applyFont="1" applyBorder="1"/>
    <xf numFmtId="3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31" xfId="0" applyFont="1" applyFill="1" applyBorder="1"/>
    <xf numFmtId="0" fontId="3" fillId="2" borderId="31" xfId="0" applyFont="1" applyFill="1" applyBorder="1"/>
    <xf numFmtId="4" fontId="3" fillId="2" borderId="42" xfId="0" applyNumberFormat="1" applyFont="1" applyFill="1" applyBorder="1"/>
    <xf numFmtId="4" fontId="3" fillId="2" borderId="28" xfId="0" applyNumberFormat="1" applyFont="1" applyFill="1" applyBorder="1"/>
    <xf numFmtId="4" fontId="3" fillId="2" borderId="31" xfId="0" applyNumberFormat="1" applyFont="1" applyFill="1" applyBorder="1"/>
    <xf numFmtId="3" fontId="4" fillId="2" borderId="31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3" fontId="12" fillId="0" borderId="0" xfId="0" applyNumberFormat="1" applyFont="1"/>
    <xf numFmtId="4" fontId="12" fillId="0" borderId="0" xfId="0" applyNumberFormat="1" applyFont="1"/>
    <xf numFmtId="4" fontId="0" fillId="0" borderId="0" xfId="0" applyNumberFormat="1"/>
    <xf numFmtId="0" fontId="13" fillId="0" borderId="0" xfId="1" applyFont="1" applyAlignment="1">
      <alignment horizontal="center"/>
    </xf>
    <xf numFmtId="0" fontId="10" fillId="0" borderId="0" xfId="1"/>
    <xf numFmtId="0" fontId="3" fillId="0" borderId="0" xfId="1" applyFont="1"/>
    <xf numFmtId="0" fontId="14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15" fillId="0" borderId="0" xfId="1" applyFont="1" applyAlignment="1">
      <alignment horizontal="right"/>
    </xf>
    <xf numFmtId="0" fontId="3" fillId="0" borderId="45" xfId="1" applyFont="1" applyBorder="1"/>
    <xf numFmtId="0" fontId="5" fillId="0" borderId="46" xfId="1" applyFont="1" applyBorder="1" applyAlignment="1">
      <alignment horizontal="right"/>
    </xf>
    <xf numFmtId="49" fontId="3" fillId="0" borderId="45" xfId="1" applyNumberFormat="1" applyFont="1" applyBorder="1" applyAlignment="1">
      <alignment horizontal="left"/>
    </xf>
    <xf numFmtId="0" fontId="3" fillId="0" borderId="47" xfId="1" applyFont="1" applyBorder="1"/>
    <xf numFmtId="49" fontId="3" fillId="0" borderId="48" xfId="1" applyNumberFormat="1" applyFont="1" applyBorder="1" applyAlignment="1">
      <alignment horizontal="center"/>
    </xf>
    <xf numFmtId="0" fontId="3" fillId="0" borderId="50" xfId="1" applyFont="1" applyBorder="1"/>
    <xf numFmtId="0" fontId="3" fillId="0" borderId="51" xfId="1" applyFont="1" applyBorder="1" applyAlignment="1">
      <alignment horizontal="center" shrinkToFit="1"/>
    </xf>
    <xf numFmtId="0" fontId="3" fillId="0" borderId="50" xfId="1" applyFont="1" applyBorder="1" applyAlignment="1">
      <alignment horizontal="center" shrinkToFit="1"/>
    </xf>
    <xf numFmtId="0" fontId="3" fillId="0" borderId="52" xfId="1" applyFont="1" applyBorder="1" applyAlignment="1">
      <alignment horizontal="center" shrinkToFit="1"/>
    </xf>
    <xf numFmtId="0" fontId="5" fillId="0" borderId="0" xfId="1" applyFont="1"/>
    <xf numFmtId="0" fontId="3" fillId="0" borderId="0" xfId="1" applyFont="1" applyAlignment="1">
      <alignment horizontal="right"/>
    </xf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4" fillId="0" borderId="15" xfId="1" applyFont="1" applyBorder="1"/>
    <xf numFmtId="0" fontId="3" fillId="0" borderId="9" xfId="1" applyFont="1" applyBorder="1" applyAlignment="1">
      <alignment horizontal="center"/>
    </xf>
    <xf numFmtId="0" fontId="3" fillId="0" borderId="9" xfId="1" applyFont="1" applyBorder="1" applyAlignment="1">
      <alignment horizontal="right"/>
    </xf>
    <xf numFmtId="0" fontId="3" fillId="0" borderId="8" xfId="1" applyFont="1" applyBorder="1"/>
    <xf numFmtId="0" fontId="16" fillId="0" borderId="0" xfId="1" applyFont="1"/>
    <xf numFmtId="0" fontId="17" fillId="0" borderId="59" xfId="1" applyFont="1" applyBorder="1" applyAlignment="1">
      <alignment horizontal="center" vertical="top"/>
    </xf>
    <xf numFmtId="49" fontId="17" fillId="0" borderId="59" xfId="1" applyNumberFormat="1" applyFont="1" applyBorder="1" applyAlignment="1">
      <alignment horizontal="left" vertical="top"/>
    </xf>
    <xf numFmtId="0" fontId="17" fillId="0" borderId="59" xfId="1" applyFont="1" applyBorder="1" applyAlignment="1">
      <alignment vertical="top" wrapText="1"/>
    </xf>
    <xf numFmtId="49" fontId="17" fillId="0" borderId="59" xfId="1" applyNumberFormat="1" applyFont="1" applyBorder="1" applyAlignment="1">
      <alignment horizontal="center" shrinkToFit="1"/>
    </xf>
    <xf numFmtId="4" fontId="17" fillId="0" borderId="59" xfId="1" applyNumberFormat="1" applyFont="1" applyBorder="1" applyAlignment="1">
      <alignment horizontal="right"/>
    </xf>
    <xf numFmtId="4" fontId="17" fillId="0" borderId="59" xfId="1" applyNumberFormat="1" applyFont="1" applyBorder="1"/>
    <xf numFmtId="0" fontId="18" fillId="0" borderId="0" xfId="1" applyFont="1"/>
    <xf numFmtId="0" fontId="3" fillId="2" borderId="10" xfId="1" applyFont="1" applyFill="1" applyBorder="1" applyAlignment="1">
      <alignment horizontal="center"/>
    </xf>
    <xf numFmtId="49" fontId="19" fillId="2" borderId="10" xfId="1" applyNumberFormat="1" applyFont="1" applyFill="1" applyBorder="1" applyAlignment="1">
      <alignment horizontal="left"/>
    </xf>
    <xf numFmtId="0" fontId="19" fillId="2" borderId="15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3" fontId="10" fillId="0" borderId="0" xfId="1" applyNumberFormat="1"/>
    <xf numFmtId="0" fontId="20" fillId="0" borderId="0" xfId="1" applyFont="1"/>
    <xf numFmtId="0" fontId="10" fillId="0" borderId="0" xfId="1" applyAlignment="1">
      <alignment horizontal="right"/>
    </xf>
    <xf numFmtId="0" fontId="21" fillId="0" borderId="0" xfId="1" applyFont="1"/>
    <xf numFmtId="3" fontId="21" fillId="0" borderId="0" xfId="1" applyNumberFormat="1" applyFont="1" applyAlignment="1">
      <alignment horizontal="right"/>
    </xf>
    <xf numFmtId="4" fontId="21" fillId="0" borderId="0" xfId="1" applyNumberFormat="1" applyFont="1"/>
    <xf numFmtId="49" fontId="5" fillId="0" borderId="12" xfId="0" applyNumberFormat="1" applyFont="1" applyBorder="1"/>
    <xf numFmtId="3" fontId="3" fillId="0" borderId="13" xfId="0" applyNumberFormat="1" applyFont="1" applyBorder="1"/>
    <xf numFmtId="3" fontId="3" fillId="0" borderId="56" xfId="0" applyNumberFormat="1" applyFont="1" applyBorder="1"/>
    <xf numFmtId="3" fontId="3" fillId="0" borderId="57" xfId="0" applyNumberFormat="1" applyFont="1" applyBorder="1"/>
  </cellXfs>
  <cellStyles count="2">
    <cellStyle name="Normální" xfId="0" builtinId="0"/>
    <cellStyle name="normální_POL.XLS" xfId="1" xr:uid="{3B4324D3-AC00-4984-AAB6-50A7B4FA85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D9838-4B8C-4488-B2D8-284656BBD3F9}">
  <sheetPr codeName="List21"/>
  <dimension ref="A1:BE55"/>
  <sheetViews>
    <sheetView topLeftCell="A22" workbookViewId="0"/>
  </sheetViews>
  <sheetFormatPr defaultRowHeight="12.5" x14ac:dyDescent="0.25"/>
  <cols>
    <col min="1" max="1" width="2" customWidth="1"/>
    <col min="2" max="2" width="15" customWidth="1"/>
    <col min="3" max="3" width="15.81640625" customWidth="1"/>
    <col min="4" max="4" width="14.54296875" customWidth="1"/>
    <col min="5" max="5" width="13.54296875" customWidth="1"/>
    <col min="6" max="6" width="16.54296875" customWidth="1"/>
    <col min="7" max="7" width="15.26953125" customWidth="1"/>
    <col min="257" max="257" width="2" customWidth="1"/>
    <col min="258" max="258" width="15" customWidth="1"/>
    <col min="259" max="259" width="15.81640625" customWidth="1"/>
    <col min="260" max="260" width="14.54296875" customWidth="1"/>
    <col min="261" max="261" width="13.54296875" customWidth="1"/>
    <col min="262" max="262" width="16.54296875" customWidth="1"/>
    <col min="263" max="263" width="15.26953125" customWidth="1"/>
    <col min="513" max="513" width="2" customWidth="1"/>
    <col min="514" max="514" width="15" customWidth="1"/>
    <col min="515" max="515" width="15.81640625" customWidth="1"/>
    <col min="516" max="516" width="14.54296875" customWidth="1"/>
    <col min="517" max="517" width="13.54296875" customWidth="1"/>
    <col min="518" max="518" width="16.54296875" customWidth="1"/>
    <col min="519" max="519" width="15.26953125" customWidth="1"/>
    <col min="769" max="769" width="2" customWidth="1"/>
    <col min="770" max="770" width="15" customWidth="1"/>
    <col min="771" max="771" width="15.81640625" customWidth="1"/>
    <col min="772" max="772" width="14.54296875" customWidth="1"/>
    <col min="773" max="773" width="13.54296875" customWidth="1"/>
    <col min="774" max="774" width="16.54296875" customWidth="1"/>
    <col min="775" max="775" width="15.26953125" customWidth="1"/>
    <col min="1025" max="1025" width="2" customWidth="1"/>
    <col min="1026" max="1026" width="15" customWidth="1"/>
    <col min="1027" max="1027" width="15.81640625" customWidth="1"/>
    <col min="1028" max="1028" width="14.54296875" customWidth="1"/>
    <col min="1029" max="1029" width="13.54296875" customWidth="1"/>
    <col min="1030" max="1030" width="16.54296875" customWidth="1"/>
    <col min="1031" max="1031" width="15.26953125" customWidth="1"/>
    <col min="1281" max="1281" width="2" customWidth="1"/>
    <col min="1282" max="1282" width="15" customWidth="1"/>
    <col min="1283" max="1283" width="15.81640625" customWidth="1"/>
    <col min="1284" max="1284" width="14.54296875" customWidth="1"/>
    <col min="1285" max="1285" width="13.54296875" customWidth="1"/>
    <col min="1286" max="1286" width="16.54296875" customWidth="1"/>
    <col min="1287" max="1287" width="15.26953125" customWidth="1"/>
    <col min="1537" max="1537" width="2" customWidth="1"/>
    <col min="1538" max="1538" width="15" customWidth="1"/>
    <col min="1539" max="1539" width="15.81640625" customWidth="1"/>
    <col min="1540" max="1540" width="14.54296875" customWidth="1"/>
    <col min="1541" max="1541" width="13.54296875" customWidth="1"/>
    <col min="1542" max="1542" width="16.54296875" customWidth="1"/>
    <col min="1543" max="1543" width="15.26953125" customWidth="1"/>
    <col min="1793" max="1793" width="2" customWidth="1"/>
    <col min="1794" max="1794" width="15" customWidth="1"/>
    <col min="1795" max="1795" width="15.81640625" customWidth="1"/>
    <col min="1796" max="1796" width="14.54296875" customWidth="1"/>
    <col min="1797" max="1797" width="13.54296875" customWidth="1"/>
    <col min="1798" max="1798" width="16.54296875" customWidth="1"/>
    <col min="1799" max="1799" width="15.26953125" customWidth="1"/>
    <col min="2049" max="2049" width="2" customWidth="1"/>
    <col min="2050" max="2050" width="15" customWidth="1"/>
    <col min="2051" max="2051" width="15.81640625" customWidth="1"/>
    <col min="2052" max="2052" width="14.54296875" customWidth="1"/>
    <col min="2053" max="2053" width="13.54296875" customWidth="1"/>
    <col min="2054" max="2054" width="16.54296875" customWidth="1"/>
    <col min="2055" max="2055" width="15.26953125" customWidth="1"/>
    <col min="2305" max="2305" width="2" customWidth="1"/>
    <col min="2306" max="2306" width="15" customWidth="1"/>
    <col min="2307" max="2307" width="15.81640625" customWidth="1"/>
    <col min="2308" max="2308" width="14.54296875" customWidth="1"/>
    <col min="2309" max="2309" width="13.54296875" customWidth="1"/>
    <col min="2310" max="2310" width="16.54296875" customWidth="1"/>
    <col min="2311" max="2311" width="15.26953125" customWidth="1"/>
    <col min="2561" max="2561" width="2" customWidth="1"/>
    <col min="2562" max="2562" width="15" customWidth="1"/>
    <col min="2563" max="2563" width="15.81640625" customWidth="1"/>
    <col min="2564" max="2564" width="14.54296875" customWidth="1"/>
    <col min="2565" max="2565" width="13.54296875" customWidth="1"/>
    <col min="2566" max="2566" width="16.54296875" customWidth="1"/>
    <col min="2567" max="2567" width="15.26953125" customWidth="1"/>
    <col min="2817" max="2817" width="2" customWidth="1"/>
    <col min="2818" max="2818" width="15" customWidth="1"/>
    <col min="2819" max="2819" width="15.81640625" customWidth="1"/>
    <col min="2820" max="2820" width="14.54296875" customWidth="1"/>
    <col min="2821" max="2821" width="13.54296875" customWidth="1"/>
    <col min="2822" max="2822" width="16.54296875" customWidth="1"/>
    <col min="2823" max="2823" width="15.26953125" customWidth="1"/>
    <col min="3073" max="3073" width="2" customWidth="1"/>
    <col min="3074" max="3074" width="15" customWidth="1"/>
    <col min="3075" max="3075" width="15.81640625" customWidth="1"/>
    <col min="3076" max="3076" width="14.54296875" customWidth="1"/>
    <col min="3077" max="3077" width="13.54296875" customWidth="1"/>
    <col min="3078" max="3078" width="16.54296875" customWidth="1"/>
    <col min="3079" max="3079" width="15.26953125" customWidth="1"/>
    <col min="3329" max="3329" width="2" customWidth="1"/>
    <col min="3330" max="3330" width="15" customWidth="1"/>
    <col min="3331" max="3331" width="15.81640625" customWidth="1"/>
    <col min="3332" max="3332" width="14.54296875" customWidth="1"/>
    <col min="3333" max="3333" width="13.54296875" customWidth="1"/>
    <col min="3334" max="3334" width="16.54296875" customWidth="1"/>
    <col min="3335" max="3335" width="15.26953125" customWidth="1"/>
    <col min="3585" max="3585" width="2" customWidth="1"/>
    <col min="3586" max="3586" width="15" customWidth="1"/>
    <col min="3587" max="3587" width="15.81640625" customWidth="1"/>
    <col min="3588" max="3588" width="14.54296875" customWidth="1"/>
    <col min="3589" max="3589" width="13.54296875" customWidth="1"/>
    <col min="3590" max="3590" width="16.54296875" customWidth="1"/>
    <col min="3591" max="3591" width="15.26953125" customWidth="1"/>
    <col min="3841" max="3841" width="2" customWidth="1"/>
    <col min="3842" max="3842" width="15" customWidth="1"/>
    <col min="3843" max="3843" width="15.81640625" customWidth="1"/>
    <col min="3844" max="3844" width="14.54296875" customWidth="1"/>
    <col min="3845" max="3845" width="13.54296875" customWidth="1"/>
    <col min="3846" max="3846" width="16.54296875" customWidth="1"/>
    <col min="3847" max="3847" width="15.26953125" customWidth="1"/>
    <col min="4097" max="4097" width="2" customWidth="1"/>
    <col min="4098" max="4098" width="15" customWidth="1"/>
    <col min="4099" max="4099" width="15.81640625" customWidth="1"/>
    <col min="4100" max="4100" width="14.54296875" customWidth="1"/>
    <col min="4101" max="4101" width="13.54296875" customWidth="1"/>
    <col min="4102" max="4102" width="16.54296875" customWidth="1"/>
    <col min="4103" max="4103" width="15.26953125" customWidth="1"/>
    <col min="4353" max="4353" width="2" customWidth="1"/>
    <col min="4354" max="4354" width="15" customWidth="1"/>
    <col min="4355" max="4355" width="15.81640625" customWidth="1"/>
    <col min="4356" max="4356" width="14.54296875" customWidth="1"/>
    <col min="4357" max="4357" width="13.54296875" customWidth="1"/>
    <col min="4358" max="4358" width="16.54296875" customWidth="1"/>
    <col min="4359" max="4359" width="15.26953125" customWidth="1"/>
    <col min="4609" max="4609" width="2" customWidth="1"/>
    <col min="4610" max="4610" width="15" customWidth="1"/>
    <col min="4611" max="4611" width="15.81640625" customWidth="1"/>
    <col min="4612" max="4612" width="14.54296875" customWidth="1"/>
    <col min="4613" max="4613" width="13.54296875" customWidth="1"/>
    <col min="4614" max="4614" width="16.54296875" customWidth="1"/>
    <col min="4615" max="4615" width="15.26953125" customWidth="1"/>
    <col min="4865" max="4865" width="2" customWidth="1"/>
    <col min="4866" max="4866" width="15" customWidth="1"/>
    <col min="4867" max="4867" width="15.81640625" customWidth="1"/>
    <col min="4868" max="4868" width="14.54296875" customWidth="1"/>
    <col min="4869" max="4869" width="13.54296875" customWidth="1"/>
    <col min="4870" max="4870" width="16.54296875" customWidth="1"/>
    <col min="4871" max="4871" width="15.26953125" customWidth="1"/>
    <col min="5121" max="5121" width="2" customWidth="1"/>
    <col min="5122" max="5122" width="15" customWidth="1"/>
    <col min="5123" max="5123" width="15.81640625" customWidth="1"/>
    <col min="5124" max="5124" width="14.54296875" customWidth="1"/>
    <col min="5125" max="5125" width="13.54296875" customWidth="1"/>
    <col min="5126" max="5126" width="16.54296875" customWidth="1"/>
    <col min="5127" max="5127" width="15.26953125" customWidth="1"/>
    <col min="5377" max="5377" width="2" customWidth="1"/>
    <col min="5378" max="5378" width="15" customWidth="1"/>
    <col min="5379" max="5379" width="15.81640625" customWidth="1"/>
    <col min="5380" max="5380" width="14.54296875" customWidth="1"/>
    <col min="5381" max="5381" width="13.54296875" customWidth="1"/>
    <col min="5382" max="5382" width="16.54296875" customWidth="1"/>
    <col min="5383" max="5383" width="15.26953125" customWidth="1"/>
    <col min="5633" max="5633" width="2" customWidth="1"/>
    <col min="5634" max="5634" width="15" customWidth="1"/>
    <col min="5635" max="5635" width="15.81640625" customWidth="1"/>
    <col min="5636" max="5636" width="14.54296875" customWidth="1"/>
    <col min="5637" max="5637" width="13.54296875" customWidth="1"/>
    <col min="5638" max="5638" width="16.54296875" customWidth="1"/>
    <col min="5639" max="5639" width="15.26953125" customWidth="1"/>
    <col min="5889" max="5889" width="2" customWidth="1"/>
    <col min="5890" max="5890" width="15" customWidth="1"/>
    <col min="5891" max="5891" width="15.81640625" customWidth="1"/>
    <col min="5892" max="5892" width="14.54296875" customWidth="1"/>
    <col min="5893" max="5893" width="13.54296875" customWidth="1"/>
    <col min="5894" max="5894" width="16.54296875" customWidth="1"/>
    <col min="5895" max="5895" width="15.26953125" customWidth="1"/>
    <col min="6145" max="6145" width="2" customWidth="1"/>
    <col min="6146" max="6146" width="15" customWidth="1"/>
    <col min="6147" max="6147" width="15.81640625" customWidth="1"/>
    <col min="6148" max="6148" width="14.54296875" customWidth="1"/>
    <col min="6149" max="6149" width="13.54296875" customWidth="1"/>
    <col min="6150" max="6150" width="16.54296875" customWidth="1"/>
    <col min="6151" max="6151" width="15.26953125" customWidth="1"/>
    <col min="6401" max="6401" width="2" customWidth="1"/>
    <col min="6402" max="6402" width="15" customWidth="1"/>
    <col min="6403" max="6403" width="15.81640625" customWidth="1"/>
    <col min="6404" max="6404" width="14.54296875" customWidth="1"/>
    <col min="6405" max="6405" width="13.54296875" customWidth="1"/>
    <col min="6406" max="6406" width="16.54296875" customWidth="1"/>
    <col min="6407" max="6407" width="15.26953125" customWidth="1"/>
    <col min="6657" max="6657" width="2" customWidth="1"/>
    <col min="6658" max="6658" width="15" customWidth="1"/>
    <col min="6659" max="6659" width="15.81640625" customWidth="1"/>
    <col min="6660" max="6660" width="14.54296875" customWidth="1"/>
    <col min="6661" max="6661" width="13.54296875" customWidth="1"/>
    <col min="6662" max="6662" width="16.54296875" customWidth="1"/>
    <col min="6663" max="6663" width="15.26953125" customWidth="1"/>
    <col min="6913" max="6913" width="2" customWidth="1"/>
    <col min="6914" max="6914" width="15" customWidth="1"/>
    <col min="6915" max="6915" width="15.81640625" customWidth="1"/>
    <col min="6916" max="6916" width="14.54296875" customWidth="1"/>
    <col min="6917" max="6917" width="13.54296875" customWidth="1"/>
    <col min="6918" max="6918" width="16.54296875" customWidth="1"/>
    <col min="6919" max="6919" width="15.26953125" customWidth="1"/>
    <col min="7169" max="7169" width="2" customWidth="1"/>
    <col min="7170" max="7170" width="15" customWidth="1"/>
    <col min="7171" max="7171" width="15.81640625" customWidth="1"/>
    <col min="7172" max="7172" width="14.54296875" customWidth="1"/>
    <col min="7173" max="7173" width="13.54296875" customWidth="1"/>
    <col min="7174" max="7174" width="16.54296875" customWidth="1"/>
    <col min="7175" max="7175" width="15.26953125" customWidth="1"/>
    <col min="7425" max="7425" width="2" customWidth="1"/>
    <col min="7426" max="7426" width="15" customWidth="1"/>
    <col min="7427" max="7427" width="15.81640625" customWidth="1"/>
    <col min="7428" max="7428" width="14.54296875" customWidth="1"/>
    <col min="7429" max="7429" width="13.54296875" customWidth="1"/>
    <col min="7430" max="7430" width="16.54296875" customWidth="1"/>
    <col min="7431" max="7431" width="15.26953125" customWidth="1"/>
    <col min="7681" max="7681" width="2" customWidth="1"/>
    <col min="7682" max="7682" width="15" customWidth="1"/>
    <col min="7683" max="7683" width="15.81640625" customWidth="1"/>
    <col min="7684" max="7684" width="14.54296875" customWidth="1"/>
    <col min="7685" max="7685" width="13.54296875" customWidth="1"/>
    <col min="7686" max="7686" width="16.54296875" customWidth="1"/>
    <col min="7687" max="7687" width="15.26953125" customWidth="1"/>
    <col min="7937" max="7937" width="2" customWidth="1"/>
    <col min="7938" max="7938" width="15" customWidth="1"/>
    <col min="7939" max="7939" width="15.81640625" customWidth="1"/>
    <col min="7940" max="7940" width="14.54296875" customWidth="1"/>
    <col min="7941" max="7941" width="13.54296875" customWidth="1"/>
    <col min="7942" max="7942" width="16.54296875" customWidth="1"/>
    <col min="7943" max="7943" width="15.26953125" customWidth="1"/>
    <col min="8193" max="8193" width="2" customWidth="1"/>
    <col min="8194" max="8194" width="15" customWidth="1"/>
    <col min="8195" max="8195" width="15.81640625" customWidth="1"/>
    <col min="8196" max="8196" width="14.54296875" customWidth="1"/>
    <col min="8197" max="8197" width="13.54296875" customWidth="1"/>
    <col min="8198" max="8198" width="16.54296875" customWidth="1"/>
    <col min="8199" max="8199" width="15.26953125" customWidth="1"/>
    <col min="8449" max="8449" width="2" customWidth="1"/>
    <col min="8450" max="8450" width="15" customWidth="1"/>
    <col min="8451" max="8451" width="15.81640625" customWidth="1"/>
    <col min="8452" max="8452" width="14.54296875" customWidth="1"/>
    <col min="8453" max="8453" width="13.54296875" customWidth="1"/>
    <col min="8454" max="8454" width="16.54296875" customWidth="1"/>
    <col min="8455" max="8455" width="15.26953125" customWidth="1"/>
    <col min="8705" max="8705" width="2" customWidth="1"/>
    <col min="8706" max="8706" width="15" customWidth="1"/>
    <col min="8707" max="8707" width="15.81640625" customWidth="1"/>
    <col min="8708" max="8708" width="14.54296875" customWidth="1"/>
    <col min="8709" max="8709" width="13.54296875" customWidth="1"/>
    <col min="8710" max="8710" width="16.54296875" customWidth="1"/>
    <col min="8711" max="8711" width="15.26953125" customWidth="1"/>
    <col min="8961" max="8961" width="2" customWidth="1"/>
    <col min="8962" max="8962" width="15" customWidth="1"/>
    <col min="8963" max="8963" width="15.81640625" customWidth="1"/>
    <col min="8964" max="8964" width="14.54296875" customWidth="1"/>
    <col min="8965" max="8965" width="13.54296875" customWidth="1"/>
    <col min="8966" max="8966" width="16.54296875" customWidth="1"/>
    <col min="8967" max="8967" width="15.26953125" customWidth="1"/>
    <col min="9217" max="9217" width="2" customWidth="1"/>
    <col min="9218" max="9218" width="15" customWidth="1"/>
    <col min="9219" max="9219" width="15.81640625" customWidth="1"/>
    <col min="9220" max="9220" width="14.54296875" customWidth="1"/>
    <col min="9221" max="9221" width="13.54296875" customWidth="1"/>
    <col min="9222" max="9222" width="16.54296875" customWidth="1"/>
    <col min="9223" max="9223" width="15.26953125" customWidth="1"/>
    <col min="9473" max="9473" width="2" customWidth="1"/>
    <col min="9474" max="9474" width="15" customWidth="1"/>
    <col min="9475" max="9475" width="15.81640625" customWidth="1"/>
    <col min="9476" max="9476" width="14.54296875" customWidth="1"/>
    <col min="9477" max="9477" width="13.54296875" customWidth="1"/>
    <col min="9478" max="9478" width="16.54296875" customWidth="1"/>
    <col min="9479" max="9479" width="15.26953125" customWidth="1"/>
    <col min="9729" max="9729" width="2" customWidth="1"/>
    <col min="9730" max="9730" width="15" customWidth="1"/>
    <col min="9731" max="9731" width="15.81640625" customWidth="1"/>
    <col min="9732" max="9732" width="14.54296875" customWidth="1"/>
    <col min="9733" max="9733" width="13.54296875" customWidth="1"/>
    <col min="9734" max="9734" width="16.54296875" customWidth="1"/>
    <col min="9735" max="9735" width="15.26953125" customWidth="1"/>
    <col min="9985" max="9985" width="2" customWidth="1"/>
    <col min="9986" max="9986" width="15" customWidth="1"/>
    <col min="9987" max="9987" width="15.81640625" customWidth="1"/>
    <col min="9988" max="9988" width="14.54296875" customWidth="1"/>
    <col min="9989" max="9989" width="13.54296875" customWidth="1"/>
    <col min="9990" max="9990" width="16.54296875" customWidth="1"/>
    <col min="9991" max="9991" width="15.26953125" customWidth="1"/>
    <col min="10241" max="10241" width="2" customWidth="1"/>
    <col min="10242" max="10242" width="15" customWidth="1"/>
    <col min="10243" max="10243" width="15.81640625" customWidth="1"/>
    <col min="10244" max="10244" width="14.54296875" customWidth="1"/>
    <col min="10245" max="10245" width="13.54296875" customWidth="1"/>
    <col min="10246" max="10246" width="16.54296875" customWidth="1"/>
    <col min="10247" max="10247" width="15.26953125" customWidth="1"/>
    <col min="10497" max="10497" width="2" customWidth="1"/>
    <col min="10498" max="10498" width="15" customWidth="1"/>
    <col min="10499" max="10499" width="15.81640625" customWidth="1"/>
    <col min="10500" max="10500" width="14.54296875" customWidth="1"/>
    <col min="10501" max="10501" width="13.54296875" customWidth="1"/>
    <col min="10502" max="10502" width="16.54296875" customWidth="1"/>
    <col min="10503" max="10503" width="15.26953125" customWidth="1"/>
    <col min="10753" max="10753" width="2" customWidth="1"/>
    <col min="10754" max="10754" width="15" customWidth="1"/>
    <col min="10755" max="10755" width="15.81640625" customWidth="1"/>
    <col min="10756" max="10756" width="14.54296875" customWidth="1"/>
    <col min="10757" max="10757" width="13.54296875" customWidth="1"/>
    <col min="10758" max="10758" width="16.54296875" customWidth="1"/>
    <col min="10759" max="10759" width="15.26953125" customWidth="1"/>
    <col min="11009" max="11009" width="2" customWidth="1"/>
    <col min="11010" max="11010" width="15" customWidth="1"/>
    <col min="11011" max="11011" width="15.81640625" customWidth="1"/>
    <col min="11012" max="11012" width="14.54296875" customWidth="1"/>
    <col min="11013" max="11013" width="13.54296875" customWidth="1"/>
    <col min="11014" max="11014" width="16.54296875" customWidth="1"/>
    <col min="11015" max="11015" width="15.26953125" customWidth="1"/>
    <col min="11265" max="11265" width="2" customWidth="1"/>
    <col min="11266" max="11266" width="15" customWidth="1"/>
    <col min="11267" max="11267" width="15.81640625" customWidth="1"/>
    <col min="11268" max="11268" width="14.54296875" customWidth="1"/>
    <col min="11269" max="11269" width="13.54296875" customWidth="1"/>
    <col min="11270" max="11270" width="16.54296875" customWidth="1"/>
    <col min="11271" max="11271" width="15.26953125" customWidth="1"/>
    <col min="11521" max="11521" width="2" customWidth="1"/>
    <col min="11522" max="11522" width="15" customWidth="1"/>
    <col min="11523" max="11523" width="15.81640625" customWidth="1"/>
    <col min="11524" max="11524" width="14.54296875" customWidth="1"/>
    <col min="11525" max="11525" width="13.54296875" customWidth="1"/>
    <col min="11526" max="11526" width="16.54296875" customWidth="1"/>
    <col min="11527" max="11527" width="15.26953125" customWidth="1"/>
    <col min="11777" max="11777" width="2" customWidth="1"/>
    <col min="11778" max="11778" width="15" customWidth="1"/>
    <col min="11779" max="11779" width="15.81640625" customWidth="1"/>
    <col min="11780" max="11780" width="14.54296875" customWidth="1"/>
    <col min="11781" max="11781" width="13.54296875" customWidth="1"/>
    <col min="11782" max="11782" width="16.54296875" customWidth="1"/>
    <col min="11783" max="11783" width="15.26953125" customWidth="1"/>
    <col min="12033" max="12033" width="2" customWidth="1"/>
    <col min="12034" max="12034" width="15" customWidth="1"/>
    <col min="12035" max="12035" width="15.81640625" customWidth="1"/>
    <col min="12036" max="12036" width="14.54296875" customWidth="1"/>
    <col min="12037" max="12037" width="13.54296875" customWidth="1"/>
    <col min="12038" max="12038" width="16.54296875" customWidth="1"/>
    <col min="12039" max="12039" width="15.26953125" customWidth="1"/>
    <col min="12289" max="12289" width="2" customWidth="1"/>
    <col min="12290" max="12290" width="15" customWidth="1"/>
    <col min="12291" max="12291" width="15.81640625" customWidth="1"/>
    <col min="12292" max="12292" width="14.54296875" customWidth="1"/>
    <col min="12293" max="12293" width="13.54296875" customWidth="1"/>
    <col min="12294" max="12294" width="16.54296875" customWidth="1"/>
    <col min="12295" max="12295" width="15.26953125" customWidth="1"/>
    <col min="12545" max="12545" width="2" customWidth="1"/>
    <col min="12546" max="12546" width="15" customWidth="1"/>
    <col min="12547" max="12547" width="15.81640625" customWidth="1"/>
    <col min="12548" max="12548" width="14.54296875" customWidth="1"/>
    <col min="12549" max="12549" width="13.54296875" customWidth="1"/>
    <col min="12550" max="12550" width="16.54296875" customWidth="1"/>
    <col min="12551" max="12551" width="15.26953125" customWidth="1"/>
    <col min="12801" max="12801" width="2" customWidth="1"/>
    <col min="12802" max="12802" width="15" customWidth="1"/>
    <col min="12803" max="12803" width="15.81640625" customWidth="1"/>
    <col min="12804" max="12804" width="14.54296875" customWidth="1"/>
    <col min="12805" max="12805" width="13.54296875" customWidth="1"/>
    <col min="12806" max="12806" width="16.54296875" customWidth="1"/>
    <col min="12807" max="12807" width="15.26953125" customWidth="1"/>
    <col min="13057" max="13057" width="2" customWidth="1"/>
    <col min="13058" max="13058" width="15" customWidth="1"/>
    <col min="13059" max="13059" width="15.81640625" customWidth="1"/>
    <col min="13060" max="13060" width="14.54296875" customWidth="1"/>
    <col min="13061" max="13061" width="13.54296875" customWidth="1"/>
    <col min="13062" max="13062" width="16.54296875" customWidth="1"/>
    <col min="13063" max="13063" width="15.26953125" customWidth="1"/>
    <col min="13313" max="13313" width="2" customWidth="1"/>
    <col min="13314" max="13314" width="15" customWidth="1"/>
    <col min="13315" max="13315" width="15.81640625" customWidth="1"/>
    <col min="13316" max="13316" width="14.54296875" customWidth="1"/>
    <col min="13317" max="13317" width="13.54296875" customWidth="1"/>
    <col min="13318" max="13318" width="16.54296875" customWidth="1"/>
    <col min="13319" max="13319" width="15.26953125" customWidth="1"/>
    <col min="13569" max="13569" width="2" customWidth="1"/>
    <col min="13570" max="13570" width="15" customWidth="1"/>
    <col min="13571" max="13571" width="15.81640625" customWidth="1"/>
    <col min="13572" max="13572" width="14.54296875" customWidth="1"/>
    <col min="13573" max="13573" width="13.54296875" customWidth="1"/>
    <col min="13574" max="13574" width="16.54296875" customWidth="1"/>
    <col min="13575" max="13575" width="15.26953125" customWidth="1"/>
    <col min="13825" max="13825" width="2" customWidth="1"/>
    <col min="13826" max="13826" width="15" customWidth="1"/>
    <col min="13827" max="13827" width="15.81640625" customWidth="1"/>
    <col min="13828" max="13828" width="14.54296875" customWidth="1"/>
    <col min="13829" max="13829" width="13.54296875" customWidth="1"/>
    <col min="13830" max="13830" width="16.54296875" customWidth="1"/>
    <col min="13831" max="13831" width="15.26953125" customWidth="1"/>
    <col min="14081" max="14081" width="2" customWidth="1"/>
    <col min="14082" max="14082" width="15" customWidth="1"/>
    <col min="14083" max="14083" width="15.81640625" customWidth="1"/>
    <col min="14084" max="14084" width="14.54296875" customWidth="1"/>
    <col min="14085" max="14085" width="13.54296875" customWidth="1"/>
    <col min="14086" max="14086" width="16.54296875" customWidth="1"/>
    <col min="14087" max="14087" width="15.26953125" customWidth="1"/>
    <col min="14337" max="14337" width="2" customWidth="1"/>
    <col min="14338" max="14338" width="15" customWidth="1"/>
    <col min="14339" max="14339" width="15.81640625" customWidth="1"/>
    <col min="14340" max="14340" width="14.54296875" customWidth="1"/>
    <col min="14341" max="14341" width="13.54296875" customWidth="1"/>
    <col min="14342" max="14342" width="16.54296875" customWidth="1"/>
    <col min="14343" max="14343" width="15.26953125" customWidth="1"/>
    <col min="14593" max="14593" width="2" customWidth="1"/>
    <col min="14594" max="14594" width="15" customWidth="1"/>
    <col min="14595" max="14595" width="15.81640625" customWidth="1"/>
    <col min="14596" max="14596" width="14.54296875" customWidth="1"/>
    <col min="14597" max="14597" width="13.54296875" customWidth="1"/>
    <col min="14598" max="14598" width="16.54296875" customWidth="1"/>
    <col min="14599" max="14599" width="15.26953125" customWidth="1"/>
    <col min="14849" max="14849" width="2" customWidth="1"/>
    <col min="14850" max="14850" width="15" customWidth="1"/>
    <col min="14851" max="14851" width="15.81640625" customWidth="1"/>
    <col min="14852" max="14852" width="14.54296875" customWidth="1"/>
    <col min="14853" max="14853" width="13.54296875" customWidth="1"/>
    <col min="14854" max="14854" width="16.54296875" customWidth="1"/>
    <col min="14855" max="14855" width="15.26953125" customWidth="1"/>
    <col min="15105" max="15105" width="2" customWidth="1"/>
    <col min="15106" max="15106" width="15" customWidth="1"/>
    <col min="15107" max="15107" width="15.81640625" customWidth="1"/>
    <col min="15108" max="15108" width="14.54296875" customWidth="1"/>
    <col min="15109" max="15109" width="13.54296875" customWidth="1"/>
    <col min="15110" max="15110" width="16.54296875" customWidth="1"/>
    <col min="15111" max="15111" width="15.26953125" customWidth="1"/>
    <col min="15361" max="15361" width="2" customWidth="1"/>
    <col min="15362" max="15362" width="15" customWidth="1"/>
    <col min="15363" max="15363" width="15.81640625" customWidth="1"/>
    <col min="15364" max="15364" width="14.54296875" customWidth="1"/>
    <col min="15365" max="15365" width="13.54296875" customWidth="1"/>
    <col min="15366" max="15366" width="16.54296875" customWidth="1"/>
    <col min="15367" max="15367" width="15.26953125" customWidth="1"/>
    <col min="15617" max="15617" width="2" customWidth="1"/>
    <col min="15618" max="15618" width="15" customWidth="1"/>
    <col min="15619" max="15619" width="15.81640625" customWidth="1"/>
    <col min="15620" max="15620" width="14.54296875" customWidth="1"/>
    <col min="15621" max="15621" width="13.54296875" customWidth="1"/>
    <col min="15622" max="15622" width="16.54296875" customWidth="1"/>
    <col min="15623" max="15623" width="15.26953125" customWidth="1"/>
    <col min="15873" max="15873" width="2" customWidth="1"/>
    <col min="15874" max="15874" width="15" customWidth="1"/>
    <col min="15875" max="15875" width="15.81640625" customWidth="1"/>
    <col min="15876" max="15876" width="14.54296875" customWidth="1"/>
    <col min="15877" max="15877" width="13.54296875" customWidth="1"/>
    <col min="15878" max="15878" width="16.54296875" customWidth="1"/>
    <col min="15879" max="15879" width="15.26953125" customWidth="1"/>
    <col min="16129" max="16129" width="2" customWidth="1"/>
    <col min="16130" max="16130" width="15" customWidth="1"/>
    <col min="16131" max="16131" width="15.81640625" customWidth="1"/>
    <col min="16132" max="16132" width="14.54296875" customWidth="1"/>
    <col min="16133" max="16133" width="13.54296875" customWidth="1"/>
    <col min="16134" max="16134" width="16.54296875" customWidth="1"/>
    <col min="16135" max="16135" width="15.26953125" customWidth="1"/>
  </cols>
  <sheetData>
    <row r="1" spans="1:57" ht="24.75" customHeight="1" thickBot="1" x14ac:dyDescent="0.3">
      <c r="A1" s="1" t="s">
        <v>74</v>
      </c>
      <c r="B1" s="2"/>
      <c r="C1" s="2"/>
      <c r="D1" s="2"/>
      <c r="E1" s="2"/>
      <c r="F1" s="2"/>
      <c r="G1" s="2"/>
    </row>
    <row r="2" spans="1:57" ht="12.75" customHeight="1" x14ac:dyDescent="0.3">
      <c r="A2" s="3" t="s">
        <v>0</v>
      </c>
      <c r="B2" s="4"/>
      <c r="C2" s="5" t="str">
        <f>Rekapitulace!H1</f>
        <v>01.</v>
      </c>
      <c r="D2" s="5" t="str">
        <f>Rekapitulace!G2</f>
        <v>Fasáda</v>
      </c>
      <c r="E2" s="6"/>
      <c r="F2" s="7" t="s">
        <v>1</v>
      </c>
      <c r="G2" s="8"/>
    </row>
    <row r="3" spans="1:57" ht="3" hidden="1" customHeight="1" x14ac:dyDescent="0.25">
      <c r="A3" s="9"/>
      <c r="B3" s="10"/>
      <c r="C3" s="11"/>
      <c r="D3" s="11"/>
      <c r="E3" s="12"/>
      <c r="F3" s="13"/>
      <c r="G3" s="14"/>
    </row>
    <row r="4" spans="1:57" ht="12" customHeight="1" x14ac:dyDescent="0.3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57" ht="13" customHeight="1" x14ac:dyDescent="0.3">
      <c r="A5" s="17" t="s">
        <v>78</v>
      </c>
      <c r="B5" s="18"/>
      <c r="C5" s="19" t="s">
        <v>79</v>
      </c>
      <c r="D5" s="20"/>
      <c r="E5" s="18"/>
      <c r="F5" s="13" t="s">
        <v>6</v>
      </c>
      <c r="G5" s="14"/>
    </row>
    <row r="6" spans="1:57" ht="13" customHeight="1" x14ac:dyDescent="0.3">
      <c r="A6" s="15" t="s">
        <v>7</v>
      </c>
      <c r="B6" s="10"/>
      <c r="C6" s="11" t="s">
        <v>8</v>
      </c>
      <c r="D6" s="11"/>
      <c r="E6" s="12"/>
      <c r="F6" s="13" t="s">
        <v>9</v>
      </c>
      <c r="G6" s="21"/>
    </row>
    <row r="7" spans="1:57" ht="13" customHeight="1" x14ac:dyDescent="0.3">
      <c r="A7" s="22" t="s">
        <v>76</v>
      </c>
      <c r="B7" s="23"/>
      <c r="C7" s="24" t="s">
        <v>77</v>
      </c>
      <c r="D7" s="25"/>
      <c r="E7" s="25"/>
      <c r="F7" s="26" t="s">
        <v>10</v>
      </c>
      <c r="G7" s="21">
        <f>IF(PocetMJ=0,,ROUND((F30+F32)/PocetMJ,1))</f>
        <v>0</v>
      </c>
    </row>
    <row r="8" spans="1:57" x14ac:dyDescent="0.25">
      <c r="A8" s="27" t="s">
        <v>11</v>
      </c>
      <c r="B8" s="13"/>
      <c r="C8" s="28"/>
      <c r="D8" s="28"/>
      <c r="E8" s="29"/>
      <c r="F8" s="13" t="s">
        <v>12</v>
      </c>
      <c r="G8" s="30"/>
    </row>
    <row r="9" spans="1:57" x14ac:dyDescent="0.25">
      <c r="A9" s="27" t="s">
        <v>13</v>
      </c>
      <c r="B9" s="13"/>
      <c r="C9" s="28">
        <f>Projektant</f>
        <v>0</v>
      </c>
      <c r="D9" s="28"/>
      <c r="E9" s="29"/>
      <c r="F9" s="13"/>
      <c r="G9" s="30"/>
    </row>
    <row r="10" spans="1:57" x14ac:dyDescent="0.25">
      <c r="A10" s="27" t="s">
        <v>14</v>
      </c>
      <c r="B10" s="13"/>
      <c r="C10" s="28"/>
      <c r="D10" s="28"/>
      <c r="E10" s="28"/>
      <c r="F10" s="13"/>
      <c r="G10" s="31"/>
      <c r="H10" s="32"/>
    </row>
    <row r="11" spans="1:57" ht="13.5" customHeight="1" x14ac:dyDescent="0.25">
      <c r="A11" s="27" t="s">
        <v>15</v>
      </c>
      <c r="B11" s="13"/>
      <c r="C11" s="28"/>
      <c r="D11" s="28"/>
      <c r="E11" s="28"/>
      <c r="F11" s="13" t="s">
        <v>16</v>
      </c>
      <c r="G11" s="31">
        <v>1</v>
      </c>
      <c r="BA11" s="33"/>
      <c r="BB11" s="33"/>
      <c r="BC11" s="33"/>
      <c r="BD11" s="33"/>
      <c r="BE11" s="33"/>
    </row>
    <row r="12" spans="1:57" ht="12.75" customHeight="1" x14ac:dyDescent="0.25">
      <c r="A12" s="34" t="s">
        <v>17</v>
      </c>
      <c r="B12" s="10"/>
      <c r="C12" s="35"/>
      <c r="D12" s="35"/>
      <c r="E12" s="35"/>
      <c r="F12" s="36" t="s">
        <v>18</v>
      </c>
      <c r="G12" s="37"/>
    </row>
    <row r="13" spans="1:57" ht="28.5" customHeight="1" thickBot="1" x14ac:dyDescent="0.3">
      <c r="A13" s="38" t="s">
        <v>19</v>
      </c>
      <c r="B13" s="39"/>
      <c r="C13" s="39"/>
      <c r="D13" s="39"/>
      <c r="E13" s="40"/>
      <c r="F13" s="40"/>
      <c r="G13" s="41"/>
    </row>
    <row r="14" spans="1:57" ht="17.25" customHeight="1" thickBot="1" x14ac:dyDescent="0.35">
      <c r="A14" s="42" t="s">
        <v>20</v>
      </c>
      <c r="B14" s="43"/>
      <c r="C14" s="44"/>
      <c r="D14" s="45" t="s">
        <v>21</v>
      </c>
      <c r="E14" s="46"/>
      <c r="F14" s="46"/>
      <c r="G14" s="44"/>
    </row>
    <row r="15" spans="1:57" ht="16" customHeight="1" x14ac:dyDescent="0.25">
      <c r="A15" s="47"/>
      <c r="B15" s="48" t="s">
        <v>22</v>
      </c>
      <c r="C15" s="49">
        <f>HSV</f>
        <v>0</v>
      </c>
      <c r="D15" s="50" t="str">
        <f>Rekapitulace!A21</f>
        <v>Mimostaveništní doprava</v>
      </c>
      <c r="E15" s="51"/>
      <c r="F15" s="52"/>
      <c r="G15" s="49">
        <f>Rekapitulace!I21</f>
        <v>0</v>
      </c>
    </row>
    <row r="16" spans="1:57" ht="16" customHeight="1" x14ac:dyDescent="0.25">
      <c r="A16" s="47" t="s">
        <v>23</v>
      </c>
      <c r="B16" s="48" t="s">
        <v>24</v>
      </c>
      <c r="C16" s="49">
        <f>PSV</f>
        <v>0</v>
      </c>
      <c r="D16" s="9" t="str">
        <f>Rekapitulace!A22</f>
        <v>Zařízení staveniště</v>
      </c>
      <c r="E16" s="53"/>
      <c r="F16" s="54"/>
      <c r="G16" s="49">
        <f>Rekapitulace!I22</f>
        <v>0</v>
      </c>
    </row>
    <row r="17" spans="1:7" ht="16" customHeight="1" x14ac:dyDescent="0.25">
      <c r="A17" s="47" t="s">
        <v>25</v>
      </c>
      <c r="B17" s="48" t="s">
        <v>26</v>
      </c>
      <c r="C17" s="49">
        <f>Mont</f>
        <v>0</v>
      </c>
      <c r="D17" s="9" t="str">
        <f>Rekapitulace!A23</f>
        <v>Přesun stavebních kapacit</v>
      </c>
      <c r="E17" s="53"/>
      <c r="F17" s="54"/>
      <c r="G17" s="49">
        <f>Rekapitulace!I23</f>
        <v>0</v>
      </c>
    </row>
    <row r="18" spans="1:7" ht="16" customHeight="1" x14ac:dyDescent="0.25">
      <c r="A18" s="55" t="s">
        <v>27</v>
      </c>
      <c r="B18" s="56" t="s">
        <v>28</v>
      </c>
      <c r="C18" s="49">
        <f>Dodavka</f>
        <v>0</v>
      </c>
      <c r="D18" s="9" t="str">
        <f>Rekapitulace!A24</f>
        <v>Kompletační činnost (IČD)</v>
      </c>
      <c r="E18" s="53"/>
      <c r="F18" s="54"/>
      <c r="G18" s="49">
        <f>Rekapitulace!I24</f>
        <v>0</v>
      </c>
    </row>
    <row r="19" spans="1:7" ht="16" customHeight="1" x14ac:dyDescent="0.25">
      <c r="A19" s="57" t="s">
        <v>29</v>
      </c>
      <c r="B19" s="48"/>
      <c r="C19" s="49">
        <f>SUM(C15:C18)</f>
        <v>0</v>
      </c>
      <c r="D19" s="9"/>
      <c r="E19" s="53"/>
      <c r="F19" s="54"/>
      <c r="G19" s="49"/>
    </row>
    <row r="20" spans="1:7" ht="16" customHeight="1" x14ac:dyDescent="0.25">
      <c r="A20" s="57"/>
      <c r="B20" s="48"/>
      <c r="C20" s="49"/>
      <c r="D20" s="9"/>
      <c r="E20" s="53"/>
      <c r="F20" s="54"/>
      <c r="G20" s="49"/>
    </row>
    <row r="21" spans="1:7" ht="16" customHeight="1" x14ac:dyDescent="0.25">
      <c r="A21" s="57" t="s">
        <v>30</v>
      </c>
      <c r="B21" s="48"/>
      <c r="C21" s="49">
        <f>HZS</f>
        <v>0</v>
      </c>
      <c r="D21" s="9"/>
      <c r="E21" s="53"/>
      <c r="F21" s="54"/>
      <c r="G21" s="49"/>
    </row>
    <row r="22" spans="1:7" ht="16" customHeight="1" x14ac:dyDescent="0.25">
      <c r="A22" s="58" t="s">
        <v>31</v>
      </c>
      <c r="B22" s="59"/>
      <c r="C22" s="49">
        <f>C19+C21</f>
        <v>0</v>
      </c>
      <c r="D22" s="9" t="s">
        <v>32</v>
      </c>
      <c r="E22" s="53"/>
      <c r="F22" s="54"/>
      <c r="G22" s="49">
        <f>G23-SUM(G15:G21)</f>
        <v>0</v>
      </c>
    </row>
    <row r="23" spans="1:7" ht="16" customHeight="1" thickBot="1" x14ac:dyDescent="0.3">
      <c r="A23" s="60" t="s">
        <v>33</v>
      </c>
      <c r="B23" s="61"/>
      <c r="C23" s="62">
        <f>C22+G23</f>
        <v>0</v>
      </c>
      <c r="D23" s="63" t="s">
        <v>34</v>
      </c>
      <c r="E23" s="64"/>
      <c r="F23" s="65"/>
      <c r="G23" s="49">
        <f>VRN</f>
        <v>0</v>
      </c>
    </row>
    <row r="24" spans="1:7" ht="13" x14ac:dyDescent="0.3">
      <c r="A24" s="66" t="s">
        <v>35</v>
      </c>
      <c r="B24" s="67"/>
      <c r="C24" s="68"/>
      <c r="D24" s="67" t="s">
        <v>36</v>
      </c>
      <c r="E24" s="67"/>
      <c r="F24" s="69" t="s">
        <v>37</v>
      </c>
      <c r="G24" s="70"/>
    </row>
    <row r="25" spans="1:7" x14ac:dyDescent="0.25">
      <c r="A25" s="58" t="s">
        <v>38</v>
      </c>
      <c r="B25" s="59"/>
      <c r="C25" s="71"/>
      <c r="D25" s="59" t="s">
        <v>38</v>
      </c>
      <c r="E25" s="59"/>
      <c r="F25" s="72" t="s">
        <v>38</v>
      </c>
      <c r="G25" s="73"/>
    </row>
    <row r="26" spans="1:7" ht="37.5" customHeight="1" x14ac:dyDescent="0.25">
      <c r="A26" s="58" t="s">
        <v>39</v>
      </c>
      <c r="B26" s="74"/>
      <c r="C26" s="71"/>
      <c r="D26" s="59" t="s">
        <v>39</v>
      </c>
      <c r="E26" s="59"/>
      <c r="F26" s="72" t="s">
        <v>39</v>
      </c>
      <c r="G26" s="73"/>
    </row>
    <row r="27" spans="1:7" x14ac:dyDescent="0.25">
      <c r="A27" s="58"/>
      <c r="B27" s="75"/>
      <c r="C27" s="71"/>
      <c r="D27" s="59"/>
      <c r="E27" s="59"/>
      <c r="F27" s="72"/>
      <c r="G27" s="73"/>
    </row>
    <row r="28" spans="1:7" x14ac:dyDescent="0.25">
      <c r="A28" s="58" t="s">
        <v>40</v>
      </c>
      <c r="B28" s="59"/>
      <c r="C28" s="71"/>
      <c r="D28" s="72" t="s">
        <v>41</v>
      </c>
      <c r="E28" s="71"/>
      <c r="F28" s="59" t="s">
        <v>41</v>
      </c>
      <c r="G28" s="73"/>
    </row>
    <row r="29" spans="1:7" ht="69" customHeight="1" x14ac:dyDescent="0.25">
      <c r="A29" s="58"/>
      <c r="B29" s="59"/>
      <c r="C29" s="76"/>
      <c r="D29" s="77"/>
      <c r="E29" s="76"/>
      <c r="F29" s="59"/>
      <c r="G29" s="73"/>
    </row>
    <row r="30" spans="1:7" x14ac:dyDescent="0.25">
      <c r="A30" s="78" t="s">
        <v>42</v>
      </c>
      <c r="B30" s="79"/>
      <c r="C30" s="80">
        <v>21</v>
      </c>
      <c r="D30" s="79" t="s">
        <v>43</v>
      </c>
      <c r="E30" s="81"/>
      <c r="F30" s="82">
        <f>C23-F32</f>
        <v>0</v>
      </c>
      <c r="G30" s="83"/>
    </row>
    <row r="31" spans="1:7" x14ac:dyDescent="0.25">
      <c r="A31" s="78" t="s">
        <v>44</v>
      </c>
      <c r="B31" s="79"/>
      <c r="C31" s="80">
        <f>SazbaDPH1</f>
        <v>21</v>
      </c>
      <c r="D31" s="79" t="s">
        <v>45</v>
      </c>
      <c r="E31" s="81"/>
      <c r="F31" s="82">
        <f>ROUND(PRODUCT(F30,C31/100),0)</f>
        <v>0</v>
      </c>
      <c r="G31" s="83"/>
    </row>
    <row r="32" spans="1:7" x14ac:dyDescent="0.25">
      <c r="A32" s="78" t="s">
        <v>42</v>
      </c>
      <c r="B32" s="79"/>
      <c r="C32" s="80">
        <v>0</v>
      </c>
      <c r="D32" s="79" t="s">
        <v>45</v>
      </c>
      <c r="E32" s="81"/>
      <c r="F32" s="82">
        <v>0</v>
      </c>
      <c r="G32" s="83"/>
    </row>
    <row r="33" spans="1:8" x14ac:dyDescent="0.25">
      <c r="A33" s="78" t="s">
        <v>44</v>
      </c>
      <c r="B33" s="84"/>
      <c r="C33" s="85">
        <f>SazbaDPH2</f>
        <v>0</v>
      </c>
      <c r="D33" s="79" t="s">
        <v>45</v>
      </c>
      <c r="E33" s="54"/>
      <c r="F33" s="82">
        <f>ROUND(PRODUCT(F32,C33/100),0)</f>
        <v>0</v>
      </c>
      <c r="G33" s="83"/>
    </row>
    <row r="34" spans="1:8" s="91" customFormat="1" ht="19.5" customHeight="1" thickBot="1" x14ac:dyDescent="0.4">
      <c r="A34" s="86" t="s">
        <v>46</v>
      </c>
      <c r="B34" s="87"/>
      <c r="C34" s="87"/>
      <c r="D34" s="87"/>
      <c r="E34" s="88"/>
      <c r="F34" s="89">
        <f>ROUND(SUM(F30:F33),0)</f>
        <v>0</v>
      </c>
      <c r="G34" s="90"/>
    </row>
    <row r="36" spans="1:8" x14ac:dyDescent="0.25">
      <c r="A36" t="s">
        <v>47</v>
      </c>
      <c r="H36" t="s">
        <v>5</v>
      </c>
    </row>
    <row r="37" spans="1:8" ht="14.25" customHeight="1" x14ac:dyDescent="0.25">
      <c r="B37" s="92"/>
      <c r="C37" s="92"/>
      <c r="D37" s="92"/>
      <c r="E37" s="92"/>
      <c r="F37" s="92"/>
      <c r="G37" s="92"/>
      <c r="H37" t="s">
        <v>5</v>
      </c>
    </row>
    <row r="38" spans="1:8" ht="12.75" customHeight="1" x14ac:dyDescent="0.25">
      <c r="A38" s="93"/>
      <c r="B38" s="92"/>
      <c r="C38" s="92"/>
      <c r="D38" s="92"/>
      <c r="E38" s="92"/>
      <c r="F38" s="92"/>
      <c r="G38" s="92"/>
      <c r="H38" t="s">
        <v>5</v>
      </c>
    </row>
    <row r="39" spans="1:8" x14ac:dyDescent="0.25">
      <c r="A39" s="93"/>
      <c r="B39" s="92"/>
      <c r="C39" s="92"/>
      <c r="D39" s="92"/>
      <c r="E39" s="92"/>
      <c r="F39" s="92"/>
      <c r="G39" s="92"/>
      <c r="H39" t="s">
        <v>5</v>
      </c>
    </row>
    <row r="40" spans="1:8" x14ac:dyDescent="0.25">
      <c r="A40" s="93"/>
      <c r="B40" s="92"/>
      <c r="C40" s="92"/>
      <c r="D40" s="92"/>
      <c r="E40" s="92"/>
      <c r="F40" s="92"/>
      <c r="G40" s="92"/>
      <c r="H40" t="s">
        <v>5</v>
      </c>
    </row>
    <row r="41" spans="1:8" x14ac:dyDescent="0.25">
      <c r="A41" s="93"/>
      <c r="B41" s="92"/>
      <c r="C41" s="92"/>
      <c r="D41" s="92"/>
      <c r="E41" s="92"/>
      <c r="F41" s="92"/>
      <c r="G41" s="92"/>
      <c r="H41" t="s">
        <v>5</v>
      </c>
    </row>
    <row r="42" spans="1:8" x14ac:dyDescent="0.25">
      <c r="A42" s="93"/>
      <c r="B42" s="92"/>
      <c r="C42" s="92"/>
      <c r="D42" s="92"/>
      <c r="E42" s="92"/>
      <c r="F42" s="92"/>
      <c r="G42" s="92"/>
      <c r="H42" t="s">
        <v>5</v>
      </c>
    </row>
    <row r="43" spans="1:8" x14ac:dyDescent="0.25">
      <c r="A43" s="93"/>
      <c r="B43" s="92"/>
      <c r="C43" s="92"/>
      <c r="D43" s="92"/>
      <c r="E43" s="92"/>
      <c r="F43" s="92"/>
      <c r="G43" s="92"/>
      <c r="H43" t="s">
        <v>5</v>
      </c>
    </row>
    <row r="44" spans="1:8" x14ac:dyDescent="0.25">
      <c r="A44" s="93"/>
      <c r="B44" s="92"/>
      <c r="C44" s="92"/>
      <c r="D44" s="92"/>
      <c r="E44" s="92"/>
      <c r="F44" s="92"/>
      <c r="G44" s="92"/>
      <c r="H44" t="s">
        <v>5</v>
      </c>
    </row>
    <row r="45" spans="1:8" ht="0.75" customHeight="1" x14ac:dyDescent="0.25">
      <c r="A45" s="93"/>
      <c r="B45" s="92"/>
      <c r="C45" s="92"/>
      <c r="D45" s="92"/>
      <c r="E45" s="92"/>
      <c r="F45" s="92"/>
      <c r="G45" s="92"/>
      <c r="H45" t="s">
        <v>5</v>
      </c>
    </row>
    <row r="46" spans="1:8" x14ac:dyDescent="0.25">
      <c r="B46" s="94"/>
      <c r="C46" s="94"/>
      <c r="D46" s="94"/>
      <c r="E46" s="94"/>
      <c r="F46" s="94"/>
      <c r="G46" s="94"/>
    </row>
    <row r="47" spans="1:8" x14ac:dyDescent="0.25">
      <c r="B47" s="94"/>
      <c r="C47" s="94"/>
      <c r="D47" s="94"/>
      <c r="E47" s="94"/>
      <c r="F47" s="94"/>
      <c r="G47" s="94"/>
    </row>
    <row r="48" spans="1:8" x14ac:dyDescent="0.25">
      <c r="B48" s="94"/>
      <c r="C48" s="94"/>
      <c r="D48" s="94"/>
      <c r="E48" s="94"/>
      <c r="F48" s="94"/>
      <c r="G48" s="94"/>
    </row>
    <row r="49" spans="2:7" x14ac:dyDescent="0.25">
      <c r="B49" s="94"/>
      <c r="C49" s="94"/>
      <c r="D49" s="94"/>
      <c r="E49" s="94"/>
      <c r="F49" s="94"/>
      <c r="G49" s="94"/>
    </row>
    <row r="50" spans="2:7" x14ac:dyDescent="0.25">
      <c r="B50" s="94"/>
      <c r="C50" s="94"/>
      <c r="D50" s="94"/>
      <c r="E50" s="94"/>
      <c r="F50" s="94"/>
      <c r="G50" s="94"/>
    </row>
    <row r="51" spans="2:7" x14ac:dyDescent="0.25">
      <c r="B51" s="94"/>
      <c r="C51" s="94"/>
      <c r="D51" s="94"/>
      <c r="E51" s="94"/>
      <c r="F51" s="94"/>
      <c r="G51" s="94"/>
    </row>
    <row r="52" spans="2:7" x14ac:dyDescent="0.25">
      <c r="B52" s="94"/>
      <c r="C52" s="94"/>
      <c r="D52" s="94"/>
      <c r="E52" s="94"/>
      <c r="F52" s="94"/>
      <c r="G52" s="94"/>
    </row>
    <row r="53" spans="2:7" x14ac:dyDescent="0.25">
      <c r="B53" s="94"/>
      <c r="C53" s="94"/>
      <c r="D53" s="94"/>
      <c r="E53" s="94"/>
      <c r="F53" s="94"/>
      <c r="G53" s="94"/>
    </row>
    <row r="54" spans="2:7" x14ac:dyDescent="0.25">
      <c r="B54" s="94"/>
      <c r="C54" s="94"/>
      <c r="D54" s="94"/>
      <c r="E54" s="94"/>
      <c r="F54" s="94"/>
      <c r="G54" s="94"/>
    </row>
    <row r="55" spans="2:7" x14ac:dyDescent="0.25">
      <c r="B55" s="94"/>
      <c r="C55" s="94"/>
      <c r="D55" s="94"/>
      <c r="E55" s="94"/>
      <c r="F55" s="94"/>
      <c r="G55" s="94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95829-0BB8-4334-970E-0E1EF23D63E8}">
  <sheetPr codeName="List31"/>
  <dimension ref="A1:IV76"/>
  <sheetViews>
    <sheetView topLeftCell="A13" workbookViewId="0">
      <selection activeCell="H25" sqref="H25:I25"/>
    </sheetView>
  </sheetViews>
  <sheetFormatPr defaultRowHeight="12.5" x14ac:dyDescent="0.25"/>
  <cols>
    <col min="1" max="1" width="5.81640625" customWidth="1"/>
    <col min="2" max="2" width="6.1796875" customWidth="1"/>
    <col min="3" max="3" width="11.453125" customWidth="1"/>
    <col min="4" max="4" width="15.81640625" customWidth="1"/>
    <col min="5" max="5" width="11.26953125" customWidth="1"/>
    <col min="6" max="6" width="10.81640625" customWidth="1"/>
    <col min="7" max="7" width="11" customWidth="1"/>
    <col min="8" max="8" width="11.1796875" customWidth="1"/>
    <col min="9" max="9" width="10.7265625" customWidth="1"/>
    <col min="257" max="257" width="5.81640625" customWidth="1"/>
    <col min="258" max="258" width="6.1796875" customWidth="1"/>
    <col min="259" max="259" width="11.453125" customWidth="1"/>
    <col min="260" max="260" width="15.81640625" customWidth="1"/>
    <col min="261" max="261" width="11.26953125" customWidth="1"/>
    <col min="262" max="262" width="10.81640625" customWidth="1"/>
    <col min="263" max="263" width="11" customWidth="1"/>
    <col min="264" max="264" width="11.1796875" customWidth="1"/>
    <col min="265" max="265" width="10.7265625" customWidth="1"/>
    <col min="513" max="513" width="5.81640625" customWidth="1"/>
    <col min="514" max="514" width="6.1796875" customWidth="1"/>
    <col min="515" max="515" width="11.453125" customWidth="1"/>
    <col min="516" max="516" width="15.81640625" customWidth="1"/>
    <col min="517" max="517" width="11.26953125" customWidth="1"/>
    <col min="518" max="518" width="10.81640625" customWidth="1"/>
    <col min="519" max="519" width="11" customWidth="1"/>
    <col min="520" max="520" width="11.1796875" customWidth="1"/>
    <col min="521" max="521" width="10.7265625" customWidth="1"/>
    <col min="769" max="769" width="5.81640625" customWidth="1"/>
    <col min="770" max="770" width="6.1796875" customWidth="1"/>
    <col min="771" max="771" width="11.453125" customWidth="1"/>
    <col min="772" max="772" width="15.81640625" customWidth="1"/>
    <col min="773" max="773" width="11.26953125" customWidth="1"/>
    <col min="774" max="774" width="10.81640625" customWidth="1"/>
    <col min="775" max="775" width="11" customWidth="1"/>
    <col min="776" max="776" width="11.1796875" customWidth="1"/>
    <col min="777" max="777" width="10.7265625" customWidth="1"/>
    <col min="1025" max="1025" width="5.81640625" customWidth="1"/>
    <col min="1026" max="1026" width="6.1796875" customWidth="1"/>
    <col min="1027" max="1027" width="11.453125" customWidth="1"/>
    <col min="1028" max="1028" width="15.81640625" customWidth="1"/>
    <col min="1029" max="1029" width="11.26953125" customWidth="1"/>
    <col min="1030" max="1030" width="10.81640625" customWidth="1"/>
    <col min="1031" max="1031" width="11" customWidth="1"/>
    <col min="1032" max="1032" width="11.1796875" customWidth="1"/>
    <col min="1033" max="1033" width="10.7265625" customWidth="1"/>
    <col min="1281" max="1281" width="5.81640625" customWidth="1"/>
    <col min="1282" max="1282" width="6.1796875" customWidth="1"/>
    <col min="1283" max="1283" width="11.453125" customWidth="1"/>
    <col min="1284" max="1284" width="15.81640625" customWidth="1"/>
    <col min="1285" max="1285" width="11.26953125" customWidth="1"/>
    <col min="1286" max="1286" width="10.81640625" customWidth="1"/>
    <col min="1287" max="1287" width="11" customWidth="1"/>
    <col min="1288" max="1288" width="11.1796875" customWidth="1"/>
    <col min="1289" max="1289" width="10.7265625" customWidth="1"/>
    <col min="1537" max="1537" width="5.81640625" customWidth="1"/>
    <col min="1538" max="1538" width="6.1796875" customWidth="1"/>
    <col min="1539" max="1539" width="11.453125" customWidth="1"/>
    <col min="1540" max="1540" width="15.81640625" customWidth="1"/>
    <col min="1541" max="1541" width="11.26953125" customWidth="1"/>
    <col min="1542" max="1542" width="10.81640625" customWidth="1"/>
    <col min="1543" max="1543" width="11" customWidth="1"/>
    <col min="1544" max="1544" width="11.1796875" customWidth="1"/>
    <col min="1545" max="1545" width="10.7265625" customWidth="1"/>
    <col min="1793" max="1793" width="5.81640625" customWidth="1"/>
    <col min="1794" max="1794" width="6.1796875" customWidth="1"/>
    <col min="1795" max="1795" width="11.453125" customWidth="1"/>
    <col min="1796" max="1796" width="15.81640625" customWidth="1"/>
    <col min="1797" max="1797" width="11.26953125" customWidth="1"/>
    <col min="1798" max="1798" width="10.81640625" customWidth="1"/>
    <col min="1799" max="1799" width="11" customWidth="1"/>
    <col min="1800" max="1800" width="11.1796875" customWidth="1"/>
    <col min="1801" max="1801" width="10.7265625" customWidth="1"/>
    <col min="2049" max="2049" width="5.81640625" customWidth="1"/>
    <col min="2050" max="2050" width="6.1796875" customWidth="1"/>
    <col min="2051" max="2051" width="11.453125" customWidth="1"/>
    <col min="2052" max="2052" width="15.81640625" customWidth="1"/>
    <col min="2053" max="2053" width="11.26953125" customWidth="1"/>
    <col min="2054" max="2054" width="10.81640625" customWidth="1"/>
    <col min="2055" max="2055" width="11" customWidth="1"/>
    <col min="2056" max="2056" width="11.1796875" customWidth="1"/>
    <col min="2057" max="2057" width="10.7265625" customWidth="1"/>
    <col min="2305" max="2305" width="5.81640625" customWidth="1"/>
    <col min="2306" max="2306" width="6.1796875" customWidth="1"/>
    <col min="2307" max="2307" width="11.453125" customWidth="1"/>
    <col min="2308" max="2308" width="15.81640625" customWidth="1"/>
    <col min="2309" max="2309" width="11.26953125" customWidth="1"/>
    <col min="2310" max="2310" width="10.81640625" customWidth="1"/>
    <col min="2311" max="2311" width="11" customWidth="1"/>
    <col min="2312" max="2312" width="11.1796875" customWidth="1"/>
    <col min="2313" max="2313" width="10.7265625" customWidth="1"/>
    <col min="2561" max="2561" width="5.81640625" customWidth="1"/>
    <col min="2562" max="2562" width="6.1796875" customWidth="1"/>
    <col min="2563" max="2563" width="11.453125" customWidth="1"/>
    <col min="2564" max="2564" width="15.81640625" customWidth="1"/>
    <col min="2565" max="2565" width="11.26953125" customWidth="1"/>
    <col min="2566" max="2566" width="10.81640625" customWidth="1"/>
    <col min="2567" max="2567" width="11" customWidth="1"/>
    <col min="2568" max="2568" width="11.1796875" customWidth="1"/>
    <col min="2569" max="2569" width="10.7265625" customWidth="1"/>
    <col min="2817" max="2817" width="5.81640625" customWidth="1"/>
    <col min="2818" max="2818" width="6.1796875" customWidth="1"/>
    <col min="2819" max="2819" width="11.453125" customWidth="1"/>
    <col min="2820" max="2820" width="15.81640625" customWidth="1"/>
    <col min="2821" max="2821" width="11.26953125" customWidth="1"/>
    <col min="2822" max="2822" width="10.81640625" customWidth="1"/>
    <col min="2823" max="2823" width="11" customWidth="1"/>
    <col min="2824" max="2824" width="11.1796875" customWidth="1"/>
    <col min="2825" max="2825" width="10.7265625" customWidth="1"/>
    <col min="3073" max="3073" width="5.81640625" customWidth="1"/>
    <col min="3074" max="3074" width="6.1796875" customWidth="1"/>
    <col min="3075" max="3075" width="11.453125" customWidth="1"/>
    <col min="3076" max="3076" width="15.81640625" customWidth="1"/>
    <col min="3077" max="3077" width="11.26953125" customWidth="1"/>
    <col min="3078" max="3078" width="10.81640625" customWidth="1"/>
    <col min="3079" max="3079" width="11" customWidth="1"/>
    <col min="3080" max="3080" width="11.1796875" customWidth="1"/>
    <col min="3081" max="3081" width="10.7265625" customWidth="1"/>
    <col min="3329" max="3329" width="5.81640625" customWidth="1"/>
    <col min="3330" max="3330" width="6.1796875" customWidth="1"/>
    <col min="3331" max="3331" width="11.453125" customWidth="1"/>
    <col min="3332" max="3332" width="15.81640625" customWidth="1"/>
    <col min="3333" max="3333" width="11.26953125" customWidth="1"/>
    <col min="3334" max="3334" width="10.81640625" customWidth="1"/>
    <col min="3335" max="3335" width="11" customWidth="1"/>
    <col min="3336" max="3336" width="11.1796875" customWidth="1"/>
    <col min="3337" max="3337" width="10.7265625" customWidth="1"/>
    <col min="3585" max="3585" width="5.81640625" customWidth="1"/>
    <col min="3586" max="3586" width="6.1796875" customWidth="1"/>
    <col min="3587" max="3587" width="11.453125" customWidth="1"/>
    <col min="3588" max="3588" width="15.81640625" customWidth="1"/>
    <col min="3589" max="3589" width="11.26953125" customWidth="1"/>
    <col min="3590" max="3590" width="10.81640625" customWidth="1"/>
    <col min="3591" max="3591" width="11" customWidth="1"/>
    <col min="3592" max="3592" width="11.1796875" customWidth="1"/>
    <col min="3593" max="3593" width="10.7265625" customWidth="1"/>
    <col min="3841" max="3841" width="5.81640625" customWidth="1"/>
    <col min="3842" max="3842" width="6.1796875" customWidth="1"/>
    <col min="3843" max="3843" width="11.453125" customWidth="1"/>
    <col min="3844" max="3844" width="15.81640625" customWidth="1"/>
    <col min="3845" max="3845" width="11.26953125" customWidth="1"/>
    <col min="3846" max="3846" width="10.81640625" customWidth="1"/>
    <col min="3847" max="3847" width="11" customWidth="1"/>
    <col min="3848" max="3848" width="11.1796875" customWidth="1"/>
    <col min="3849" max="3849" width="10.7265625" customWidth="1"/>
    <col min="4097" max="4097" width="5.81640625" customWidth="1"/>
    <col min="4098" max="4098" width="6.1796875" customWidth="1"/>
    <col min="4099" max="4099" width="11.453125" customWidth="1"/>
    <col min="4100" max="4100" width="15.81640625" customWidth="1"/>
    <col min="4101" max="4101" width="11.26953125" customWidth="1"/>
    <col min="4102" max="4102" width="10.81640625" customWidth="1"/>
    <col min="4103" max="4103" width="11" customWidth="1"/>
    <col min="4104" max="4104" width="11.1796875" customWidth="1"/>
    <col min="4105" max="4105" width="10.7265625" customWidth="1"/>
    <col min="4353" max="4353" width="5.81640625" customWidth="1"/>
    <col min="4354" max="4354" width="6.1796875" customWidth="1"/>
    <col min="4355" max="4355" width="11.453125" customWidth="1"/>
    <col min="4356" max="4356" width="15.81640625" customWidth="1"/>
    <col min="4357" max="4357" width="11.26953125" customWidth="1"/>
    <col min="4358" max="4358" width="10.81640625" customWidth="1"/>
    <col min="4359" max="4359" width="11" customWidth="1"/>
    <col min="4360" max="4360" width="11.1796875" customWidth="1"/>
    <col min="4361" max="4361" width="10.7265625" customWidth="1"/>
    <col min="4609" max="4609" width="5.81640625" customWidth="1"/>
    <col min="4610" max="4610" width="6.1796875" customWidth="1"/>
    <col min="4611" max="4611" width="11.453125" customWidth="1"/>
    <col min="4612" max="4612" width="15.81640625" customWidth="1"/>
    <col min="4613" max="4613" width="11.26953125" customWidth="1"/>
    <col min="4614" max="4614" width="10.81640625" customWidth="1"/>
    <col min="4615" max="4615" width="11" customWidth="1"/>
    <col min="4616" max="4616" width="11.1796875" customWidth="1"/>
    <col min="4617" max="4617" width="10.7265625" customWidth="1"/>
    <col min="4865" max="4865" width="5.81640625" customWidth="1"/>
    <col min="4866" max="4866" width="6.1796875" customWidth="1"/>
    <col min="4867" max="4867" width="11.453125" customWidth="1"/>
    <col min="4868" max="4868" width="15.81640625" customWidth="1"/>
    <col min="4869" max="4869" width="11.26953125" customWidth="1"/>
    <col min="4870" max="4870" width="10.81640625" customWidth="1"/>
    <col min="4871" max="4871" width="11" customWidth="1"/>
    <col min="4872" max="4872" width="11.1796875" customWidth="1"/>
    <col min="4873" max="4873" width="10.7265625" customWidth="1"/>
    <col min="5121" max="5121" width="5.81640625" customWidth="1"/>
    <col min="5122" max="5122" width="6.1796875" customWidth="1"/>
    <col min="5123" max="5123" width="11.453125" customWidth="1"/>
    <col min="5124" max="5124" width="15.81640625" customWidth="1"/>
    <col min="5125" max="5125" width="11.26953125" customWidth="1"/>
    <col min="5126" max="5126" width="10.81640625" customWidth="1"/>
    <col min="5127" max="5127" width="11" customWidth="1"/>
    <col min="5128" max="5128" width="11.1796875" customWidth="1"/>
    <col min="5129" max="5129" width="10.7265625" customWidth="1"/>
    <col min="5377" max="5377" width="5.81640625" customWidth="1"/>
    <col min="5378" max="5378" width="6.1796875" customWidth="1"/>
    <col min="5379" max="5379" width="11.453125" customWidth="1"/>
    <col min="5380" max="5380" width="15.81640625" customWidth="1"/>
    <col min="5381" max="5381" width="11.26953125" customWidth="1"/>
    <col min="5382" max="5382" width="10.81640625" customWidth="1"/>
    <col min="5383" max="5383" width="11" customWidth="1"/>
    <col min="5384" max="5384" width="11.1796875" customWidth="1"/>
    <col min="5385" max="5385" width="10.7265625" customWidth="1"/>
    <col min="5633" max="5633" width="5.81640625" customWidth="1"/>
    <col min="5634" max="5634" width="6.1796875" customWidth="1"/>
    <col min="5635" max="5635" width="11.453125" customWidth="1"/>
    <col min="5636" max="5636" width="15.81640625" customWidth="1"/>
    <col min="5637" max="5637" width="11.26953125" customWidth="1"/>
    <col min="5638" max="5638" width="10.81640625" customWidth="1"/>
    <col min="5639" max="5639" width="11" customWidth="1"/>
    <col min="5640" max="5640" width="11.1796875" customWidth="1"/>
    <col min="5641" max="5641" width="10.7265625" customWidth="1"/>
    <col min="5889" max="5889" width="5.81640625" customWidth="1"/>
    <col min="5890" max="5890" width="6.1796875" customWidth="1"/>
    <col min="5891" max="5891" width="11.453125" customWidth="1"/>
    <col min="5892" max="5892" width="15.81640625" customWidth="1"/>
    <col min="5893" max="5893" width="11.26953125" customWidth="1"/>
    <col min="5894" max="5894" width="10.81640625" customWidth="1"/>
    <col min="5895" max="5895" width="11" customWidth="1"/>
    <col min="5896" max="5896" width="11.1796875" customWidth="1"/>
    <col min="5897" max="5897" width="10.7265625" customWidth="1"/>
    <col min="6145" max="6145" width="5.81640625" customWidth="1"/>
    <col min="6146" max="6146" width="6.1796875" customWidth="1"/>
    <col min="6147" max="6147" width="11.453125" customWidth="1"/>
    <col min="6148" max="6148" width="15.81640625" customWidth="1"/>
    <col min="6149" max="6149" width="11.26953125" customWidth="1"/>
    <col min="6150" max="6150" width="10.81640625" customWidth="1"/>
    <col min="6151" max="6151" width="11" customWidth="1"/>
    <col min="6152" max="6152" width="11.1796875" customWidth="1"/>
    <col min="6153" max="6153" width="10.7265625" customWidth="1"/>
    <col min="6401" max="6401" width="5.81640625" customWidth="1"/>
    <col min="6402" max="6402" width="6.1796875" customWidth="1"/>
    <col min="6403" max="6403" width="11.453125" customWidth="1"/>
    <col min="6404" max="6404" width="15.81640625" customWidth="1"/>
    <col min="6405" max="6405" width="11.26953125" customWidth="1"/>
    <col min="6406" max="6406" width="10.81640625" customWidth="1"/>
    <col min="6407" max="6407" width="11" customWidth="1"/>
    <col min="6408" max="6408" width="11.1796875" customWidth="1"/>
    <col min="6409" max="6409" width="10.7265625" customWidth="1"/>
    <col min="6657" max="6657" width="5.81640625" customWidth="1"/>
    <col min="6658" max="6658" width="6.1796875" customWidth="1"/>
    <col min="6659" max="6659" width="11.453125" customWidth="1"/>
    <col min="6660" max="6660" width="15.81640625" customWidth="1"/>
    <col min="6661" max="6661" width="11.26953125" customWidth="1"/>
    <col min="6662" max="6662" width="10.81640625" customWidth="1"/>
    <col min="6663" max="6663" width="11" customWidth="1"/>
    <col min="6664" max="6664" width="11.1796875" customWidth="1"/>
    <col min="6665" max="6665" width="10.7265625" customWidth="1"/>
    <col min="6913" max="6913" width="5.81640625" customWidth="1"/>
    <col min="6914" max="6914" width="6.1796875" customWidth="1"/>
    <col min="6915" max="6915" width="11.453125" customWidth="1"/>
    <col min="6916" max="6916" width="15.81640625" customWidth="1"/>
    <col min="6917" max="6917" width="11.26953125" customWidth="1"/>
    <col min="6918" max="6918" width="10.81640625" customWidth="1"/>
    <col min="6919" max="6919" width="11" customWidth="1"/>
    <col min="6920" max="6920" width="11.1796875" customWidth="1"/>
    <col min="6921" max="6921" width="10.7265625" customWidth="1"/>
    <col min="7169" max="7169" width="5.81640625" customWidth="1"/>
    <col min="7170" max="7170" width="6.1796875" customWidth="1"/>
    <col min="7171" max="7171" width="11.453125" customWidth="1"/>
    <col min="7172" max="7172" width="15.81640625" customWidth="1"/>
    <col min="7173" max="7173" width="11.26953125" customWidth="1"/>
    <col min="7174" max="7174" width="10.81640625" customWidth="1"/>
    <col min="7175" max="7175" width="11" customWidth="1"/>
    <col min="7176" max="7176" width="11.1796875" customWidth="1"/>
    <col min="7177" max="7177" width="10.7265625" customWidth="1"/>
    <col min="7425" max="7425" width="5.81640625" customWidth="1"/>
    <col min="7426" max="7426" width="6.1796875" customWidth="1"/>
    <col min="7427" max="7427" width="11.453125" customWidth="1"/>
    <col min="7428" max="7428" width="15.81640625" customWidth="1"/>
    <col min="7429" max="7429" width="11.26953125" customWidth="1"/>
    <col min="7430" max="7430" width="10.81640625" customWidth="1"/>
    <col min="7431" max="7431" width="11" customWidth="1"/>
    <col min="7432" max="7432" width="11.1796875" customWidth="1"/>
    <col min="7433" max="7433" width="10.7265625" customWidth="1"/>
    <col min="7681" max="7681" width="5.81640625" customWidth="1"/>
    <col min="7682" max="7682" width="6.1796875" customWidth="1"/>
    <col min="7683" max="7683" width="11.453125" customWidth="1"/>
    <col min="7684" max="7684" width="15.81640625" customWidth="1"/>
    <col min="7685" max="7685" width="11.26953125" customWidth="1"/>
    <col min="7686" max="7686" width="10.81640625" customWidth="1"/>
    <col min="7687" max="7687" width="11" customWidth="1"/>
    <col min="7688" max="7688" width="11.1796875" customWidth="1"/>
    <col min="7689" max="7689" width="10.7265625" customWidth="1"/>
    <col min="7937" max="7937" width="5.81640625" customWidth="1"/>
    <col min="7938" max="7938" width="6.1796875" customWidth="1"/>
    <col min="7939" max="7939" width="11.453125" customWidth="1"/>
    <col min="7940" max="7940" width="15.81640625" customWidth="1"/>
    <col min="7941" max="7941" width="11.26953125" customWidth="1"/>
    <col min="7942" max="7942" width="10.81640625" customWidth="1"/>
    <col min="7943" max="7943" width="11" customWidth="1"/>
    <col min="7944" max="7944" width="11.1796875" customWidth="1"/>
    <col min="7945" max="7945" width="10.7265625" customWidth="1"/>
    <col min="8193" max="8193" width="5.81640625" customWidth="1"/>
    <col min="8194" max="8194" width="6.1796875" customWidth="1"/>
    <col min="8195" max="8195" width="11.453125" customWidth="1"/>
    <col min="8196" max="8196" width="15.81640625" customWidth="1"/>
    <col min="8197" max="8197" width="11.26953125" customWidth="1"/>
    <col min="8198" max="8198" width="10.81640625" customWidth="1"/>
    <col min="8199" max="8199" width="11" customWidth="1"/>
    <col min="8200" max="8200" width="11.1796875" customWidth="1"/>
    <col min="8201" max="8201" width="10.7265625" customWidth="1"/>
    <col min="8449" max="8449" width="5.81640625" customWidth="1"/>
    <col min="8450" max="8450" width="6.1796875" customWidth="1"/>
    <col min="8451" max="8451" width="11.453125" customWidth="1"/>
    <col min="8452" max="8452" width="15.81640625" customWidth="1"/>
    <col min="8453" max="8453" width="11.26953125" customWidth="1"/>
    <col min="8454" max="8454" width="10.81640625" customWidth="1"/>
    <col min="8455" max="8455" width="11" customWidth="1"/>
    <col min="8456" max="8456" width="11.1796875" customWidth="1"/>
    <col min="8457" max="8457" width="10.7265625" customWidth="1"/>
    <col min="8705" max="8705" width="5.81640625" customWidth="1"/>
    <col min="8706" max="8706" width="6.1796875" customWidth="1"/>
    <col min="8707" max="8707" width="11.453125" customWidth="1"/>
    <col min="8708" max="8708" width="15.81640625" customWidth="1"/>
    <col min="8709" max="8709" width="11.26953125" customWidth="1"/>
    <col min="8710" max="8710" width="10.81640625" customWidth="1"/>
    <col min="8711" max="8711" width="11" customWidth="1"/>
    <col min="8712" max="8712" width="11.1796875" customWidth="1"/>
    <col min="8713" max="8713" width="10.7265625" customWidth="1"/>
    <col min="8961" max="8961" width="5.81640625" customWidth="1"/>
    <col min="8962" max="8962" width="6.1796875" customWidth="1"/>
    <col min="8963" max="8963" width="11.453125" customWidth="1"/>
    <col min="8964" max="8964" width="15.81640625" customWidth="1"/>
    <col min="8965" max="8965" width="11.26953125" customWidth="1"/>
    <col min="8966" max="8966" width="10.81640625" customWidth="1"/>
    <col min="8967" max="8967" width="11" customWidth="1"/>
    <col min="8968" max="8968" width="11.1796875" customWidth="1"/>
    <col min="8969" max="8969" width="10.7265625" customWidth="1"/>
    <col min="9217" max="9217" width="5.81640625" customWidth="1"/>
    <col min="9218" max="9218" width="6.1796875" customWidth="1"/>
    <col min="9219" max="9219" width="11.453125" customWidth="1"/>
    <col min="9220" max="9220" width="15.81640625" customWidth="1"/>
    <col min="9221" max="9221" width="11.26953125" customWidth="1"/>
    <col min="9222" max="9222" width="10.81640625" customWidth="1"/>
    <col min="9223" max="9223" width="11" customWidth="1"/>
    <col min="9224" max="9224" width="11.1796875" customWidth="1"/>
    <col min="9225" max="9225" width="10.7265625" customWidth="1"/>
    <col min="9473" max="9473" width="5.81640625" customWidth="1"/>
    <col min="9474" max="9474" width="6.1796875" customWidth="1"/>
    <col min="9475" max="9475" width="11.453125" customWidth="1"/>
    <col min="9476" max="9476" width="15.81640625" customWidth="1"/>
    <col min="9477" max="9477" width="11.26953125" customWidth="1"/>
    <col min="9478" max="9478" width="10.81640625" customWidth="1"/>
    <col min="9479" max="9479" width="11" customWidth="1"/>
    <col min="9480" max="9480" width="11.1796875" customWidth="1"/>
    <col min="9481" max="9481" width="10.7265625" customWidth="1"/>
    <col min="9729" max="9729" width="5.81640625" customWidth="1"/>
    <col min="9730" max="9730" width="6.1796875" customWidth="1"/>
    <col min="9731" max="9731" width="11.453125" customWidth="1"/>
    <col min="9732" max="9732" width="15.81640625" customWidth="1"/>
    <col min="9733" max="9733" width="11.26953125" customWidth="1"/>
    <col min="9734" max="9734" width="10.81640625" customWidth="1"/>
    <col min="9735" max="9735" width="11" customWidth="1"/>
    <col min="9736" max="9736" width="11.1796875" customWidth="1"/>
    <col min="9737" max="9737" width="10.7265625" customWidth="1"/>
    <col min="9985" max="9985" width="5.81640625" customWidth="1"/>
    <col min="9986" max="9986" width="6.1796875" customWidth="1"/>
    <col min="9987" max="9987" width="11.453125" customWidth="1"/>
    <col min="9988" max="9988" width="15.81640625" customWidth="1"/>
    <col min="9989" max="9989" width="11.26953125" customWidth="1"/>
    <col min="9990" max="9990" width="10.81640625" customWidth="1"/>
    <col min="9991" max="9991" width="11" customWidth="1"/>
    <col min="9992" max="9992" width="11.1796875" customWidth="1"/>
    <col min="9993" max="9993" width="10.7265625" customWidth="1"/>
    <col min="10241" max="10241" width="5.81640625" customWidth="1"/>
    <col min="10242" max="10242" width="6.1796875" customWidth="1"/>
    <col min="10243" max="10243" width="11.453125" customWidth="1"/>
    <col min="10244" max="10244" width="15.81640625" customWidth="1"/>
    <col min="10245" max="10245" width="11.26953125" customWidth="1"/>
    <col min="10246" max="10246" width="10.81640625" customWidth="1"/>
    <col min="10247" max="10247" width="11" customWidth="1"/>
    <col min="10248" max="10248" width="11.1796875" customWidth="1"/>
    <col min="10249" max="10249" width="10.7265625" customWidth="1"/>
    <col min="10497" max="10497" width="5.81640625" customWidth="1"/>
    <col min="10498" max="10498" width="6.1796875" customWidth="1"/>
    <col min="10499" max="10499" width="11.453125" customWidth="1"/>
    <col min="10500" max="10500" width="15.81640625" customWidth="1"/>
    <col min="10501" max="10501" width="11.26953125" customWidth="1"/>
    <col min="10502" max="10502" width="10.81640625" customWidth="1"/>
    <col min="10503" max="10503" width="11" customWidth="1"/>
    <col min="10504" max="10504" width="11.1796875" customWidth="1"/>
    <col min="10505" max="10505" width="10.7265625" customWidth="1"/>
    <col min="10753" max="10753" width="5.81640625" customWidth="1"/>
    <col min="10754" max="10754" width="6.1796875" customWidth="1"/>
    <col min="10755" max="10755" width="11.453125" customWidth="1"/>
    <col min="10756" max="10756" width="15.81640625" customWidth="1"/>
    <col min="10757" max="10757" width="11.26953125" customWidth="1"/>
    <col min="10758" max="10758" width="10.81640625" customWidth="1"/>
    <col min="10759" max="10759" width="11" customWidth="1"/>
    <col min="10760" max="10760" width="11.1796875" customWidth="1"/>
    <col min="10761" max="10761" width="10.7265625" customWidth="1"/>
    <col min="11009" max="11009" width="5.81640625" customWidth="1"/>
    <col min="11010" max="11010" width="6.1796875" customWidth="1"/>
    <col min="11011" max="11011" width="11.453125" customWidth="1"/>
    <col min="11012" max="11012" width="15.81640625" customWidth="1"/>
    <col min="11013" max="11013" width="11.26953125" customWidth="1"/>
    <col min="11014" max="11014" width="10.81640625" customWidth="1"/>
    <col min="11015" max="11015" width="11" customWidth="1"/>
    <col min="11016" max="11016" width="11.1796875" customWidth="1"/>
    <col min="11017" max="11017" width="10.7265625" customWidth="1"/>
    <col min="11265" max="11265" width="5.81640625" customWidth="1"/>
    <col min="11266" max="11266" width="6.1796875" customWidth="1"/>
    <col min="11267" max="11267" width="11.453125" customWidth="1"/>
    <col min="11268" max="11268" width="15.81640625" customWidth="1"/>
    <col min="11269" max="11269" width="11.26953125" customWidth="1"/>
    <col min="11270" max="11270" width="10.81640625" customWidth="1"/>
    <col min="11271" max="11271" width="11" customWidth="1"/>
    <col min="11272" max="11272" width="11.1796875" customWidth="1"/>
    <col min="11273" max="11273" width="10.7265625" customWidth="1"/>
    <col min="11521" max="11521" width="5.81640625" customWidth="1"/>
    <col min="11522" max="11522" width="6.1796875" customWidth="1"/>
    <col min="11523" max="11523" width="11.453125" customWidth="1"/>
    <col min="11524" max="11524" width="15.81640625" customWidth="1"/>
    <col min="11525" max="11525" width="11.26953125" customWidth="1"/>
    <col min="11526" max="11526" width="10.81640625" customWidth="1"/>
    <col min="11527" max="11527" width="11" customWidth="1"/>
    <col min="11528" max="11528" width="11.1796875" customWidth="1"/>
    <col min="11529" max="11529" width="10.7265625" customWidth="1"/>
    <col min="11777" max="11777" width="5.81640625" customWidth="1"/>
    <col min="11778" max="11778" width="6.1796875" customWidth="1"/>
    <col min="11779" max="11779" width="11.453125" customWidth="1"/>
    <col min="11780" max="11780" width="15.81640625" customWidth="1"/>
    <col min="11781" max="11781" width="11.26953125" customWidth="1"/>
    <col min="11782" max="11782" width="10.81640625" customWidth="1"/>
    <col min="11783" max="11783" width="11" customWidth="1"/>
    <col min="11784" max="11784" width="11.1796875" customWidth="1"/>
    <col min="11785" max="11785" width="10.7265625" customWidth="1"/>
    <col min="12033" max="12033" width="5.81640625" customWidth="1"/>
    <col min="12034" max="12034" width="6.1796875" customWidth="1"/>
    <col min="12035" max="12035" width="11.453125" customWidth="1"/>
    <col min="12036" max="12036" width="15.81640625" customWidth="1"/>
    <col min="12037" max="12037" width="11.26953125" customWidth="1"/>
    <col min="12038" max="12038" width="10.81640625" customWidth="1"/>
    <col min="12039" max="12039" width="11" customWidth="1"/>
    <col min="12040" max="12040" width="11.1796875" customWidth="1"/>
    <col min="12041" max="12041" width="10.7265625" customWidth="1"/>
    <col min="12289" max="12289" width="5.81640625" customWidth="1"/>
    <col min="12290" max="12290" width="6.1796875" customWidth="1"/>
    <col min="12291" max="12291" width="11.453125" customWidth="1"/>
    <col min="12292" max="12292" width="15.81640625" customWidth="1"/>
    <col min="12293" max="12293" width="11.26953125" customWidth="1"/>
    <col min="12294" max="12294" width="10.81640625" customWidth="1"/>
    <col min="12295" max="12295" width="11" customWidth="1"/>
    <col min="12296" max="12296" width="11.1796875" customWidth="1"/>
    <col min="12297" max="12297" width="10.7265625" customWidth="1"/>
    <col min="12545" max="12545" width="5.81640625" customWidth="1"/>
    <col min="12546" max="12546" width="6.1796875" customWidth="1"/>
    <col min="12547" max="12547" width="11.453125" customWidth="1"/>
    <col min="12548" max="12548" width="15.81640625" customWidth="1"/>
    <col min="12549" max="12549" width="11.26953125" customWidth="1"/>
    <col min="12550" max="12550" width="10.81640625" customWidth="1"/>
    <col min="12551" max="12551" width="11" customWidth="1"/>
    <col min="12552" max="12552" width="11.1796875" customWidth="1"/>
    <col min="12553" max="12553" width="10.7265625" customWidth="1"/>
    <col min="12801" max="12801" width="5.81640625" customWidth="1"/>
    <col min="12802" max="12802" width="6.1796875" customWidth="1"/>
    <col min="12803" max="12803" width="11.453125" customWidth="1"/>
    <col min="12804" max="12804" width="15.81640625" customWidth="1"/>
    <col min="12805" max="12805" width="11.26953125" customWidth="1"/>
    <col min="12806" max="12806" width="10.81640625" customWidth="1"/>
    <col min="12807" max="12807" width="11" customWidth="1"/>
    <col min="12808" max="12808" width="11.1796875" customWidth="1"/>
    <col min="12809" max="12809" width="10.7265625" customWidth="1"/>
    <col min="13057" max="13057" width="5.81640625" customWidth="1"/>
    <col min="13058" max="13058" width="6.1796875" customWidth="1"/>
    <col min="13059" max="13059" width="11.453125" customWidth="1"/>
    <col min="13060" max="13060" width="15.81640625" customWidth="1"/>
    <col min="13061" max="13061" width="11.26953125" customWidth="1"/>
    <col min="13062" max="13062" width="10.81640625" customWidth="1"/>
    <col min="13063" max="13063" width="11" customWidth="1"/>
    <col min="13064" max="13064" width="11.1796875" customWidth="1"/>
    <col min="13065" max="13065" width="10.7265625" customWidth="1"/>
    <col min="13313" max="13313" width="5.81640625" customWidth="1"/>
    <col min="13314" max="13314" width="6.1796875" customWidth="1"/>
    <col min="13315" max="13315" width="11.453125" customWidth="1"/>
    <col min="13316" max="13316" width="15.81640625" customWidth="1"/>
    <col min="13317" max="13317" width="11.26953125" customWidth="1"/>
    <col min="13318" max="13318" width="10.81640625" customWidth="1"/>
    <col min="13319" max="13319" width="11" customWidth="1"/>
    <col min="13320" max="13320" width="11.1796875" customWidth="1"/>
    <col min="13321" max="13321" width="10.7265625" customWidth="1"/>
    <col min="13569" max="13569" width="5.81640625" customWidth="1"/>
    <col min="13570" max="13570" width="6.1796875" customWidth="1"/>
    <col min="13571" max="13571" width="11.453125" customWidth="1"/>
    <col min="13572" max="13572" width="15.81640625" customWidth="1"/>
    <col min="13573" max="13573" width="11.26953125" customWidth="1"/>
    <col min="13574" max="13574" width="10.81640625" customWidth="1"/>
    <col min="13575" max="13575" width="11" customWidth="1"/>
    <col min="13576" max="13576" width="11.1796875" customWidth="1"/>
    <col min="13577" max="13577" width="10.7265625" customWidth="1"/>
    <col min="13825" max="13825" width="5.81640625" customWidth="1"/>
    <col min="13826" max="13826" width="6.1796875" customWidth="1"/>
    <col min="13827" max="13827" width="11.453125" customWidth="1"/>
    <col min="13828" max="13828" width="15.81640625" customWidth="1"/>
    <col min="13829" max="13829" width="11.26953125" customWidth="1"/>
    <col min="13830" max="13830" width="10.81640625" customWidth="1"/>
    <col min="13831" max="13831" width="11" customWidth="1"/>
    <col min="13832" max="13832" width="11.1796875" customWidth="1"/>
    <col min="13833" max="13833" width="10.7265625" customWidth="1"/>
    <col min="14081" max="14081" width="5.81640625" customWidth="1"/>
    <col min="14082" max="14082" width="6.1796875" customWidth="1"/>
    <col min="14083" max="14083" width="11.453125" customWidth="1"/>
    <col min="14084" max="14084" width="15.81640625" customWidth="1"/>
    <col min="14085" max="14085" width="11.26953125" customWidth="1"/>
    <col min="14086" max="14086" width="10.81640625" customWidth="1"/>
    <col min="14087" max="14087" width="11" customWidth="1"/>
    <col min="14088" max="14088" width="11.1796875" customWidth="1"/>
    <col min="14089" max="14089" width="10.7265625" customWidth="1"/>
    <col min="14337" max="14337" width="5.81640625" customWidth="1"/>
    <col min="14338" max="14338" width="6.1796875" customWidth="1"/>
    <col min="14339" max="14339" width="11.453125" customWidth="1"/>
    <col min="14340" max="14340" width="15.81640625" customWidth="1"/>
    <col min="14341" max="14341" width="11.26953125" customWidth="1"/>
    <col min="14342" max="14342" width="10.81640625" customWidth="1"/>
    <col min="14343" max="14343" width="11" customWidth="1"/>
    <col min="14344" max="14344" width="11.1796875" customWidth="1"/>
    <col min="14345" max="14345" width="10.7265625" customWidth="1"/>
    <col min="14593" max="14593" width="5.81640625" customWidth="1"/>
    <col min="14594" max="14594" width="6.1796875" customWidth="1"/>
    <col min="14595" max="14595" width="11.453125" customWidth="1"/>
    <col min="14596" max="14596" width="15.81640625" customWidth="1"/>
    <col min="14597" max="14597" width="11.26953125" customWidth="1"/>
    <col min="14598" max="14598" width="10.81640625" customWidth="1"/>
    <col min="14599" max="14599" width="11" customWidth="1"/>
    <col min="14600" max="14600" width="11.1796875" customWidth="1"/>
    <col min="14601" max="14601" width="10.7265625" customWidth="1"/>
    <col min="14849" max="14849" width="5.81640625" customWidth="1"/>
    <col min="14850" max="14850" width="6.1796875" customWidth="1"/>
    <col min="14851" max="14851" width="11.453125" customWidth="1"/>
    <col min="14852" max="14852" width="15.81640625" customWidth="1"/>
    <col min="14853" max="14853" width="11.26953125" customWidth="1"/>
    <col min="14854" max="14854" width="10.81640625" customWidth="1"/>
    <col min="14855" max="14855" width="11" customWidth="1"/>
    <col min="14856" max="14856" width="11.1796875" customWidth="1"/>
    <col min="14857" max="14857" width="10.7265625" customWidth="1"/>
    <col min="15105" max="15105" width="5.81640625" customWidth="1"/>
    <col min="15106" max="15106" width="6.1796875" customWidth="1"/>
    <col min="15107" max="15107" width="11.453125" customWidth="1"/>
    <col min="15108" max="15108" width="15.81640625" customWidth="1"/>
    <col min="15109" max="15109" width="11.26953125" customWidth="1"/>
    <col min="15110" max="15110" width="10.81640625" customWidth="1"/>
    <col min="15111" max="15111" width="11" customWidth="1"/>
    <col min="15112" max="15112" width="11.1796875" customWidth="1"/>
    <col min="15113" max="15113" width="10.7265625" customWidth="1"/>
    <col min="15361" max="15361" width="5.81640625" customWidth="1"/>
    <col min="15362" max="15362" width="6.1796875" customWidth="1"/>
    <col min="15363" max="15363" width="11.453125" customWidth="1"/>
    <col min="15364" max="15364" width="15.81640625" customWidth="1"/>
    <col min="15365" max="15365" width="11.26953125" customWidth="1"/>
    <col min="15366" max="15366" width="10.81640625" customWidth="1"/>
    <col min="15367" max="15367" width="11" customWidth="1"/>
    <col min="15368" max="15368" width="11.1796875" customWidth="1"/>
    <col min="15369" max="15369" width="10.7265625" customWidth="1"/>
    <col min="15617" max="15617" width="5.81640625" customWidth="1"/>
    <col min="15618" max="15618" width="6.1796875" customWidth="1"/>
    <col min="15619" max="15619" width="11.453125" customWidth="1"/>
    <col min="15620" max="15620" width="15.81640625" customWidth="1"/>
    <col min="15621" max="15621" width="11.26953125" customWidth="1"/>
    <col min="15622" max="15622" width="10.81640625" customWidth="1"/>
    <col min="15623" max="15623" width="11" customWidth="1"/>
    <col min="15624" max="15624" width="11.1796875" customWidth="1"/>
    <col min="15625" max="15625" width="10.7265625" customWidth="1"/>
    <col min="15873" max="15873" width="5.81640625" customWidth="1"/>
    <col min="15874" max="15874" width="6.1796875" customWidth="1"/>
    <col min="15875" max="15875" width="11.453125" customWidth="1"/>
    <col min="15876" max="15876" width="15.81640625" customWidth="1"/>
    <col min="15877" max="15877" width="11.26953125" customWidth="1"/>
    <col min="15878" max="15878" width="10.81640625" customWidth="1"/>
    <col min="15879" max="15879" width="11" customWidth="1"/>
    <col min="15880" max="15880" width="11.1796875" customWidth="1"/>
    <col min="15881" max="15881" width="10.7265625" customWidth="1"/>
    <col min="16129" max="16129" width="5.81640625" customWidth="1"/>
    <col min="16130" max="16130" width="6.1796875" customWidth="1"/>
    <col min="16131" max="16131" width="11.453125" customWidth="1"/>
    <col min="16132" max="16132" width="15.81640625" customWidth="1"/>
    <col min="16133" max="16133" width="11.26953125" customWidth="1"/>
    <col min="16134" max="16134" width="10.81640625" customWidth="1"/>
    <col min="16135" max="16135" width="11" customWidth="1"/>
    <col min="16136" max="16136" width="11.1796875" customWidth="1"/>
    <col min="16137" max="16137" width="10.7265625" customWidth="1"/>
  </cols>
  <sheetData>
    <row r="1" spans="1:256" ht="13.5" thickTop="1" x14ac:dyDescent="0.3">
      <c r="A1" s="95" t="s">
        <v>48</v>
      </c>
      <c r="B1" s="96"/>
      <c r="C1" s="97" t="str">
        <f>CONCATENATE(cislostavby," ",nazevstavby)</f>
        <v>2021 PitBull</v>
      </c>
      <c r="D1" s="98"/>
      <c r="E1" s="99"/>
      <c r="F1" s="98"/>
      <c r="G1" s="100" t="s">
        <v>49</v>
      </c>
      <c r="H1" s="101" t="s">
        <v>80</v>
      </c>
      <c r="I1" s="102"/>
    </row>
    <row r="2" spans="1:256" ht="13.5" thickBot="1" x14ac:dyDescent="0.35">
      <c r="A2" s="103" t="s">
        <v>50</v>
      </c>
      <c r="B2" s="104"/>
      <c r="C2" s="105" t="str">
        <f>CONCATENATE(cisloobjektu," ",nazevobjektu)</f>
        <v>02. Fasáda</v>
      </c>
      <c r="D2" s="106"/>
      <c r="E2" s="107"/>
      <c r="F2" s="106"/>
      <c r="G2" s="108" t="s">
        <v>79</v>
      </c>
      <c r="H2" s="109"/>
      <c r="I2" s="110"/>
    </row>
    <row r="3" spans="1:256" ht="13" thickTop="1" x14ac:dyDescent="0.25">
      <c r="A3" s="59"/>
      <c r="B3" s="59"/>
      <c r="C3" s="59"/>
      <c r="D3" s="59"/>
      <c r="E3" s="59"/>
      <c r="F3" s="59"/>
      <c r="G3" s="59"/>
      <c r="H3" s="59"/>
      <c r="I3" s="59"/>
    </row>
    <row r="4" spans="1:256" ht="19.5" customHeight="1" x14ac:dyDescent="0.4">
      <c r="A4" s="111" t="s">
        <v>51</v>
      </c>
      <c r="B4" s="112"/>
      <c r="C4" s="112"/>
      <c r="D4" s="112"/>
      <c r="E4" s="112"/>
      <c r="F4" s="112"/>
      <c r="G4" s="112"/>
      <c r="H4" s="112"/>
      <c r="I4" s="112"/>
    </row>
    <row r="5" spans="1:256" ht="13" thickBot="1" x14ac:dyDescent="0.3">
      <c r="A5" s="59"/>
      <c r="B5" s="59"/>
      <c r="C5" s="59"/>
      <c r="D5" s="59"/>
      <c r="E5" s="59"/>
      <c r="F5" s="59"/>
      <c r="G5" s="59"/>
      <c r="H5" s="59"/>
      <c r="I5" s="59"/>
    </row>
    <row r="6" spans="1:256" ht="13.5" thickBot="1" x14ac:dyDescent="0.35">
      <c r="A6" s="113"/>
      <c r="B6" s="114" t="s">
        <v>52</v>
      </c>
      <c r="C6" s="114"/>
      <c r="D6" s="115"/>
      <c r="E6" s="116" t="s">
        <v>53</v>
      </c>
      <c r="F6" s="117" t="s">
        <v>54</v>
      </c>
      <c r="G6" s="117" t="s">
        <v>55</v>
      </c>
      <c r="H6" s="117" t="s">
        <v>56</v>
      </c>
      <c r="I6" s="118" t="s">
        <v>30</v>
      </c>
    </row>
    <row r="7" spans="1:256" x14ac:dyDescent="0.25">
      <c r="A7" s="199" t="str">
        <f>Položky!B7</f>
        <v>6</v>
      </c>
      <c r="B7" s="119" t="str">
        <f>Položky!C7</f>
        <v>Úpravy povrchu, podlahy</v>
      </c>
      <c r="C7" s="59"/>
      <c r="D7" s="120"/>
      <c r="E7" s="200">
        <f>Položky!BA10</f>
        <v>0</v>
      </c>
      <c r="F7" s="201">
        <f>Položky!BB10</f>
        <v>0</v>
      </c>
      <c r="G7" s="201">
        <f>Položky!BC10</f>
        <v>0</v>
      </c>
      <c r="H7" s="201">
        <f>Položky!BD10</f>
        <v>0</v>
      </c>
      <c r="I7" s="202">
        <f>Položky!BE10</f>
        <v>0</v>
      </c>
    </row>
    <row r="8" spans="1:256" x14ac:dyDescent="0.25">
      <c r="A8" s="199" t="str">
        <f>Položky!B11</f>
        <v>60</v>
      </c>
      <c r="B8" s="119" t="str">
        <f>Položky!C11</f>
        <v>Úpravy povrchů, omítky</v>
      </c>
      <c r="C8" s="59"/>
      <c r="D8" s="120"/>
      <c r="E8" s="200">
        <f>Položky!BA17</f>
        <v>0</v>
      </c>
      <c r="F8" s="201">
        <f>Položky!BB17</f>
        <v>0</v>
      </c>
      <c r="G8" s="201">
        <f>Položky!BC17</f>
        <v>0</v>
      </c>
      <c r="H8" s="201">
        <f>Položky!BD17</f>
        <v>0</v>
      </c>
      <c r="I8" s="202">
        <f>Položky!BE17</f>
        <v>0</v>
      </c>
    </row>
    <row r="9" spans="1:256" x14ac:dyDescent="0.25">
      <c r="A9" s="199" t="str">
        <f>Položky!B18</f>
        <v>62</v>
      </c>
      <c r="B9" s="119" t="str">
        <f>Položky!C18</f>
        <v>Úpravy povrchů vnější</v>
      </c>
      <c r="C9" s="59"/>
      <c r="D9" s="120"/>
      <c r="E9" s="200">
        <f>Položky!BA29</f>
        <v>0</v>
      </c>
      <c r="F9" s="201">
        <f>Položky!BB29</f>
        <v>0</v>
      </c>
      <c r="G9" s="201">
        <f>Položky!BC29</f>
        <v>0</v>
      </c>
      <c r="H9" s="201">
        <f>Položky!BD29</f>
        <v>0</v>
      </c>
      <c r="I9" s="202">
        <f>Položky!BE29</f>
        <v>0</v>
      </c>
    </row>
    <row r="10" spans="1:256" x14ac:dyDescent="0.25">
      <c r="A10" s="199" t="str">
        <f>Položky!B30</f>
        <v>94</v>
      </c>
      <c r="B10" s="119" t="str">
        <f>Položky!C30</f>
        <v>Lešení a stavební výtahy</v>
      </c>
      <c r="C10" s="59"/>
      <c r="D10" s="120"/>
      <c r="E10" s="200">
        <f>Položky!BA37</f>
        <v>0</v>
      </c>
      <c r="F10" s="201">
        <f>Položky!BB37</f>
        <v>0</v>
      </c>
      <c r="G10" s="201">
        <f>Položky!BC37</f>
        <v>0</v>
      </c>
      <c r="H10" s="201">
        <f>Položky!BD37</f>
        <v>0</v>
      </c>
      <c r="I10" s="202">
        <f>Položky!BE37</f>
        <v>0</v>
      </c>
    </row>
    <row r="11" spans="1:256" x14ac:dyDescent="0.25">
      <c r="A11" s="199" t="str">
        <f>Položky!B38</f>
        <v>97</v>
      </c>
      <c r="B11" s="119" t="str">
        <f>Položky!C38</f>
        <v>Prorážení otvorů</v>
      </c>
      <c r="C11" s="59"/>
      <c r="D11" s="120"/>
      <c r="E11" s="200">
        <f>Položky!BA40</f>
        <v>0</v>
      </c>
      <c r="F11" s="201">
        <f>Položky!BB40</f>
        <v>0</v>
      </c>
      <c r="G11" s="201">
        <f>Položky!BC40</f>
        <v>0</v>
      </c>
      <c r="H11" s="201">
        <f>Položky!BD40</f>
        <v>0</v>
      </c>
      <c r="I11" s="202">
        <f>Položky!BE40</f>
        <v>0</v>
      </c>
    </row>
    <row r="12" spans="1:256" x14ac:dyDescent="0.25">
      <c r="A12" s="199" t="str">
        <f>Položky!B41</f>
        <v>99</v>
      </c>
      <c r="B12" s="119" t="str">
        <f>Položky!C41</f>
        <v>Staveništní přesun hmot</v>
      </c>
      <c r="C12" s="59"/>
      <c r="D12" s="120"/>
      <c r="E12" s="200">
        <f>Položky!BA43</f>
        <v>0</v>
      </c>
      <c r="F12" s="201">
        <f>Položky!BB43</f>
        <v>0</v>
      </c>
      <c r="G12" s="201">
        <f>Položky!BC43</f>
        <v>0</v>
      </c>
      <c r="H12" s="201">
        <f>Položky!BD43</f>
        <v>0</v>
      </c>
      <c r="I12" s="202">
        <f>Položky!BE43</f>
        <v>0</v>
      </c>
    </row>
    <row r="13" spans="1:256" x14ac:dyDescent="0.25">
      <c r="A13" s="199" t="str">
        <f>Položky!B44</f>
        <v>711</v>
      </c>
      <c r="B13" s="119" t="str">
        <f>Položky!C44</f>
        <v>Izolace proti vodě</v>
      </c>
      <c r="C13" s="59"/>
      <c r="D13" s="120"/>
      <c r="E13" s="200">
        <f>Položky!BA48</f>
        <v>0</v>
      </c>
      <c r="F13" s="201">
        <f>Položky!BB48</f>
        <v>0</v>
      </c>
      <c r="G13" s="201">
        <f>Položky!BC48</f>
        <v>0</v>
      </c>
      <c r="H13" s="201">
        <f>Položky!BD48</f>
        <v>0</v>
      </c>
      <c r="I13" s="202">
        <f>Položky!BE48</f>
        <v>0</v>
      </c>
    </row>
    <row r="14" spans="1:256" x14ac:dyDescent="0.25">
      <c r="A14" s="199" t="str">
        <f>Položky!B49</f>
        <v>764</v>
      </c>
      <c r="B14" s="119" t="str">
        <f>Položky!C49</f>
        <v>Konstrukce klempířské</v>
      </c>
      <c r="C14" s="59"/>
      <c r="D14" s="120"/>
      <c r="E14" s="200">
        <f>Položky!BA53</f>
        <v>0</v>
      </c>
      <c r="F14" s="201">
        <f>Položky!BB53</f>
        <v>0</v>
      </c>
      <c r="G14" s="201">
        <f>Položky!BC53</f>
        <v>0</v>
      </c>
      <c r="H14" s="201">
        <f>Položky!BD53</f>
        <v>0</v>
      </c>
      <c r="I14" s="202">
        <f>Položky!BE53</f>
        <v>0</v>
      </c>
    </row>
    <row r="15" spans="1:256" ht="13" thickBot="1" x14ac:dyDescent="0.3">
      <c r="A15" s="199" t="str">
        <f>Položky!B54</f>
        <v>767</v>
      </c>
      <c r="B15" s="119" t="str">
        <f>Položky!C54</f>
        <v>Konstrukce zámečnické</v>
      </c>
      <c r="C15" s="59"/>
      <c r="D15" s="120"/>
      <c r="E15" s="200">
        <f>Položky!BA56</f>
        <v>0</v>
      </c>
      <c r="F15" s="201">
        <f>Položky!BB56</f>
        <v>0</v>
      </c>
      <c r="G15" s="201">
        <f>Položky!BC56</f>
        <v>0</v>
      </c>
      <c r="H15" s="201">
        <f>Položky!BD56</f>
        <v>0</v>
      </c>
      <c r="I15" s="202">
        <f>Položky!BE56</f>
        <v>0</v>
      </c>
    </row>
    <row r="16" spans="1:256" ht="13.5" thickBot="1" x14ac:dyDescent="0.35">
      <c r="A16" s="121"/>
      <c r="B16" s="122" t="s">
        <v>57</v>
      </c>
      <c r="C16" s="122"/>
      <c r="D16" s="123"/>
      <c r="E16" s="124">
        <f>SUM(E7:E15)</f>
        <v>0</v>
      </c>
      <c r="F16" s="125">
        <f>SUM(F7:F15)</f>
        <v>0</v>
      </c>
      <c r="G16" s="125">
        <f>SUM(G7:G15)</f>
        <v>0</v>
      </c>
      <c r="H16" s="125">
        <f>SUM(H7:H15)</f>
        <v>0</v>
      </c>
      <c r="I16" s="126">
        <f>SUM(I7:I15)</f>
        <v>0</v>
      </c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  <c r="HZ16" s="127"/>
      <c r="IA16" s="127"/>
      <c r="IB16" s="127"/>
      <c r="IC16" s="127"/>
      <c r="ID16" s="127"/>
      <c r="IE16" s="127"/>
      <c r="IF16" s="127"/>
      <c r="IG16" s="127"/>
      <c r="IH16" s="127"/>
      <c r="II16" s="127"/>
      <c r="IJ16" s="127"/>
      <c r="IK16" s="127"/>
      <c r="IL16" s="127"/>
      <c r="IM16" s="127"/>
      <c r="IN16" s="127"/>
      <c r="IO16" s="127"/>
      <c r="IP16" s="127"/>
      <c r="IQ16" s="127"/>
      <c r="IR16" s="127"/>
      <c r="IS16" s="127"/>
      <c r="IT16" s="127"/>
      <c r="IU16" s="127"/>
      <c r="IV16" s="127"/>
    </row>
    <row r="17" spans="1:57" x14ac:dyDescent="0.25">
      <c r="A17" s="59"/>
      <c r="B17" s="59"/>
      <c r="C17" s="59"/>
      <c r="D17" s="59"/>
      <c r="E17" s="59"/>
      <c r="F17" s="59"/>
      <c r="G17" s="59"/>
      <c r="H17" s="59"/>
      <c r="I17" s="59"/>
    </row>
    <row r="18" spans="1:57" ht="18" x14ac:dyDescent="0.4">
      <c r="A18" s="112" t="s">
        <v>58</v>
      </c>
      <c r="B18" s="112"/>
      <c r="C18" s="112"/>
      <c r="D18" s="112"/>
      <c r="E18" s="112"/>
      <c r="F18" s="112"/>
      <c r="G18" s="128"/>
      <c r="H18" s="112"/>
      <c r="I18" s="112"/>
      <c r="BA18" s="33"/>
      <c r="BB18" s="33"/>
      <c r="BC18" s="33"/>
      <c r="BD18" s="33"/>
      <c r="BE18" s="33"/>
    </row>
    <row r="19" spans="1:57" ht="13" thickBot="1" x14ac:dyDescent="0.3">
      <c r="A19" s="59"/>
      <c r="B19" s="59"/>
      <c r="C19" s="59"/>
      <c r="D19" s="59"/>
      <c r="E19" s="59"/>
      <c r="F19" s="59"/>
      <c r="G19" s="59"/>
      <c r="H19" s="59"/>
      <c r="I19" s="59"/>
    </row>
    <row r="20" spans="1:57" ht="13" x14ac:dyDescent="0.3">
      <c r="A20" s="66" t="s">
        <v>59</v>
      </c>
      <c r="B20" s="67"/>
      <c r="C20" s="67"/>
      <c r="D20" s="129"/>
      <c r="E20" s="130" t="s">
        <v>60</v>
      </c>
      <c r="F20" s="131" t="s">
        <v>61</v>
      </c>
      <c r="G20" s="132" t="s">
        <v>62</v>
      </c>
      <c r="H20" s="133"/>
      <c r="I20" s="134" t="s">
        <v>60</v>
      </c>
    </row>
    <row r="21" spans="1:57" x14ac:dyDescent="0.25">
      <c r="A21" s="57" t="s">
        <v>168</v>
      </c>
      <c r="B21" s="48"/>
      <c r="C21" s="48"/>
      <c r="D21" s="135"/>
      <c r="E21" s="136"/>
      <c r="F21" s="137"/>
      <c r="G21" s="138">
        <f>CHOOSE(BA21+1,HSV+PSV,HSV+PSV+Mont,HSV+PSV+Dodavka+Mont,HSV,PSV,Mont,Dodavka,Mont+Dodavka,0)</f>
        <v>0</v>
      </c>
      <c r="H21" s="139"/>
      <c r="I21" s="140">
        <f>E21+F21*G21/100</f>
        <v>0</v>
      </c>
      <c r="BA21">
        <v>0</v>
      </c>
    </row>
    <row r="22" spans="1:57" x14ac:dyDescent="0.25">
      <c r="A22" s="57" t="s">
        <v>169</v>
      </c>
      <c r="B22" s="48"/>
      <c r="C22" s="48"/>
      <c r="D22" s="135"/>
      <c r="E22" s="136"/>
      <c r="F22" s="137"/>
      <c r="G22" s="138">
        <f>CHOOSE(BA22+1,HSV+PSV,HSV+PSV+Mont,HSV+PSV+Dodavka+Mont,HSV,PSV,Mont,Dodavka,Mont+Dodavka,0)</f>
        <v>0</v>
      </c>
      <c r="H22" s="139"/>
      <c r="I22" s="140">
        <f>E22+F22*G22/100</f>
        <v>0</v>
      </c>
      <c r="BA22">
        <v>0</v>
      </c>
    </row>
    <row r="23" spans="1:57" x14ac:dyDescent="0.25">
      <c r="A23" s="57" t="s">
        <v>170</v>
      </c>
      <c r="B23" s="48"/>
      <c r="C23" s="48"/>
      <c r="D23" s="135"/>
      <c r="E23" s="136"/>
      <c r="F23" s="137"/>
      <c r="G23" s="138">
        <f>CHOOSE(BA23+1,HSV+PSV,HSV+PSV+Mont,HSV+PSV+Dodavka+Mont,HSV,PSV,Mont,Dodavka,Mont+Dodavka,0)</f>
        <v>0</v>
      </c>
      <c r="H23" s="139"/>
      <c r="I23" s="140">
        <f>E23+F23*G23/100</f>
        <v>0</v>
      </c>
      <c r="BA23">
        <v>0</v>
      </c>
    </row>
    <row r="24" spans="1:57" x14ac:dyDescent="0.25">
      <c r="A24" s="57" t="s">
        <v>171</v>
      </c>
      <c r="B24" s="48"/>
      <c r="C24" s="48"/>
      <c r="D24" s="135"/>
      <c r="E24" s="136"/>
      <c r="F24" s="137"/>
      <c r="G24" s="138">
        <f>CHOOSE(BA24+1,HSV+PSV,HSV+PSV+Mont,HSV+PSV+Dodavka+Mont,HSV,PSV,Mont,Dodavka,Mont+Dodavka,0)</f>
        <v>0</v>
      </c>
      <c r="H24" s="139"/>
      <c r="I24" s="140">
        <f>E24+F24*G24/100</f>
        <v>0</v>
      </c>
      <c r="BA24">
        <v>0</v>
      </c>
    </row>
    <row r="25" spans="1:57" ht="13.5" thickBot="1" x14ac:dyDescent="0.35">
      <c r="A25" s="141"/>
      <c r="B25" s="142" t="s">
        <v>63</v>
      </c>
      <c r="C25" s="143"/>
      <c r="D25" s="144"/>
      <c r="E25" s="145"/>
      <c r="F25" s="146"/>
      <c r="G25" s="146"/>
      <c r="H25" s="147">
        <f>SUM(I21:I24)</f>
        <v>0</v>
      </c>
      <c r="I25" s="148"/>
    </row>
    <row r="27" spans="1:57" ht="13" x14ac:dyDescent="0.3">
      <c r="B27" s="127"/>
      <c r="F27" s="149"/>
      <c r="G27" s="150"/>
      <c r="H27" s="150"/>
      <c r="I27" s="151"/>
    </row>
    <row r="28" spans="1:57" x14ac:dyDescent="0.25">
      <c r="F28" s="149"/>
      <c r="G28" s="150"/>
      <c r="H28" s="150"/>
      <c r="I28" s="151"/>
    </row>
    <row r="29" spans="1:57" x14ac:dyDescent="0.25">
      <c r="F29" s="149"/>
      <c r="G29" s="150"/>
      <c r="H29" s="150"/>
      <c r="I29" s="151"/>
    </row>
    <row r="30" spans="1:57" x14ac:dyDescent="0.25">
      <c r="F30" s="149"/>
      <c r="G30" s="150"/>
      <c r="H30" s="150"/>
      <c r="I30" s="151"/>
    </row>
    <row r="31" spans="1:57" x14ac:dyDescent="0.25">
      <c r="F31" s="149"/>
      <c r="G31" s="150"/>
      <c r="H31" s="150"/>
      <c r="I31" s="151"/>
    </row>
    <row r="32" spans="1:57" x14ac:dyDescent="0.25">
      <c r="F32" s="149"/>
      <c r="G32" s="150"/>
      <c r="H32" s="150"/>
      <c r="I32" s="151"/>
    </row>
    <row r="33" spans="6:9" x14ac:dyDescent="0.25">
      <c r="F33" s="149"/>
      <c r="G33" s="150"/>
      <c r="H33" s="150"/>
      <c r="I33" s="151"/>
    </row>
    <row r="34" spans="6:9" x14ac:dyDescent="0.25">
      <c r="F34" s="149"/>
      <c r="G34" s="150"/>
      <c r="H34" s="150"/>
      <c r="I34" s="151"/>
    </row>
    <row r="35" spans="6:9" x14ac:dyDescent="0.25">
      <c r="F35" s="149"/>
      <c r="G35" s="150"/>
      <c r="H35" s="150"/>
      <c r="I35" s="151"/>
    </row>
    <row r="36" spans="6:9" x14ac:dyDescent="0.25">
      <c r="F36" s="149"/>
      <c r="G36" s="150"/>
      <c r="H36" s="150"/>
      <c r="I36" s="151"/>
    </row>
    <row r="37" spans="6:9" x14ac:dyDescent="0.25">
      <c r="F37" s="149"/>
      <c r="G37" s="150"/>
      <c r="H37" s="150"/>
      <c r="I37" s="151"/>
    </row>
    <row r="38" spans="6:9" x14ac:dyDescent="0.25">
      <c r="F38" s="149"/>
      <c r="G38" s="150"/>
      <c r="H38" s="150"/>
      <c r="I38" s="151"/>
    </row>
    <row r="39" spans="6:9" x14ac:dyDescent="0.25">
      <c r="F39" s="149"/>
      <c r="G39" s="150"/>
      <c r="H39" s="150"/>
      <c r="I39" s="151"/>
    </row>
    <row r="40" spans="6:9" x14ac:dyDescent="0.25">
      <c r="F40" s="149"/>
      <c r="G40" s="150"/>
      <c r="H40" s="150"/>
      <c r="I40" s="151"/>
    </row>
    <row r="41" spans="6:9" x14ac:dyDescent="0.25">
      <c r="F41" s="149"/>
      <c r="G41" s="150"/>
      <c r="H41" s="150"/>
      <c r="I41" s="151"/>
    </row>
    <row r="42" spans="6:9" x14ac:dyDescent="0.25">
      <c r="F42" s="149"/>
      <c r="G42" s="150"/>
      <c r="H42" s="150"/>
      <c r="I42" s="151"/>
    </row>
    <row r="43" spans="6:9" x14ac:dyDescent="0.25">
      <c r="F43" s="149"/>
      <c r="G43" s="150"/>
      <c r="H43" s="150"/>
      <c r="I43" s="151"/>
    </row>
    <row r="44" spans="6:9" x14ac:dyDescent="0.25">
      <c r="F44" s="149"/>
      <c r="G44" s="150"/>
      <c r="H44" s="150"/>
      <c r="I44" s="151"/>
    </row>
    <row r="45" spans="6:9" x14ac:dyDescent="0.25">
      <c r="F45" s="149"/>
      <c r="G45" s="150"/>
      <c r="H45" s="150"/>
      <c r="I45" s="151"/>
    </row>
    <row r="46" spans="6:9" x14ac:dyDescent="0.25">
      <c r="F46" s="149"/>
      <c r="G46" s="150"/>
      <c r="H46" s="150"/>
      <c r="I46" s="151"/>
    </row>
    <row r="47" spans="6:9" x14ac:dyDescent="0.25">
      <c r="F47" s="149"/>
      <c r="G47" s="150"/>
      <c r="H47" s="150"/>
      <c r="I47" s="151"/>
    </row>
    <row r="48" spans="6:9" x14ac:dyDescent="0.25">
      <c r="F48" s="149"/>
      <c r="G48" s="150"/>
      <c r="H48" s="150"/>
      <c r="I48" s="151"/>
    </row>
    <row r="49" spans="6:9" x14ac:dyDescent="0.25">
      <c r="F49" s="149"/>
      <c r="G49" s="150"/>
      <c r="H49" s="150"/>
      <c r="I49" s="151"/>
    </row>
    <row r="50" spans="6:9" x14ac:dyDescent="0.25">
      <c r="F50" s="149"/>
      <c r="G50" s="150"/>
      <c r="H50" s="150"/>
      <c r="I50" s="151"/>
    </row>
    <row r="51" spans="6:9" x14ac:dyDescent="0.25">
      <c r="F51" s="149"/>
      <c r="G51" s="150"/>
      <c r="H51" s="150"/>
      <c r="I51" s="151"/>
    </row>
    <row r="52" spans="6:9" x14ac:dyDescent="0.25">
      <c r="F52" s="149"/>
      <c r="G52" s="150"/>
      <c r="H52" s="150"/>
      <c r="I52" s="151"/>
    </row>
    <row r="53" spans="6:9" x14ac:dyDescent="0.25">
      <c r="F53" s="149"/>
      <c r="G53" s="150"/>
      <c r="H53" s="150"/>
      <c r="I53" s="151"/>
    </row>
    <row r="54" spans="6:9" x14ac:dyDescent="0.25">
      <c r="F54" s="149"/>
      <c r="G54" s="150"/>
      <c r="H54" s="150"/>
      <c r="I54" s="151"/>
    </row>
    <row r="55" spans="6:9" x14ac:dyDescent="0.25">
      <c r="F55" s="149"/>
      <c r="G55" s="150"/>
      <c r="H55" s="150"/>
      <c r="I55" s="151"/>
    </row>
    <row r="56" spans="6:9" x14ac:dyDescent="0.25">
      <c r="F56" s="149"/>
      <c r="G56" s="150"/>
      <c r="H56" s="150"/>
      <c r="I56" s="151"/>
    </row>
    <row r="57" spans="6:9" x14ac:dyDescent="0.25">
      <c r="F57" s="149"/>
      <c r="G57" s="150"/>
      <c r="H57" s="150"/>
      <c r="I57" s="151"/>
    </row>
    <row r="58" spans="6:9" x14ac:dyDescent="0.25">
      <c r="F58" s="149"/>
      <c r="G58" s="150"/>
      <c r="H58" s="150"/>
      <c r="I58" s="151"/>
    </row>
    <row r="59" spans="6:9" x14ac:dyDescent="0.25">
      <c r="F59" s="149"/>
      <c r="G59" s="150"/>
      <c r="H59" s="150"/>
      <c r="I59" s="151"/>
    </row>
    <row r="60" spans="6:9" x14ac:dyDescent="0.25">
      <c r="F60" s="149"/>
      <c r="G60" s="150"/>
      <c r="H60" s="150"/>
      <c r="I60" s="151"/>
    </row>
    <row r="61" spans="6:9" x14ac:dyDescent="0.25">
      <c r="F61" s="149"/>
      <c r="G61" s="150"/>
      <c r="H61" s="150"/>
      <c r="I61" s="151"/>
    </row>
    <row r="62" spans="6:9" x14ac:dyDescent="0.25">
      <c r="F62" s="149"/>
      <c r="G62" s="150"/>
      <c r="H62" s="150"/>
      <c r="I62" s="151"/>
    </row>
    <row r="63" spans="6:9" x14ac:dyDescent="0.25">
      <c r="F63" s="149"/>
      <c r="G63" s="150"/>
      <c r="H63" s="150"/>
      <c r="I63" s="151"/>
    </row>
    <row r="64" spans="6:9" x14ac:dyDescent="0.25">
      <c r="F64" s="149"/>
      <c r="G64" s="150"/>
      <c r="H64" s="150"/>
      <c r="I64" s="151"/>
    </row>
    <row r="65" spans="6:9" x14ac:dyDescent="0.25">
      <c r="F65" s="149"/>
      <c r="G65" s="150"/>
      <c r="H65" s="150"/>
      <c r="I65" s="151"/>
    </row>
    <row r="66" spans="6:9" x14ac:dyDescent="0.25">
      <c r="F66" s="149"/>
      <c r="G66" s="150"/>
      <c r="H66" s="150"/>
      <c r="I66" s="151"/>
    </row>
    <row r="67" spans="6:9" x14ac:dyDescent="0.25">
      <c r="F67" s="149"/>
      <c r="G67" s="150"/>
      <c r="H67" s="150"/>
      <c r="I67" s="151"/>
    </row>
    <row r="68" spans="6:9" x14ac:dyDescent="0.25">
      <c r="F68" s="149"/>
      <c r="G68" s="150"/>
      <c r="H68" s="150"/>
      <c r="I68" s="151"/>
    </row>
    <row r="69" spans="6:9" x14ac:dyDescent="0.25">
      <c r="F69" s="149"/>
      <c r="G69" s="150"/>
      <c r="H69" s="150"/>
      <c r="I69" s="151"/>
    </row>
    <row r="70" spans="6:9" x14ac:dyDescent="0.25">
      <c r="F70" s="149"/>
      <c r="G70" s="150"/>
      <c r="H70" s="150"/>
      <c r="I70" s="151"/>
    </row>
    <row r="71" spans="6:9" x14ac:dyDescent="0.25">
      <c r="F71" s="149"/>
      <c r="G71" s="150"/>
      <c r="H71" s="150"/>
      <c r="I71" s="151"/>
    </row>
    <row r="72" spans="6:9" x14ac:dyDescent="0.25">
      <c r="F72" s="149"/>
      <c r="G72" s="150"/>
      <c r="H72" s="150"/>
      <c r="I72" s="151"/>
    </row>
    <row r="73" spans="6:9" x14ac:dyDescent="0.25">
      <c r="F73" s="149"/>
      <c r="G73" s="150"/>
      <c r="H73" s="150"/>
      <c r="I73" s="151"/>
    </row>
    <row r="74" spans="6:9" x14ac:dyDescent="0.25">
      <c r="F74" s="149"/>
      <c r="G74" s="150"/>
      <c r="H74" s="150"/>
      <c r="I74" s="151"/>
    </row>
    <row r="75" spans="6:9" x14ac:dyDescent="0.25">
      <c r="F75" s="149"/>
      <c r="G75" s="150"/>
      <c r="H75" s="150"/>
      <c r="I75" s="151"/>
    </row>
    <row r="76" spans="6:9" x14ac:dyDescent="0.25">
      <c r="F76" s="149"/>
      <c r="G76" s="150"/>
      <c r="H76" s="150"/>
      <c r="I76" s="151"/>
    </row>
  </sheetData>
  <mergeCells count="4">
    <mergeCell ref="A1:B1"/>
    <mergeCell ref="A2:B2"/>
    <mergeCell ref="G2:I2"/>
    <mergeCell ref="H25:I25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E0F8F-6693-4541-85A1-A2994D80FC2C}">
  <sheetPr codeName="List2"/>
  <dimension ref="A1:CZ117"/>
  <sheetViews>
    <sheetView showGridLines="0" showZeros="0" tabSelected="1" zoomScaleNormal="100" workbookViewId="0">
      <selection activeCell="A56" sqref="A56:XFD58"/>
    </sheetView>
  </sheetViews>
  <sheetFormatPr defaultColWidth="9.1796875" defaultRowHeight="12.5" x14ac:dyDescent="0.25"/>
  <cols>
    <col min="1" max="1" width="4.453125" style="153" customWidth="1"/>
    <col min="2" max="2" width="11.54296875" style="153" customWidth="1"/>
    <col min="3" max="3" width="40.453125" style="153" customWidth="1"/>
    <col min="4" max="4" width="5.54296875" style="153" customWidth="1"/>
    <col min="5" max="5" width="8.54296875" style="195" customWidth="1"/>
    <col min="6" max="6" width="9.81640625" style="153" customWidth="1"/>
    <col min="7" max="7" width="13.81640625" style="153" customWidth="1"/>
    <col min="8" max="11" width="9.1796875" style="153"/>
    <col min="12" max="12" width="75.6328125" style="153" customWidth="1"/>
    <col min="13" max="13" width="45.36328125" style="153" customWidth="1"/>
    <col min="14" max="256" width="9.1796875" style="153"/>
    <col min="257" max="257" width="4.453125" style="153" customWidth="1"/>
    <col min="258" max="258" width="11.54296875" style="153" customWidth="1"/>
    <col min="259" max="259" width="40.453125" style="153" customWidth="1"/>
    <col min="260" max="260" width="5.54296875" style="153" customWidth="1"/>
    <col min="261" max="261" width="8.54296875" style="153" customWidth="1"/>
    <col min="262" max="262" width="9.81640625" style="153" customWidth="1"/>
    <col min="263" max="263" width="13.81640625" style="153" customWidth="1"/>
    <col min="264" max="267" width="9.1796875" style="153"/>
    <col min="268" max="268" width="75.6328125" style="153" customWidth="1"/>
    <col min="269" max="269" width="45.36328125" style="153" customWidth="1"/>
    <col min="270" max="512" width="9.1796875" style="153"/>
    <col min="513" max="513" width="4.453125" style="153" customWidth="1"/>
    <col min="514" max="514" width="11.54296875" style="153" customWidth="1"/>
    <col min="515" max="515" width="40.453125" style="153" customWidth="1"/>
    <col min="516" max="516" width="5.54296875" style="153" customWidth="1"/>
    <col min="517" max="517" width="8.54296875" style="153" customWidth="1"/>
    <col min="518" max="518" width="9.81640625" style="153" customWidth="1"/>
    <col min="519" max="519" width="13.81640625" style="153" customWidth="1"/>
    <col min="520" max="523" width="9.1796875" style="153"/>
    <col min="524" max="524" width="75.6328125" style="153" customWidth="1"/>
    <col min="525" max="525" width="45.36328125" style="153" customWidth="1"/>
    <col min="526" max="768" width="9.1796875" style="153"/>
    <col min="769" max="769" width="4.453125" style="153" customWidth="1"/>
    <col min="770" max="770" width="11.54296875" style="153" customWidth="1"/>
    <col min="771" max="771" width="40.453125" style="153" customWidth="1"/>
    <col min="772" max="772" width="5.54296875" style="153" customWidth="1"/>
    <col min="773" max="773" width="8.54296875" style="153" customWidth="1"/>
    <col min="774" max="774" width="9.81640625" style="153" customWidth="1"/>
    <col min="775" max="775" width="13.81640625" style="153" customWidth="1"/>
    <col min="776" max="779" width="9.1796875" style="153"/>
    <col min="780" max="780" width="75.6328125" style="153" customWidth="1"/>
    <col min="781" max="781" width="45.36328125" style="153" customWidth="1"/>
    <col min="782" max="1024" width="9.1796875" style="153"/>
    <col min="1025" max="1025" width="4.453125" style="153" customWidth="1"/>
    <col min="1026" max="1026" width="11.54296875" style="153" customWidth="1"/>
    <col min="1027" max="1027" width="40.453125" style="153" customWidth="1"/>
    <col min="1028" max="1028" width="5.54296875" style="153" customWidth="1"/>
    <col min="1029" max="1029" width="8.54296875" style="153" customWidth="1"/>
    <col min="1030" max="1030" width="9.81640625" style="153" customWidth="1"/>
    <col min="1031" max="1031" width="13.81640625" style="153" customWidth="1"/>
    <col min="1032" max="1035" width="9.1796875" style="153"/>
    <col min="1036" max="1036" width="75.6328125" style="153" customWidth="1"/>
    <col min="1037" max="1037" width="45.36328125" style="153" customWidth="1"/>
    <col min="1038" max="1280" width="9.1796875" style="153"/>
    <col min="1281" max="1281" width="4.453125" style="153" customWidth="1"/>
    <col min="1282" max="1282" width="11.54296875" style="153" customWidth="1"/>
    <col min="1283" max="1283" width="40.453125" style="153" customWidth="1"/>
    <col min="1284" max="1284" width="5.54296875" style="153" customWidth="1"/>
    <col min="1285" max="1285" width="8.54296875" style="153" customWidth="1"/>
    <col min="1286" max="1286" width="9.81640625" style="153" customWidth="1"/>
    <col min="1287" max="1287" width="13.81640625" style="153" customWidth="1"/>
    <col min="1288" max="1291" width="9.1796875" style="153"/>
    <col min="1292" max="1292" width="75.6328125" style="153" customWidth="1"/>
    <col min="1293" max="1293" width="45.36328125" style="153" customWidth="1"/>
    <col min="1294" max="1536" width="9.1796875" style="153"/>
    <col min="1537" max="1537" width="4.453125" style="153" customWidth="1"/>
    <col min="1538" max="1538" width="11.54296875" style="153" customWidth="1"/>
    <col min="1539" max="1539" width="40.453125" style="153" customWidth="1"/>
    <col min="1540" max="1540" width="5.54296875" style="153" customWidth="1"/>
    <col min="1541" max="1541" width="8.54296875" style="153" customWidth="1"/>
    <col min="1542" max="1542" width="9.81640625" style="153" customWidth="1"/>
    <col min="1543" max="1543" width="13.81640625" style="153" customWidth="1"/>
    <col min="1544" max="1547" width="9.1796875" style="153"/>
    <col min="1548" max="1548" width="75.6328125" style="153" customWidth="1"/>
    <col min="1549" max="1549" width="45.36328125" style="153" customWidth="1"/>
    <col min="1550" max="1792" width="9.1796875" style="153"/>
    <col min="1793" max="1793" width="4.453125" style="153" customWidth="1"/>
    <col min="1794" max="1794" width="11.54296875" style="153" customWidth="1"/>
    <col min="1795" max="1795" width="40.453125" style="153" customWidth="1"/>
    <col min="1796" max="1796" width="5.54296875" style="153" customWidth="1"/>
    <col min="1797" max="1797" width="8.54296875" style="153" customWidth="1"/>
    <col min="1798" max="1798" width="9.81640625" style="153" customWidth="1"/>
    <col min="1799" max="1799" width="13.81640625" style="153" customWidth="1"/>
    <col min="1800" max="1803" width="9.1796875" style="153"/>
    <col min="1804" max="1804" width="75.6328125" style="153" customWidth="1"/>
    <col min="1805" max="1805" width="45.36328125" style="153" customWidth="1"/>
    <col min="1806" max="2048" width="9.1796875" style="153"/>
    <col min="2049" max="2049" width="4.453125" style="153" customWidth="1"/>
    <col min="2050" max="2050" width="11.54296875" style="153" customWidth="1"/>
    <col min="2051" max="2051" width="40.453125" style="153" customWidth="1"/>
    <col min="2052" max="2052" width="5.54296875" style="153" customWidth="1"/>
    <col min="2053" max="2053" width="8.54296875" style="153" customWidth="1"/>
    <col min="2054" max="2054" width="9.81640625" style="153" customWidth="1"/>
    <col min="2055" max="2055" width="13.81640625" style="153" customWidth="1"/>
    <col min="2056" max="2059" width="9.1796875" style="153"/>
    <col min="2060" max="2060" width="75.6328125" style="153" customWidth="1"/>
    <col min="2061" max="2061" width="45.36328125" style="153" customWidth="1"/>
    <col min="2062" max="2304" width="9.1796875" style="153"/>
    <col min="2305" max="2305" width="4.453125" style="153" customWidth="1"/>
    <col min="2306" max="2306" width="11.54296875" style="153" customWidth="1"/>
    <col min="2307" max="2307" width="40.453125" style="153" customWidth="1"/>
    <col min="2308" max="2308" width="5.54296875" style="153" customWidth="1"/>
    <col min="2309" max="2309" width="8.54296875" style="153" customWidth="1"/>
    <col min="2310" max="2310" width="9.81640625" style="153" customWidth="1"/>
    <col min="2311" max="2311" width="13.81640625" style="153" customWidth="1"/>
    <col min="2312" max="2315" width="9.1796875" style="153"/>
    <col min="2316" max="2316" width="75.6328125" style="153" customWidth="1"/>
    <col min="2317" max="2317" width="45.36328125" style="153" customWidth="1"/>
    <col min="2318" max="2560" width="9.1796875" style="153"/>
    <col min="2561" max="2561" width="4.453125" style="153" customWidth="1"/>
    <col min="2562" max="2562" width="11.54296875" style="153" customWidth="1"/>
    <col min="2563" max="2563" width="40.453125" style="153" customWidth="1"/>
    <col min="2564" max="2564" width="5.54296875" style="153" customWidth="1"/>
    <col min="2565" max="2565" width="8.54296875" style="153" customWidth="1"/>
    <col min="2566" max="2566" width="9.81640625" style="153" customWidth="1"/>
    <col min="2567" max="2567" width="13.81640625" style="153" customWidth="1"/>
    <col min="2568" max="2571" width="9.1796875" style="153"/>
    <col min="2572" max="2572" width="75.6328125" style="153" customWidth="1"/>
    <col min="2573" max="2573" width="45.36328125" style="153" customWidth="1"/>
    <col min="2574" max="2816" width="9.1796875" style="153"/>
    <col min="2817" max="2817" width="4.453125" style="153" customWidth="1"/>
    <col min="2818" max="2818" width="11.54296875" style="153" customWidth="1"/>
    <col min="2819" max="2819" width="40.453125" style="153" customWidth="1"/>
    <col min="2820" max="2820" width="5.54296875" style="153" customWidth="1"/>
    <col min="2821" max="2821" width="8.54296875" style="153" customWidth="1"/>
    <col min="2822" max="2822" width="9.81640625" style="153" customWidth="1"/>
    <col min="2823" max="2823" width="13.81640625" style="153" customWidth="1"/>
    <col min="2824" max="2827" width="9.1796875" style="153"/>
    <col min="2828" max="2828" width="75.6328125" style="153" customWidth="1"/>
    <col min="2829" max="2829" width="45.36328125" style="153" customWidth="1"/>
    <col min="2830" max="3072" width="9.1796875" style="153"/>
    <col min="3073" max="3073" width="4.453125" style="153" customWidth="1"/>
    <col min="3074" max="3074" width="11.54296875" style="153" customWidth="1"/>
    <col min="3075" max="3075" width="40.453125" style="153" customWidth="1"/>
    <col min="3076" max="3076" width="5.54296875" style="153" customWidth="1"/>
    <col min="3077" max="3077" width="8.54296875" style="153" customWidth="1"/>
    <col min="3078" max="3078" width="9.81640625" style="153" customWidth="1"/>
    <col min="3079" max="3079" width="13.81640625" style="153" customWidth="1"/>
    <col min="3080" max="3083" width="9.1796875" style="153"/>
    <col min="3084" max="3084" width="75.6328125" style="153" customWidth="1"/>
    <col min="3085" max="3085" width="45.36328125" style="153" customWidth="1"/>
    <col min="3086" max="3328" width="9.1796875" style="153"/>
    <col min="3329" max="3329" width="4.453125" style="153" customWidth="1"/>
    <col min="3330" max="3330" width="11.54296875" style="153" customWidth="1"/>
    <col min="3331" max="3331" width="40.453125" style="153" customWidth="1"/>
    <col min="3332" max="3332" width="5.54296875" style="153" customWidth="1"/>
    <col min="3333" max="3333" width="8.54296875" style="153" customWidth="1"/>
    <col min="3334" max="3334" width="9.81640625" style="153" customWidth="1"/>
    <col min="3335" max="3335" width="13.81640625" style="153" customWidth="1"/>
    <col min="3336" max="3339" width="9.1796875" style="153"/>
    <col min="3340" max="3340" width="75.6328125" style="153" customWidth="1"/>
    <col min="3341" max="3341" width="45.36328125" style="153" customWidth="1"/>
    <col min="3342" max="3584" width="9.1796875" style="153"/>
    <col min="3585" max="3585" width="4.453125" style="153" customWidth="1"/>
    <col min="3586" max="3586" width="11.54296875" style="153" customWidth="1"/>
    <col min="3587" max="3587" width="40.453125" style="153" customWidth="1"/>
    <col min="3588" max="3588" width="5.54296875" style="153" customWidth="1"/>
    <col min="3589" max="3589" width="8.54296875" style="153" customWidth="1"/>
    <col min="3590" max="3590" width="9.81640625" style="153" customWidth="1"/>
    <col min="3591" max="3591" width="13.81640625" style="153" customWidth="1"/>
    <col min="3592" max="3595" width="9.1796875" style="153"/>
    <col min="3596" max="3596" width="75.6328125" style="153" customWidth="1"/>
    <col min="3597" max="3597" width="45.36328125" style="153" customWidth="1"/>
    <col min="3598" max="3840" width="9.1796875" style="153"/>
    <col min="3841" max="3841" width="4.453125" style="153" customWidth="1"/>
    <col min="3842" max="3842" width="11.54296875" style="153" customWidth="1"/>
    <col min="3843" max="3843" width="40.453125" style="153" customWidth="1"/>
    <col min="3844" max="3844" width="5.54296875" style="153" customWidth="1"/>
    <col min="3845" max="3845" width="8.54296875" style="153" customWidth="1"/>
    <col min="3846" max="3846" width="9.81640625" style="153" customWidth="1"/>
    <col min="3847" max="3847" width="13.81640625" style="153" customWidth="1"/>
    <col min="3848" max="3851" width="9.1796875" style="153"/>
    <col min="3852" max="3852" width="75.6328125" style="153" customWidth="1"/>
    <col min="3853" max="3853" width="45.36328125" style="153" customWidth="1"/>
    <col min="3854" max="4096" width="9.1796875" style="153"/>
    <col min="4097" max="4097" width="4.453125" style="153" customWidth="1"/>
    <col min="4098" max="4098" width="11.54296875" style="153" customWidth="1"/>
    <col min="4099" max="4099" width="40.453125" style="153" customWidth="1"/>
    <col min="4100" max="4100" width="5.54296875" style="153" customWidth="1"/>
    <col min="4101" max="4101" width="8.54296875" style="153" customWidth="1"/>
    <col min="4102" max="4102" width="9.81640625" style="153" customWidth="1"/>
    <col min="4103" max="4103" width="13.81640625" style="153" customWidth="1"/>
    <col min="4104" max="4107" width="9.1796875" style="153"/>
    <col min="4108" max="4108" width="75.6328125" style="153" customWidth="1"/>
    <col min="4109" max="4109" width="45.36328125" style="153" customWidth="1"/>
    <col min="4110" max="4352" width="9.1796875" style="153"/>
    <col min="4353" max="4353" width="4.453125" style="153" customWidth="1"/>
    <col min="4354" max="4354" width="11.54296875" style="153" customWidth="1"/>
    <col min="4355" max="4355" width="40.453125" style="153" customWidth="1"/>
    <col min="4356" max="4356" width="5.54296875" style="153" customWidth="1"/>
    <col min="4357" max="4357" width="8.54296875" style="153" customWidth="1"/>
    <col min="4358" max="4358" width="9.81640625" style="153" customWidth="1"/>
    <col min="4359" max="4359" width="13.81640625" style="153" customWidth="1"/>
    <col min="4360" max="4363" width="9.1796875" style="153"/>
    <col min="4364" max="4364" width="75.6328125" style="153" customWidth="1"/>
    <col min="4365" max="4365" width="45.36328125" style="153" customWidth="1"/>
    <col min="4366" max="4608" width="9.1796875" style="153"/>
    <col min="4609" max="4609" width="4.453125" style="153" customWidth="1"/>
    <col min="4610" max="4610" width="11.54296875" style="153" customWidth="1"/>
    <col min="4611" max="4611" width="40.453125" style="153" customWidth="1"/>
    <col min="4612" max="4612" width="5.54296875" style="153" customWidth="1"/>
    <col min="4613" max="4613" width="8.54296875" style="153" customWidth="1"/>
    <col min="4614" max="4614" width="9.81640625" style="153" customWidth="1"/>
    <col min="4615" max="4615" width="13.81640625" style="153" customWidth="1"/>
    <col min="4616" max="4619" width="9.1796875" style="153"/>
    <col min="4620" max="4620" width="75.6328125" style="153" customWidth="1"/>
    <col min="4621" max="4621" width="45.36328125" style="153" customWidth="1"/>
    <col min="4622" max="4864" width="9.1796875" style="153"/>
    <col min="4865" max="4865" width="4.453125" style="153" customWidth="1"/>
    <col min="4866" max="4866" width="11.54296875" style="153" customWidth="1"/>
    <col min="4867" max="4867" width="40.453125" style="153" customWidth="1"/>
    <col min="4868" max="4868" width="5.54296875" style="153" customWidth="1"/>
    <col min="4869" max="4869" width="8.54296875" style="153" customWidth="1"/>
    <col min="4870" max="4870" width="9.81640625" style="153" customWidth="1"/>
    <col min="4871" max="4871" width="13.81640625" style="153" customWidth="1"/>
    <col min="4872" max="4875" width="9.1796875" style="153"/>
    <col min="4876" max="4876" width="75.6328125" style="153" customWidth="1"/>
    <col min="4877" max="4877" width="45.36328125" style="153" customWidth="1"/>
    <col min="4878" max="5120" width="9.1796875" style="153"/>
    <col min="5121" max="5121" width="4.453125" style="153" customWidth="1"/>
    <col min="5122" max="5122" width="11.54296875" style="153" customWidth="1"/>
    <col min="5123" max="5123" width="40.453125" style="153" customWidth="1"/>
    <col min="5124" max="5124" width="5.54296875" style="153" customWidth="1"/>
    <col min="5125" max="5125" width="8.54296875" style="153" customWidth="1"/>
    <col min="5126" max="5126" width="9.81640625" style="153" customWidth="1"/>
    <col min="5127" max="5127" width="13.81640625" style="153" customWidth="1"/>
    <col min="5128" max="5131" width="9.1796875" style="153"/>
    <col min="5132" max="5132" width="75.6328125" style="153" customWidth="1"/>
    <col min="5133" max="5133" width="45.36328125" style="153" customWidth="1"/>
    <col min="5134" max="5376" width="9.1796875" style="153"/>
    <col min="5377" max="5377" width="4.453125" style="153" customWidth="1"/>
    <col min="5378" max="5378" width="11.54296875" style="153" customWidth="1"/>
    <col min="5379" max="5379" width="40.453125" style="153" customWidth="1"/>
    <col min="5380" max="5380" width="5.54296875" style="153" customWidth="1"/>
    <col min="5381" max="5381" width="8.54296875" style="153" customWidth="1"/>
    <col min="5382" max="5382" width="9.81640625" style="153" customWidth="1"/>
    <col min="5383" max="5383" width="13.81640625" style="153" customWidth="1"/>
    <col min="5384" max="5387" width="9.1796875" style="153"/>
    <col min="5388" max="5388" width="75.6328125" style="153" customWidth="1"/>
    <col min="5389" max="5389" width="45.36328125" style="153" customWidth="1"/>
    <col min="5390" max="5632" width="9.1796875" style="153"/>
    <col min="5633" max="5633" width="4.453125" style="153" customWidth="1"/>
    <col min="5634" max="5634" width="11.54296875" style="153" customWidth="1"/>
    <col min="5635" max="5635" width="40.453125" style="153" customWidth="1"/>
    <col min="5636" max="5636" width="5.54296875" style="153" customWidth="1"/>
    <col min="5637" max="5637" width="8.54296875" style="153" customWidth="1"/>
    <col min="5638" max="5638" width="9.81640625" style="153" customWidth="1"/>
    <col min="5639" max="5639" width="13.81640625" style="153" customWidth="1"/>
    <col min="5640" max="5643" width="9.1796875" style="153"/>
    <col min="5644" max="5644" width="75.6328125" style="153" customWidth="1"/>
    <col min="5645" max="5645" width="45.36328125" style="153" customWidth="1"/>
    <col min="5646" max="5888" width="9.1796875" style="153"/>
    <col min="5889" max="5889" width="4.453125" style="153" customWidth="1"/>
    <col min="5890" max="5890" width="11.54296875" style="153" customWidth="1"/>
    <col min="5891" max="5891" width="40.453125" style="153" customWidth="1"/>
    <col min="5892" max="5892" width="5.54296875" style="153" customWidth="1"/>
    <col min="5893" max="5893" width="8.54296875" style="153" customWidth="1"/>
    <col min="5894" max="5894" width="9.81640625" style="153" customWidth="1"/>
    <col min="5895" max="5895" width="13.81640625" style="153" customWidth="1"/>
    <col min="5896" max="5899" width="9.1796875" style="153"/>
    <col min="5900" max="5900" width="75.6328125" style="153" customWidth="1"/>
    <col min="5901" max="5901" width="45.36328125" style="153" customWidth="1"/>
    <col min="5902" max="6144" width="9.1796875" style="153"/>
    <col min="6145" max="6145" width="4.453125" style="153" customWidth="1"/>
    <col min="6146" max="6146" width="11.54296875" style="153" customWidth="1"/>
    <col min="6147" max="6147" width="40.453125" style="153" customWidth="1"/>
    <col min="6148" max="6148" width="5.54296875" style="153" customWidth="1"/>
    <col min="6149" max="6149" width="8.54296875" style="153" customWidth="1"/>
    <col min="6150" max="6150" width="9.81640625" style="153" customWidth="1"/>
    <col min="6151" max="6151" width="13.81640625" style="153" customWidth="1"/>
    <col min="6152" max="6155" width="9.1796875" style="153"/>
    <col min="6156" max="6156" width="75.6328125" style="153" customWidth="1"/>
    <col min="6157" max="6157" width="45.36328125" style="153" customWidth="1"/>
    <col min="6158" max="6400" width="9.1796875" style="153"/>
    <col min="6401" max="6401" width="4.453125" style="153" customWidth="1"/>
    <col min="6402" max="6402" width="11.54296875" style="153" customWidth="1"/>
    <col min="6403" max="6403" width="40.453125" style="153" customWidth="1"/>
    <col min="6404" max="6404" width="5.54296875" style="153" customWidth="1"/>
    <col min="6405" max="6405" width="8.54296875" style="153" customWidth="1"/>
    <col min="6406" max="6406" width="9.81640625" style="153" customWidth="1"/>
    <col min="6407" max="6407" width="13.81640625" style="153" customWidth="1"/>
    <col min="6408" max="6411" width="9.1796875" style="153"/>
    <col min="6412" max="6412" width="75.6328125" style="153" customWidth="1"/>
    <col min="6413" max="6413" width="45.36328125" style="153" customWidth="1"/>
    <col min="6414" max="6656" width="9.1796875" style="153"/>
    <col min="6657" max="6657" width="4.453125" style="153" customWidth="1"/>
    <col min="6658" max="6658" width="11.54296875" style="153" customWidth="1"/>
    <col min="6659" max="6659" width="40.453125" style="153" customWidth="1"/>
    <col min="6660" max="6660" width="5.54296875" style="153" customWidth="1"/>
    <col min="6661" max="6661" width="8.54296875" style="153" customWidth="1"/>
    <col min="6662" max="6662" width="9.81640625" style="153" customWidth="1"/>
    <col min="6663" max="6663" width="13.81640625" style="153" customWidth="1"/>
    <col min="6664" max="6667" width="9.1796875" style="153"/>
    <col min="6668" max="6668" width="75.6328125" style="153" customWidth="1"/>
    <col min="6669" max="6669" width="45.36328125" style="153" customWidth="1"/>
    <col min="6670" max="6912" width="9.1796875" style="153"/>
    <col min="6913" max="6913" width="4.453125" style="153" customWidth="1"/>
    <col min="6914" max="6914" width="11.54296875" style="153" customWidth="1"/>
    <col min="6915" max="6915" width="40.453125" style="153" customWidth="1"/>
    <col min="6916" max="6916" width="5.54296875" style="153" customWidth="1"/>
    <col min="6917" max="6917" width="8.54296875" style="153" customWidth="1"/>
    <col min="6918" max="6918" width="9.81640625" style="153" customWidth="1"/>
    <col min="6919" max="6919" width="13.81640625" style="153" customWidth="1"/>
    <col min="6920" max="6923" width="9.1796875" style="153"/>
    <col min="6924" max="6924" width="75.6328125" style="153" customWidth="1"/>
    <col min="6925" max="6925" width="45.36328125" style="153" customWidth="1"/>
    <col min="6926" max="7168" width="9.1796875" style="153"/>
    <col min="7169" max="7169" width="4.453125" style="153" customWidth="1"/>
    <col min="7170" max="7170" width="11.54296875" style="153" customWidth="1"/>
    <col min="7171" max="7171" width="40.453125" style="153" customWidth="1"/>
    <col min="7172" max="7172" width="5.54296875" style="153" customWidth="1"/>
    <col min="7173" max="7173" width="8.54296875" style="153" customWidth="1"/>
    <col min="7174" max="7174" width="9.81640625" style="153" customWidth="1"/>
    <col min="7175" max="7175" width="13.81640625" style="153" customWidth="1"/>
    <col min="7176" max="7179" width="9.1796875" style="153"/>
    <col min="7180" max="7180" width="75.6328125" style="153" customWidth="1"/>
    <col min="7181" max="7181" width="45.36328125" style="153" customWidth="1"/>
    <col min="7182" max="7424" width="9.1796875" style="153"/>
    <col min="7425" max="7425" width="4.453125" style="153" customWidth="1"/>
    <col min="7426" max="7426" width="11.54296875" style="153" customWidth="1"/>
    <col min="7427" max="7427" width="40.453125" style="153" customWidth="1"/>
    <col min="7428" max="7428" width="5.54296875" style="153" customWidth="1"/>
    <col min="7429" max="7429" width="8.54296875" style="153" customWidth="1"/>
    <col min="7430" max="7430" width="9.81640625" style="153" customWidth="1"/>
    <col min="7431" max="7431" width="13.81640625" style="153" customWidth="1"/>
    <col min="7432" max="7435" width="9.1796875" style="153"/>
    <col min="7436" max="7436" width="75.6328125" style="153" customWidth="1"/>
    <col min="7437" max="7437" width="45.36328125" style="153" customWidth="1"/>
    <col min="7438" max="7680" width="9.1796875" style="153"/>
    <col min="7681" max="7681" width="4.453125" style="153" customWidth="1"/>
    <col min="7682" max="7682" width="11.54296875" style="153" customWidth="1"/>
    <col min="7683" max="7683" width="40.453125" style="153" customWidth="1"/>
    <col min="7684" max="7684" width="5.54296875" style="153" customWidth="1"/>
    <col min="7685" max="7685" width="8.54296875" style="153" customWidth="1"/>
    <col min="7686" max="7686" width="9.81640625" style="153" customWidth="1"/>
    <col min="7687" max="7687" width="13.81640625" style="153" customWidth="1"/>
    <col min="7688" max="7691" width="9.1796875" style="153"/>
    <col min="7692" max="7692" width="75.6328125" style="153" customWidth="1"/>
    <col min="7693" max="7693" width="45.36328125" style="153" customWidth="1"/>
    <col min="7694" max="7936" width="9.1796875" style="153"/>
    <col min="7937" max="7937" width="4.453125" style="153" customWidth="1"/>
    <col min="7938" max="7938" width="11.54296875" style="153" customWidth="1"/>
    <col min="7939" max="7939" width="40.453125" style="153" customWidth="1"/>
    <col min="7940" max="7940" width="5.54296875" style="153" customWidth="1"/>
    <col min="7941" max="7941" width="8.54296875" style="153" customWidth="1"/>
    <col min="7942" max="7942" width="9.81640625" style="153" customWidth="1"/>
    <col min="7943" max="7943" width="13.81640625" style="153" customWidth="1"/>
    <col min="7944" max="7947" width="9.1796875" style="153"/>
    <col min="7948" max="7948" width="75.6328125" style="153" customWidth="1"/>
    <col min="7949" max="7949" width="45.36328125" style="153" customWidth="1"/>
    <col min="7950" max="8192" width="9.1796875" style="153"/>
    <col min="8193" max="8193" width="4.453125" style="153" customWidth="1"/>
    <col min="8194" max="8194" width="11.54296875" style="153" customWidth="1"/>
    <col min="8195" max="8195" width="40.453125" style="153" customWidth="1"/>
    <col min="8196" max="8196" width="5.54296875" style="153" customWidth="1"/>
    <col min="8197" max="8197" width="8.54296875" style="153" customWidth="1"/>
    <col min="8198" max="8198" width="9.81640625" style="153" customWidth="1"/>
    <col min="8199" max="8199" width="13.81640625" style="153" customWidth="1"/>
    <col min="8200" max="8203" width="9.1796875" style="153"/>
    <col min="8204" max="8204" width="75.6328125" style="153" customWidth="1"/>
    <col min="8205" max="8205" width="45.36328125" style="153" customWidth="1"/>
    <col min="8206" max="8448" width="9.1796875" style="153"/>
    <col min="8449" max="8449" width="4.453125" style="153" customWidth="1"/>
    <col min="8450" max="8450" width="11.54296875" style="153" customWidth="1"/>
    <col min="8451" max="8451" width="40.453125" style="153" customWidth="1"/>
    <col min="8452" max="8452" width="5.54296875" style="153" customWidth="1"/>
    <col min="8453" max="8453" width="8.54296875" style="153" customWidth="1"/>
    <col min="8454" max="8454" width="9.81640625" style="153" customWidth="1"/>
    <col min="8455" max="8455" width="13.81640625" style="153" customWidth="1"/>
    <col min="8456" max="8459" width="9.1796875" style="153"/>
    <col min="8460" max="8460" width="75.6328125" style="153" customWidth="1"/>
    <col min="8461" max="8461" width="45.36328125" style="153" customWidth="1"/>
    <col min="8462" max="8704" width="9.1796875" style="153"/>
    <col min="8705" max="8705" width="4.453125" style="153" customWidth="1"/>
    <col min="8706" max="8706" width="11.54296875" style="153" customWidth="1"/>
    <col min="8707" max="8707" width="40.453125" style="153" customWidth="1"/>
    <col min="8708" max="8708" width="5.54296875" style="153" customWidth="1"/>
    <col min="8709" max="8709" width="8.54296875" style="153" customWidth="1"/>
    <col min="8710" max="8710" width="9.81640625" style="153" customWidth="1"/>
    <col min="8711" max="8711" width="13.81640625" style="153" customWidth="1"/>
    <col min="8712" max="8715" width="9.1796875" style="153"/>
    <col min="8716" max="8716" width="75.6328125" style="153" customWidth="1"/>
    <col min="8717" max="8717" width="45.36328125" style="153" customWidth="1"/>
    <col min="8718" max="8960" width="9.1796875" style="153"/>
    <col min="8961" max="8961" width="4.453125" style="153" customWidth="1"/>
    <col min="8962" max="8962" width="11.54296875" style="153" customWidth="1"/>
    <col min="8963" max="8963" width="40.453125" style="153" customWidth="1"/>
    <col min="8964" max="8964" width="5.54296875" style="153" customWidth="1"/>
    <col min="8965" max="8965" width="8.54296875" style="153" customWidth="1"/>
    <col min="8966" max="8966" width="9.81640625" style="153" customWidth="1"/>
    <col min="8967" max="8967" width="13.81640625" style="153" customWidth="1"/>
    <col min="8968" max="8971" width="9.1796875" style="153"/>
    <col min="8972" max="8972" width="75.6328125" style="153" customWidth="1"/>
    <col min="8973" max="8973" width="45.36328125" style="153" customWidth="1"/>
    <col min="8974" max="9216" width="9.1796875" style="153"/>
    <col min="9217" max="9217" width="4.453125" style="153" customWidth="1"/>
    <col min="9218" max="9218" width="11.54296875" style="153" customWidth="1"/>
    <col min="9219" max="9219" width="40.453125" style="153" customWidth="1"/>
    <col min="9220" max="9220" width="5.54296875" style="153" customWidth="1"/>
    <col min="9221" max="9221" width="8.54296875" style="153" customWidth="1"/>
    <col min="9222" max="9222" width="9.81640625" style="153" customWidth="1"/>
    <col min="9223" max="9223" width="13.81640625" style="153" customWidth="1"/>
    <col min="9224" max="9227" width="9.1796875" style="153"/>
    <col min="9228" max="9228" width="75.6328125" style="153" customWidth="1"/>
    <col min="9229" max="9229" width="45.36328125" style="153" customWidth="1"/>
    <col min="9230" max="9472" width="9.1796875" style="153"/>
    <col min="9473" max="9473" width="4.453125" style="153" customWidth="1"/>
    <col min="9474" max="9474" width="11.54296875" style="153" customWidth="1"/>
    <col min="9475" max="9475" width="40.453125" style="153" customWidth="1"/>
    <col min="9476" max="9476" width="5.54296875" style="153" customWidth="1"/>
    <col min="9477" max="9477" width="8.54296875" style="153" customWidth="1"/>
    <col min="9478" max="9478" width="9.81640625" style="153" customWidth="1"/>
    <col min="9479" max="9479" width="13.81640625" style="153" customWidth="1"/>
    <col min="9480" max="9483" width="9.1796875" style="153"/>
    <col min="9484" max="9484" width="75.6328125" style="153" customWidth="1"/>
    <col min="9485" max="9485" width="45.36328125" style="153" customWidth="1"/>
    <col min="9486" max="9728" width="9.1796875" style="153"/>
    <col min="9729" max="9729" width="4.453125" style="153" customWidth="1"/>
    <col min="9730" max="9730" width="11.54296875" style="153" customWidth="1"/>
    <col min="9731" max="9731" width="40.453125" style="153" customWidth="1"/>
    <col min="9732" max="9732" width="5.54296875" style="153" customWidth="1"/>
    <col min="9733" max="9733" width="8.54296875" style="153" customWidth="1"/>
    <col min="9734" max="9734" width="9.81640625" style="153" customWidth="1"/>
    <col min="9735" max="9735" width="13.81640625" style="153" customWidth="1"/>
    <col min="9736" max="9739" width="9.1796875" style="153"/>
    <col min="9740" max="9740" width="75.6328125" style="153" customWidth="1"/>
    <col min="9741" max="9741" width="45.36328125" style="153" customWidth="1"/>
    <col min="9742" max="9984" width="9.1796875" style="153"/>
    <col min="9985" max="9985" width="4.453125" style="153" customWidth="1"/>
    <col min="9986" max="9986" width="11.54296875" style="153" customWidth="1"/>
    <col min="9987" max="9987" width="40.453125" style="153" customWidth="1"/>
    <col min="9988" max="9988" width="5.54296875" style="153" customWidth="1"/>
    <col min="9989" max="9989" width="8.54296875" style="153" customWidth="1"/>
    <col min="9990" max="9990" width="9.81640625" style="153" customWidth="1"/>
    <col min="9991" max="9991" width="13.81640625" style="153" customWidth="1"/>
    <col min="9992" max="9995" width="9.1796875" style="153"/>
    <col min="9996" max="9996" width="75.6328125" style="153" customWidth="1"/>
    <col min="9997" max="9997" width="45.36328125" style="153" customWidth="1"/>
    <col min="9998" max="10240" width="9.1796875" style="153"/>
    <col min="10241" max="10241" width="4.453125" style="153" customWidth="1"/>
    <col min="10242" max="10242" width="11.54296875" style="153" customWidth="1"/>
    <col min="10243" max="10243" width="40.453125" style="153" customWidth="1"/>
    <col min="10244" max="10244" width="5.54296875" style="153" customWidth="1"/>
    <col min="10245" max="10245" width="8.54296875" style="153" customWidth="1"/>
    <col min="10246" max="10246" width="9.81640625" style="153" customWidth="1"/>
    <col min="10247" max="10247" width="13.81640625" style="153" customWidth="1"/>
    <col min="10248" max="10251" width="9.1796875" style="153"/>
    <col min="10252" max="10252" width="75.6328125" style="153" customWidth="1"/>
    <col min="10253" max="10253" width="45.36328125" style="153" customWidth="1"/>
    <col min="10254" max="10496" width="9.1796875" style="153"/>
    <col min="10497" max="10497" width="4.453125" style="153" customWidth="1"/>
    <col min="10498" max="10498" width="11.54296875" style="153" customWidth="1"/>
    <col min="10499" max="10499" width="40.453125" style="153" customWidth="1"/>
    <col min="10500" max="10500" width="5.54296875" style="153" customWidth="1"/>
    <col min="10501" max="10501" width="8.54296875" style="153" customWidth="1"/>
    <col min="10502" max="10502" width="9.81640625" style="153" customWidth="1"/>
    <col min="10503" max="10503" width="13.81640625" style="153" customWidth="1"/>
    <col min="10504" max="10507" width="9.1796875" style="153"/>
    <col min="10508" max="10508" width="75.6328125" style="153" customWidth="1"/>
    <col min="10509" max="10509" width="45.36328125" style="153" customWidth="1"/>
    <col min="10510" max="10752" width="9.1796875" style="153"/>
    <col min="10753" max="10753" width="4.453125" style="153" customWidth="1"/>
    <col min="10754" max="10754" width="11.54296875" style="153" customWidth="1"/>
    <col min="10755" max="10755" width="40.453125" style="153" customWidth="1"/>
    <col min="10756" max="10756" width="5.54296875" style="153" customWidth="1"/>
    <col min="10757" max="10757" width="8.54296875" style="153" customWidth="1"/>
    <col min="10758" max="10758" width="9.81640625" style="153" customWidth="1"/>
    <col min="10759" max="10759" width="13.81640625" style="153" customWidth="1"/>
    <col min="10760" max="10763" width="9.1796875" style="153"/>
    <col min="10764" max="10764" width="75.6328125" style="153" customWidth="1"/>
    <col min="10765" max="10765" width="45.36328125" style="153" customWidth="1"/>
    <col min="10766" max="11008" width="9.1796875" style="153"/>
    <col min="11009" max="11009" width="4.453125" style="153" customWidth="1"/>
    <col min="11010" max="11010" width="11.54296875" style="153" customWidth="1"/>
    <col min="11011" max="11011" width="40.453125" style="153" customWidth="1"/>
    <col min="11012" max="11012" width="5.54296875" style="153" customWidth="1"/>
    <col min="11013" max="11013" width="8.54296875" style="153" customWidth="1"/>
    <col min="11014" max="11014" width="9.81640625" style="153" customWidth="1"/>
    <col min="11015" max="11015" width="13.81640625" style="153" customWidth="1"/>
    <col min="11016" max="11019" width="9.1796875" style="153"/>
    <col min="11020" max="11020" width="75.6328125" style="153" customWidth="1"/>
    <col min="11021" max="11021" width="45.36328125" style="153" customWidth="1"/>
    <col min="11022" max="11264" width="9.1796875" style="153"/>
    <col min="11265" max="11265" width="4.453125" style="153" customWidth="1"/>
    <col min="11266" max="11266" width="11.54296875" style="153" customWidth="1"/>
    <col min="11267" max="11267" width="40.453125" style="153" customWidth="1"/>
    <col min="11268" max="11268" width="5.54296875" style="153" customWidth="1"/>
    <col min="11269" max="11269" width="8.54296875" style="153" customWidth="1"/>
    <col min="11270" max="11270" width="9.81640625" style="153" customWidth="1"/>
    <col min="11271" max="11271" width="13.81640625" style="153" customWidth="1"/>
    <col min="11272" max="11275" width="9.1796875" style="153"/>
    <col min="11276" max="11276" width="75.6328125" style="153" customWidth="1"/>
    <col min="11277" max="11277" width="45.36328125" style="153" customWidth="1"/>
    <col min="11278" max="11520" width="9.1796875" style="153"/>
    <col min="11521" max="11521" width="4.453125" style="153" customWidth="1"/>
    <col min="11522" max="11522" width="11.54296875" style="153" customWidth="1"/>
    <col min="11523" max="11523" width="40.453125" style="153" customWidth="1"/>
    <col min="11524" max="11524" width="5.54296875" style="153" customWidth="1"/>
    <col min="11525" max="11525" width="8.54296875" style="153" customWidth="1"/>
    <col min="11526" max="11526" width="9.81640625" style="153" customWidth="1"/>
    <col min="11527" max="11527" width="13.81640625" style="153" customWidth="1"/>
    <col min="11528" max="11531" width="9.1796875" style="153"/>
    <col min="11532" max="11532" width="75.6328125" style="153" customWidth="1"/>
    <col min="11533" max="11533" width="45.36328125" style="153" customWidth="1"/>
    <col min="11534" max="11776" width="9.1796875" style="153"/>
    <col min="11777" max="11777" width="4.453125" style="153" customWidth="1"/>
    <col min="11778" max="11778" width="11.54296875" style="153" customWidth="1"/>
    <col min="11779" max="11779" width="40.453125" style="153" customWidth="1"/>
    <col min="11780" max="11780" width="5.54296875" style="153" customWidth="1"/>
    <col min="11781" max="11781" width="8.54296875" style="153" customWidth="1"/>
    <col min="11782" max="11782" width="9.81640625" style="153" customWidth="1"/>
    <col min="11783" max="11783" width="13.81640625" style="153" customWidth="1"/>
    <col min="11784" max="11787" width="9.1796875" style="153"/>
    <col min="11788" max="11788" width="75.6328125" style="153" customWidth="1"/>
    <col min="11789" max="11789" width="45.36328125" style="153" customWidth="1"/>
    <col min="11790" max="12032" width="9.1796875" style="153"/>
    <col min="12033" max="12033" width="4.453125" style="153" customWidth="1"/>
    <col min="12034" max="12034" width="11.54296875" style="153" customWidth="1"/>
    <col min="12035" max="12035" width="40.453125" style="153" customWidth="1"/>
    <col min="12036" max="12036" width="5.54296875" style="153" customWidth="1"/>
    <col min="12037" max="12037" width="8.54296875" style="153" customWidth="1"/>
    <col min="12038" max="12038" width="9.81640625" style="153" customWidth="1"/>
    <col min="12039" max="12039" width="13.81640625" style="153" customWidth="1"/>
    <col min="12040" max="12043" width="9.1796875" style="153"/>
    <col min="12044" max="12044" width="75.6328125" style="153" customWidth="1"/>
    <col min="12045" max="12045" width="45.36328125" style="153" customWidth="1"/>
    <col min="12046" max="12288" width="9.1796875" style="153"/>
    <col min="12289" max="12289" width="4.453125" style="153" customWidth="1"/>
    <col min="12290" max="12290" width="11.54296875" style="153" customWidth="1"/>
    <col min="12291" max="12291" width="40.453125" style="153" customWidth="1"/>
    <col min="12292" max="12292" width="5.54296875" style="153" customWidth="1"/>
    <col min="12293" max="12293" width="8.54296875" style="153" customWidth="1"/>
    <col min="12294" max="12294" width="9.81640625" style="153" customWidth="1"/>
    <col min="12295" max="12295" width="13.81640625" style="153" customWidth="1"/>
    <col min="12296" max="12299" width="9.1796875" style="153"/>
    <col min="12300" max="12300" width="75.6328125" style="153" customWidth="1"/>
    <col min="12301" max="12301" width="45.36328125" style="153" customWidth="1"/>
    <col min="12302" max="12544" width="9.1796875" style="153"/>
    <col min="12545" max="12545" width="4.453125" style="153" customWidth="1"/>
    <col min="12546" max="12546" width="11.54296875" style="153" customWidth="1"/>
    <col min="12547" max="12547" width="40.453125" style="153" customWidth="1"/>
    <col min="12548" max="12548" width="5.54296875" style="153" customWidth="1"/>
    <col min="12549" max="12549" width="8.54296875" style="153" customWidth="1"/>
    <col min="12550" max="12550" width="9.81640625" style="153" customWidth="1"/>
    <col min="12551" max="12551" width="13.81640625" style="153" customWidth="1"/>
    <col min="12552" max="12555" width="9.1796875" style="153"/>
    <col min="12556" max="12556" width="75.6328125" style="153" customWidth="1"/>
    <col min="12557" max="12557" width="45.36328125" style="153" customWidth="1"/>
    <col min="12558" max="12800" width="9.1796875" style="153"/>
    <col min="12801" max="12801" width="4.453125" style="153" customWidth="1"/>
    <col min="12802" max="12802" width="11.54296875" style="153" customWidth="1"/>
    <col min="12803" max="12803" width="40.453125" style="153" customWidth="1"/>
    <col min="12804" max="12804" width="5.54296875" style="153" customWidth="1"/>
    <col min="12805" max="12805" width="8.54296875" style="153" customWidth="1"/>
    <col min="12806" max="12806" width="9.81640625" style="153" customWidth="1"/>
    <col min="12807" max="12807" width="13.81640625" style="153" customWidth="1"/>
    <col min="12808" max="12811" width="9.1796875" style="153"/>
    <col min="12812" max="12812" width="75.6328125" style="153" customWidth="1"/>
    <col min="12813" max="12813" width="45.36328125" style="153" customWidth="1"/>
    <col min="12814" max="13056" width="9.1796875" style="153"/>
    <col min="13057" max="13057" width="4.453125" style="153" customWidth="1"/>
    <col min="13058" max="13058" width="11.54296875" style="153" customWidth="1"/>
    <col min="13059" max="13059" width="40.453125" style="153" customWidth="1"/>
    <col min="13060" max="13060" width="5.54296875" style="153" customWidth="1"/>
    <col min="13061" max="13061" width="8.54296875" style="153" customWidth="1"/>
    <col min="13062" max="13062" width="9.81640625" style="153" customWidth="1"/>
    <col min="13063" max="13063" width="13.81640625" style="153" customWidth="1"/>
    <col min="13064" max="13067" width="9.1796875" style="153"/>
    <col min="13068" max="13068" width="75.6328125" style="153" customWidth="1"/>
    <col min="13069" max="13069" width="45.36328125" style="153" customWidth="1"/>
    <col min="13070" max="13312" width="9.1796875" style="153"/>
    <col min="13313" max="13313" width="4.453125" style="153" customWidth="1"/>
    <col min="13314" max="13314" width="11.54296875" style="153" customWidth="1"/>
    <col min="13315" max="13315" width="40.453125" style="153" customWidth="1"/>
    <col min="13316" max="13316" width="5.54296875" style="153" customWidth="1"/>
    <col min="13317" max="13317" width="8.54296875" style="153" customWidth="1"/>
    <col min="13318" max="13318" width="9.81640625" style="153" customWidth="1"/>
    <col min="13319" max="13319" width="13.81640625" style="153" customWidth="1"/>
    <col min="13320" max="13323" width="9.1796875" style="153"/>
    <col min="13324" max="13324" width="75.6328125" style="153" customWidth="1"/>
    <col min="13325" max="13325" width="45.36328125" style="153" customWidth="1"/>
    <col min="13326" max="13568" width="9.1796875" style="153"/>
    <col min="13569" max="13569" width="4.453125" style="153" customWidth="1"/>
    <col min="13570" max="13570" width="11.54296875" style="153" customWidth="1"/>
    <col min="13571" max="13571" width="40.453125" style="153" customWidth="1"/>
    <col min="13572" max="13572" width="5.54296875" style="153" customWidth="1"/>
    <col min="13573" max="13573" width="8.54296875" style="153" customWidth="1"/>
    <col min="13574" max="13574" width="9.81640625" style="153" customWidth="1"/>
    <col min="13575" max="13575" width="13.81640625" style="153" customWidth="1"/>
    <col min="13576" max="13579" width="9.1796875" style="153"/>
    <col min="13580" max="13580" width="75.6328125" style="153" customWidth="1"/>
    <col min="13581" max="13581" width="45.36328125" style="153" customWidth="1"/>
    <col min="13582" max="13824" width="9.1796875" style="153"/>
    <col min="13825" max="13825" width="4.453125" style="153" customWidth="1"/>
    <col min="13826" max="13826" width="11.54296875" style="153" customWidth="1"/>
    <col min="13827" max="13827" width="40.453125" style="153" customWidth="1"/>
    <col min="13828" max="13828" width="5.54296875" style="153" customWidth="1"/>
    <col min="13829" max="13829" width="8.54296875" style="153" customWidth="1"/>
    <col min="13830" max="13830" width="9.81640625" style="153" customWidth="1"/>
    <col min="13831" max="13831" width="13.81640625" style="153" customWidth="1"/>
    <col min="13832" max="13835" width="9.1796875" style="153"/>
    <col min="13836" max="13836" width="75.6328125" style="153" customWidth="1"/>
    <col min="13837" max="13837" width="45.36328125" style="153" customWidth="1"/>
    <col min="13838" max="14080" width="9.1796875" style="153"/>
    <col min="14081" max="14081" width="4.453125" style="153" customWidth="1"/>
    <col min="14082" max="14082" width="11.54296875" style="153" customWidth="1"/>
    <col min="14083" max="14083" width="40.453125" style="153" customWidth="1"/>
    <col min="14084" max="14084" width="5.54296875" style="153" customWidth="1"/>
    <col min="14085" max="14085" width="8.54296875" style="153" customWidth="1"/>
    <col min="14086" max="14086" width="9.81640625" style="153" customWidth="1"/>
    <col min="14087" max="14087" width="13.81640625" style="153" customWidth="1"/>
    <col min="14088" max="14091" width="9.1796875" style="153"/>
    <col min="14092" max="14092" width="75.6328125" style="153" customWidth="1"/>
    <col min="14093" max="14093" width="45.36328125" style="153" customWidth="1"/>
    <col min="14094" max="14336" width="9.1796875" style="153"/>
    <col min="14337" max="14337" width="4.453125" style="153" customWidth="1"/>
    <col min="14338" max="14338" width="11.54296875" style="153" customWidth="1"/>
    <col min="14339" max="14339" width="40.453125" style="153" customWidth="1"/>
    <col min="14340" max="14340" width="5.54296875" style="153" customWidth="1"/>
    <col min="14341" max="14341" width="8.54296875" style="153" customWidth="1"/>
    <col min="14342" max="14342" width="9.81640625" style="153" customWidth="1"/>
    <col min="14343" max="14343" width="13.81640625" style="153" customWidth="1"/>
    <col min="14344" max="14347" width="9.1796875" style="153"/>
    <col min="14348" max="14348" width="75.6328125" style="153" customWidth="1"/>
    <col min="14349" max="14349" width="45.36328125" style="153" customWidth="1"/>
    <col min="14350" max="14592" width="9.1796875" style="153"/>
    <col min="14593" max="14593" width="4.453125" style="153" customWidth="1"/>
    <col min="14594" max="14594" width="11.54296875" style="153" customWidth="1"/>
    <col min="14595" max="14595" width="40.453125" style="153" customWidth="1"/>
    <col min="14596" max="14596" width="5.54296875" style="153" customWidth="1"/>
    <col min="14597" max="14597" width="8.54296875" style="153" customWidth="1"/>
    <col min="14598" max="14598" width="9.81640625" style="153" customWidth="1"/>
    <col min="14599" max="14599" width="13.81640625" style="153" customWidth="1"/>
    <col min="14600" max="14603" width="9.1796875" style="153"/>
    <col min="14604" max="14604" width="75.6328125" style="153" customWidth="1"/>
    <col min="14605" max="14605" width="45.36328125" style="153" customWidth="1"/>
    <col min="14606" max="14848" width="9.1796875" style="153"/>
    <col min="14849" max="14849" width="4.453125" style="153" customWidth="1"/>
    <col min="14850" max="14850" width="11.54296875" style="153" customWidth="1"/>
    <col min="14851" max="14851" width="40.453125" style="153" customWidth="1"/>
    <col min="14852" max="14852" width="5.54296875" style="153" customWidth="1"/>
    <col min="14853" max="14853" width="8.54296875" style="153" customWidth="1"/>
    <col min="14854" max="14854" width="9.81640625" style="153" customWidth="1"/>
    <col min="14855" max="14855" width="13.81640625" style="153" customWidth="1"/>
    <col min="14856" max="14859" width="9.1796875" style="153"/>
    <col min="14860" max="14860" width="75.6328125" style="153" customWidth="1"/>
    <col min="14861" max="14861" width="45.36328125" style="153" customWidth="1"/>
    <col min="14862" max="15104" width="9.1796875" style="153"/>
    <col min="15105" max="15105" width="4.453125" style="153" customWidth="1"/>
    <col min="15106" max="15106" width="11.54296875" style="153" customWidth="1"/>
    <col min="15107" max="15107" width="40.453125" style="153" customWidth="1"/>
    <col min="15108" max="15108" width="5.54296875" style="153" customWidth="1"/>
    <col min="15109" max="15109" width="8.54296875" style="153" customWidth="1"/>
    <col min="15110" max="15110" width="9.81640625" style="153" customWidth="1"/>
    <col min="15111" max="15111" width="13.81640625" style="153" customWidth="1"/>
    <col min="15112" max="15115" width="9.1796875" style="153"/>
    <col min="15116" max="15116" width="75.6328125" style="153" customWidth="1"/>
    <col min="15117" max="15117" width="45.36328125" style="153" customWidth="1"/>
    <col min="15118" max="15360" width="9.1796875" style="153"/>
    <col min="15361" max="15361" width="4.453125" style="153" customWidth="1"/>
    <col min="15362" max="15362" width="11.54296875" style="153" customWidth="1"/>
    <col min="15363" max="15363" width="40.453125" style="153" customWidth="1"/>
    <col min="15364" max="15364" width="5.54296875" style="153" customWidth="1"/>
    <col min="15365" max="15365" width="8.54296875" style="153" customWidth="1"/>
    <col min="15366" max="15366" width="9.81640625" style="153" customWidth="1"/>
    <col min="15367" max="15367" width="13.81640625" style="153" customWidth="1"/>
    <col min="15368" max="15371" width="9.1796875" style="153"/>
    <col min="15372" max="15372" width="75.6328125" style="153" customWidth="1"/>
    <col min="15373" max="15373" width="45.36328125" style="153" customWidth="1"/>
    <col min="15374" max="15616" width="9.1796875" style="153"/>
    <col min="15617" max="15617" width="4.453125" style="153" customWidth="1"/>
    <col min="15618" max="15618" width="11.54296875" style="153" customWidth="1"/>
    <col min="15619" max="15619" width="40.453125" style="153" customWidth="1"/>
    <col min="15620" max="15620" width="5.54296875" style="153" customWidth="1"/>
    <col min="15621" max="15621" width="8.54296875" style="153" customWidth="1"/>
    <col min="15622" max="15622" width="9.81640625" style="153" customWidth="1"/>
    <col min="15623" max="15623" width="13.81640625" style="153" customWidth="1"/>
    <col min="15624" max="15627" width="9.1796875" style="153"/>
    <col min="15628" max="15628" width="75.6328125" style="153" customWidth="1"/>
    <col min="15629" max="15629" width="45.36328125" style="153" customWidth="1"/>
    <col min="15630" max="15872" width="9.1796875" style="153"/>
    <col min="15873" max="15873" width="4.453125" style="153" customWidth="1"/>
    <col min="15874" max="15874" width="11.54296875" style="153" customWidth="1"/>
    <col min="15875" max="15875" width="40.453125" style="153" customWidth="1"/>
    <col min="15876" max="15876" width="5.54296875" style="153" customWidth="1"/>
    <col min="15877" max="15877" width="8.54296875" style="153" customWidth="1"/>
    <col min="15878" max="15878" width="9.81640625" style="153" customWidth="1"/>
    <col min="15879" max="15879" width="13.81640625" style="153" customWidth="1"/>
    <col min="15880" max="15883" width="9.1796875" style="153"/>
    <col min="15884" max="15884" width="75.6328125" style="153" customWidth="1"/>
    <col min="15885" max="15885" width="45.36328125" style="153" customWidth="1"/>
    <col min="15886" max="16128" width="9.1796875" style="153"/>
    <col min="16129" max="16129" width="4.453125" style="153" customWidth="1"/>
    <col min="16130" max="16130" width="11.54296875" style="153" customWidth="1"/>
    <col min="16131" max="16131" width="40.453125" style="153" customWidth="1"/>
    <col min="16132" max="16132" width="5.54296875" style="153" customWidth="1"/>
    <col min="16133" max="16133" width="8.54296875" style="153" customWidth="1"/>
    <col min="16134" max="16134" width="9.81640625" style="153" customWidth="1"/>
    <col min="16135" max="16135" width="13.81640625" style="153" customWidth="1"/>
    <col min="16136" max="16139" width="9.1796875" style="153"/>
    <col min="16140" max="16140" width="75.6328125" style="153" customWidth="1"/>
    <col min="16141" max="16141" width="45.36328125" style="153" customWidth="1"/>
    <col min="16142" max="16384" width="9.1796875" style="153"/>
  </cols>
  <sheetData>
    <row r="1" spans="1:104" ht="15.5" x14ac:dyDescent="0.35">
      <c r="A1" s="152" t="s">
        <v>75</v>
      </c>
      <c r="B1" s="152"/>
      <c r="C1" s="152"/>
      <c r="D1" s="152"/>
      <c r="E1" s="152"/>
      <c r="F1" s="152"/>
      <c r="G1" s="152"/>
    </row>
    <row r="2" spans="1:104" ht="14.25" customHeight="1" thickBot="1" x14ac:dyDescent="0.35">
      <c r="A2" s="154"/>
      <c r="B2" s="155"/>
      <c r="C2" s="156"/>
      <c r="D2" s="156"/>
      <c r="E2" s="157"/>
      <c r="F2" s="156"/>
      <c r="G2" s="156"/>
    </row>
    <row r="3" spans="1:104" ht="13.5" thickTop="1" x14ac:dyDescent="0.3">
      <c r="A3" s="95" t="s">
        <v>48</v>
      </c>
      <c r="B3" s="96"/>
      <c r="C3" s="97" t="str">
        <f>CONCATENATE(cislostavby," ",nazevstavby)</f>
        <v>2021 PitBull</v>
      </c>
      <c r="D3" s="158"/>
      <c r="E3" s="159" t="s">
        <v>64</v>
      </c>
      <c r="F3" s="160" t="str">
        <f>Rekapitulace!H1</f>
        <v>01.</v>
      </c>
      <c r="G3" s="161"/>
    </row>
    <row r="4" spans="1:104" ht="13.5" thickBot="1" x14ac:dyDescent="0.35">
      <c r="A4" s="162" t="s">
        <v>50</v>
      </c>
      <c r="B4" s="104"/>
      <c r="C4" s="105" t="str">
        <f>CONCATENATE(cisloobjektu," ",nazevobjektu)</f>
        <v>02. Fasáda</v>
      </c>
      <c r="D4" s="163"/>
      <c r="E4" s="164" t="str">
        <f>Rekapitulace!G2</f>
        <v>Fasáda</v>
      </c>
      <c r="F4" s="165"/>
      <c r="G4" s="166"/>
    </row>
    <row r="5" spans="1:104" ht="13" thickTop="1" x14ac:dyDescent="0.25">
      <c r="A5" s="167"/>
      <c r="B5" s="154"/>
      <c r="C5" s="154"/>
      <c r="D5" s="154"/>
      <c r="E5" s="168"/>
      <c r="F5" s="154"/>
      <c r="G5" s="154"/>
    </row>
    <row r="6" spans="1:104" x14ac:dyDescent="0.25">
      <c r="A6" s="169" t="s">
        <v>65</v>
      </c>
      <c r="B6" s="170" t="s">
        <v>66</v>
      </c>
      <c r="C6" s="170" t="s">
        <v>67</v>
      </c>
      <c r="D6" s="170" t="s">
        <v>68</v>
      </c>
      <c r="E6" s="170" t="s">
        <v>69</v>
      </c>
      <c r="F6" s="170" t="s">
        <v>70</v>
      </c>
      <c r="G6" s="171" t="s">
        <v>71</v>
      </c>
    </row>
    <row r="7" spans="1:104" ht="13" x14ac:dyDescent="0.3">
      <c r="A7" s="172" t="s">
        <v>72</v>
      </c>
      <c r="B7" s="173" t="s">
        <v>81</v>
      </c>
      <c r="C7" s="174" t="s">
        <v>82</v>
      </c>
      <c r="D7" s="175"/>
      <c r="E7" s="176"/>
      <c r="F7" s="176"/>
      <c r="G7" s="177"/>
      <c r="O7" s="178">
        <v>1</v>
      </c>
    </row>
    <row r="8" spans="1:104" x14ac:dyDescent="0.25">
      <c r="A8" s="179">
        <v>1</v>
      </c>
      <c r="B8" s="180" t="s">
        <v>83</v>
      </c>
      <c r="C8" s="181" t="s">
        <v>84</v>
      </c>
      <c r="D8" s="182" t="s">
        <v>85</v>
      </c>
      <c r="E8" s="183">
        <v>35.040999999999997</v>
      </c>
      <c r="F8" s="183">
        <v>0</v>
      </c>
      <c r="G8" s="184">
        <f>E8*F8</f>
        <v>0</v>
      </c>
      <c r="O8" s="178">
        <v>2</v>
      </c>
      <c r="AA8" s="153">
        <v>1</v>
      </c>
      <c r="AB8" s="153">
        <v>1</v>
      </c>
      <c r="AC8" s="153">
        <v>1</v>
      </c>
      <c r="AZ8" s="153">
        <v>1</v>
      </c>
      <c r="BA8" s="153">
        <f>IF(AZ8=1,G8,0)</f>
        <v>0</v>
      </c>
      <c r="BB8" s="153">
        <f>IF(AZ8=2,G8,0)</f>
        <v>0</v>
      </c>
      <c r="BC8" s="153">
        <f>IF(AZ8=3,G8,0)</f>
        <v>0</v>
      </c>
      <c r="BD8" s="153">
        <f>IF(AZ8=4,G8,0)</f>
        <v>0</v>
      </c>
      <c r="BE8" s="153">
        <f>IF(AZ8=5,G8,0)</f>
        <v>0</v>
      </c>
      <c r="CA8" s="185">
        <v>1</v>
      </c>
      <c r="CB8" s="185">
        <v>1</v>
      </c>
      <c r="CZ8" s="153">
        <v>3.2000000000000003E-4</v>
      </c>
    </row>
    <row r="9" spans="1:104" x14ac:dyDescent="0.25">
      <c r="A9" s="179">
        <v>2</v>
      </c>
      <c r="B9" s="180" t="s">
        <v>86</v>
      </c>
      <c r="C9" s="181" t="s">
        <v>87</v>
      </c>
      <c r="D9" s="182" t="s">
        <v>85</v>
      </c>
      <c r="E9" s="183">
        <v>35.040999999999997</v>
      </c>
      <c r="F9" s="183">
        <v>0</v>
      </c>
      <c r="G9" s="184">
        <f>E9*F9</f>
        <v>0</v>
      </c>
      <c r="O9" s="178">
        <v>2</v>
      </c>
      <c r="AA9" s="153">
        <v>1</v>
      </c>
      <c r="AB9" s="153">
        <v>1</v>
      </c>
      <c r="AC9" s="153">
        <v>1</v>
      </c>
      <c r="AZ9" s="153">
        <v>1</v>
      </c>
      <c r="BA9" s="153">
        <f>IF(AZ9=1,G9,0)</f>
        <v>0</v>
      </c>
      <c r="BB9" s="153">
        <f>IF(AZ9=2,G9,0)</f>
        <v>0</v>
      </c>
      <c r="BC9" s="153">
        <f>IF(AZ9=3,G9,0)</f>
        <v>0</v>
      </c>
      <c r="BD9" s="153">
        <f>IF(AZ9=4,G9,0)</f>
        <v>0</v>
      </c>
      <c r="BE9" s="153">
        <f>IF(AZ9=5,G9,0)</f>
        <v>0</v>
      </c>
      <c r="CA9" s="185">
        <v>1</v>
      </c>
      <c r="CB9" s="185">
        <v>1</v>
      </c>
      <c r="CZ9" s="153">
        <v>4.7299999999999998E-3</v>
      </c>
    </row>
    <row r="10" spans="1:104" ht="13" x14ac:dyDescent="0.3">
      <c r="A10" s="186"/>
      <c r="B10" s="187" t="s">
        <v>73</v>
      </c>
      <c r="C10" s="188" t="str">
        <f>CONCATENATE(B7," ",C7)</f>
        <v>6 Úpravy povrchu, podlahy</v>
      </c>
      <c r="D10" s="189"/>
      <c r="E10" s="190"/>
      <c r="F10" s="191"/>
      <c r="G10" s="192">
        <f>SUM(G7:G9)</f>
        <v>0</v>
      </c>
      <c r="O10" s="178">
        <v>4</v>
      </c>
      <c r="BA10" s="193">
        <f>SUM(BA7:BA9)</f>
        <v>0</v>
      </c>
      <c r="BB10" s="193">
        <f>SUM(BB7:BB9)</f>
        <v>0</v>
      </c>
      <c r="BC10" s="193">
        <f>SUM(BC7:BC9)</f>
        <v>0</v>
      </c>
      <c r="BD10" s="193">
        <f>SUM(BD7:BD9)</f>
        <v>0</v>
      </c>
      <c r="BE10" s="193">
        <f>SUM(BE7:BE9)</f>
        <v>0</v>
      </c>
    </row>
    <row r="11" spans="1:104" ht="13" x14ac:dyDescent="0.3">
      <c r="A11" s="172" t="s">
        <v>72</v>
      </c>
      <c r="B11" s="173" t="s">
        <v>88</v>
      </c>
      <c r="C11" s="174" t="s">
        <v>89</v>
      </c>
      <c r="D11" s="175"/>
      <c r="E11" s="176"/>
      <c r="F11" s="176"/>
      <c r="G11" s="177"/>
      <c r="O11" s="178">
        <v>1</v>
      </c>
    </row>
    <row r="12" spans="1:104" ht="20" x14ac:dyDescent="0.25">
      <c r="A12" s="179">
        <v>3</v>
      </c>
      <c r="B12" s="180" t="s">
        <v>90</v>
      </c>
      <c r="C12" s="181" t="s">
        <v>91</v>
      </c>
      <c r="D12" s="182" t="s">
        <v>85</v>
      </c>
      <c r="E12" s="183">
        <v>354.70929999999998</v>
      </c>
      <c r="F12" s="183">
        <v>0</v>
      </c>
      <c r="G12" s="184">
        <f>E12*F12</f>
        <v>0</v>
      </c>
      <c r="O12" s="178">
        <v>2</v>
      </c>
      <c r="AA12" s="153">
        <v>1</v>
      </c>
      <c r="AB12" s="153">
        <v>1</v>
      </c>
      <c r="AC12" s="153">
        <v>1</v>
      </c>
      <c r="AZ12" s="153">
        <v>1</v>
      </c>
      <c r="BA12" s="153">
        <f>IF(AZ12=1,G12,0)</f>
        <v>0</v>
      </c>
      <c r="BB12" s="153">
        <f>IF(AZ12=2,G12,0)</f>
        <v>0</v>
      </c>
      <c r="BC12" s="153">
        <f>IF(AZ12=3,G12,0)</f>
        <v>0</v>
      </c>
      <c r="BD12" s="153">
        <f>IF(AZ12=4,G12,0)</f>
        <v>0</v>
      </c>
      <c r="BE12" s="153">
        <f>IF(AZ12=5,G12,0)</f>
        <v>0</v>
      </c>
      <c r="CA12" s="185">
        <v>1</v>
      </c>
      <c r="CB12" s="185">
        <v>1</v>
      </c>
      <c r="CZ12" s="153">
        <v>3.8E-3</v>
      </c>
    </row>
    <row r="13" spans="1:104" ht="20" x14ac:dyDescent="0.25">
      <c r="A13" s="179">
        <v>4</v>
      </c>
      <c r="B13" s="180" t="s">
        <v>92</v>
      </c>
      <c r="C13" s="181" t="s">
        <v>93</v>
      </c>
      <c r="D13" s="182" t="s">
        <v>85</v>
      </c>
      <c r="E13" s="183">
        <v>442.37880000000001</v>
      </c>
      <c r="F13" s="183">
        <v>0</v>
      </c>
      <c r="G13" s="184">
        <f>E13*F13</f>
        <v>0</v>
      </c>
      <c r="O13" s="178">
        <v>2</v>
      </c>
      <c r="AA13" s="153">
        <v>1</v>
      </c>
      <c r="AB13" s="153">
        <v>0</v>
      </c>
      <c r="AC13" s="153">
        <v>0</v>
      </c>
      <c r="AZ13" s="153">
        <v>1</v>
      </c>
      <c r="BA13" s="153">
        <f>IF(AZ13=1,G13,0)</f>
        <v>0</v>
      </c>
      <c r="BB13" s="153">
        <f>IF(AZ13=2,G13,0)</f>
        <v>0</v>
      </c>
      <c r="BC13" s="153">
        <f>IF(AZ13=3,G13,0)</f>
        <v>0</v>
      </c>
      <c r="BD13" s="153">
        <f>IF(AZ13=4,G13,0)</f>
        <v>0</v>
      </c>
      <c r="BE13" s="153">
        <f>IF(AZ13=5,G13,0)</f>
        <v>0</v>
      </c>
      <c r="CA13" s="185">
        <v>1</v>
      </c>
      <c r="CB13" s="185">
        <v>0</v>
      </c>
      <c r="CZ13" s="153">
        <v>2.31E-3</v>
      </c>
    </row>
    <row r="14" spans="1:104" x14ac:dyDescent="0.25">
      <c r="A14" s="179">
        <v>5</v>
      </c>
      <c r="B14" s="180" t="s">
        <v>94</v>
      </c>
      <c r="C14" s="181" t="s">
        <v>95</v>
      </c>
      <c r="D14" s="182" t="s">
        <v>85</v>
      </c>
      <c r="E14" s="183">
        <v>442.37880000000001</v>
      </c>
      <c r="F14" s="183">
        <v>0</v>
      </c>
      <c r="G14" s="184">
        <f>E14*F14</f>
        <v>0</v>
      </c>
      <c r="O14" s="178">
        <v>2</v>
      </c>
      <c r="AA14" s="153">
        <v>1</v>
      </c>
      <c r="AB14" s="153">
        <v>1</v>
      </c>
      <c r="AC14" s="153">
        <v>1</v>
      </c>
      <c r="AZ14" s="153">
        <v>1</v>
      </c>
      <c r="BA14" s="153">
        <f>IF(AZ14=1,G14,0)</f>
        <v>0</v>
      </c>
      <c r="BB14" s="153">
        <f>IF(AZ14=2,G14,0)</f>
        <v>0</v>
      </c>
      <c r="BC14" s="153">
        <f>IF(AZ14=3,G14,0)</f>
        <v>0</v>
      </c>
      <c r="BD14" s="153">
        <f>IF(AZ14=4,G14,0)</f>
        <v>0</v>
      </c>
      <c r="BE14" s="153">
        <f>IF(AZ14=5,G14,0)</f>
        <v>0</v>
      </c>
      <c r="CA14" s="185">
        <v>1</v>
      </c>
      <c r="CB14" s="185">
        <v>1</v>
      </c>
      <c r="CZ14" s="153">
        <v>3.5E-4</v>
      </c>
    </row>
    <row r="15" spans="1:104" x14ac:dyDescent="0.25">
      <c r="A15" s="179">
        <v>6</v>
      </c>
      <c r="B15" s="180" t="s">
        <v>96</v>
      </c>
      <c r="C15" s="181" t="s">
        <v>97</v>
      </c>
      <c r="D15" s="182" t="s">
        <v>85</v>
      </c>
      <c r="E15" s="183">
        <v>354.70929999999998</v>
      </c>
      <c r="F15" s="183">
        <v>0</v>
      </c>
      <c r="G15" s="184">
        <f>E15*F15</f>
        <v>0</v>
      </c>
      <c r="O15" s="178">
        <v>2</v>
      </c>
      <c r="AA15" s="153">
        <v>1</v>
      </c>
      <c r="AB15" s="153">
        <v>1</v>
      </c>
      <c r="AC15" s="153">
        <v>1</v>
      </c>
      <c r="AZ15" s="153">
        <v>1</v>
      </c>
      <c r="BA15" s="153">
        <f>IF(AZ15=1,G15,0)</f>
        <v>0</v>
      </c>
      <c r="BB15" s="153">
        <f>IF(AZ15=2,G15,0)</f>
        <v>0</v>
      </c>
      <c r="BC15" s="153">
        <f>IF(AZ15=3,G15,0)</f>
        <v>0</v>
      </c>
      <c r="BD15" s="153">
        <f>IF(AZ15=4,G15,0)</f>
        <v>0</v>
      </c>
      <c r="BE15" s="153">
        <f>IF(AZ15=5,G15,0)</f>
        <v>0</v>
      </c>
      <c r="CA15" s="185">
        <v>1</v>
      </c>
      <c r="CB15" s="185">
        <v>1</v>
      </c>
      <c r="CZ15" s="153">
        <v>5.0000000000000001E-3</v>
      </c>
    </row>
    <row r="16" spans="1:104" ht="20" x14ac:dyDescent="0.25">
      <c r="A16" s="179">
        <v>7</v>
      </c>
      <c r="B16" s="180" t="s">
        <v>98</v>
      </c>
      <c r="C16" s="181" t="s">
        <v>99</v>
      </c>
      <c r="D16" s="182" t="s">
        <v>85</v>
      </c>
      <c r="E16" s="183">
        <v>354.70929999999998</v>
      </c>
      <c r="F16" s="183">
        <v>0</v>
      </c>
      <c r="G16" s="184">
        <f>E16*F16</f>
        <v>0</v>
      </c>
      <c r="O16" s="178">
        <v>2</v>
      </c>
      <c r="AA16" s="153">
        <v>1</v>
      </c>
      <c r="AB16" s="153">
        <v>1</v>
      </c>
      <c r="AC16" s="153">
        <v>1</v>
      </c>
      <c r="AZ16" s="153">
        <v>1</v>
      </c>
      <c r="BA16" s="153">
        <f>IF(AZ16=1,G16,0)</f>
        <v>0</v>
      </c>
      <c r="BB16" s="153">
        <f>IF(AZ16=2,G16,0)</f>
        <v>0</v>
      </c>
      <c r="BC16" s="153">
        <f>IF(AZ16=3,G16,0)</f>
        <v>0</v>
      </c>
      <c r="BD16" s="153">
        <f>IF(AZ16=4,G16,0)</f>
        <v>0</v>
      </c>
      <c r="BE16" s="153">
        <f>IF(AZ16=5,G16,0)</f>
        <v>0</v>
      </c>
      <c r="CA16" s="185">
        <v>1</v>
      </c>
      <c r="CB16" s="185">
        <v>1</v>
      </c>
      <c r="CZ16" s="153">
        <v>9.5600000000000008E-3</v>
      </c>
    </row>
    <row r="17" spans="1:104" ht="13" x14ac:dyDescent="0.3">
      <c r="A17" s="186"/>
      <c r="B17" s="187" t="s">
        <v>73</v>
      </c>
      <c r="C17" s="188" t="str">
        <f>CONCATENATE(B11," ",C11)</f>
        <v>60 Úpravy povrchů, omítky</v>
      </c>
      <c r="D17" s="189"/>
      <c r="E17" s="190"/>
      <c r="F17" s="191"/>
      <c r="G17" s="192">
        <f>SUM(G11:G16)</f>
        <v>0</v>
      </c>
      <c r="O17" s="178">
        <v>4</v>
      </c>
      <c r="BA17" s="193">
        <f>SUM(BA11:BA16)</f>
        <v>0</v>
      </c>
      <c r="BB17" s="193">
        <f>SUM(BB11:BB16)</f>
        <v>0</v>
      </c>
      <c r="BC17" s="193">
        <f>SUM(BC11:BC16)</f>
        <v>0</v>
      </c>
      <c r="BD17" s="193">
        <f>SUM(BD11:BD16)</f>
        <v>0</v>
      </c>
      <c r="BE17" s="193">
        <f>SUM(BE11:BE16)</f>
        <v>0</v>
      </c>
    </row>
    <row r="18" spans="1:104" ht="13" x14ac:dyDescent="0.3">
      <c r="A18" s="172" t="s">
        <v>72</v>
      </c>
      <c r="B18" s="173" t="s">
        <v>100</v>
      </c>
      <c r="C18" s="174" t="s">
        <v>101</v>
      </c>
      <c r="D18" s="175"/>
      <c r="E18" s="176"/>
      <c r="F18" s="176"/>
      <c r="G18" s="177"/>
      <c r="O18" s="178">
        <v>1</v>
      </c>
    </row>
    <row r="19" spans="1:104" x14ac:dyDescent="0.25">
      <c r="A19" s="179">
        <v>8</v>
      </c>
      <c r="B19" s="180" t="s">
        <v>102</v>
      </c>
      <c r="C19" s="181" t="s">
        <v>103</v>
      </c>
      <c r="D19" s="182" t="s">
        <v>85</v>
      </c>
      <c r="E19" s="183">
        <v>87.669499999999999</v>
      </c>
      <c r="F19" s="183">
        <v>0</v>
      </c>
      <c r="G19" s="184">
        <f>E19*F19</f>
        <v>0</v>
      </c>
      <c r="O19" s="178">
        <v>2</v>
      </c>
      <c r="AA19" s="153">
        <v>1</v>
      </c>
      <c r="AB19" s="153">
        <v>1</v>
      </c>
      <c r="AC19" s="153">
        <v>1</v>
      </c>
      <c r="AZ19" s="153">
        <v>1</v>
      </c>
      <c r="BA19" s="153">
        <f>IF(AZ19=1,G19,0)</f>
        <v>0</v>
      </c>
      <c r="BB19" s="153">
        <f>IF(AZ19=2,G19,0)</f>
        <v>0</v>
      </c>
      <c r="BC19" s="153">
        <f>IF(AZ19=3,G19,0)</f>
        <v>0</v>
      </c>
      <c r="BD19" s="153">
        <f>IF(AZ19=4,G19,0)</f>
        <v>0</v>
      </c>
      <c r="BE19" s="153">
        <f>IF(AZ19=5,G19,0)</f>
        <v>0</v>
      </c>
      <c r="CA19" s="185">
        <v>1</v>
      </c>
      <c r="CB19" s="185">
        <v>1</v>
      </c>
      <c r="CZ19" s="153">
        <v>3.2000000000000003E-4</v>
      </c>
    </row>
    <row r="20" spans="1:104" x14ac:dyDescent="0.25">
      <c r="A20" s="179">
        <v>9</v>
      </c>
      <c r="B20" s="180" t="s">
        <v>104</v>
      </c>
      <c r="C20" s="181" t="s">
        <v>105</v>
      </c>
      <c r="D20" s="182" t="s">
        <v>85</v>
      </c>
      <c r="E20" s="183">
        <v>39.78</v>
      </c>
      <c r="F20" s="183">
        <v>0</v>
      </c>
      <c r="G20" s="184">
        <f>E20*F20</f>
        <v>0</v>
      </c>
      <c r="O20" s="178">
        <v>2</v>
      </c>
      <c r="AA20" s="153">
        <v>1</v>
      </c>
      <c r="AB20" s="153">
        <v>1</v>
      </c>
      <c r="AC20" s="153">
        <v>1</v>
      </c>
      <c r="AZ20" s="153">
        <v>1</v>
      </c>
      <c r="BA20" s="153">
        <f>IF(AZ20=1,G20,0)</f>
        <v>0</v>
      </c>
      <c r="BB20" s="153">
        <f>IF(AZ20=2,G20,0)</f>
        <v>0</v>
      </c>
      <c r="BC20" s="153">
        <f>IF(AZ20=3,G20,0)</f>
        <v>0</v>
      </c>
      <c r="BD20" s="153">
        <f>IF(AZ20=4,G20,0)</f>
        <v>0</v>
      </c>
      <c r="BE20" s="153">
        <f>IF(AZ20=5,G20,0)</f>
        <v>0</v>
      </c>
      <c r="CA20" s="185">
        <v>1</v>
      </c>
      <c r="CB20" s="185">
        <v>1</v>
      </c>
      <c r="CZ20" s="153">
        <v>0</v>
      </c>
    </row>
    <row r="21" spans="1:104" ht="20" x14ac:dyDescent="0.25">
      <c r="A21" s="179">
        <v>10</v>
      </c>
      <c r="B21" s="180" t="s">
        <v>106</v>
      </c>
      <c r="C21" s="181" t="s">
        <v>107</v>
      </c>
      <c r="D21" s="182" t="s">
        <v>85</v>
      </c>
      <c r="E21" s="183">
        <v>19.682200000000002</v>
      </c>
      <c r="F21" s="183">
        <v>0</v>
      </c>
      <c r="G21" s="184">
        <f>E21*F21</f>
        <v>0</v>
      </c>
      <c r="O21" s="178">
        <v>2</v>
      </c>
      <c r="AA21" s="153">
        <v>1</v>
      </c>
      <c r="AB21" s="153">
        <v>1</v>
      </c>
      <c r="AC21" s="153">
        <v>1</v>
      </c>
      <c r="AZ21" s="153">
        <v>1</v>
      </c>
      <c r="BA21" s="153">
        <f>IF(AZ21=1,G21,0)</f>
        <v>0</v>
      </c>
      <c r="BB21" s="153">
        <f>IF(AZ21=2,G21,0)</f>
        <v>0</v>
      </c>
      <c r="BC21" s="153">
        <f>IF(AZ21=3,G21,0)</f>
        <v>0</v>
      </c>
      <c r="BD21" s="153">
        <f>IF(AZ21=4,G21,0)</f>
        <v>0</v>
      </c>
      <c r="BE21" s="153">
        <f>IF(AZ21=5,G21,0)</f>
        <v>0</v>
      </c>
      <c r="CA21" s="185">
        <v>1</v>
      </c>
      <c r="CB21" s="185">
        <v>1</v>
      </c>
      <c r="CZ21" s="153">
        <v>1.274E-2</v>
      </c>
    </row>
    <row r="22" spans="1:104" x14ac:dyDescent="0.25">
      <c r="A22" s="179">
        <v>11</v>
      </c>
      <c r="B22" s="180" t="s">
        <v>108</v>
      </c>
      <c r="C22" s="181" t="s">
        <v>109</v>
      </c>
      <c r="D22" s="182" t="s">
        <v>85</v>
      </c>
      <c r="E22" s="183">
        <v>33.081000000000003</v>
      </c>
      <c r="F22" s="183">
        <v>0</v>
      </c>
      <c r="G22" s="184">
        <f>E22*F22</f>
        <v>0</v>
      </c>
      <c r="O22" s="178">
        <v>2</v>
      </c>
      <c r="AA22" s="153">
        <v>1</v>
      </c>
      <c r="AB22" s="153">
        <v>0</v>
      </c>
      <c r="AC22" s="153">
        <v>0</v>
      </c>
      <c r="AZ22" s="153">
        <v>1</v>
      </c>
      <c r="BA22" s="153">
        <f>IF(AZ22=1,G22,0)</f>
        <v>0</v>
      </c>
      <c r="BB22" s="153">
        <f>IF(AZ22=2,G22,0)</f>
        <v>0</v>
      </c>
      <c r="BC22" s="153">
        <f>IF(AZ22=3,G22,0)</f>
        <v>0</v>
      </c>
      <c r="BD22" s="153">
        <f>IF(AZ22=4,G22,0)</f>
        <v>0</v>
      </c>
      <c r="BE22" s="153">
        <f>IF(AZ22=5,G22,0)</f>
        <v>0</v>
      </c>
      <c r="CA22" s="185">
        <v>1</v>
      </c>
      <c r="CB22" s="185">
        <v>0</v>
      </c>
      <c r="CZ22" s="153">
        <v>6.0299999999999998E-3</v>
      </c>
    </row>
    <row r="23" spans="1:104" x14ac:dyDescent="0.25">
      <c r="A23" s="179">
        <v>12</v>
      </c>
      <c r="B23" s="180" t="s">
        <v>110</v>
      </c>
      <c r="C23" s="181" t="s">
        <v>111</v>
      </c>
      <c r="D23" s="182" t="s">
        <v>85</v>
      </c>
      <c r="E23" s="183">
        <v>3.75</v>
      </c>
      <c r="F23" s="183">
        <v>0</v>
      </c>
      <c r="G23" s="184">
        <f>E23*F23</f>
        <v>0</v>
      </c>
      <c r="O23" s="178">
        <v>2</v>
      </c>
      <c r="AA23" s="153">
        <v>1</v>
      </c>
      <c r="AB23" s="153">
        <v>1</v>
      </c>
      <c r="AC23" s="153">
        <v>1</v>
      </c>
      <c r="AZ23" s="153">
        <v>1</v>
      </c>
      <c r="BA23" s="153">
        <f>IF(AZ23=1,G23,0)</f>
        <v>0</v>
      </c>
      <c r="BB23" s="153">
        <f>IF(AZ23=2,G23,0)</f>
        <v>0</v>
      </c>
      <c r="BC23" s="153">
        <f>IF(AZ23=3,G23,0)</f>
        <v>0</v>
      </c>
      <c r="BD23" s="153">
        <f>IF(AZ23=4,G23,0)</f>
        <v>0</v>
      </c>
      <c r="BE23" s="153">
        <f>IF(AZ23=5,G23,0)</f>
        <v>0</v>
      </c>
      <c r="CA23" s="185">
        <v>1</v>
      </c>
      <c r="CB23" s="185">
        <v>1</v>
      </c>
      <c r="CZ23" s="153">
        <v>8.8500000000000002E-3</v>
      </c>
    </row>
    <row r="24" spans="1:104" x14ac:dyDescent="0.25">
      <c r="A24" s="179">
        <v>13</v>
      </c>
      <c r="B24" s="180" t="s">
        <v>112</v>
      </c>
      <c r="C24" s="181" t="s">
        <v>113</v>
      </c>
      <c r="D24" s="182" t="s">
        <v>85</v>
      </c>
      <c r="E24" s="183">
        <v>10</v>
      </c>
      <c r="F24" s="183">
        <v>0</v>
      </c>
      <c r="G24" s="184">
        <f>E24*F24</f>
        <v>0</v>
      </c>
      <c r="O24" s="178">
        <v>2</v>
      </c>
      <c r="AA24" s="153">
        <v>1</v>
      </c>
      <c r="AB24" s="153">
        <v>1</v>
      </c>
      <c r="AC24" s="153">
        <v>1</v>
      </c>
      <c r="AZ24" s="153">
        <v>1</v>
      </c>
      <c r="BA24" s="153">
        <f>IF(AZ24=1,G24,0)</f>
        <v>0</v>
      </c>
      <c r="BB24" s="153">
        <f>IF(AZ24=2,G24,0)</f>
        <v>0</v>
      </c>
      <c r="BC24" s="153">
        <f>IF(AZ24=3,G24,0)</f>
        <v>0</v>
      </c>
      <c r="BD24" s="153">
        <f>IF(AZ24=4,G24,0)</f>
        <v>0</v>
      </c>
      <c r="BE24" s="153">
        <f>IF(AZ24=5,G24,0)</f>
        <v>0</v>
      </c>
      <c r="CA24" s="185">
        <v>1</v>
      </c>
      <c r="CB24" s="185">
        <v>1</v>
      </c>
      <c r="CZ24" s="153">
        <v>3.6150000000000002E-2</v>
      </c>
    </row>
    <row r="25" spans="1:104" ht="20" x14ac:dyDescent="0.25">
      <c r="A25" s="179">
        <v>14</v>
      </c>
      <c r="B25" s="180" t="s">
        <v>114</v>
      </c>
      <c r="C25" s="181" t="s">
        <v>115</v>
      </c>
      <c r="D25" s="182" t="s">
        <v>85</v>
      </c>
      <c r="E25" s="183">
        <v>122.7105</v>
      </c>
      <c r="F25" s="183">
        <v>0</v>
      </c>
      <c r="G25" s="184">
        <f>E25*F25</f>
        <v>0</v>
      </c>
      <c r="O25" s="178">
        <v>2</v>
      </c>
      <c r="AA25" s="153">
        <v>1</v>
      </c>
      <c r="AB25" s="153">
        <v>1</v>
      </c>
      <c r="AC25" s="153">
        <v>1</v>
      </c>
      <c r="AZ25" s="153">
        <v>1</v>
      </c>
      <c r="BA25" s="153">
        <f>IF(AZ25=1,G25,0)</f>
        <v>0</v>
      </c>
      <c r="BB25" s="153">
        <f>IF(AZ25=2,G25,0)</f>
        <v>0</v>
      </c>
      <c r="BC25" s="153">
        <f>IF(AZ25=3,G25,0)</f>
        <v>0</v>
      </c>
      <c r="BD25" s="153">
        <f>IF(AZ25=4,G25,0)</f>
        <v>0</v>
      </c>
      <c r="BE25" s="153">
        <f>IF(AZ25=5,G25,0)</f>
        <v>0</v>
      </c>
      <c r="CA25" s="185">
        <v>1</v>
      </c>
      <c r="CB25" s="185">
        <v>1</v>
      </c>
      <c r="CZ25" s="153">
        <v>3.6099999999999999E-3</v>
      </c>
    </row>
    <row r="26" spans="1:104" x14ac:dyDescent="0.25">
      <c r="A26" s="179">
        <v>15</v>
      </c>
      <c r="B26" s="180" t="s">
        <v>116</v>
      </c>
      <c r="C26" s="181" t="s">
        <v>117</v>
      </c>
      <c r="D26" s="182" t="s">
        <v>118</v>
      </c>
      <c r="E26" s="183">
        <v>54.74</v>
      </c>
      <c r="F26" s="183">
        <v>0</v>
      </c>
      <c r="G26" s="184">
        <f>E26*F26</f>
        <v>0</v>
      </c>
      <c r="O26" s="178">
        <v>2</v>
      </c>
      <c r="AA26" s="153">
        <v>1</v>
      </c>
      <c r="AB26" s="153">
        <v>1</v>
      </c>
      <c r="AC26" s="153">
        <v>1</v>
      </c>
      <c r="AZ26" s="153">
        <v>1</v>
      </c>
      <c r="BA26" s="153">
        <f>IF(AZ26=1,G26,0)</f>
        <v>0</v>
      </c>
      <c r="BB26" s="153">
        <f>IF(AZ26=2,G26,0)</f>
        <v>0</v>
      </c>
      <c r="BC26" s="153">
        <f>IF(AZ26=3,G26,0)</f>
        <v>0</v>
      </c>
      <c r="BD26" s="153">
        <f>IF(AZ26=4,G26,0)</f>
        <v>0</v>
      </c>
      <c r="BE26" s="153">
        <f>IF(AZ26=5,G26,0)</f>
        <v>0</v>
      </c>
      <c r="CA26" s="185">
        <v>1</v>
      </c>
      <c r="CB26" s="185">
        <v>1</v>
      </c>
      <c r="CZ26" s="153">
        <v>0</v>
      </c>
    </row>
    <row r="27" spans="1:104" x14ac:dyDescent="0.25">
      <c r="A27" s="179">
        <v>16</v>
      </c>
      <c r="B27" s="180" t="s">
        <v>119</v>
      </c>
      <c r="C27" s="181" t="s">
        <v>120</v>
      </c>
      <c r="D27" s="182" t="s">
        <v>85</v>
      </c>
      <c r="E27" s="183">
        <v>87.669499999999999</v>
      </c>
      <c r="F27" s="183">
        <v>0</v>
      </c>
      <c r="G27" s="184">
        <f>E27*F27</f>
        <v>0</v>
      </c>
      <c r="O27" s="178">
        <v>2</v>
      </c>
      <c r="AA27" s="153">
        <v>1</v>
      </c>
      <c r="AB27" s="153">
        <v>1</v>
      </c>
      <c r="AC27" s="153">
        <v>1</v>
      </c>
      <c r="AZ27" s="153">
        <v>1</v>
      </c>
      <c r="BA27" s="153">
        <f>IF(AZ27=1,G27,0)</f>
        <v>0</v>
      </c>
      <c r="BB27" s="153">
        <f>IF(AZ27=2,G27,0)</f>
        <v>0</v>
      </c>
      <c r="BC27" s="153">
        <f>IF(AZ27=3,G27,0)</f>
        <v>0</v>
      </c>
      <c r="BD27" s="153">
        <f>IF(AZ27=4,G27,0)</f>
        <v>0</v>
      </c>
      <c r="BE27" s="153">
        <f>IF(AZ27=5,G27,0)</f>
        <v>0</v>
      </c>
      <c r="CA27" s="185">
        <v>1</v>
      </c>
      <c r="CB27" s="185">
        <v>1</v>
      </c>
      <c r="CZ27" s="153">
        <v>2.0000000000000002E-5</v>
      </c>
    </row>
    <row r="28" spans="1:104" x14ac:dyDescent="0.25">
      <c r="A28" s="179">
        <v>17</v>
      </c>
      <c r="B28" s="180" t="s">
        <v>121</v>
      </c>
      <c r="C28" s="181" t="s">
        <v>122</v>
      </c>
      <c r="D28" s="182" t="s">
        <v>118</v>
      </c>
      <c r="E28" s="183">
        <v>54.74</v>
      </c>
      <c r="F28" s="183">
        <v>0</v>
      </c>
      <c r="G28" s="184">
        <f>E28*F28</f>
        <v>0</v>
      </c>
      <c r="O28" s="178">
        <v>2</v>
      </c>
      <c r="AA28" s="153">
        <v>3</v>
      </c>
      <c r="AB28" s="153">
        <v>1</v>
      </c>
      <c r="AC28" s="153" t="s">
        <v>121</v>
      </c>
      <c r="AZ28" s="153">
        <v>1</v>
      </c>
      <c r="BA28" s="153">
        <f>IF(AZ28=1,G28,0)</f>
        <v>0</v>
      </c>
      <c r="BB28" s="153">
        <f>IF(AZ28=2,G28,0)</f>
        <v>0</v>
      </c>
      <c r="BC28" s="153">
        <f>IF(AZ28=3,G28,0)</f>
        <v>0</v>
      </c>
      <c r="BD28" s="153">
        <f>IF(AZ28=4,G28,0)</f>
        <v>0</v>
      </c>
      <c r="BE28" s="153">
        <f>IF(AZ28=5,G28,0)</f>
        <v>0</v>
      </c>
      <c r="CA28" s="185">
        <v>3</v>
      </c>
      <c r="CB28" s="185">
        <v>1</v>
      </c>
      <c r="CZ28" s="153">
        <v>1E-4</v>
      </c>
    </row>
    <row r="29" spans="1:104" ht="13" x14ac:dyDescent="0.3">
      <c r="A29" s="186"/>
      <c r="B29" s="187" t="s">
        <v>73</v>
      </c>
      <c r="C29" s="188" t="str">
        <f>CONCATENATE(B18," ",C18)</f>
        <v>62 Úpravy povrchů vnější</v>
      </c>
      <c r="D29" s="189"/>
      <c r="E29" s="190"/>
      <c r="F29" s="191"/>
      <c r="G29" s="192">
        <f>SUM(G18:G28)</f>
        <v>0</v>
      </c>
      <c r="O29" s="178">
        <v>4</v>
      </c>
      <c r="BA29" s="193">
        <f>SUM(BA18:BA28)</f>
        <v>0</v>
      </c>
      <c r="BB29" s="193">
        <f>SUM(BB18:BB28)</f>
        <v>0</v>
      </c>
      <c r="BC29" s="193">
        <f>SUM(BC18:BC28)</f>
        <v>0</v>
      </c>
      <c r="BD29" s="193">
        <f>SUM(BD18:BD28)</f>
        <v>0</v>
      </c>
      <c r="BE29" s="193">
        <f>SUM(BE18:BE28)</f>
        <v>0</v>
      </c>
    </row>
    <row r="30" spans="1:104" ht="13" x14ac:dyDescent="0.3">
      <c r="A30" s="172" t="s">
        <v>72</v>
      </c>
      <c r="B30" s="173" t="s">
        <v>123</v>
      </c>
      <c r="C30" s="174" t="s">
        <v>124</v>
      </c>
      <c r="D30" s="175"/>
      <c r="E30" s="176"/>
      <c r="F30" s="176"/>
      <c r="G30" s="177"/>
      <c r="O30" s="178">
        <v>1</v>
      </c>
    </row>
    <row r="31" spans="1:104" x14ac:dyDescent="0.25">
      <c r="A31" s="179">
        <v>18</v>
      </c>
      <c r="B31" s="180" t="s">
        <v>125</v>
      </c>
      <c r="C31" s="181" t="s">
        <v>126</v>
      </c>
      <c r="D31" s="182" t="s">
        <v>85</v>
      </c>
      <c r="E31" s="183">
        <v>546.26</v>
      </c>
      <c r="F31" s="183">
        <v>0</v>
      </c>
      <c r="G31" s="184">
        <f>E31*F31</f>
        <v>0</v>
      </c>
      <c r="O31" s="178">
        <v>2</v>
      </c>
      <c r="AA31" s="153">
        <v>1</v>
      </c>
      <c r="AB31" s="153">
        <v>1</v>
      </c>
      <c r="AC31" s="153">
        <v>1</v>
      </c>
      <c r="AZ31" s="153">
        <v>1</v>
      </c>
      <c r="BA31" s="153">
        <f>IF(AZ31=1,G31,0)</f>
        <v>0</v>
      </c>
      <c r="BB31" s="153">
        <f>IF(AZ31=2,G31,0)</f>
        <v>0</v>
      </c>
      <c r="BC31" s="153">
        <f>IF(AZ31=3,G31,0)</f>
        <v>0</v>
      </c>
      <c r="BD31" s="153">
        <f>IF(AZ31=4,G31,0)</f>
        <v>0</v>
      </c>
      <c r="BE31" s="153">
        <f>IF(AZ31=5,G31,0)</f>
        <v>0</v>
      </c>
      <c r="CA31" s="185">
        <v>1</v>
      </c>
      <c r="CB31" s="185">
        <v>1</v>
      </c>
      <c r="CZ31" s="153">
        <v>1.8380000000000001E-2</v>
      </c>
    </row>
    <row r="32" spans="1:104" x14ac:dyDescent="0.25">
      <c r="A32" s="179">
        <v>19</v>
      </c>
      <c r="B32" s="180" t="s">
        <v>127</v>
      </c>
      <c r="C32" s="181" t="s">
        <v>128</v>
      </c>
      <c r="D32" s="182" t="s">
        <v>85</v>
      </c>
      <c r="E32" s="183">
        <v>546.26</v>
      </c>
      <c r="F32" s="183">
        <v>0</v>
      </c>
      <c r="G32" s="184">
        <f>E32*F32</f>
        <v>0</v>
      </c>
      <c r="O32" s="178">
        <v>2</v>
      </c>
      <c r="AA32" s="153">
        <v>1</v>
      </c>
      <c r="AB32" s="153">
        <v>0</v>
      </c>
      <c r="AC32" s="153">
        <v>0</v>
      </c>
      <c r="AZ32" s="153">
        <v>1</v>
      </c>
      <c r="BA32" s="153">
        <f>IF(AZ32=1,G32,0)</f>
        <v>0</v>
      </c>
      <c r="BB32" s="153">
        <f>IF(AZ32=2,G32,0)</f>
        <v>0</v>
      </c>
      <c r="BC32" s="153">
        <f>IF(AZ32=3,G32,0)</f>
        <v>0</v>
      </c>
      <c r="BD32" s="153">
        <f>IF(AZ32=4,G32,0)</f>
        <v>0</v>
      </c>
      <c r="BE32" s="153">
        <f>IF(AZ32=5,G32,0)</f>
        <v>0</v>
      </c>
      <c r="CA32" s="185">
        <v>1</v>
      </c>
      <c r="CB32" s="185">
        <v>0</v>
      </c>
      <c r="CZ32" s="153">
        <v>0</v>
      </c>
    </row>
    <row r="33" spans="1:104" x14ac:dyDescent="0.25">
      <c r="A33" s="179">
        <v>20</v>
      </c>
      <c r="B33" s="180" t="s">
        <v>129</v>
      </c>
      <c r="C33" s="181" t="s">
        <v>130</v>
      </c>
      <c r="D33" s="182" t="s">
        <v>85</v>
      </c>
      <c r="E33" s="183">
        <v>546.26</v>
      </c>
      <c r="F33" s="183">
        <v>0</v>
      </c>
      <c r="G33" s="184">
        <f>E33*F33</f>
        <v>0</v>
      </c>
      <c r="O33" s="178">
        <v>2</v>
      </c>
      <c r="AA33" s="153">
        <v>1</v>
      </c>
      <c r="AB33" s="153">
        <v>1</v>
      </c>
      <c r="AC33" s="153">
        <v>1</v>
      </c>
      <c r="AZ33" s="153">
        <v>1</v>
      </c>
      <c r="BA33" s="153">
        <f>IF(AZ33=1,G33,0)</f>
        <v>0</v>
      </c>
      <c r="BB33" s="153">
        <f>IF(AZ33=2,G33,0)</f>
        <v>0</v>
      </c>
      <c r="BC33" s="153">
        <f>IF(AZ33=3,G33,0)</f>
        <v>0</v>
      </c>
      <c r="BD33" s="153">
        <f>IF(AZ33=4,G33,0)</f>
        <v>0</v>
      </c>
      <c r="BE33" s="153">
        <f>IF(AZ33=5,G33,0)</f>
        <v>0</v>
      </c>
      <c r="CA33" s="185">
        <v>1</v>
      </c>
      <c r="CB33" s="185">
        <v>1</v>
      </c>
      <c r="CZ33" s="153">
        <v>0</v>
      </c>
    </row>
    <row r="34" spans="1:104" x14ac:dyDescent="0.25">
      <c r="A34" s="179">
        <v>21</v>
      </c>
      <c r="B34" s="180" t="s">
        <v>131</v>
      </c>
      <c r="C34" s="181" t="s">
        <v>132</v>
      </c>
      <c r="D34" s="182" t="s">
        <v>85</v>
      </c>
      <c r="E34" s="183">
        <v>546.26</v>
      </c>
      <c r="F34" s="183">
        <v>0</v>
      </c>
      <c r="G34" s="184">
        <f>E34*F34</f>
        <v>0</v>
      </c>
      <c r="O34" s="178">
        <v>2</v>
      </c>
      <c r="AA34" s="153">
        <v>1</v>
      </c>
      <c r="AB34" s="153">
        <v>1</v>
      </c>
      <c r="AC34" s="153">
        <v>1</v>
      </c>
      <c r="AZ34" s="153">
        <v>1</v>
      </c>
      <c r="BA34" s="153">
        <f>IF(AZ34=1,G34,0)</f>
        <v>0</v>
      </c>
      <c r="BB34" s="153">
        <f>IF(AZ34=2,G34,0)</f>
        <v>0</v>
      </c>
      <c r="BC34" s="153">
        <f>IF(AZ34=3,G34,0)</f>
        <v>0</v>
      </c>
      <c r="BD34" s="153">
        <f>IF(AZ34=4,G34,0)</f>
        <v>0</v>
      </c>
      <c r="BE34" s="153">
        <f>IF(AZ34=5,G34,0)</f>
        <v>0</v>
      </c>
      <c r="CA34" s="185">
        <v>1</v>
      </c>
      <c r="CB34" s="185">
        <v>1</v>
      </c>
      <c r="CZ34" s="153">
        <v>0</v>
      </c>
    </row>
    <row r="35" spans="1:104" x14ac:dyDescent="0.25">
      <c r="A35" s="179">
        <v>22</v>
      </c>
      <c r="B35" s="180" t="s">
        <v>133</v>
      </c>
      <c r="C35" s="181" t="s">
        <v>134</v>
      </c>
      <c r="D35" s="182" t="s">
        <v>85</v>
      </c>
      <c r="E35" s="183">
        <v>546.26</v>
      </c>
      <c r="F35" s="183">
        <v>0</v>
      </c>
      <c r="G35" s="184">
        <f>E35*F35</f>
        <v>0</v>
      </c>
      <c r="O35" s="178">
        <v>2</v>
      </c>
      <c r="AA35" s="153">
        <v>1</v>
      </c>
      <c r="AB35" s="153">
        <v>1</v>
      </c>
      <c r="AC35" s="153">
        <v>1</v>
      </c>
      <c r="AZ35" s="153">
        <v>1</v>
      </c>
      <c r="BA35" s="153">
        <f>IF(AZ35=1,G35,0)</f>
        <v>0</v>
      </c>
      <c r="BB35" s="153">
        <f>IF(AZ35=2,G35,0)</f>
        <v>0</v>
      </c>
      <c r="BC35" s="153">
        <f>IF(AZ35=3,G35,0)</f>
        <v>0</v>
      </c>
      <c r="BD35" s="153">
        <f>IF(AZ35=4,G35,0)</f>
        <v>0</v>
      </c>
      <c r="BE35" s="153">
        <f>IF(AZ35=5,G35,0)</f>
        <v>0</v>
      </c>
      <c r="CA35" s="185">
        <v>1</v>
      </c>
      <c r="CB35" s="185">
        <v>1</v>
      </c>
      <c r="CZ35" s="153">
        <v>0</v>
      </c>
    </row>
    <row r="36" spans="1:104" x14ac:dyDescent="0.25">
      <c r="A36" s="179">
        <v>23</v>
      </c>
      <c r="B36" s="180" t="s">
        <v>135</v>
      </c>
      <c r="C36" s="181" t="s">
        <v>136</v>
      </c>
      <c r="D36" s="182" t="s">
        <v>85</v>
      </c>
      <c r="E36" s="183">
        <v>546.26</v>
      </c>
      <c r="F36" s="183">
        <v>0</v>
      </c>
      <c r="G36" s="184">
        <f>E36*F36</f>
        <v>0</v>
      </c>
      <c r="O36" s="178">
        <v>2</v>
      </c>
      <c r="AA36" s="153">
        <v>1</v>
      </c>
      <c r="AB36" s="153">
        <v>1</v>
      </c>
      <c r="AC36" s="153">
        <v>1</v>
      </c>
      <c r="AZ36" s="153">
        <v>1</v>
      </c>
      <c r="BA36" s="153">
        <f>IF(AZ36=1,G36,0)</f>
        <v>0</v>
      </c>
      <c r="BB36" s="153">
        <f>IF(AZ36=2,G36,0)</f>
        <v>0</v>
      </c>
      <c r="BC36" s="153">
        <f>IF(AZ36=3,G36,0)</f>
        <v>0</v>
      </c>
      <c r="BD36" s="153">
        <f>IF(AZ36=4,G36,0)</f>
        <v>0</v>
      </c>
      <c r="BE36" s="153">
        <f>IF(AZ36=5,G36,0)</f>
        <v>0</v>
      </c>
      <c r="CA36" s="185">
        <v>1</v>
      </c>
      <c r="CB36" s="185">
        <v>1</v>
      </c>
      <c r="CZ36" s="153">
        <v>0</v>
      </c>
    </row>
    <row r="37" spans="1:104" ht="13" x14ac:dyDescent="0.3">
      <c r="A37" s="186"/>
      <c r="B37" s="187" t="s">
        <v>73</v>
      </c>
      <c r="C37" s="188" t="str">
        <f>CONCATENATE(B30," ",C30)</f>
        <v>94 Lešení a stavební výtahy</v>
      </c>
      <c r="D37" s="189"/>
      <c r="E37" s="190"/>
      <c r="F37" s="191"/>
      <c r="G37" s="192">
        <f>SUM(G30:G36)</f>
        <v>0</v>
      </c>
      <c r="O37" s="178">
        <v>4</v>
      </c>
      <c r="BA37" s="193">
        <f>SUM(BA30:BA36)</f>
        <v>0</v>
      </c>
      <c r="BB37" s="193">
        <f>SUM(BB30:BB36)</f>
        <v>0</v>
      </c>
      <c r="BC37" s="193">
        <f>SUM(BC30:BC36)</f>
        <v>0</v>
      </c>
      <c r="BD37" s="193">
        <f>SUM(BD30:BD36)</f>
        <v>0</v>
      </c>
      <c r="BE37" s="193">
        <f>SUM(BE30:BE36)</f>
        <v>0</v>
      </c>
    </row>
    <row r="38" spans="1:104" ht="13" x14ac:dyDescent="0.3">
      <c r="A38" s="172" t="s">
        <v>72</v>
      </c>
      <c r="B38" s="173" t="s">
        <v>137</v>
      </c>
      <c r="C38" s="174" t="s">
        <v>138</v>
      </c>
      <c r="D38" s="175"/>
      <c r="E38" s="176"/>
      <c r="F38" s="176"/>
      <c r="G38" s="177"/>
      <c r="O38" s="178">
        <v>1</v>
      </c>
    </row>
    <row r="39" spans="1:104" ht="20" x14ac:dyDescent="0.25">
      <c r="A39" s="179">
        <v>24</v>
      </c>
      <c r="B39" s="180" t="s">
        <v>139</v>
      </c>
      <c r="C39" s="181" t="s">
        <v>140</v>
      </c>
      <c r="D39" s="182" t="s">
        <v>118</v>
      </c>
      <c r="E39" s="183">
        <v>23.4</v>
      </c>
      <c r="F39" s="183">
        <v>0</v>
      </c>
      <c r="G39" s="184">
        <f>E39*F39</f>
        <v>0</v>
      </c>
      <c r="O39" s="178">
        <v>2</v>
      </c>
      <c r="AA39" s="153">
        <v>1</v>
      </c>
      <c r="AB39" s="153">
        <v>0</v>
      </c>
      <c r="AC39" s="153">
        <v>0</v>
      </c>
      <c r="AZ39" s="153">
        <v>1</v>
      </c>
      <c r="BA39" s="153">
        <f>IF(AZ39=1,G39,0)</f>
        <v>0</v>
      </c>
      <c r="BB39" s="153">
        <f>IF(AZ39=2,G39,0)</f>
        <v>0</v>
      </c>
      <c r="BC39" s="153">
        <f>IF(AZ39=3,G39,0)</f>
        <v>0</v>
      </c>
      <c r="BD39" s="153">
        <f>IF(AZ39=4,G39,0)</f>
        <v>0</v>
      </c>
      <c r="BE39" s="153">
        <f>IF(AZ39=5,G39,0)</f>
        <v>0</v>
      </c>
      <c r="CA39" s="185">
        <v>1</v>
      </c>
      <c r="CB39" s="185">
        <v>0</v>
      </c>
      <c r="CZ39" s="153">
        <v>0</v>
      </c>
    </row>
    <row r="40" spans="1:104" ht="13" x14ac:dyDescent="0.3">
      <c r="A40" s="186"/>
      <c r="B40" s="187" t="s">
        <v>73</v>
      </c>
      <c r="C40" s="188" t="str">
        <f>CONCATENATE(B38," ",C38)</f>
        <v>97 Prorážení otvorů</v>
      </c>
      <c r="D40" s="189"/>
      <c r="E40" s="190"/>
      <c r="F40" s="191"/>
      <c r="G40" s="192">
        <f>SUM(G38:G39)</f>
        <v>0</v>
      </c>
      <c r="O40" s="178">
        <v>4</v>
      </c>
      <c r="BA40" s="193">
        <f>SUM(BA38:BA39)</f>
        <v>0</v>
      </c>
      <c r="BB40" s="193">
        <f>SUM(BB38:BB39)</f>
        <v>0</v>
      </c>
      <c r="BC40" s="193">
        <f>SUM(BC38:BC39)</f>
        <v>0</v>
      </c>
      <c r="BD40" s="193">
        <f>SUM(BD38:BD39)</f>
        <v>0</v>
      </c>
      <c r="BE40" s="193">
        <f>SUM(BE38:BE39)</f>
        <v>0</v>
      </c>
    </row>
    <row r="41" spans="1:104" ht="13" x14ac:dyDescent="0.3">
      <c r="A41" s="172" t="s">
        <v>72</v>
      </c>
      <c r="B41" s="173" t="s">
        <v>141</v>
      </c>
      <c r="C41" s="174" t="s">
        <v>142</v>
      </c>
      <c r="D41" s="175"/>
      <c r="E41" s="176"/>
      <c r="F41" s="176"/>
      <c r="G41" s="177"/>
      <c r="O41" s="178">
        <v>1</v>
      </c>
    </row>
    <row r="42" spans="1:104" x14ac:dyDescent="0.25">
      <c r="A42" s="179">
        <v>25</v>
      </c>
      <c r="B42" s="180" t="s">
        <v>143</v>
      </c>
      <c r="C42" s="181" t="s">
        <v>144</v>
      </c>
      <c r="D42" s="182" t="s">
        <v>145</v>
      </c>
      <c r="E42" s="183">
        <v>19.229589899</v>
      </c>
      <c r="F42" s="183">
        <v>0</v>
      </c>
      <c r="G42" s="184">
        <f>E42*F42</f>
        <v>0</v>
      </c>
      <c r="O42" s="178">
        <v>2</v>
      </c>
      <c r="AA42" s="153">
        <v>7</v>
      </c>
      <c r="AB42" s="153">
        <v>1</v>
      </c>
      <c r="AC42" s="153">
        <v>2</v>
      </c>
      <c r="AZ42" s="153">
        <v>1</v>
      </c>
      <c r="BA42" s="153">
        <f>IF(AZ42=1,G42,0)</f>
        <v>0</v>
      </c>
      <c r="BB42" s="153">
        <f>IF(AZ42=2,G42,0)</f>
        <v>0</v>
      </c>
      <c r="BC42" s="153">
        <f>IF(AZ42=3,G42,0)</f>
        <v>0</v>
      </c>
      <c r="BD42" s="153">
        <f>IF(AZ42=4,G42,0)</f>
        <v>0</v>
      </c>
      <c r="BE42" s="153">
        <f>IF(AZ42=5,G42,0)</f>
        <v>0</v>
      </c>
      <c r="CA42" s="185">
        <v>7</v>
      </c>
      <c r="CB42" s="185">
        <v>1</v>
      </c>
      <c r="CZ42" s="153">
        <v>0</v>
      </c>
    </row>
    <row r="43" spans="1:104" ht="13" x14ac:dyDescent="0.3">
      <c r="A43" s="186"/>
      <c r="B43" s="187" t="s">
        <v>73</v>
      </c>
      <c r="C43" s="188" t="str">
        <f>CONCATENATE(B41," ",C41)</f>
        <v>99 Staveništní přesun hmot</v>
      </c>
      <c r="D43" s="189"/>
      <c r="E43" s="190"/>
      <c r="F43" s="191"/>
      <c r="G43" s="192">
        <f>SUM(G41:G42)</f>
        <v>0</v>
      </c>
      <c r="O43" s="178">
        <v>4</v>
      </c>
      <c r="BA43" s="193">
        <f>SUM(BA41:BA42)</f>
        <v>0</v>
      </c>
      <c r="BB43" s="193">
        <f>SUM(BB41:BB42)</f>
        <v>0</v>
      </c>
      <c r="BC43" s="193">
        <f>SUM(BC41:BC42)</f>
        <v>0</v>
      </c>
      <c r="BD43" s="193">
        <f>SUM(BD41:BD42)</f>
        <v>0</v>
      </c>
      <c r="BE43" s="193">
        <f>SUM(BE41:BE42)</f>
        <v>0</v>
      </c>
    </row>
    <row r="44" spans="1:104" ht="13" x14ac:dyDescent="0.3">
      <c r="A44" s="172" t="s">
        <v>72</v>
      </c>
      <c r="B44" s="173" t="s">
        <v>146</v>
      </c>
      <c r="C44" s="174" t="s">
        <v>147</v>
      </c>
      <c r="D44" s="175"/>
      <c r="E44" s="176"/>
      <c r="F44" s="176"/>
      <c r="G44" s="177"/>
      <c r="O44" s="178">
        <v>1</v>
      </c>
    </row>
    <row r="45" spans="1:104" ht="20" x14ac:dyDescent="0.25">
      <c r="A45" s="179">
        <v>26</v>
      </c>
      <c r="B45" s="180" t="s">
        <v>148</v>
      </c>
      <c r="C45" s="181" t="s">
        <v>149</v>
      </c>
      <c r="D45" s="182" t="s">
        <v>85</v>
      </c>
      <c r="E45" s="183">
        <v>33.081000000000003</v>
      </c>
      <c r="F45" s="183">
        <v>0</v>
      </c>
      <c r="G45" s="184">
        <f>E45*F45</f>
        <v>0</v>
      </c>
      <c r="O45" s="178">
        <v>2</v>
      </c>
      <c r="AA45" s="153">
        <v>1</v>
      </c>
      <c r="AB45" s="153">
        <v>7</v>
      </c>
      <c r="AC45" s="153">
        <v>7</v>
      </c>
      <c r="AZ45" s="153">
        <v>2</v>
      </c>
      <c r="BA45" s="153">
        <f>IF(AZ45=1,G45,0)</f>
        <v>0</v>
      </c>
      <c r="BB45" s="153">
        <f>IF(AZ45=2,G45,0)</f>
        <v>0</v>
      </c>
      <c r="BC45" s="153">
        <f>IF(AZ45=3,G45,0)</f>
        <v>0</v>
      </c>
      <c r="BD45" s="153">
        <f>IF(AZ45=4,G45,0)</f>
        <v>0</v>
      </c>
      <c r="BE45" s="153">
        <f>IF(AZ45=5,G45,0)</f>
        <v>0</v>
      </c>
      <c r="CA45" s="185">
        <v>1</v>
      </c>
      <c r="CB45" s="185">
        <v>7</v>
      </c>
      <c r="CZ45" s="153">
        <v>1.7000000000000001E-4</v>
      </c>
    </row>
    <row r="46" spans="1:104" ht="20" x14ac:dyDescent="0.25">
      <c r="A46" s="179">
        <v>27</v>
      </c>
      <c r="B46" s="180" t="s">
        <v>150</v>
      </c>
      <c r="C46" s="181" t="s">
        <v>151</v>
      </c>
      <c r="D46" s="182" t="s">
        <v>85</v>
      </c>
      <c r="E46" s="183">
        <v>33.081000000000003</v>
      </c>
      <c r="F46" s="183">
        <v>0</v>
      </c>
      <c r="G46" s="184">
        <f>E46*F46</f>
        <v>0</v>
      </c>
      <c r="O46" s="178">
        <v>2</v>
      </c>
      <c r="AA46" s="153">
        <v>1</v>
      </c>
      <c r="AB46" s="153">
        <v>7</v>
      </c>
      <c r="AC46" s="153">
        <v>7</v>
      </c>
      <c r="AZ46" s="153">
        <v>2</v>
      </c>
      <c r="BA46" s="153">
        <f>IF(AZ46=1,G46,0)</f>
        <v>0</v>
      </c>
      <c r="BB46" s="153">
        <f>IF(AZ46=2,G46,0)</f>
        <v>0</v>
      </c>
      <c r="BC46" s="153">
        <f>IF(AZ46=3,G46,0)</f>
        <v>0</v>
      </c>
      <c r="BD46" s="153">
        <f>IF(AZ46=4,G46,0)</f>
        <v>0</v>
      </c>
      <c r="BE46" s="153">
        <f>IF(AZ46=5,G46,0)</f>
        <v>0</v>
      </c>
      <c r="CA46" s="185">
        <v>1</v>
      </c>
      <c r="CB46" s="185">
        <v>7</v>
      </c>
      <c r="CZ46" s="153">
        <v>5.9800000000000001E-3</v>
      </c>
    </row>
    <row r="47" spans="1:104" x14ac:dyDescent="0.25">
      <c r="A47" s="179">
        <v>28</v>
      </c>
      <c r="B47" s="180" t="s">
        <v>152</v>
      </c>
      <c r="C47" s="181" t="s">
        <v>153</v>
      </c>
      <c r="D47" s="182" t="s">
        <v>61</v>
      </c>
      <c r="E47" s="183"/>
      <c r="F47" s="183">
        <v>0</v>
      </c>
      <c r="G47" s="184">
        <f>E47*F47</f>
        <v>0</v>
      </c>
      <c r="O47" s="178">
        <v>2</v>
      </c>
      <c r="AA47" s="153">
        <v>7</v>
      </c>
      <c r="AB47" s="153">
        <v>1002</v>
      </c>
      <c r="AC47" s="153">
        <v>5</v>
      </c>
      <c r="AZ47" s="153">
        <v>2</v>
      </c>
      <c r="BA47" s="153">
        <f>IF(AZ47=1,G47,0)</f>
        <v>0</v>
      </c>
      <c r="BB47" s="153">
        <f>IF(AZ47=2,G47,0)</f>
        <v>0</v>
      </c>
      <c r="BC47" s="153">
        <f>IF(AZ47=3,G47,0)</f>
        <v>0</v>
      </c>
      <c r="BD47" s="153">
        <f>IF(AZ47=4,G47,0)</f>
        <v>0</v>
      </c>
      <c r="BE47" s="153">
        <f>IF(AZ47=5,G47,0)</f>
        <v>0</v>
      </c>
      <c r="CA47" s="185">
        <v>7</v>
      </c>
      <c r="CB47" s="185">
        <v>1002</v>
      </c>
      <c r="CZ47" s="153">
        <v>0</v>
      </c>
    </row>
    <row r="48" spans="1:104" ht="13" x14ac:dyDescent="0.3">
      <c r="A48" s="186"/>
      <c r="B48" s="187" t="s">
        <v>73</v>
      </c>
      <c r="C48" s="188" t="str">
        <f>CONCATENATE(B44," ",C44)</f>
        <v>711 Izolace proti vodě</v>
      </c>
      <c r="D48" s="189"/>
      <c r="E48" s="190"/>
      <c r="F48" s="191"/>
      <c r="G48" s="192">
        <f>SUM(G44:G47)</f>
        <v>0</v>
      </c>
      <c r="O48" s="178">
        <v>4</v>
      </c>
      <c r="BA48" s="193">
        <f>SUM(BA44:BA47)</f>
        <v>0</v>
      </c>
      <c r="BB48" s="193">
        <f>SUM(BB44:BB47)</f>
        <v>0</v>
      </c>
      <c r="BC48" s="193">
        <f>SUM(BC44:BC47)</f>
        <v>0</v>
      </c>
      <c r="BD48" s="193">
        <f>SUM(BD44:BD47)</f>
        <v>0</v>
      </c>
      <c r="BE48" s="193">
        <f>SUM(BE44:BE47)</f>
        <v>0</v>
      </c>
    </row>
    <row r="49" spans="1:104" ht="13" x14ac:dyDescent="0.3">
      <c r="A49" s="172" t="s">
        <v>72</v>
      </c>
      <c r="B49" s="173" t="s">
        <v>154</v>
      </c>
      <c r="C49" s="174" t="s">
        <v>155</v>
      </c>
      <c r="D49" s="175"/>
      <c r="E49" s="176"/>
      <c r="F49" s="176"/>
      <c r="G49" s="177"/>
      <c r="O49" s="178">
        <v>1</v>
      </c>
    </row>
    <row r="50" spans="1:104" x14ac:dyDescent="0.25">
      <c r="A50" s="179">
        <v>29</v>
      </c>
      <c r="B50" s="180" t="s">
        <v>156</v>
      </c>
      <c r="C50" s="181" t="s">
        <v>157</v>
      </c>
      <c r="D50" s="182" t="s">
        <v>118</v>
      </c>
      <c r="E50" s="183">
        <v>14</v>
      </c>
      <c r="F50" s="183">
        <v>0</v>
      </c>
      <c r="G50" s="184">
        <f>E50*F50</f>
        <v>0</v>
      </c>
      <c r="O50" s="178">
        <v>2</v>
      </c>
      <c r="AA50" s="153">
        <v>1</v>
      </c>
      <c r="AB50" s="153">
        <v>7</v>
      </c>
      <c r="AC50" s="153">
        <v>7</v>
      </c>
      <c r="AZ50" s="153">
        <v>2</v>
      </c>
      <c r="BA50" s="153">
        <f>IF(AZ50=1,G50,0)</f>
        <v>0</v>
      </c>
      <c r="BB50" s="153">
        <f>IF(AZ50=2,G50,0)</f>
        <v>0</v>
      </c>
      <c r="BC50" s="153">
        <f>IF(AZ50=3,G50,0)</f>
        <v>0</v>
      </c>
      <c r="BD50" s="153">
        <f>IF(AZ50=4,G50,0)</f>
        <v>0</v>
      </c>
      <c r="BE50" s="153">
        <f>IF(AZ50=5,G50,0)</f>
        <v>0</v>
      </c>
      <c r="CA50" s="185">
        <v>1</v>
      </c>
      <c r="CB50" s="185">
        <v>7</v>
      </c>
      <c r="CZ50" s="153">
        <v>9.6000000000000002E-4</v>
      </c>
    </row>
    <row r="51" spans="1:104" x14ac:dyDescent="0.25">
      <c r="A51" s="179">
        <v>30</v>
      </c>
      <c r="B51" s="180" t="s">
        <v>158</v>
      </c>
      <c r="C51" s="181" t="s">
        <v>159</v>
      </c>
      <c r="D51" s="182" t="s">
        <v>160</v>
      </c>
      <c r="E51" s="183">
        <v>28</v>
      </c>
      <c r="F51" s="183">
        <v>0</v>
      </c>
      <c r="G51" s="184">
        <f>E51*F51</f>
        <v>0</v>
      </c>
      <c r="O51" s="178">
        <v>2</v>
      </c>
      <c r="AA51" s="153">
        <v>1</v>
      </c>
      <c r="AB51" s="153">
        <v>0</v>
      </c>
      <c r="AC51" s="153">
        <v>0</v>
      </c>
      <c r="AZ51" s="153">
        <v>2</v>
      </c>
      <c r="BA51" s="153">
        <f>IF(AZ51=1,G51,0)</f>
        <v>0</v>
      </c>
      <c r="BB51" s="153">
        <f>IF(AZ51=2,G51,0)</f>
        <v>0</v>
      </c>
      <c r="BC51" s="153">
        <f>IF(AZ51=3,G51,0)</f>
        <v>0</v>
      </c>
      <c r="BD51" s="153">
        <f>IF(AZ51=4,G51,0)</f>
        <v>0</v>
      </c>
      <c r="BE51" s="153">
        <f>IF(AZ51=5,G51,0)</f>
        <v>0</v>
      </c>
      <c r="CA51" s="185">
        <v>1</v>
      </c>
      <c r="CB51" s="185">
        <v>0</v>
      </c>
      <c r="CZ51" s="153">
        <v>4.0000000000000003E-5</v>
      </c>
    </row>
    <row r="52" spans="1:104" x14ac:dyDescent="0.25">
      <c r="A52" s="179">
        <v>31</v>
      </c>
      <c r="B52" s="180" t="s">
        <v>161</v>
      </c>
      <c r="C52" s="181" t="s">
        <v>162</v>
      </c>
      <c r="D52" s="182" t="s">
        <v>61</v>
      </c>
      <c r="E52" s="183"/>
      <c r="F52" s="183">
        <v>0</v>
      </c>
      <c r="G52" s="184">
        <f>E52*F52</f>
        <v>0</v>
      </c>
      <c r="O52" s="178">
        <v>2</v>
      </c>
      <c r="AA52" s="153">
        <v>7</v>
      </c>
      <c r="AB52" s="153">
        <v>1002</v>
      </c>
      <c r="AC52" s="153">
        <v>5</v>
      </c>
      <c r="AZ52" s="153">
        <v>2</v>
      </c>
      <c r="BA52" s="153">
        <f>IF(AZ52=1,G52,0)</f>
        <v>0</v>
      </c>
      <c r="BB52" s="153">
        <f>IF(AZ52=2,G52,0)</f>
        <v>0</v>
      </c>
      <c r="BC52" s="153">
        <f>IF(AZ52=3,G52,0)</f>
        <v>0</v>
      </c>
      <c r="BD52" s="153">
        <f>IF(AZ52=4,G52,0)</f>
        <v>0</v>
      </c>
      <c r="BE52" s="153">
        <f>IF(AZ52=5,G52,0)</f>
        <v>0</v>
      </c>
      <c r="CA52" s="185">
        <v>7</v>
      </c>
      <c r="CB52" s="185">
        <v>1002</v>
      </c>
      <c r="CZ52" s="153">
        <v>0</v>
      </c>
    </row>
    <row r="53" spans="1:104" ht="13" x14ac:dyDescent="0.3">
      <c r="A53" s="186"/>
      <c r="B53" s="187" t="s">
        <v>73</v>
      </c>
      <c r="C53" s="188" t="str">
        <f>CONCATENATE(B49," ",C49)</f>
        <v>764 Konstrukce klempířské</v>
      </c>
      <c r="D53" s="189"/>
      <c r="E53" s="190"/>
      <c r="F53" s="191"/>
      <c r="G53" s="192">
        <f>SUM(G49:G52)</f>
        <v>0</v>
      </c>
      <c r="O53" s="178">
        <v>4</v>
      </c>
      <c r="BA53" s="193">
        <f>SUM(BA49:BA52)</f>
        <v>0</v>
      </c>
      <c r="BB53" s="193">
        <f>SUM(BB49:BB52)</f>
        <v>0</v>
      </c>
      <c r="BC53" s="193">
        <f>SUM(BC49:BC52)</f>
        <v>0</v>
      </c>
      <c r="BD53" s="193">
        <f>SUM(BD49:BD52)</f>
        <v>0</v>
      </c>
      <c r="BE53" s="193">
        <f>SUM(BE49:BE52)</f>
        <v>0</v>
      </c>
    </row>
    <row r="54" spans="1:104" ht="13" x14ac:dyDescent="0.3">
      <c r="A54" s="172" t="s">
        <v>72</v>
      </c>
      <c r="B54" s="173" t="s">
        <v>163</v>
      </c>
      <c r="C54" s="174" t="s">
        <v>164</v>
      </c>
      <c r="D54" s="175"/>
      <c r="E54" s="176"/>
      <c r="F54" s="176"/>
      <c r="G54" s="177"/>
      <c r="O54" s="178">
        <v>1</v>
      </c>
    </row>
    <row r="55" spans="1:104" ht="20" x14ac:dyDescent="0.25">
      <c r="A55" s="179">
        <v>32</v>
      </c>
      <c r="B55" s="180" t="s">
        <v>165</v>
      </c>
      <c r="C55" s="181" t="s">
        <v>166</v>
      </c>
      <c r="D55" s="182" t="s">
        <v>167</v>
      </c>
      <c r="E55" s="183">
        <v>150</v>
      </c>
      <c r="F55" s="183">
        <v>0</v>
      </c>
      <c r="G55" s="184">
        <f>E55*F55</f>
        <v>0</v>
      </c>
      <c r="O55" s="178">
        <v>2</v>
      </c>
      <c r="AA55" s="153">
        <v>1</v>
      </c>
      <c r="AB55" s="153">
        <v>7</v>
      </c>
      <c r="AC55" s="153">
        <v>7</v>
      </c>
      <c r="AZ55" s="153">
        <v>2</v>
      </c>
      <c r="BA55" s="153">
        <f>IF(AZ55=1,G55,0)</f>
        <v>0</v>
      </c>
      <c r="BB55" s="153">
        <f>IF(AZ55=2,G55,0)</f>
        <v>0</v>
      </c>
      <c r="BC55" s="153">
        <f>IF(AZ55=3,G55,0)</f>
        <v>0</v>
      </c>
      <c r="BD55" s="153">
        <f>IF(AZ55=4,G55,0)</f>
        <v>0</v>
      </c>
      <c r="BE55" s="153">
        <f>IF(AZ55=5,G55,0)</f>
        <v>0</v>
      </c>
      <c r="CA55" s="185">
        <v>1</v>
      </c>
      <c r="CB55" s="185">
        <v>7</v>
      </c>
      <c r="CZ55" s="153">
        <v>5.0000000000000002E-5</v>
      </c>
    </row>
    <row r="56" spans="1:104" ht="13" x14ac:dyDescent="0.3">
      <c r="A56" s="186"/>
      <c r="B56" s="187" t="s">
        <v>73</v>
      </c>
      <c r="C56" s="188" t="str">
        <f>CONCATENATE(B54," ",C54)</f>
        <v>767 Konstrukce zámečnické</v>
      </c>
      <c r="D56" s="189"/>
      <c r="E56" s="190"/>
      <c r="F56" s="191"/>
      <c r="G56" s="192">
        <f>SUM(G54:G55)</f>
        <v>0</v>
      </c>
      <c r="O56" s="178">
        <v>4</v>
      </c>
      <c r="BA56" s="193">
        <f>SUM(BA54:BA55)</f>
        <v>0</v>
      </c>
      <c r="BB56" s="193">
        <f>SUM(BB54:BB55)</f>
        <v>0</v>
      </c>
      <c r="BC56" s="193">
        <f>SUM(BC54:BC55)</f>
        <v>0</v>
      </c>
      <c r="BD56" s="193">
        <f>SUM(BD54:BD55)</f>
        <v>0</v>
      </c>
      <c r="BE56" s="193">
        <f>SUM(BE54:BE55)</f>
        <v>0</v>
      </c>
    </row>
    <row r="57" spans="1:104" x14ac:dyDescent="0.25">
      <c r="E57" s="153"/>
    </row>
    <row r="58" spans="1:104" x14ac:dyDescent="0.25">
      <c r="E58" s="153"/>
    </row>
    <row r="59" spans="1:104" x14ac:dyDescent="0.25">
      <c r="E59" s="153"/>
    </row>
    <row r="60" spans="1:104" x14ac:dyDescent="0.25">
      <c r="E60" s="153"/>
    </row>
    <row r="61" spans="1:104" x14ac:dyDescent="0.25">
      <c r="E61" s="153"/>
    </row>
    <row r="62" spans="1:104" x14ac:dyDescent="0.25">
      <c r="E62" s="153"/>
    </row>
    <row r="63" spans="1:104" x14ac:dyDescent="0.25">
      <c r="E63" s="153"/>
    </row>
    <row r="64" spans="1:104" x14ac:dyDescent="0.25">
      <c r="E64" s="153"/>
    </row>
    <row r="65" spans="5:5" x14ac:dyDescent="0.25">
      <c r="E65" s="153"/>
    </row>
    <row r="66" spans="5:5" x14ac:dyDescent="0.25">
      <c r="E66" s="153"/>
    </row>
    <row r="67" spans="5:5" x14ac:dyDescent="0.25">
      <c r="E67" s="153"/>
    </row>
    <row r="68" spans="5:5" x14ac:dyDescent="0.25">
      <c r="E68" s="153"/>
    </row>
    <row r="69" spans="5:5" x14ac:dyDescent="0.25">
      <c r="E69" s="153"/>
    </row>
    <row r="70" spans="5:5" x14ac:dyDescent="0.25">
      <c r="E70" s="153"/>
    </row>
    <row r="71" spans="5:5" x14ac:dyDescent="0.25">
      <c r="E71" s="153"/>
    </row>
    <row r="72" spans="5:5" x14ac:dyDescent="0.25">
      <c r="E72" s="153"/>
    </row>
    <row r="73" spans="5:5" x14ac:dyDescent="0.25">
      <c r="E73" s="153"/>
    </row>
    <row r="74" spans="5:5" x14ac:dyDescent="0.25">
      <c r="E74" s="153"/>
    </row>
    <row r="75" spans="5:5" x14ac:dyDescent="0.25">
      <c r="E75" s="153"/>
    </row>
    <row r="76" spans="5:5" x14ac:dyDescent="0.25">
      <c r="E76" s="153"/>
    </row>
    <row r="77" spans="5:5" x14ac:dyDescent="0.25">
      <c r="E77" s="153"/>
    </row>
    <row r="78" spans="5:5" x14ac:dyDescent="0.25">
      <c r="E78" s="153"/>
    </row>
    <row r="79" spans="5:5" x14ac:dyDescent="0.25">
      <c r="E79" s="153"/>
    </row>
    <row r="80" spans="5:5" x14ac:dyDescent="0.25">
      <c r="E80" s="153"/>
    </row>
    <row r="81" spans="5:5" x14ac:dyDescent="0.25">
      <c r="E81" s="153"/>
    </row>
    <row r="82" spans="5:5" x14ac:dyDescent="0.25">
      <c r="E82" s="153"/>
    </row>
    <row r="83" spans="5:5" x14ac:dyDescent="0.25">
      <c r="E83" s="153"/>
    </row>
    <row r="84" spans="5:5" x14ac:dyDescent="0.25">
      <c r="E84" s="153"/>
    </row>
    <row r="85" spans="5:5" x14ac:dyDescent="0.25">
      <c r="E85" s="153"/>
    </row>
    <row r="86" spans="5:5" x14ac:dyDescent="0.25">
      <c r="E86" s="153"/>
    </row>
    <row r="87" spans="5:5" x14ac:dyDescent="0.25">
      <c r="E87" s="153"/>
    </row>
    <row r="88" spans="5:5" x14ac:dyDescent="0.25">
      <c r="E88" s="153"/>
    </row>
    <row r="89" spans="5:5" x14ac:dyDescent="0.25">
      <c r="E89" s="153"/>
    </row>
    <row r="90" spans="5:5" x14ac:dyDescent="0.25">
      <c r="E90" s="153"/>
    </row>
    <row r="91" spans="5:5" x14ac:dyDescent="0.25">
      <c r="E91" s="153"/>
    </row>
    <row r="92" spans="5:5" x14ac:dyDescent="0.25">
      <c r="E92" s="153"/>
    </row>
    <row r="93" spans="5:5" x14ac:dyDescent="0.25">
      <c r="E93" s="153"/>
    </row>
    <row r="94" spans="5:5" x14ac:dyDescent="0.25">
      <c r="E94" s="153"/>
    </row>
    <row r="95" spans="5:5" x14ac:dyDescent="0.25">
      <c r="E95" s="153"/>
    </row>
    <row r="96" spans="5:5" x14ac:dyDescent="0.25">
      <c r="E96" s="153"/>
    </row>
    <row r="97" spans="5:5" x14ac:dyDescent="0.25">
      <c r="E97" s="153"/>
    </row>
    <row r="98" spans="5:5" x14ac:dyDescent="0.25">
      <c r="E98" s="153"/>
    </row>
    <row r="99" spans="5:5" x14ac:dyDescent="0.25">
      <c r="E99" s="153"/>
    </row>
    <row r="100" spans="5:5" x14ac:dyDescent="0.25">
      <c r="E100" s="153"/>
    </row>
    <row r="101" spans="5:5" x14ac:dyDescent="0.25">
      <c r="E101" s="153"/>
    </row>
    <row r="102" spans="5:5" x14ac:dyDescent="0.25">
      <c r="E102" s="153"/>
    </row>
    <row r="103" spans="5:5" x14ac:dyDescent="0.25">
      <c r="E103" s="153"/>
    </row>
    <row r="104" spans="5:5" x14ac:dyDescent="0.25">
      <c r="E104" s="153"/>
    </row>
    <row r="105" spans="5:5" x14ac:dyDescent="0.25">
      <c r="E105" s="153"/>
    </row>
    <row r="106" spans="5:5" x14ac:dyDescent="0.25">
      <c r="E106" s="153"/>
    </row>
    <row r="107" spans="5:5" x14ac:dyDescent="0.25">
      <c r="E107" s="153"/>
    </row>
    <row r="108" spans="5:5" x14ac:dyDescent="0.25">
      <c r="E108" s="153"/>
    </row>
    <row r="109" spans="5:5" x14ac:dyDescent="0.25">
      <c r="E109" s="153"/>
    </row>
    <row r="110" spans="5:5" x14ac:dyDescent="0.25">
      <c r="E110" s="153"/>
    </row>
    <row r="111" spans="5:5" x14ac:dyDescent="0.25">
      <c r="E111" s="153"/>
    </row>
    <row r="112" spans="5:5" x14ac:dyDescent="0.25">
      <c r="E112" s="153"/>
    </row>
    <row r="113" spans="1:7" x14ac:dyDescent="0.25">
      <c r="E113" s="153"/>
    </row>
    <row r="114" spans="1:7" x14ac:dyDescent="0.25">
      <c r="E114" s="153"/>
    </row>
    <row r="115" spans="1:7" x14ac:dyDescent="0.25">
      <c r="A115" s="194"/>
      <c r="B115" s="194"/>
    </row>
    <row r="116" spans="1:7" ht="13" x14ac:dyDescent="0.3">
      <c r="C116" s="196"/>
      <c r="D116" s="196"/>
      <c r="E116" s="197"/>
      <c r="F116" s="196"/>
      <c r="G116" s="198"/>
    </row>
    <row r="117" spans="1:7" x14ac:dyDescent="0.25">
      <c r="A117" s="194"/>
      <c r="B117" s="194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MVales</dc:creator>
  <cp:lastModifiedBy>MVales</cp:lastModifiedBy>
  <dcterms:created xsi:type="dcterms:W3CDTF">2022-01-20T16:49:42Z</dcterms:created>
  <dcterms:modified xsi:type="dcterms:W3CDTF">2022-01-20T16:52:38Z</dcterms:modified>
</cp:coreProperties>
</file>