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2. Rozpočet - standard na šířku" sheetId="1" r:id="rId1"/>
  </sheets>
  <definedNames>
    <definedName name="_xlnm.Print_Titles" localSheetId="0">'2. Rozpočet - standard na šířku'!$10:$12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1" l="1"/>
  <c r="F91" i="1"/>
  <c r="F90" i="1"/>
  <c r="F81" i="1"/>
  <c r="F18" i="1"/>
  <c r="F16" i="1"/>
  <c r="F17" i="1"/>
  <c r="J15" i="1"/>
  <c r="F29" i="1"/>
  <c r="J97" i="1"/>
  <c r="F92" i="1" l="1"/>
  <c r="F19" i="1"/>
  <c r="J94" i="1"/>
  <c r="J29" i="1"/>
  <c r="J28" i="1"/>
  <c r="J30" i="1"/>
  <c r="J80" i="1"/>
  <c r="J36" i="1"/>
  <c r="J72" i="1"/>
  <c r="J82" i="1"/>
  <c r="J84" i="1"/>
  <c r="J93" i="1"/>
  <c r="J99" i="1"/>
  <c r="J26" i="1" l="1"/>
  <c r="J20" i="1"/>
  <c r="J89" i="1"/>
  <c r="J42" i="1"/>
  <c r="J65" i="1"/>
  <c r="J32" i="1"/>
  <c r="J31" i="1" s="1"/>
  <c r="J22" i="1"/>
  <c r="J25" i="1"/>
  <c r="J24" i="1" s="1"/>
  <c r="J52" i="1"/>
  <c r="J74" i="1"/>
  <c r="J73" i="1"/>
  <c r="J63" i="1"/>
  <c r="J64" i="1"/>
  <c r="J46" i="1"/>
  <c r="J21" i="1"/>
  <c r="J41" i="1"/>
  <c r="J47" i="1"/>
  <c r="J53" i="1"/>
  <c r="J87" i="1"/>
  <c r="J75" i="1"/>
  <c r="J40" i="1"/>
  <c r="J86" i="1"/>
  <c r="J48" i="1"/>
  <c r="J54" i="1"/>
  <c r="J66" i="1"/>
  <c r="J37" i="1"/>
  <c r="J43" i="1"/>
  <c r="J49" i="1"/>
  <c r="J59" i="1"/>
  <c r="J67" i="1"/>
  <c r="J38" i="1"/>
  <c r="J44" i="1"/>
  <c r="J50" i="1"/>
  <c r="J60" i="1"/>
  <c r="J68" i="1"/>
  <c r="J39" i="1"/>
  <c r="J45" i="1"/>
  <c r="J51" i="1"/>
  <c r="J69" i="1"/>
  <c r="J88" i="1"/>
  <c r="J23" i="1"/>
  <c r="J70" i="1"/>
  <c r="J98" i="1"/>
  <c r="J95" i="1" s="1"/>
  <c r="J71" i="1" l="1"/>
  <c r="J83" i="1"/>
  <c r="J14" i="1"/>
  <c r="J13" i="1" s="1"/>
  <c r="J34" i="1"/>
  <c r="J55" i="1"/>
  <c r="J33" i="1" l="1"/>
  <c r="J100" i="1" s="1"/>
</calcChain>
</file>

<file path=xl/sharedStrings.xml><?xml version="1.0" encoding="utf-8"?>
<sst xmlns="http://schemas.openxmlformats.org/spreadsheetml/2006/main" count="322" uniqueCount="205">
  <si>
    <t xml:space="preserve">ROZPOČET  </t>
  </si>
  <si>
    <t>Stavba:   Koupelna</t>
  </si>
  <si>
    <t xml:space="preserve">Objekt:   </t>
  </si>
  <si>
    <t xml:space="preserve">Objednatel:   </t>
  </si>
  <si>
    <t xml:space="preserve">Zhotovitel:   </t>
  </si>
  <si>
    <t xml:space="preserve">Zpracoval:   </t>
  </si>
  <si>
    <t xml:space="preserve">Místo:   </t>
  </si>
  <si>
    <t>Datum:   24. 3. 2021</t>
  </si>
  <si>
    <t>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</si>
  <si>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</si>
  <si>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</si>
  <si>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</si>
  <si>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</si>
  <si>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</si>
  <si>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</si>
  <si>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</si>
  <si>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</si>
  <si>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</si>
  <si>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</si>
  <si>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</si>
  <si>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</si>
  <si>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</si>
  <si>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</si>
  <si>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</si>
  <si>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</si>
  <si>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HSV</t>
  </si>
  <si>
    <t xml:space="preserve">Práce a dodávky HSV   </t>
  </si>
  <si>
    <t xml:space="preserve">Úpravy povrchů, podlahy a osazování výplní   </t>
  </si>
  <si>
    <t>011</t>
  </si>
  <si>
    <t>611311131</t>
  </si>
  <si>
    <t xml:space="preserve">Potažení vnitřních rovných stropů vápenným štukem tloušťky do 3 mm   </t>
  </si>
  <si>
    <t>m2</t>
  </si>
  <si>
    <t>611321121</t>
  </si>
  <si>
    <t xml:space="preserve">Vápenocementová jádrová omítka jednovrstvá vnitřních stropů rovných nanášená ručně   </t>
  </si>
  <si>
    <t>612311131</t>
  </si>
  <si>
    <t xml:space="preserve">Potažení vnitřních stěn vápenným štukem tloušťky do 3 mm   </t>
  </si>
  <si>
    <t>612321121</t>
  </si>
  <si>
    <t xml:space="preserve">Vápenocementová jádrová omítka jednovrstvá vnitřních stěn nanášená ručně   </t>
  </si>
  <si>
    <t xml:space="preserve">Ostatní konstrukce a práce, bourání   </t>
  </si>
  <si>
    <t>013</t>
  </si>
  <si>
    <t>m</t>
  </si>
  <si>
    <t>998</t>
  </si>
  <si>
    <t xml:space="preserve">Přesun hmot   </t>
  </si>
  <si>
    <t>998011001</t>
  </si>
  <si>
    <t xml:space="preserve">Přesun hmot pro budovy zděné v do 6 m   </t>
  </si>
  <si>
    <t>t</t>
  </si>
  <si>
    <t>PSV</t>
  </si>
  <si>
    <t xml:space="preserve">Práce a dodávky PSV   </t>
  </si>
  <si>
    <t>722</t>
  </si>
  <si>
    <t xml:space="preserve">Zdravotechnika - vnitřní vodovod   </t>
  </si>
  <si>
    <t>721</t>
  </si>
  <si>
    <t>725</t>
  </si>
  <si>
    <t xml:space="preserve">Zdravotechnika - zařizovací předměty   </t>
  </si>
  <si>
    <t>771</t>
  </si>
  <si>
    <t xml:space="preserve">Podlahy z dlaždic   </t>
  </si>
  <si>
    <t>771573810</t>
  </si>
  <si>
    <t>771151012</t>
  </si>
  <si>
    <t xml:space="preserve">Samonivelační stěrka podlah pevnosti 20 MPa tl 5 mm   </t>
  </si>
  <si>
    <t>771591112</t>
  </si>
  <si>
    <t xml:space="preserve">Izolace pod dlažbu nátěrem nebo stěrkou ve dvou vrstvách   </t>
  </si>
  <si>
    <t>771574112</t>
  </si>
  <si>
    <t xml:space="preserve">Montáž podlah keramických hladkých lepených flexibilním lepidlem do 12 ks/ m2   </t>
  </si>
  <si>
    <t>597</t>
  </si>
  <si>
    <t>59761003</t>
  </si>
  <si>
    <t xml:space="preserve">dlažba keramická hutná hladká do interiéru přes 9 do 12ks/m2   </t>
  </si>
  <si>
    <t>781</t>
  </si>
  <si>
    <t xml:space="preserve">Dokončovací práce - obklady   </t>
  </si>
  <si>
    <t>781473810</t>
  </si>
  <si>
    <t>781131112</t>
  </si>
  <si>
    <t xml:space="preserve">Izolace pod obklad nátěrem nebo stěrkou ve dvou vrstvách   </t>
  </si>
  <si>
    <t>781131264</t>
  </si>
  <si>
    <t xml:space="preserve">Izolace pod obklad těsnícími pásy mezi podlahou a stěnou   </t>
  </si>
  <si>
    <t>781131242</t>
  </si>
  <si>
    <t xml:space="preserve">Izolace pod obklad těsnícími pásy vnější roh   </t>
  </si>
  <si>
    <t>kus</t>
  </si>
  <si>
    <t>781474112</t>
  </si>
  <si>
    <t xml:space="preserve">Montáž obkladů vnitřních keramických hladkých do 12 ks/m2 lepených flexibilním lepidlem   </t>
  </si>
  <si>
    <t>59761026</t>
  </si>
  <si>
    <t xml:space="preserve">obklad keramický hladký do 12ks/m2   </t>
  </si>
  <si>
    <t>784</t>
  </si>
  <si>
    <t xml:space="preserve">Dokončovací práce - malby a tapety   </t>
  </si>
  <si>
    <t>784181101</t>
  </si>
  <si>
    <t xml:space="preserve">Základní akrylátová jednonásobná penetrace podkladu v místnostech výšky do 3,80m   </t>
  </si>
  <si>
    <t>784211101</t>
  </si>
  <si>
    <t xml:space="preserve">Dvojnásobné bílé malby ze směsí za mokra výborně otěruvzdorných v místnostech výšky do 3,80 m   </t>
  </si>
  <si>
    <t xml:space="preserve">Celkem 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</si>
  <si>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</si>
  <si>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</si>
  <si>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</si>
  <si>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</si>
  <si>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</si>
  <si>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</si>
  <si>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</si>
  <si>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</si>
  <si>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</si>
  <si>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</si>
  <si>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</si>
  <si>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</si>
  <si>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</si>
  <si>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</si>
  <si>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</si>
  <si>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</si>
  <si>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</si>
  <si>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</si>
  <si>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</si>
  <si>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</si>
  <si>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</si>
  <si>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</si>
  <si>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</si>
  <si>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</si>
  <si>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</si>
  <si>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</si>
  <si>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</si>
  <si>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</si>
  <si>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</si>
  <si>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31.</t>
  </si>
  <si>
    <t>ZTI</t>
  </si>
  <si>
    <t>Trubka PPr pr.20 EVO</t>
  </si>
  <si>
    <t>bm</t>
  </si>
  <si>
    <t>Tvarovky PPr pr.20(kolena,Tkus,násrČnky)</t>
  </si>
  <si>
    <t>kpl</t>
  </si>
  <si>
    <t>Trubka PPr pr.25 EVO</t>
  </si>
  <si>
    <t>izolace TUBOLIT 22/20</t>
  </si>
  <si>
    <t>Tvarovky PPr pr.25 (kollena,Tkus atd)</t>
  </si>
  <si>
    <t>Izolace TUBOLIT 28/20</t>
  </si>
  <si>
    <t>Trubka HT hrdlová pr.40</t>
  </si>
  <si>
    <t>Tvarovky HT pr.40(kolena,odboþky atd.)</t>
  </si>
  <si>
    <t>Trubka HT hrdlová pr.50</t>
  </si>
  <si>
    <t>Tvarovky HT pr.50(kolena,odboþky atd.)</t>
  </si>
  <si>
    <t>Trubka HT hrdlová pr.110</t>
  </si>
  <si>
    <t>Tvarovky HT pr.110(kolena,odboþky atd.)</t>
  </si>
  <si>
    <t>umyvadlovy sifon chrom 5/4"</t>
  </si>
  <si>
    <t>ks</t>
  </si>
  <si>
    <t>rohaček 1/2"-3/8"</t>
  </si>
  <si>
    <t>prkynko WC</t>
  </si>
  <si>
    <t>Sifon sprchový</t>
  </si>
  <si>
    <t>nohy k vestavěným sprch.vaničkám</t>
  </si>
  <si>
    <t>umyvadlo CUBITO 60cm</t>
  </si>
  <si>
    <t>WC kombi JIKA Deep zadní odpad</t>
  </si>
  <si>
    <t>baterie stojankova umyvadlova CUBITO</t>
  </si>
  <si>
    <t>Sprchový kout 90x90 LYRA PLUS þtyĜdílny</t>
  </si>
  <si>
    <t>Baterie podomítková sprchová JIKA CUBITO</t>
  </si>
  <si>
    <t>sprchove rameno chrom hranaté</t>
  </si>
  <si>
    <t>Hlavová sprch chrom 25x25</t>
  </si>
  <si>
    <t>připojení sprchové hadice chrom1/2"</t>
  </si>
  <si>
    <t>sprch.set (hadice,sprška)</t>
  </si>
  <si>
    <t>Otlučení (osekání) vnitřní vápenné nebo vápenocementové omítky stěn v rozsahu do 100 %</t>
  </si>
  <si>
    <t>M2</t>
  </si>
  <si>
    <t>Potažení vnitřních stěn sklovláknitým pletivem vtlačeným do tenkovrstvé hmoty</t>
  </si>
  <si>
    <t>Demontáž + montáž rozvodů</t>
  </si>
  <si>
    <t>demontáž + montáž zařizovacích předmětů</t>
  </si>
  <si>
    <t>Vanička keramická JIKA DEEP BY JIKA 90x90</t>
  </si>
  <si>
    <t xml:space="preserve">Demontáž podlah z dlaždic keramických kladených do malty   </t>
  </si>
  <si>
    <t xml:space="preserve">Demontáž obkladů z obkladaček keramických kladených do malty   </t>
  </si>
  <si>
    <t>32.</t>
  </si>
  <si>
    <t>785</t>
  </si>
  <si>
    <t>Kpl</t>
  </si>
  <si>
    <t xml:space="preserve">Ochrana stávajících konstrukcí </t>
  </si>
  <si>
    <t xml:space="preserve">Přesun sutě </t>
  </si>
  <si>
    <t>Odvoz suti a vybouraných hmot na skládku nebo meziskládku do 1 km se složením</t>
  </si>
  <si>
    <t>Příplatek k odvozu suti a vybouraných hmot na skládku ZKD 1 km přes 1 km</t>
  </si>
  <si>
    <t>Poplatek za uložení na skládce (skládkovné) stavebního odpadu směsného kód odpadu 17 09 04</t>
  </si>
  <si>
    <t>772</t>
  </si>
  <si>
    <t>Montáž soklů z dlaždic keramických rovných flexibilní lepidlo v do 90 mm</t>
  </si>
  <si>
    <t>Plastové profily rohové lepené flexibilním lepidlem</t>
  </si>
  <si>
    <t>Výpočet výměr</t>
  </si>
  <si>
    <t>Chodba</t>
  </si>
  <si>
    <t>Koupelna</t>
  </si>
  <si>
    <t>(1,66*2,5)+(1,7*2,5)+(1,66*2,5)+(1,7*2,5)-(0,6*2)-(0,6*2) = 14,4</t>
  </si>
  <si>
    <t>(1,1*2,5)+(1,8*2,5)+(0,64*2,5)+(1,7*2,5)+(1,74*2,5)+(3,5*2,5)-(0,6*2)-(0,8*2)-(0,8*2)-(0,6*2) = 20,6</t>
  </si>
  <si>
    <t>Záchod</t>
  </si>
  <si>
    <t>(0,75*2,5)+(0,95*2,5)+(0,75*2,5)+(0,95*2,5)-(0,6*2) = 7,3</t>
  </si>
  <si>
    <t>Celkem</t>
  </si>
  <si>
    <t>29.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</si>
  <si>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</si>
  <si>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</si>
  <si>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</si>
  <si>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</si>
  <si>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</si>
  <si>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</si>
  <si>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</si>
  <si>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</si>
  <si>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</si>
  <si>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</si>
  <si>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</si>
  <si>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</si>
  <si>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</si>
  <si>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</si>
  <si>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</si>
  <si>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</si>
  <si>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</si>
  <si>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</si>
  <si>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</si>
  <si>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</si>
  <si>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</si>
  <si>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</si>
  <si>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</si>
  <si>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koupelna</t>
  </si>
  <si>
    <t>(1,1*3,5)+(0,67*1,7) = 5</t>
  </si>
  <si>
    <t>(1,6*1,7) = 2,72</t>
  </si>
  <si>
    <t>(0,95*0,75) = 0,72</t>
  </si>
  <si>
    <t>1,1+1,8+0,64+1,7+1,74+3,5-0,6-0,8-0,6-0,8 = 7,68</t>
  </si>
  <si>
    <t>(0,75*1,2)+(0,95*1,2)+(0,75*1,2)+(0,95*1,2)-(0,6*2) = 2,88</t>
  </si>
  <si>
    <t>Vnitrostaveništní doprava suti a vybouraných hmot pro budovy v do 6 m s použitím mechanizace</t>
  </si>
  <si>
    <t>56.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</si>
</sst>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;\-#,##0.000"/>
  </numFmts>
  <fonts count="17">
    <font>
      <sz val="8"/>
      <name val="MS Sans Serif"/>
      <charset val="1"/>
    </font>
    <font>
      <b/>
      <sz val="14"/>
      <name val="Arial CE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9"/>
      <name val="Arial CE"/>
      <charset val="238"/>
    </font>
    <font>
      <sz val="8"/>
      <name val="Arial CYR"/>
      <charset val="238"/>
    </font>
    <font>
      <sz val="7"/>
      <name val="Arial CE"/>
      <charset val="238"/>
    </font>
    <font>
      <b/>
      <sz val="11"/>
      <color indexed="18"/>
      <name val="Arial CE"/>
      <charset val="238"/>
    </font>
    <font>
      <b/>
      <sz val="10"/>
      <color indexed="18"/>
      <name val="Arial CE"/>
      <charset val="238"/>
    </font>
    <font>
      <i/>
      <sz val="8"/>
      <color indexed="12"/>
      <name val="Arial CE"/>
      <charset val="238"/>
    </font>
    <font>
      <b/>
      <sz val="11"/>
      <name val="Arial CE"/>
      <charset val="238"/>
    </font>
    <font>
      <sz val="8"/>
      <name val="Arial CE"/>
      <family val="2"/>
      <charset val="238"/>
    </font>
    <font>
      <i/>
      <sz val="8"/>
      <color indexed="12"/>
      <name val="Arial CE"/>
      <family val="2"/>
      <charset val="238"/>
    </font>
    <font>
      <b/>
      <sz val="10"/>
      <color indexed="18"/>
      <name val="Arial CE"/>
      <family val="2"/>
      <charset val="238"/>
    </font>
    <font>
      <sz val="8"/>
      <color rgb="FFFF0000"/>
      <name val="Arial CE"/>
      <family val="2"/>
      <charset val="238"/>
    </font>
    <font>
      <b/>
      <sz val="8"/>
      <color rgb="FFFF000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 applyAlignment="0">
      <alignment vertical="top"/>
      <protection locked="0"/>
    </xf>
  </cellStyleXfs>
  <cellXfs count="131">
    <xf numFmtId="0" fontId="0" fillId="0" borderId="0" xfId="0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37" fontId="0" fillId="0" borderId="0" xfId="0" applyNumberFormat="1" applyAlignment="1">
      <alignment horizontal="center" vertical="top"/>
      <protection locked="0"/>
    </xf>
    <xf numFmtId="0" fontId="0" fillId="0" borderId="0" xfId="0" applyAlignment="1">
      <alignment horizontal="center" vertical="top" wrapText="1"/>
      <protection locked="0"/>
    </xf>
    <xf numFmtId="0" fontId="0" fillId="0" borderId="0" xfId="0" applyAlignment="1">
      <alignment horizontal="left" vertical="top" wrapText="1"/>
      <protection locked="0"/>
    </xf>
    <xf numFmtId="164" fontId="0" fillId="0" borderId="0" xfId="0" applyNumberFormat="1" applyAlignment="1">
      <alignment horizontal="right" vertical="top"/>
      <protection locked="0"/>
    </xf>
    <xf numFmtId="39" fontId="0" fillId="0" borderId="0" xfId="0" applyNumberFormat="1" applyAlignment="1">
      <alignment horizontal="right" vertical="top"/>
      <protection locked="0"/>
    </xf>
    <xf numFmtId="0" fontId="0" fillId="0" borderId="0" xfId="0" applyAlignment="1">
      <alignment horizontal="left" vertical="top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wrapText="1"/>
      <protection locked="0"/>
    </xf>
    <xf numFmtId="0" fontId="4" fillId="0" borderId="1" xfId="0" applyFont="1" applyBorder="1" applyAlignment="1">
      <alignment horizontal="left" wrapText="1"/>
      <protection locked="0"/>
    </xf>
    <xf numFmtId="164" fontId="4" fillId="0" borderId="1" xfId="0" applyNumberFormat="1" applyFont="1" applyBorder="1" applyAlignment="1">
      <alignment horizontal="right"/>
      <protection locked="0"/>
    </xf>
    <xf numFmtId="39" fontId="4" fillId="0" borderId="1" xfId="0" applyNumberFormat="1" applyFont="1" applyBorder="1" applyAlignment="1">
      <alignment horizontal="right"/>
      <protection locked="0"/>
    </xf>
    <xf numFmtId="164" fontId="4" fillId="0" borderId="0" xfId="0" applyNumberFormat="1" applyFont="1" applyBorder="1" applyAlignment="1">
      <alignment horizontal="right"/>
      <protection locked="0"/>
    </xf>
    <xf numFmtId="37" fontId="12" fillId="0" borderId="3" xfId="0" applyNumberFormat="1" applyFont="1" applyBorder="1" applyAlignment="1">
      <alignment horizontal="center"/>
      <protection locked="0"/>
    </xf>
    <xf numFmtId="0" fontId="12" fillId="0" borderId="2" xfId="0" applyFont="1" applyBorder="1" applyAlignment="1">
      <alignment horizontal="center" wrapText="1"/>
      <protection locked="0"/>
    </xf>
    <xf numFmtId="0" fontId="12" fillId="0" borderId="2" xfId="0" applyFont="1" applyBorder="1" applyAlignment="1">
      <alignment horizontal="left" wrapText="1"/>
      <protection locked="0"/>
    </xf>
    <xf numFmtId="164" fontId="12" fillId="0" borderId="2" xfId="0" applyNumberFormat="1" applyFont="1" applyBorder="1" applyAlignment="1">
      <alignment horizontal="right"/>
      <protection locked="0"/>
    </xf>
    <xf numFmtId="39" fontId="12" fillId="0" borderId="2" xfId="0" applyNumberFormat="1" applyFont="1" applyBorder="1" applyAlignment="1">
      <alignment horizontal="right"/>
      <protection locked="0"/>
    </xf>
    <xf numFmtId="0" fontId="12" fillId="0" borderId="3" xfId="0" applyFont="1" applyBorder="1" applyAlignment="1">
      <alignment horizontal="center" wrapText="1"/>
      <protection locked="0"/>
    </xf>
    <xf numFmtId="0" fontId="12" fillId="0" borderId="3" xfId="0" applyFont="1" applyBorder="1" applyAlignment="1">
      <alignment horizontal="left" wrapText="1"/>
      <protection locked="0"/>
    </xf>
    <xf numFmtId="164" fontId="12" fillId="0" borderId="3" xfId="0" applyNumberFormat="1" applyFont="1" applyBorder="1" applyAlignment="1">
      <alignment horizontal="right"/>
      <protection locked="0"/>
    </xf>
    <xf numFmtId="39" fontId="12" fillId="0" borderId="3" xfId="0" applyNumberFormat="1" applyFont="1" applyBorder="1" applyAlignment="1">
      <alignment horizontal="right"/>
      <protection locked="0"/>
    </xf>
    <xf numFmtId="0" fontId="4" fillId="0" borderId="5" xfId="0" applyFont="1" applyBorder="1" applyAlignment="1">
      <alignment horizontal="center" wrapText="1"/>
      <protection locked="0"/>
    </xf>
    <xf numFmtId="0" fontId="4" fillId="0" borderId="5" xfId="0" applyFont="1" applyBorder="1" applyAlignment="1">
      <alignment horizontal="left" wrapText="1"/>
      <protection locked="0"/>
    </xf>
    <xf numFmtId="164" fontId="4" fillId="0" borderId="5" xfId="0" applyNumberFormat="1" applyFont="1" applyBorder="1" applyAlignment="1">
      <alignment horizontal="right"/>
      <protection locked="0"/>
    </xf>
    <xf numFmtId="39" fontId="4" fillId="0" borderId="5" xfId="0" applyNumberFormat="1" applyFont="1" applyBorder="1" applyAlignment="1">
      <alignment horizontal="right"/>
      <protection locked="0"/>
    </xf>
    <xf numFmtId="0" fontId="12" fillId="0" borderId="1" xfId="0" applyFont="1" applyBorder="1" applyAlignment="1">
      <alignment horizontal="left" wrapText="1"/>
      <protection locked="0"/>
    </xf>
    <xf numFmtId="39" fontId="4" fillId="0" borderId="3" xfId="0" applyNumberFormat="1" applyFont="1" applyBorder="1" applyAlignment="1">
      <alignment horizontal="right"/>
      <protection locked="0"/>
    </xf>
    <xf numFmtId="0" fontId="4" fillId="0" borderId="3" xfId="0" applyFont="1" applyBorder="1" applyAlignment="1">
      <alignment horizontal="left" wrapText="1"/>
      <protection locked="0"/>
    </xf>
    <xf numFmtId="164" fontId="4" fillId="0" borderId="3" xfId="0" applyNumberFormat="1" applyFont="1" applyBorder="1" applyAlignment="1">
      <alignment horizontal="right"/>
      <protection locked="0"/>
    </xf>
    <xf numFmtId="0" fontId="10" fillId="0" borderId="2" xfId="0" applyFont="1" applyBorder="1" applyAlignment="1">
      <alignment horizontal="center" wrapText="1"/>
      <protection locked="0"/>
    </xf>
    <xf numFmtId="0" fontId="10" fillId="0" borderId="2" xfId="0" applyFont="1" applyBorder="1" applyAlignment="1">
      <alignment horizontal="left" wrapText="1"/>
      <protection locked="0"/>
    </xf>
    <xf numFmtId="164" fontId="10" fillId="0" borderId="2" xfId="0" applyNumberFormat="1" applyFont="1" applyBorder="1" applyAlignment="1">
      <alignment horizontal="right"/>
      <protection locked="0"/>
    </xf>
    <xf numFmtId="39" fontId="4" fillId="0" borderId="2" xfId="0" applyNumberFormat="1" applyFont="1" applyBorder="1" applyAlignment="1">
      <alignment horizontal="right"/>
      <protection locked="0"/>
    </xf>
    <xf numFmtId="39" fontId="10" fillId="0" borderId="2" xfId="0" applyNumberFormat="1" applyFont="1" applyBorder="1" applyAlignment="1">
      <alignment horizontal="right"/>
      <protection locked="0"/>
    </xf>
    <xf numFmtId="0" fontId="12" fillId="0" borderId="3" xfId="0" applyFont="1" applyBorder="1" applyAlignment="1">
      <protection locked="0"/>
    </xf>
    <xf numFmtId="0" fontId="10" fillId="0" borderId="6" xfId="0" applyFont="1" applyBorder="1" applyAlignment="1">
      <alignment horizontal="center" wrapText="1"/>
      <protection locked="0"/>
    </xf>
    <xf numFmtId="0" fontId="10" fillId="0" borderId="6" xfId="0" applyFont="1" applyBorder="1" applyAlignment="1">
      <alignment horizontal="left" wrapText="1"/>
      <protection locked="0"/>
    </xf>
    <xf numFmtId="164" fontId="10" fillId="0" borderId="6" xfId="0" applyNumberFormat="1" applyFont="1" applyBorder="1" applyAlignment="1">
      <alignment horizontal="right"/>
      <protection locked="0"/>
    </xf>
    <xf numFmtId="39" fontId="4" fillId="0" borderId="6" xfId="0" applyNumberFormat="1" applyFont="1" applyBorder="1" applyAlignment="1">
      <alignment horizontal="right"/>
      <protection locked="0"/>
    </xf>
    <xf numFmtId="39" fontId="10" fillId="0" borderId="6" xfId="0" applyNumberFormat="1" applyFont="1" applyBorder="1" applyAlignment="1">
      <alignment horizontal="right"/>
      <protection locked="0"/>
    </xf>
    <xf numFmtId="0" fontId="15" fillId="0" borderId="3" xfId="0" applyFont="1" applyBorder="1" applyAlignment="1">
      <alignment horizontal="left" wrapText="1"/>
      <protection locked="0"/>
    </xf>
    <xf numFmtId="164" fontId="15" fillId="0" borderId="3" xfId="0" applyNumberFormat="1" applyFont="1" applyBorder="1" applyAlignment="1">
      <alignment horizontal="right"/>
      <protection locked="0"/>
    </xf>
    <xf numFmtId="0" fontId="4" fillId="0" borderId="2" xfId="0" applyFont="1" applyBorder="1" applyAlignment="1">
      <alignment horizontal="center" wrapText="1"/>
      <protection locked="0"/>
    </xf>
    <xf numFmtId="0" fontId="4" fillId="0" borderId="2" xfId="0" applyFont="1" applyBorder="1" applyAlignment="1">
      <alignment horizontal="left" wrapText="1"/>
      <protection locked="0"/>
    </xf>
    <xf numFmtId="0" fontId="15" fillId="0" borderId="2" xfId="0" applyFont="1" applyBorder="1" applyAlignment="1">
      <alignment horizontal="left" wrapText="1"/>
      <protection locked="0"/>
    </xf>
    <xf numFmtId="164" fontId="15" fillId="0" borderId="2" xfId="0" applyNumberFormat="1" applyFont="1" applyBorder="1" applyAlignment="1">
      <alignment horizontal="right"/>
      <protection locked="0"/>
    </xf>
    <xf numFmtId="164" fontId="16" fillId="0" borderId="3" xfId="0" applyNumberFormat="1" applyFont="1" applyBorder="1" applyAlignment="1">
      <alignment horizontal="right"/>
      <protection locked="0"/>
    </xf>
    <xf numFmtId="164" fontId="16" fillId="0" borderId="2" xfId="0" applyNumberFormat="1" applyFont="1" applyBorder="1" applyAlignment="1">
      <alignment horizontal="right"/>
      <protection locked="0"/>
    </xf>
    <xf numFmtId="0" fontId="0" fillId="0" borderId="0" xfId="0" applyBorder="1" applyAlignment="1">
      <alignment horizontal="left" vertical="top"/>
      <protection locked="0"/>
    </xf>
    <xf numFmtId="39" fontId="4" fillId="0" borderId="0" xfId="0" applyNumberFormat="1" applyFont="1" applyBorder="1" applyAlignment="1">
      <alignment horizontal="right"/>
      <protection locked="0"/>
    </xf>
    <xf numFmtId="0" fontId="2" fillId="0" borderId="13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14" xfId="0" applyFont="1" applyBorder="1" applyAlignment="1" applyProtection="1">
      <alignment horizontal="left"/>
    </xf>
    <xf numFmtId="0" fontId="2" fillId="0" borderId="13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37" fontId="3" fillId="0" borderId="13" xfId="0" applyNumberFormat="1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164" fontId="4" fillId="0" borderId="0" xfId="0" applyNumberFormat="1" applyFont="1" applyBorder="1" applyAlignment="1" applyProtection="1">
      <alignment horizontal="right" vertical="top"/>
    </xf>
    <xf numFmtId="39" fontId="4" fillId="0" borderId="0" xfId="0" applyNumberFormat="1" applyFont="1" applyBorder="1" applyAlignment="1" applyProtection="1">
      <alignment horizontal="right" vertical="top"/>
    </xf>
    <xf numFmtId="0" fontId="5" fillId="0" borderId="13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164" fontId="5" fillId="0" borderId="0" xfId="0" applyNumberFormat="1" applyFont="1" applyBorder="1" applyAlignment="1" applyProtection="1">
      <alignment horizontal="right" vertical="top"/>
    </xf>
    <xf numFmtId="39" fontId="5" fillId="0" borderId="0" xfId="0" applyNumberFormat="1" applyFont="1" applyBorder="1" applyAlignment="1" applyProtection="1">
      <alignment horizontal="right" vertical="top"/>
    </xf>
    <xf numFmtId="0" fontId="5" fillId="0" borderId="0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/>
    </xf>
    <xf numFmtId="0" fontId="4" fillId="0" borderId="13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14" xfId="0" applyFont="1" applyBorder="1" applyAlignment="1" applyProtection="1">
      <alignment horizontal="left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14" xfId="0" applyFont="1" applyBorder="1" applyAlignment="1" applyProtection="1">
      <alignment horizontal="left"/>
    </xf>
    <xf numFmtId="37" fontId="8" fillId="0" borderId="13" xfId="0" applyNumberFormat="1" applyFont="1" applyBorder="1" applyAlignment="1">
      <alignment horizontal="center"/>
      <protection locked="0"/>
    </xf>
    <xf numFmtId="0" fontId="8" fillId="0" borderId="0" xfId="0" applyFont="1" applyBorder="1" applyAlignment="1">
      <alignment horizontal="center" wrapText="1"/>
      <protection locked="0"/>
    </xf>
    <xf numFmtId="0" fontId="8" fillId="0" borderId="0" xfId="0" applyFont="1" applyBorder="1" applyAlignment="1">
      <alignment horizontal="left" wrapText="1"/>
      <protection locked="0"/>
    </xf>
    <xf numFmtId="164" fontId="8" fillId="0" borderId="0" xfId="0" applyNumberFormat="1" applyFont="1" applyBorder="1" applyAlignment="1">
      <alignment horizontal="right"/>
      <protection locked="0"/>
    </xf>
    <xf numFmtId="39" fontId="8" fillId="0" borderId="0" xfId="0" applyNumberFormat="1" applyFont="1" applyBorder="1" applyAlignment="1">
      <alignment horizontal="right"/>
      <protection locked="0"/>
    </xf>
    <xf numFmtId="37" fontId="9" fillId="0" borderId="13" xfId="0" applyNumberFormat="1" applyFont="1" applyBorder="1" applyAlignment="1">
      <alignment horizontal="center"/>
      <protection locked="0"/>
    </xf>
    <xf numFmtId="0" fontId="9" fillId="0" borderId="0" xfId="0" applyFont="1" applyBorder="1" applyAlignment="1">
      <alignment horizontal="center" wrapText="1"/>
      <protection locked="0"/>
    </xf>
    <xf numFmtId="0" fontId="9" fillId="0" borderId="0" xfId="0" applyFont="1" applyBorder="1" applyAlignment="1">
      <alignment horizontal="left" wrapText="1"/>
      <protection locked="0"/>
    </xf>
    <xf numFmtId="164" fontId="9" fillId="0" borderId="0" xfId="0" applyNumberFormat="1" applyFont="1" applyBorder="1" applyAlignment="1">
      <alignment horizontal="right"/>
      <protection locked="0"/>
    </xf>
    <xf numFmtId="39" fontId="9" fillId="0" borderId="0" xfId="0" applyNumberFormat="1" applyFont="1" applyBorder="1" applyAlignment="1">
      <alignment horizontal="right"/>
      <protection locked="0"/>
    </xf>
    <xf numFmtId="37" fontId="12" fillId="0" borderId="17" xfId="0" applyNumberFormat="1" applyFont="1" applyBorder="1" applyAlignment="1">
      <alignment horizontal="center"/>
      <protection locked="0"/>
    </xf>
    <xf numFmtId="37" fontId="12" fillId="0" borderId="19" xfId="0" applyNumberFormat="1" applyFont="1" applyBorder="1" applyAlignment="1">
      <alignment horizontal="center"/>
      <protection locked="0"/>
    </xf>
    <xf numFmtId="37" fontId="12" fillId="0" borderId="20" xfId="0" applyNumberFormat="1" applyFont="1" applyBorder="1" applyAlignment="1">
      <alignment horizontal="center"/>
      <protection locked="0"/>
    </xf>
    <xf numFmtId="37" fontId="12" fillId="0" borderId="15" xfId="0" applyNumberFormat="1" applyFont="1" applyBorder="1" applyAlignment="1">
      <alignment horizontal="center"/>
      <protection locked="0"/>
    </xf>
    <xf numFmtId="0" fontId="14" fillId="0" borderId="0" xfId="0" applyFont="1" applyBorder="1" applyAlignment="1">
      <alignment horizontal="left" wrapText="1"/>
      <protection locked="0"/>
    </xf>
    <xf numFmtId="37" fontId="12" fillId="0" borderId="21" xfId="0" applyNumberFormat="1" applyFont="1" applyBorder="1" applyAlignment="1">
      <alignment horizontal="center"/>
      <protection locked="0"/>
    </xf>
    <xf numFmtId="0" fontId="12" fillId="0" borderId="0" xfId="0" applyFont="1" applyBorder="1" applyAlignment="1">
      <protection locked="0"/>
    </xf>
    <xf numFmtId="37" fontId="12" fillId="0" borderId="22" xfId="0" applyNumberFormat="1" applyFont="1" applyBorder="1" applyAlignment="1">
      <alignment horizontal="center"/>
      <protection locked="0"/>
    </xf>
    <xf numFmtId="0" fontId="13" fillId="0" borderId="24" xfId="0" applyFont="1" applyBorder="1" applyAlignment="1">
      <alignment horizontal="center" wrapText="1"/>
      <protection locked="0"/>
    </xf>
    <xf numFmtId="37" fontId="11" fillId="0" borderId="25" xfId="0" applyNumberFormat="1" applyFont="1" applyBorder="1" applyAlignment="1">
      <alignment horizontal="center"/>
      <protection locked="0"/>
    </xf>
    <xf numFmtId="0" fontId="11" fillId="0" borderId="26" xfId="0" applyFont="1" applyBorder="1" applyAlignment="1">
      <alignment horizontal="center" wrapText="1"/>
      <protection locked="0"/>
    </xf>
    <xf numFmtId="0" fontId="11" fillId="0" borderId="26" xfId="0" applyFont="1" applyBorder="1" applyAlignment="1">
      <alignment horizontal="left" wrapText="1"/>
      <protection locked="0"/>
    </xf>
    <xf numFmtId="164" fontId="11" fillId="0" borderId="26" xfId="0" applyNumberFormat="1" applyFont="1" applyBorder="1" applyAlignment="1">
      <alignment horizontal="right"/>
      <protection locked="0"/>
    </xf>
    <xf numFmtId="39" fontId="11" fillId="0" borderId="26" xfId="0" applyNumberFormat="1" applyFont="1" applyBorder="1" applyAlignment="1">
      <alignment horizontal="right"/>
      <protection locked="0"/>
    </xf>
    <xf numFmtId="39" fontId="4" fillId="0" borderId="14" xfId="0" applyNumberFormat="1" applyFont="1" applyBorder="1" applyAlignment="1" applyProtection="1">
      <alignment horizontal="right" vertical="top"/>
    </xf>
    <xf numFmtId="39" fontId="5" fillId="0" borderId="14" xfId="0" applyNumberFormat="1" applyFont="1" applyBorder="1" applyAlignment="1" applyProtection="1">
      <alignment horizontal="right" vertical="top"/>
    </xf>
    <xf numFmtId="39" fontId="8" fillId="0" borderId="14" xfId="0" applyNumberFormat="1" applyFont="1" applyBorder="1" applyAlignment="1">
      <alignment horizontal="right"/>
      <protection locked="0"/>
    </xf>
    <xf numFmtId="39" fontId="9" fillId="0" borderId="14" xfId="0" applyNumberFormat="1" applyFont="1" applyBorder="1" applyAlignment="1">
      <alignment horizontal="right"/>
      <protection locked="0"/>
    </xf>
    <xf numFmtId="39" fontId="4" fillId="0" borderId="28" xfId="0" applyNumberFormat="1" applyFont="1" applyBorder="1" applyAlignment="1">
      <alignment horizontal="right"/>
      <protection locked="0"/>
    </xf>
    <xf numFmtId="39" fontId="4" fillId="0" borderId="29" xfId="0" applyNumberFormat="1" applyFont="1" applyBorder="1" applyAlignment="1">
      <alignment horizontal="right"/>
      <protection locked="0"/>
    </xf>
    <xf numFmtId="39" fontId="4" fillId="0" borderId="16" xfId="0" applyNumberFormat="1" applyFont="1" applyBorder="1" applyAlignment="1">
      <alignment horizontal="right"/>
      <protection locked="0"/>
    </xf>
    <xf numFmtId="39" fontId="12" fillId="0" borderId="30" xfId="0" applyNumberFormat="1" applyFont="1" applyBorder="1" applyAlignment="1">
      <alignment horizontal="right"/>
      <protection locked="0"/>
    </xf>
    <xf numFmtId="39" fontId="12" fillId="0" borderId="28" xfId="0" applyNumberFormat="1" applyFont="1" applyBorder="1" applyAlignment="1">
      <alignment horizontal="right"/>
      <protection locked="0"/>
    </xf>
    <xf numFmtId="39" fontId="4" fillId="0" borderId="30" xfId="0" applyNumberFormat="1" applyFont="1" applyBorder="1" applyAlignment="1">
      <alignment horizontal="right"/>
      <protection locked="0"/>
    </xf>
    <xf numFmtId="39" fontId="10" fillId="0" borderId="31" xfId="0" applyNumberFormat="1" applyFont="1" applyBorder="1" applyAlignment="1">
      <alignment horizontal="right"/>
      <protection locked="0"/>
    </xf>
    <xf numFmtId="39" fontId="10" fillId="0" borderId="30" xfId="0" applyNumberFormat="1" applyFont="1" applyBorder="1" applyAlignment="1">
      <alignment horizontal="right"/>
      <protection locked="0"/>
    </xf>
    <xf numFmtId="39" fontId="11" fillId="0" borderId="27" xfId="0" applyNumberFormat="1" applyFont="1" applyBorder="1" applyAlignment="1">
      <alignment horizontal="right"/>
      <protection locked="0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37" fontId="12" fillId="0" borderId="18" xfId="0" applyNumberFormat="1" applyFont="1" applyBorder="1" applyAlignment="1">
      <alignment horizontal="center"/>
      <protection locked="0"/>
    </xf>
    <xf numFmtId="37" fontId="12" fillId="0" borderId="8" xfId="0" applyNumberFormat="1" applyFont="1" applyBorder="1" applyAlignment="1">
      <alignment horizontal="center"/>
      <protection locked="0"/>
    </xf>
    <xf numFmtId="0" fontId="15" fillId="0" borderId="7" xfId="0" applyFont="1" applyBorder="1" applyAlignment="1">
      <alignment horizontal="left" wrapText="1"/>
      <protection locked="0"/>
    </xf>
    <xf numFmtId="0" fontId="15" fillId="0" borderId="8" xfId="0" applyFont="1" applyBorder="1" applyAlignment="1">
      <alignment horizontal="left" wrapText="1"/>
      <protection locked="0"/>
    </xf>
    <xf numFmtId="37" fontId="12" fillId="0" borderId="23" xfId="0" applyNumberFormat="1" applyFont="1" applyBorder="1" applyAlignment="1">
      <alignment horizontal="center"/>
      <protection locked="0"/>
    </xf>
    <xf numFmtId="37" fontId="12" fillId="0" borderId="4" xfId="0" applyNumberFormat="1" applyFont="1" applyBorder="1" applyAlignment="1">
      <alignment horizontal="center"/>
      <protection locked="0"/>
    </xf>
    <xf numFmtId="0" fontId="16" fillId="0" borderId="9" xfId="0" applyFont="1" applyBorder="1" applyAlignment="1">
      <alignment horizontal="left" wrapText="1"/>
      <protection locked="0"/>
    </xf>
    <xf numFmtId="0" fontId="16" fillId="0" borderId="4" xfId="0" applyFont="1" applyBorder="1" applyAlignment="1">
      <alignment horizontal="left" wrapText="1"/>
      <protection locked="0"/>
    </xf>
    <xf numFmtId="0" fontId="15" fillId="0" borderId="9" xfId="0" applyFont="1" applyBorder="1" applyAlignment="1">
      <alignment horizontal="left" wrapText="1"/>
      <protection locked="0"/>
    </xf>
    <xf numFmtId="0" fontId="15" fillId="0" borderId="4" xfId="0" applyFont="1" applyBorder="1" applyAlignment="1">
      <alignment horizontal="left" wrapText="1"/>
      <protection locked="0"/>
    </xf>
    <xf numFmtId="0" fontId="16" fillId="0" borderId="7" xfId="0" applyFont="1" applyBorder="1" applyAlignment="1">
      <alignment horizontal="left" wrapText="1"/>
      <protection locked="0"/>
    </xf>
    <xf numFmtId="0" fontId="16" fillId="0" borderId="8" xfId="0" applyFont="1" applyBorder="1" applyAlignment="1">
      <alignment horizontal="left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0"/>
  <sheetViews>
    <sheetView showGridLines="0" tabSelected="1" workbookViewId="0">
      <selection activeCell="P16" sqref="P16"/>
    </sheetView>
  </sheetViews>
  <sheetFormatPr defaultColWidth="10.5" defaultRowHeight="12" customHeight="1"/>
  <cols>
    <col min="1" max="1" width="6.5" style="2" customWidth="1"/>
    <col min="2" max="2" width="8.6640625" style="3" customWidth="1"/>
    <col min="3" max="3" width="15.5" style="4" customWidth="1"/>
    <col min="4" max="4" width="59.5" style="4" customWidth="1"/>
    <col min="5" max="5" width="5" style="4" customWidth="1"/>
    <col min="6" max="6" width="11.1640625" style="5" customWidth="1"/>
    <col min="7" max="7" width="13.1640625" style="6" customWidth="1"/>
    <col min="8" max="8" width="18" style="6" hidden="1" customWidth="1"/>
    <col min="9" max="9" width="18.33203125" style="6" hidden="1" customWidth="1"/>
    <col min="10" max="10" width="18" style="6" customWidth="1"/>
    <col min="11" max="16384" width="10.5" style="1"/>
  </cols>
  <sheetData>
    <row r="1" spans="1:10" s="7" customFormat="1" ht="27.75" customHeight="1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8"/>
    </row>
    <row r="2" spans="1:10" s="7" customFormat="1" ht="12.75" customHeight="1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4"/>
    </row>
    <row r="3" spans="1:10" s="7" customFormat="1" ht="12.75" customHeight="1">
      <c r="A3" s="52" t="s">
        <v>2</v>
      </c>
      <c r="B3" s="53"/>
      <c r="C3" s="53"/>
      <c r="D3" s="53"/>
      <c r="E3" s="53"/>
      <c r="F3" s="53"/>
      <c r="G3" s="53"/>
      <c r="H3" s="53"/>
      <c r="I3" s="53"/>
      <c r="J3" s="54"/>
    </row>
    <row r="4" spans="1:10" s="7" customFormat="1" ht="13.5" customHeight="1">
      <c r="A4" s="55"/>
      <c r="B4" s="53"/>
      <c r="C4" s="56"/>
      <c r="D4" s="53"/>
      <c r="E4" s="53"/>
      <c r="F4" s="53"/>
      <c r="G4" s="53"/>
      <c r="H4" s="53"/>
      <c r="I4" s="53"/>
      <c r="J4" s="54"/>
    </row>
    <row r="5" spans="1:10" s="7" customFormat="1" ht="6.75" customHeight="1">
      <c r="A5" s="57"/>
      <c r="B5" s="58"/>
      <c r="C5" s="59"/>
      <c r="D5" s="60"/>
      <c r="E5" s="60"/>
      <c r="F5" s="61"/>
      <c r="G5" s="62"/>
      <c r="H5" s="62"/>
      <c r="I5" s="62"/>
      <c r="J5" s="103"/>
    </row>
    <row r="6" spans="1:10" s="7" customFormat="1" ht="12.75" customHeight="1">
      <c r="A6" s="63" t="s">
        <v>3</v>
      </c>
      <c r="B6" s="64"/>
      <c r="C6" s="65"/>
      <c r="D6" s="66"/>
      <c r="E6" s="66"/>
      <c r="F6" s="67"/>
      <c r="G6" s="68"/>
      <c r="H6" s="68"/>
      <c r="I6" s="68"/>
      <c r="J6" s="104"/>
    </row>
    <row r="7" spans="1:10" s="7" customFormat="1" ht="12.75" customHeight="1">
      <c r="A7" s="63" t="s">
        <v>4</v>
      </c>
      <c r="B7" s="64"/>
      <c r="C7" s="65"/>
      <c r="D7" s="66"/>
      <c r="E7" s="66"/>
      <c r="F7" s="67"/>
      <c r="G7" s="68"/>
      <c r="H7" s="68"/>
      <c r="I7" s="69" t="s">
        <v>5</v>
      </c>
      <c r="J7" s="104"/>
    </row>
    <row r="8" spans="1:10" s="7" customFormat="1" ht="12.75" customHeight="1">
      <c r="A8" s="63" t="s">
        <v>6</v>
      </c>
      <c r="B8" s="69"/>
      <c r="C8" s="69"/>
      <c r="D8" s="69"/>
      <c r="E8" s="69"/>
      <c r="F8" s="69"/>
      <c r="G8" s="69"/>
      <c r="H8" s="69"/>
      <c r="I8" s="69" t="s">
        <v>7</v>
      </c>
      <c r="J8" s="70"/>
    </row>
    <row r="9" spans="1:10" s="7" customFormat="1" ht="6.75" customHeight="1">
      <c r="A9" s="71"/>
      <c r="B9" s="72"/>
      <c r="C9" s="72"/>
      <c r="D9" s="72"/>
      <c r="E9" s="72"/>
      <c r="F9" s="72"/>
      <c r="G9" s="72"/>
      <c r="H9" s="72"/>
      <c r="I9" s="72"/>
      <c r="J9" s="73"/>
    </row>
    <row r="10" spans="1:10" s="7" customFormat="1" ht="29.25" customHeight="1">
      <c r="A10" s="74" t="s">
        <v>8</v>
      </c>
      <c r="B10" s="8" t="s">
        <v>9</v>
      </c>
      <c r="C10" s="8" t="s">
        <v>10</v>
      </c>
      <c r="D10" s="8" t="s">
        <v>11</v>
      </c>
      <c r="E10" s="8" t="s">
        <v>12</v>
      </c>
      <c r="F10" s="8" t="s">
        <v>13</v>
      </c>
      <c r="G10" s="8" t="s">
        <v>14</v>
      </c>
      <c r="H10" s="8"/>
      <c r="I10" s="8"/>
      <c r="J10" s="75" t="s">
        <v>15</v>
      </c>
    </row>
    <row r="11" spans="1:10" s="7" customFormat="1" ht="12.75" hidden="1" customHeight="1">
      <c r="A11" s="74" t="s">
        <v>16</v>
      </c>
      <c r="B11" s="8" t="s">
        <v>17</v>
      </c>
      <c r="C11" s="8" t="s">
        <v>18</v>
      </c>
      <c r="D11" s="8" t="s">
        <v>19</v>
      </c>
      <c r="E11" s="8" t="s">
        <v>20</v>
      </c>
      <c r="F11" s="8" t="s">
        <v>21</v>
      </c>
      <c r="G11" s="8" t="s">
        <v>22</v>
      </c>
      <c r="H11" s="8"/>
      <c r="I11" s="8"/>
      <c r="J11" s="75" t="s">
        <v>24</v>
      </c>
    </row>
    <row r="12" spans="1:10" s="7" customFormat="1" ht="4.5" customHeight="1">
      <c r="A12" s="76"/>
      <c r="B12" s="77"/>
      <c r="C12" s="77"/>
      <c r="D12" s="77"/>
      <c r="E12" s="77"/>
      <c r="F12" s="77"/>
      <c r="G12" s="77"/>
      <c r="H12" s="77"/>
      <c r="I12" s="77"/>
      <c r="J12" s="78"/>
    </row>
    <row r="13" spans="1:10" s="7" customFormat="1" ht="30.75" customHeight="1">
      <c r="A13" s="79"/>
      <c r="B13" s="80"/>
      <c r="C13" s="81" t="s">
        <v>25</v>
      </c>
      <c r="D13" s="81" t="s">
        <v>26</v>
      </c>
      <c r="E13" s="81"/>
      <c r="F13" s="82"/>
      <c r="G13" s="83"/>
      <c r="H13" s="83"/>
      <c r="I13" s="83"/>
      <c r="J13" s="105">
        <f>SUM(J14,J24,J26,J31)</f>
        <v>0</v>
      </c>
    </row>
    <row r="14" spans="1:10" s="7" customFormat="1" ht="28.5" customHeight="1">
      <c r="A14" s="84"/>
      <c r="B14" s="85"/>
      <c r="C14" s="86" t="s">
        <v>21</v>
      </c>
      <c r="D14" s="86" t="s">
        <v>27</v>
      </c>
      <c r="E14" s="86"/>
      <c r="F14" s="87"/>
      <c r="G14" s="88"/>
      <c r="H14" s="88"/>
      <c r="I14" s="88"/>
      <c r="J14" s="106">
        <f>SUM(J15:J23)</f>
        <v>0</v>
      </c>
    </row>
    <row r="15" spans="1:10" s="7" customFormat="1" ht="28.5" customHeight="1">
      <c r="A15" s="89" t="s">
        <v>86</v>
      </c>
      <c r="B15" s="19">
        <v>11</v>
      </c>
      <c r="C15" s="20">
        <v>612142001</v>
      </c>
      <c r="D15" s="20" t="s">
        <v>148</v>
      </c>
      <c r="E15" s="20" t="s">
        <v>31</v>
      </c>
      <c r="F15" s="21">
        <v>42.3</v>
      </c>
      <c r="G15" s="22"/>
      <c r="H15" s="22"/>
      <c r="I15" s="22"/>
      <c r="J15" s="107">
        <f>G15*F15</f>
        <v>0</v>
      </c>
    </row>
    <row r="16" spans="1:10" s="7" customFormat="1" ht="27.75" customHeight="1">
      <c r="A16" s="119" t="s">
        <v>165</v>
      </c>
      <c r="B16" s="120"/>
      <c r="C16" s="42" t="s">
        <v>166</v>
      </c>
      <c r="D16" s="121" t="s">
        <v>169</v>
      </c>
      <c r="E16" s="122"/>
      <c r="F16" s="43">
        <f>(1.1*2.5)+(1.8*2.5)+(0.64*2.5)+(1.7*2.5)+(1.74*2.5)+(3.5*2.5)-(0.6*2)-(0.8*2)-(0.8*2)-(0.6*2)</f>
        <v>20.599999999999998</v>
      </c>
      <c r="G16" s="22"/>
      <c r="H16" s="22"/>
      <c r="I16" s="22"/>
      <c r="J16" s="107"/>
    </row>
    <row r="17" spans="1:10" s="7" customFormat="1" ht="16.5" customHeight="1">
      <c r="A17" s="90"/>
      <c r="B17" s="14"/>
      <c r="C17" s="42" t="s">
        <v>167</v>
      </c>
      <c r="D17" s="121" t="s">
        <v>168</v>
      </c>
      <c r="E17" s="122"/>
      <c r="F17" s="43">
        <f>(1.66*2.5)+(1.7*2.5)+(1.66*2.5)+(1.7*2.5)-(0.6*2)-(0.6*2)</f>
        <v>14.399999999999999</v>
      </c>
      <c r="G17" s="22"/>
      <c r="H17" s="22"/>
      <c r="I17" s="22"/>
      <c r="J17" s="107"/>
    </row>
    <row r="18" spans="1:10" s="7" customFormat="1" ht="16.5" customHeight="1">
      <c r="A18" s="89"/>
      <c r="B18" s="14"/>
      <c r="C18" s="42" t="s">
        <v>170</v>
      </c>
      <c r="D18" s="121" t="s">
        <v>171</v>
      </c>
      <c r="E18" s="122"/>
      <c r="F18" s="43">
        <f>(0.75*2.5)+(0.95*2.5)+(0.75*2.5)+(0.95*2.5)-(0.6*2)</f>
        <v>7.3</v>
      </c>
      <c r="G18" s="22"/>
      <c r="H18" s="22"/>
      <c r="I18" s="22"/>
      <c r="J18" s="107"/>
    </row>
    <row r="19" spans="1:10" s="7" customFormat="1" ht="16.5" customHeight="1">
      <c r="A19" s="89"/>
      <c r="B19" s="14"/>
      <c r="C19" s="42"/>
      <c r="D19" s="129" t="s">
        <v>172</v>
      </c>
      <c r="E19" s="130"/>
      <c r="F19" s="48">
        <f>SUM(F16:F18)</f>
        <v>42.3</v>
      </c>
      <c r="G19" s="22"/>
      <c r="H19" s="22"/>
      <c r="I19" s="22"/>
      <c r="J19" s="107"/>
    </row>
    <row r="20" spans="1:10" s="7" customFormat="1" ht="15.75" customHeight="1">
      <c r="A20" s="91" t="s">
        <v>87</v>
      </c>
      <c r="B20" s="23" t="s">
        <v>28</v>
      </c>
      <c r="C20" s="24" t="s">
        <v>29</v>
      </c>
      <c r="D20" s="24" t="s">
        <v>30</v>
      </c>
      <c r="E20" s="24" t="s">
        <v>31</v>
      </c>
      <c r="F20" s="25">
        <v>8.5</v>
      </c>
      <c r="G20" s="26"/>
      <c r="H20" s="26"/>
      <c r="I20" s="26"/>
      <c r="J20" s="108">
        <f>G20*F20</f>
        <v>0</v>
      </c>
    </row>
    <row r="21" spans="1:10" s="7" customFormat="1" ht="26.25" customHeight="1">
      <c r="A21" s="89" t="s">
        <v>88</v>
      </c>
      <c r="B21" s="9" t="s">
        <v>28</v>
      </c>
      <c r="C21" s="10" t="s">
        <v>32</v>
      </c>
      <c r="D21" s="10" t="s">
        <v>33</v>
      </c>
      <c r="E21" s="10" t="s">
        <v>31</v>
      </c>
      <c r="F21" s="11">
        <v>8.5</v>
      </c>
      <c r="G21" s="12"/>
      <c r="H21" s="12"/>
      <c r="I21" s="12"/>
      <c r="J21" s="109">
        <f>G21*F21</f>
        <v>0</v>
      </c>
    </row>
    <row r="22" spans="1:10" s="7" customFormat="1" ht="15.75" customHeight="1">
      <c r="A22" s="89" t="s">
        <v>89</v>
      </c>
      <c r="B22" s="9" t="s">
        <v>28</v>
      </c>
      <c r="C22" s="10" t="s">
        <v>34</v>
      </c>
      <c r="D22" s="10" t="s">
        <v>35</v>
      </c>
      <c r="E22" s="10" t="s">
        <v>31</v>
      </c>
      <c r="F22" s="11">
        <v>29.02</v>
      </c>
      <c r="G22" s="12"/>
      <c r="H22" s="12"/>
      <c r="I22" s="12"/>
      <c r="J22" s="109">
        <f>G22*F22</f>
        <v>0</v>
      </c>
    </row>
    <row r="23" spans="1:10" s="7" customFormat="1" ht="26.25" customHeight="1">
      <c r="A23" s="89" t="s">
        <v>90</v>
      </c>
      <c r="B23" s="9" t="s">
        <v>28</v>
      </c>
      <c r="C23" s="10" t="s">
        <v>36</v>
      </c>
      <c r="D23" s="10" t="s">
        <v>37</v>
      </c>
      <c r="E23" s="10" t="s">
        <v>31</v>
      </c>
      <c r="F23" s="11">
        <v>42.3</v>
      </c>
      <c r="G23" s="12"/>
      <c r="H23" s="12"/>
      <c r="I23" s="12"/>
      <c r="J23" s="109">
        <f>G23*F23</f>
        <v>0</v>
      </c>
    </row>
    <row r="24" spans="1:10" s="7" customFormat="1" ht="28.5" customHeight="1">
      <c r="A24" s="84"/>
      <c r="B24" s="85"/>
      <c r="C24" s="86" t="s">
        <v>23</v>
      </c>
      <c r="D24" s="86" t="s">
        <v>38</v>
      </c>
      <c r="E24" s="86"/>
      <c r="F24" s="87"/>
      <c r="G24" s="88"/>
      <c r="H24" s="88"/>
      <c r="I24" s="88"/>
      <c r="J24" s="106">
        <f>SUM(J25)</f>
        <v>0</v>
      </c>
    </row>
    <row r="25" spans="1:10" s="7" customFormat="1" ht="22.5">
      <c r="A25" s="92" t="s">
        <v>91</v>
      </c>
      <c r="B25" s="9" t="s">
        <v>39</v>
      </c>
      <c r="C25" s="10">
        <v>978013191</v>
      </c>
      <c r="D25" s="10" t="s">
        <v>146</v>
      </c>
      <c r="E25" s="10" t="s">
        <v>147</v>
      </c>
      <c r="F25" s="11">
        <v>36.58</v>
      </c>
      <c r="G25" s="12"/>
      <c r="H25" s="12"/>
      <c r="I25" s="12"/>
      <c r="J25" s="109">
        <f>G25*F25</f>
        <v>0</v>
      </c>
    </row>
    <row r="26" spans="1:10" s="7" customFormat="1" ht="29.25" customHeight="1">
      <c r="A26" s="84"/>
      <c r="B26" s="85"/>
      <c r="C26" s="86">
        <v>997</v>
      </c>
      <c r="D26" s="93" t="s">
        <v>158</v>
      </c>
      <c r="E26" s="86"/>
      <c r="F26" s="87"/>
      <c r="G26" s="88"/>
      <c r="H26" s="88"/>
      <c r="I26" s="88"/>
      <c r="J26" s="106">
        <f>SUM(J27:J30)</f>
        <v>0</v>
      </c>
    </row>
    <row r="27" spans="1:10" s="7" customFormat="1" ht="29.25" customHeight="1">
      <c r="A27" s="89" t="s">
        <v>92</v>
      </c>
      <c r="B27" s="9" t="s">
        <v>39</v>
      </c>
      <c r="C27" s="29">
        <v>997013111</v>
      </c>
      <c r="D27" s="29" t="s">
        <v>203</v>
      </c>
      <c r="E27" s="20" t="s">
        <v>45</v>
      </c>
      <c r="F27" s="30">
        <v>2.6819999999999999</v>
      </c>
      <c r="G27" s="28"/>
      <c r="H27" s="28"/>
      <c r="I27" s="28"/>
      <c r="J27" s="109">
        <f t="shared" ref="J27" si="0">G27*F27</f>
        <v>0</v>
      </c>
    </row>
    <row r="28" spans="1:10" s="7" customFormat="1" ht="22.5">
      <c r="A28" s="89" t="s">
        <v>93</v>
      </c>
      <c r="B28" s="9" t="s">
        <v>39</v>
      </c>
      <c r="C28" s="29">
        <v>997013501</v>
      </c>
      <c r="D28" s="29" t="s">
        <v>159</v>
      </c>
      <c r="E28" s="20" t="s">
        <v>45</v>
      </c>
      <c r="F28" s="30">
        <v>2.6819999999999999</v>
      </c>
      <c r="G28" s="28"/>
      <c r="H28" s="28"/>
      <c r="I28" s="28"/>
      <c r="J28" s="109">
        <f t="shared" ref="J28:J30" si="1">G28*F28</f>
        <v>0</v>
      </c>
    </row>
    <row r="29" spans="1:10" s="7" customFormat="1" ht="22.5">
      <c r="A29" s="89" t="s">
        <v>94</v>
      </c>
      <c r="B29" s="9" t="s">
        <v>39</v>
      </c>
      <c r="C29" s="29">
        <v>997013509</v>
      </c>
      <c r="D29" s="29" t="s">
        <v>160</v>
      </c>
      <c r="E29" s="20" t="s">
        <v>45</v>
      </c>
      <c r="F29" s="30">
        <f>F28*9</f>
        <v>24.137999999999998</v>
      </c>
      <c r="G29" s="28"/>
      <c r="H29" s="28"/>
      <c r="I29" s="28"/>
      <c r="J29" s="109">
        <f t="shared" si="1"/>
        <v>0</v>
      </c>
    </row>
    <row r="30" spans="1:10" s="7" customFormat="1" ht="22.5">
      <c r="A30" s="89" t="s">
        <v>95</v>
      </c>
      <c r="B30" s="9" t="s">
        <v>39</v>
      </c>
      <c r="C30" s="29">
        <v>997013631</v>
      </c>
      <c r="D30" s="29" t="s">
        <v>161</v>
      </c>
      <c r="E30" s="20" t="s">
        <v>45</v>
      </c>
      <c r="F30" s="30">
        <v>2.6819999999999999</v>
      </c>
      <c r="G30" s="28"/>
      <c r="H30" s="28"/>
      <c r="I30" s="28"/>
      <c r="J30" s="109">
        <f t="shared" si="1"/>
        <v>0</v>
      </c>
    </row>
    <row r="31" spans="1:10" s="7" customFormat="1" ht="29.25" customHeight="1">
      <c r="A31" s="84"/>
      <c r="B31" s="85"/>
      <c r="C31" s="86" t="s">
        <v>41</v>
      </c>
      <c r="D31" s="86" t="s">
        <v>42</v>
      </c>
      <c r="E31" s="86"/>
      <c r="F31" s="87"/>
      <c r="G31" s="88"/>
      <c r="H31" s="88"/>
      <c r="I31" s="88"/>
      <c r="J31" s="106">
        <f>SUM(J32)</f>
        <v>0</v>
      </c>
    </row>
    <row r="32" spans="1:10" s="7" customFormat="1" ht="15.75" customHeight="1">
      <c r="A32" s="92" t="s">
        <v>96</v>
      </c>
      <c r="B32" s="9" t="s">
        <v>28</v>
      </c>
      <c r="C32" s="10" t="s">
        <v>43</v>
      </c>
      <c r="D32" s="10" t="s">
        <v>44</v>
      </c>
      <c r="E32" s="27" t="s">
        <v>120</v>
      </c>
      <c r="F32" s="11">
        <v>1</v>
      </c>
      <c r="G32" s="12"/>
      <c r="H32" s="12"/>
      <c r="I32" s="12"/>
      <c r="J32" s="109">
        <f>G32*F32</f>
        <v>0</v>
      </c>
    </row>
    <row r="33" spans="1:10" s="7" customFormat="1" ht="30.75" customHeight="1">
      <c r="A33" s="79"/>
      <c r="B33" s="80"/>
      <c r="C33" s="81" t="s">
        <v>46</v>
      </c>
      <c r="D33" s="81" t="s">
        <v>47</v>
      </c>
      <c r="E33" s="81"/>
      <c r="F33" s="82"/>
      <c r="G33" s="83"/>
      <c r="H33" s="83"/>
      <c r="I33" s="83"/>
      <c r="J33" s="105">
        <f>SUM(J34,J55,J71,J83,J95)</f>
        <v>0</v>
      </c>
    </row>
    <row r="34" spans="1:10" s="7" customFormat="1" ht="28.5" customHeight="1">
      <c r="A34" s="84"/>
      <c r="B34" s="85"/>
      <c r="C34" s="86" t="s">
        <v>48</v>
      </c>
      <c r="D34" s="86" t="s">
        <v>49</v>
      </c>
      <c r="E34" s="86"/>
      <c r="F34" s="87"/>
      <c r="G34" s="88"/>
      <c r="H34" s="88"/>
      <c r="I34" s="88"/>
      <c r="J34" s="106">
        <f>SUM(J35:J54)</f>
        <v>0</v>
      </c>
    </row>
    <row r="35" spans="1:10" s="7" customFormat="1" ht="15.75" hidden="1" customHeight="1">
      <c r="A35" s="94"/>
      <c r="B35" s="15"/>
      <c r="C35" s="16"/>
      <c r="D35" s="16"/>
      <c r="E35" s="16"/>
      <c r="F35" s="17"/>
      <c r="G35" s="12"/>
      <c r="H35" s="18"/>
      <c r="I35" s="18"/>
      <c r="J35" s="110"/>
    </row>
    <row r="36" spans="1:10" s="7" customFormat="1" ht="15.75" customHeight="1">
      <c r="A36" s="94" t="s">
        <v>97</v>
      </c>
      <c r="B36" s="19">
        <v>721</v>
      </c>
      <c r="C36" s="20" t="s">
        <v>116</v>
      </c>
      <c r="D36" s="20" t="s">
        <v>117</v>
      </c>
      <c r="E36" s="20" t="s">
        <v>118</v>
      </c>
      <c r="F36" s="21">
        <v>16</v>
      </c>
      <c r="G36" s="12"/>
      <c r="H36" s="22"/>
      <c r="I36" s="22"/>
      <c r="J36" s="110">
        <f t="shared" ref="J36:J54" si="2">G36*F36</f>
        <v>0</v>
      </c>
    </row>
    <row r="37" spans="1:10" s="7" customFormat="1" ht="15.75" customHeight="1">
      <c r="A37" s="94" t="s">
        <v>98</v>
      </c>
      <c r="B37" s="19">
        <v>721</v>
      </c>
      <c r="C37" s="20" t="s">
        <v>116</v>
      </c>
      <c r="D37" s="36" t="s">
        <v>119</v>
      </c>
      <c r="E37" s="20" t="s">
        <v>120</v>
      </c>
      <c r="F37" s="21">
        <v>1</v>
      </c>
      <c r="G37" s="12"/>
      <c r="H37" s="22"/>
      <c r="I37" s="22"/>
      <c r="J37" s="110">
        <f t="shared" si="2"/>
        <v>0</v>
      </c>
    </row>
    <row r="38" spans="1:10" s="7" customFormat="1" ht="15.75" customHeight="1">
      <c r="A38" s="94" t="s">
        <v>99</v>
      </c>
      <c r="B38" s="19">
        <v>721</v>
      </c>
      <c r="C38" s="20" t="s">
        <v>116</v>
      </c>
      <c r="D38" s="36" t="s">
        <v>122</v>
      </c>
      <c r="E38" s="20" t="s">
        <v>118</v>
      </c>
      <c r="F38" s="21">
        <v>16</v>
      </c>
      <c r="G38" s="12"/>
      <c r="H38" s="22"/>
      <c r="I38" s="22"/>
      <c r="J38" s="110">
        <f t="shared" si="2"/>
        <v>0</v>
      </c>
    </row>
    <row r="39" spans="1:10" s="7" customFormat="1" ht="15.75" customHeight="1">
      <c r="A39" s="94" t="s">
        <v>100</v>
      </c>
      <c r="B39" s="19">
        <v>721</v>
      </c>
      <c r="C39" s="20" t="s">
        <v>116</v>
      </c>
      <c r="D39" s="36" t="s">
        <v>121</v>
      </c>
      <c r="E39" s="20" t="s">
        <v>120</v>
      </c>
      <c r="F39" s="21">
        <v>1</v>
      </c>
      <c r="G39" s="12"/>
      <c r="H39" s="22"/>
      <c r="I39" s="22"/>
      <c r="J39" s="110">
        <f t="shared" si="2"/>
        <v>0</v>
      </c>
    </row>
    <row r="40" spans="1:10" s="7" customFormat="1" ht="15.75" customHeight="1">
      <c r="A40" s="94" t="s">
        <v>101</v>
      </c>
      <c r="B40" s="19">
        <v>721</v>
      </c>
      <c r="C40" s="20" t="s">
        <v>116</v>
      </c>
      <c r="D40" s="36" t="s">
        <v>123</v>
      </c>
      <c r="E40" s="20" t="s">
        <v>120</v>
      </c>
      <c r="F40" s="21">
        <v>1</v>
      </c>
      <c r="G40" s="12"/>
      <c r="H40" s="22"/>
      <c r="I40" s="22"/>
      <c r="J40" s="110">
        <f t="shared" si="2"/>
        <v>0</v>
      </c>
    </row>
    <row r="41" spans="1:10" s="7" customFormat="1" ht="15.75" customHeight="1">
      <c r="A41" s="94" t="s">
        <v>102</v>
      </c>
      <c r="B41" s="19">
        <v>721</v>
      </c>
      <c r="C41" s="20" t="s">
        <v>116</v>
      </c>
      <c r="D41" s="36" t="s">
        <v>124</v>
      </c>
      <c r="E41" s="20" t="s">
        <v>118</v>
      </c>
      <c r="F41" s="21">
        <v>1</v>
      </c>
      <c r="G41" s="12"/>
      <c r="H41" s="22"/>
      <c r="I41" s="22"/>
      <c r="J41" s="110">
        <f t="shared" si="2"/>
        <v>0</v>
      </c>
    </row>
    <row r="42" spans="1:10" s="7" customFormat="1" ht="15.75" customHeight="1">
      <c r="A42" s="94" t="s">
        <v>103</v>
      </c>
      <c r="B42" s="19">
        <v>721</v>
      </c>
      <c r="C42" s="20" t="s">
        <v>116</v>
      </c>
      <c r="D42" s="36" t="s">
        <v>125</v>
      </c>
      <c r="E42" s="20" t="s">
        <v>118</v>
      </c>
      <c r="F42" s="21">
        <v>2</v>
      </c>
      <c r="G42" s="12"/>
      <c r="H42" s="22"/>
      <c r="I42" s="22"/>
      <c r="J42" s="110">
        <f t="shared" si="2"/>
        <v>0</v>
      </c>
    </row>
    <row r="43" spans="1:10" s="7" customFormat="1" ht="15.75" customHeight="1">
      <c r="A43" s="94" t="s">
        <v>104</v>
      </c>
      <c r="B43" s="19">
        <v>721</v>
      </c>
      <c r="C43" s="20" t="s">
        <v>116</v>
      </c>
      <c r="D43" s="36" t="s">
        <v>126</v>
      </c>
      <c r="E43" s="20" t="s">
        <v>120</v>
      </c>
      <c r="F43" s="21">
        <v>1</v>
      </c>
      <c r="G43" s="12"/>
      <c r="H43" s="22"/>
      <c r="I43" s="22"/>
      <c r="J43" s="110">
        <f t="shared" si="2"/>
        <v>0</v>
      </c>
    </row>
    <row r="44" spans="1:10" s="7" customFormat="1" ht="15.75" customHeight="1">
      <c r="A44" s="94" t="s">
        <v>105</v>
      </c>
      <c r="B44" s="19">
        <v>721</v>
      </c>
      <c r="C44" s="20" t="s">
        <v>116</v>
      </c>
      <c r="D44" s="36" t="s">
        <v>127</v>
      </c>
      <c r="E44" s="20" t="s">
        <v>118</v>
      </c>
      <c r="F44" s="21">
        <v>2</v>
      </c>
      <c r="G44" s="12"/>
      <c r="H44" s="22"/>
      <c r="I44" s="22"/>
      <c r="J44" s="110">
        <f t="shared" si="2"/>
        <v>0</v>
      </c>
    </row>
    <row r="45" spans="1:10" s="7" customFormat="1" ht="15.75" customHeight="1">
      <c r="A45" s="94" t="s">
        <v>106</v>
      </c>
      <c r="B45" s="19">
        <v>721</v>
      </c>
      <c r="C45" s="20" t="s">
        <v>116</v>
      </c>
      <c r="D45" s="36" t="s">
        <v>128</v>
      </c>
      <c r="E45" s="20" t="s">
        <v>120</v>
      </c>
      <c r="F45" s="21">
        <v>1</v>
      </c>
      <c r="G45" s="12"/>
      <c r="H45" s="22"/>
      <c r="I45" s="22"/>
      <c r="J45" s="111">
        <f t="shared" si="2"/>
        <v>0</v>
      </c>
    </row>
    <row r="46" spans="1:10" s="7" customFormat="1" ht="15.75" customHeight="1">
      <c r="A46" s="94" t="s">
        <v>107</v>
      </c>
      <c r="B46" s="19">
        <v>721</v>
      </c>
      <c r="C46" s="20" t="s">
        <v>116</v>
      </c>
      <c r="D46" s="36" t="s">
        <v>129</v>
      </c>
      <c r="E46" s="20" t="s">
        <v>118</v>
      </c>
      <c r="F46" s="21">
        <v>2</v>
      </c>
      <c r="G46" s="12"/>
      <c r="H46" s="22"/>
      <c r="I46" s="22"/>
      <c r="J46" s="111">
        <f t="shared" si="2"/>
        <v>0</v>
      </c>
    </row>
    <row r="47" spans="1:10" s="7" customFormat="1" ht="15.75" customHeight="1">
      <c r="A47" s="94" t="s">
        <v>108</v>
      </c>
      <c r="B47" s="19">
        <v>721</v>
      </c>
      <c r="C47" s="20" t="s">
        <v>116</v>
      </c>
      <c r="D47" s="36" t="s">
        <v>130</v>
      </c>
      <c r="E47" s="20" t="s">
        <v>120</v>
      </c>
      <c r="F47" s="21">
        <v>1</v>
      </c>
      <c r="G47" s="12"/>
      <c r="H47" s="22"/>
      <c r="I47" s="22"/>
      <c r="J47" s="111">
        <f t="shared" si="2"/>
        <v>0</v>
      </c>
    </row>
    <row r="48" spans="1:10" s="7" customFormat="1" ht="15.75" customHeight="1">
      <c r="A48" s="94" t="s">
        <v>109</v>
      </c>
      <c r="B48" s="19">
        <v>721</v>
      </c>
      <c r="C48" s="20" t="s">
        <v>116</v>
      </c>
      <c r="D48" s="36" t="s">
        <v>136</v>
      </c>
      <c r="E48" s="20" t="s">
        <v>120</v>
      </c>
      <c r="F48" s="21">
        <v>1</v>
      </c>
      <c r="G48" s="12"/>
      <c r="H48" s="22"/>
      <c r="I48" s="22"/>
      <c r="J48" s="111">
        <f t="shared" si="2"/>
        <v>0</v>
      </c>
    </row>
    <row r="49" spans="1:10" s="7" customFormat="1" ht="15.75" customHeight="1">
      <c r="A49" s="94" t="s">
        <v>110</v>
      </c>
      <c r="B49" s="19">
        <v>721</v>
      </c>
      <c r="C49" s="20" t="s">
        <v>116</v>
      </c>
      <c r="D49" s="36" t="s">
        <v>131</v>
      </c>
      <c r="E49" s="20" t="s">
        <v>132</v>
      </c>
      <c r="F49" s="21">
        <v>1</v>
      </c>
      <c r="G49" s="12"/>
      <c r="H49" s="22"/>
      <c r="I49" s="22"/>
      <c r="J49" s="111">
        <f t="shared" si="2"/>
        <v>0</v>
      </c>
    </row>
    <row r="50" spans="1:10" s="7" customFormat="1" ht="15.75" customHeight="1">
      <c r="A50" s="94" t="s">
        <v>111</v>
      </c>
      <c r="B50" s="19">
        <v>721</v>
      </c>
      <c r="C50" s="20" t="s">
        <v>116</v>
      </c>
      <c r="D50" s="36" t="s">
        <v>133</v>
      </c>
      <c r="E50" s="20" t="s">
        <v>132</v>
      </c>
      <c r="F50" s="21">
        <v>3</v>
      </c>
      <c r="G50" s="12"/>
      <c r="H50" s="22"/>
      <c r="I50" s="22"/>
      <c r="J50" s="111">
        <f t="shared" si="2"/>
        <v>0</v>
      </c>
    </row>
    <row r="51" spans="1:10" s="7" customFormat="1" ht="15.75" customHeight="1">
      <c r="A51" s="94" t="s">
        <v>112</v>
      </c>
      <c r="B51" s="19">
        <v>721</v>
      </c>
      <c r="C51" s="20" t="s">
        <v>116</v>
      </c>
      <c r="D51" s="36" t="s">
        <v>134</v>
      </c>
      <c r="E51" s="20" t="s">
        <v>132</v>
      </c>
      <c r="F51" s="21">
        <v>1</v>
      </c>
      <c r="G51" s="12"/>
      <c r="H51" s="22"/>
      <c r="I51" s="22"/>
      <c r="J51" s="111">
        <f t="shared" si="2"/>
        <v>0</v>
      </c>
    </row>
    <row r="52" spans="1:10" s="7" customFormat="1" ht="15.75" customHeight="1">
      <c r="A52" s="94" t="s">
        <v>113</v>
      </c>
      <c r="B52" s="19">
        <v>721</v>
      </c>
      <c r="C52" s="20" t="s">
        <v>116</v>
      </c>
      <c r="D52" s="36" t="s">
        <v>135</v>
      </c>
      <c r="E52" s="20" t="s">
        <v>132</v>
      </c>
      <c r="F52" s="21">
        <v>1</v>
      </c>
      <c r="G52" s="12"/>
      <c r="H52" s="22"/>
      <c r="I52" s="22"/>
      <c r="J52" s="111">
        <f t="shared" si="2"/>
        <v>0</v>
      </c>
    </row>
    <row r="53" spans="1:10" s="7" customFormat="1" ht="16.5" customHeight="1">
      <c r="A53" s="94" t="s">
        <v>173</v>
      </c>
      <c r="B53" s="19">
        <v>721</v>
      </c>
      <c r="C53" s="20" t="s">
        <v>116</v>
      </c>
      <c r="D53" s="95" t="s">
        <v>138</v>
      </c>
      <c r="E53" s="20" t="s">
        <v>120</v>
      </c>
      <c r="F53" s="21">
        <v>1</v>
      </c>
      <c r="G53" s="12"/>
      <c r="H53" s="22"/>
      <c r="I53" s="22"/>
      <c r="J53" s="111">
        <f t="shared" si="2"/>
        <v>0</v>
      </c>
    </row>
    <row r="54" spans="1:10" s="7" customFormat="1" ht="16.5" customHeight="1">
      <c r="A54" s="94" t="s">
        <v>114</v>
      </c>
      <c r="B54" s="19">
        <v>721</v>
      </c>
      <c r="C54" s="20" t="s">
        <v>116</v>
      </c>
      <c r="D54" s="36" t="s">
        <v>149</v>
      </c>
      <c r="E54" s="20" t="s">
        <v>120</v>
      </c>
      <c r="F54" s="21">
        <v>1</v>
      </c>
      <c r="G54" s="12"/>
      <c r="H54" s="22"/>
      <c r="I54" s="22"/>
      <c r="J54" s="111">
        <f t="shared" si="2"/>
        <v>0</v>
      </c>
    </row>
    <row r="55" spans="1:10" s="7" customFormat="1" ht="28.5" customHeight="1">
      <c r="A55" s="96"/>
      <c r="B55" s="85"/>
      <c r="C55" s="86" t="s">
        <v>51</v>
      </c>
      <c r="D55" s="86" t="s">
        <v>52</v>
      </c>
      <c r="E55" s="86"/>
      <c r="F55" s="87"/>
      <c r="G55" s="88"/>
      <c r="H55" s="88"/>
      <c r="I55" s="88"/>
      <c r="J55" s="106">
        <f>SUM(J56:J70)</f>
        <v>0</v>
      </c>
    </row>
    <row r="56" spans="1:10" s="7" customFormat="1" ht="17.25" hidden="1" customHeight="1">
      <c r="A56" s="89"/>
      <c r="B56" s="19"/>
      <c r="C56" s="20"/>
      <c r="D56" s="20"/>
      <c r="E56" s="20"/>
      <c r="F56" s="21"/>
      <c r="G56" s="12"/>
      <c r="H56" s="22"/>
      <c r="I56" s="22"/>
      <c r="J56" s="111"/>
    </row>
    <row r="57" spans="1:10" s="7" customFormat="1" ht="17.25" hidden="1" customHeight="1">
      <c r="A57" s="89"/>
      <c r="B57" s="19"/>
      <c r="C57" s="20"/>
      <c r="D57" s="20"/>
      <c r="E57" s="20"/>
      <c r="F57" s="21"/>
      <c r="G57" s="12"/>
      <c r="H57" s="22"/>
      <c r="I57" s="22"/>
      <c r="J57" s="111"/>
    </row>
    <row r="58" spans="1:10" s="7" customFormat="1" ht="17.25" hidden="1" customHeight="1">
      <c r="A58" s="89"/>
      <c r="B58" s="19"/>
      <c r="C58" s="20"/>
      <c r="D58" s="20"/>
      <c r="E58" s="20"/>
      <c r="F58" s="21"/>
      <c r="G58" s="12"/>
      <c r="H58" s="22"/>
      <c r="I58" s="22"/>
      <c r="J58" s="111"/>
    </row>
    <row r="59" spans="1:10" s="7" customFormat="1" ht="17.25" customHeight="1">
      <c r="A59" s="89" t="s">
        <v>115</v>
      </c>
      <c r="B59" s="19" t="s">
        <v>50</v>
      </c>
      <c r="C59" s="20" t="s">
        <v>116</v>
      </c>
      <c r="D59" s="36" t="s">
        <v>137</v>
      </c>
      <c r="E59" s="20" t="s">
        <v>132</v>
      </c>
      <c r="F59" s="21">
        <v>1</v>
      </c>
      <c r="G59" s="12"/>
      <c r="H59" s="22"/>
      <c r="I59" s="22"/>
      <c r="J59" s="111">
        <f t="shared" ref="J59:J70" si="3">G59*F59</f>
        <v>0</v>
      </c>
    </row>
    <row r="60" spans="1:10" s="7" customFormat="1" ht="17.25" customHeight="1">
      <c r="A60" s="89" t="s">
        <v>154</v>
      </c>
      <c r="B60" s="19" t="s">
        <v>50</v>
      </c>
      <c r="C60" s="20" t="s">
        <v>116</v>
      </c>
      <c r="D60" s="36" t="s">
        <v>139</v>
      </c>
      <c r="E60" s="20" t="s">
        <v>132</v>
      </c>
      <c r="F60" s="21">
        <v>1</v>
      </c>
      <c r="G60" s="12"/>
      <c r="H60" s="22"/>
      <c r="I60" s="22"/>
      <c r="J60" s="111">
        <f t="shared" si="3"/>
        <v>0</v>
      </c>
    </row>
    <row r="61" spans="1:10" s="7" customFormat="1" ht="26.25" hidden="1" customHeight="1">
      <c r="A61" s="89"/>
      <c r="B61" s="19"/>
      <c r="C61" s="20"/>
      <c r="D61" s="20"/>
      <c r="E61" s="20"/>
      <c r="F61" s="21"/>
      <c r="G61" s="12"/>
      <c r="H61" s="22"/>
      <c r="I61" s="22"/>
      <c r="J61" s="111"/>
    </row>
    <row r="62" spans="1:10" s="7" customFormat="1" ht="26.25" hidden="1" customHeight="1">
      <c r="A62" s="89"/>
      <c r="B62" s="19"/>
      <c r="C62" s="20"/>
      <c r="D62" s="20"/>
      <c r="E62" s="20"/>
      <c r="F62" s="21"/>
      <c r="G62" s="12"/>
      <c r="H62" s="22"/>
      <c r="I62" s="22"/>
      <c r="J62" s="111"/>
    </row>
    <row r="63" spans="1:10" s="7" customFormat="1" ht="17.25" customHeight="1">
      <c r="A63" s="89" t="s">
        <v>174</v>
      </c>
      <c r="B63" s="19" t="s">
        <v>50</v>
      </c>
      <c r="C63" s="20" t="s">
        <v>116</v>
      </c>
      <c r="D63" s="36" t="s">
        <v>151</v>
      </c>
      <c r="E63" s="20" t="s">
        <v>132</v>
      </c>
      <c r="F63" s="21">
        <v>1</v>
      </c>
      <c r="G63" s="12"/>
      <c r="H63" s="22"/>
      <c r="I63" s="22"/>
      <c r="J63" s="111">
        <f t="shared" si="3"/>
        <v>0</v>
      </c>
    </row>
    <row r="64" spans="1:10" s="7" customFormat="1" ht="17.25" customHeight="1">
      <c r="A64" s="89" t="s">
        <v>175</v>
      </c>
      <c r="B64" s="19" t="s">
        <v>50</v>
      </c>
      <c r="C64" s="20" t="s">
        <v>116</v>
      </c>
      <c r="D64" s="36" t="s">
        <v>140</v>
      </c>
      <c r="E64" s="20" t="s">
        <v>132</v>
      </c>
      <c r="F64" s="21">
        <v>1</v>
      </c>
      <c r="G64" s="12"/>
      <c r="H64" s="22"/>
      <c r="I64" s="22"/>
      <c r="J64" s="111">
        <f t="shared" si="3"/>
        <v>0</v>
      </c>
    </row>
    <row r="65" spans="1:29" s="7" customFormat="1" ht="15.75" customHeight="1">
      <c r="A65" s="89" t="s">
        <v>176</v>
      </c>
      <c r="B65" s="19" t="s">
        <v>50</v>
      </c>
      <c r="C65" s="20" t="s">
        <v>116</v>
      </c>
      <c r="D65" s="36" t="s">
        <v>141</v>
      </c>
      <c r="E65" s="20" t="s">
        <v>132</v>
      </c>
      <c r="F65" s="21">
        <v>1</v>
      </c>
      <c r="G65" s="12"/>
      <c r="H65" s="22"/>
      <c r="I65" s="22"/>
      <c r="J65" s="111">
        <f t="shared" si="3"/>
        <v>0</v>
      </c>
    </row>
    <row r="66" spans="1:29" s="7" customFormat="1" ht="15.75" customHeight="1">
      <c r="A66" s="89" t="s">
        <v>177</v>
      </c>
      <c r="B66" s="19" t="s">
        <v>50</v>
      </c>
      <c r="C66" s="20" t="s">
        <v>116</v>
      </c>
      <c r="D66" s="36" t="s">
        <v>142</v>
      </c>
      <c r="E66" s="20" t="s">
        <v>132</v>
      </c>
      <c r="F66" s="21">
        <v>1</v>
      </c>
      <c r="G66" s="12"/>
      <c r="H66" s="22"/>
      <c r="I66" s="22"/>
      <c r="J66" s="111">
        <f t="shared" si="3"/>
        <v>0</v>
      </c>
    </row>
    <row r="67" spans="1:29" s="7" customFormat="1" ht="15.75" customHeight="1">
      <c r="A67" s="89" t="s">
        <v>178</v>
      </c>
      <c r="B67" s="19" t="s">
        <v>50</v>
      </c>
      <c r="C67" s="20" t="s">
        <v>116</v>
      </c>
      <c r="D67" s="36" t="s">
        <v>143</v>
      </c>
      <c r="E67" s="20" t="s">
        <v>132</v>
      </c>
      <c r="F67" s="21">
        <v>1</v>
      </c>
      <c r="G67" s="12"/>
      <c r="H67" s="22"/>
      <c r="I67" s="22"/>
      <c r="J67" s="111">
        <f t="shared" si="3"/>
        <v>0</v>
      </c>
    </row>
    <row r="68" spans="1:29" s="7" customFormat="1" ht="15.75" customHeight="1">
      <c r="A68" s="89" t="s">
        <v>179</v>
      </c>
      <c r="B68" s="19" t="s">
        <v>50</v>
      </c>
      <c r="C68" s="20" t="s">
        <v>116</v>
      </c>
      <c r="D68" s="36" t="s">
        <v>144</v>
      </c>
      <c r="E68" s="20" t="s">
        <v>132</v>
      </c>
      <c r="F68" s="21">
        <v>1</v>
      </c>
      <c r="G68" s="12"/>
      <c r="H68" s="22"/>
      <c r="I68" s="22"/>
      <c r="J68" s="111">
        <f t="shared" si="3"/>
        <v>0</v>
      </c>
    </row>
    <row r="69" spans="1:29" s="7" customFormat="1" ht="15.75" customHeight="1">
      <c r="A69" s="89" t="s">
        <v>180</v>
      </c>
      <c r="B69" s="19" t="s">
        <v>50</v>
      </c>
      <c r="C69" s="20" t="s">
        <v>116</v>
      </c>
      <c r="D69" s="36" t="s">
        <v>145</v>
      </c>
      <c r="E69" s="20" t="s">
        <v>132</v>
      </c>
      <c r="F69" s="21">
        <v>1</v>
      </c>
      <c r="G69" s="12"/>
      <c r="H69" s="22"/>
      <c r="I69" s="22"/>
      <c r="J69" s="111">
        <f t="shared" si="3"/>
        <v>0</v>
      </c>
    </row>
    <row r="70" spans="1:29" s="7" customFormat="1" ht="15.75" customHeight="1">
      <c r="A70" s="89" t="s">
        <v>181</v>
      </c>
      <c r="B70" s="19" t="s">
        <v>50</v>
      </c>
      <c r="C70" s="20" t="s">
        <v>116</v>
      </c>
      <c r="D70" s="36" t="s">
        <v>150</v>
      </c>
      <c r="E70" s="20" t="s">
        <v>120</v>
      </c>
      <c r="F70" s="21">
        <v>1</v>
      </c>
      <c r="G70" s="12"/>
      <c r="H70" s="22"/>
      <c r="I70" s="22"/>
      <c r="J70" s="111">
        <f t="shared" si="3"/>
        <v>0</v>
      </c>
    </row>
    <row r="71" spans="1:29" s="7" customFormat="1" ht="28.5" customHeight="1">
      <c r="A71" s="84"/>
      <c r="B71" s="85"/>
      <c r="C71" s="86" t="s">
        <v>53</v>
      </c>
      <c r="D71" s="86" t="s">
        <v>54</v>
      </c>
      <c r="E71" s="86"/>
      <c r="F71" s="87"/>
      <c r="G71" s="88"/>
      <c r="H71" s="88"/>
      <c r="I71" s="88"/>
      <c r="J71" s="106">
        <f>SUM(J72:J82)</f>
        <v>0</v>
      </c>
    </row>
    <row r="72" spans="1:29" s="7" customFormat="1" ht="15.75" customHeight="1">
      <c r="A72" s="92" t="s">
        <v>182</v>
      </c>
      <c r="B72" s="9" t="s">
        <v>53</v>
      </c>
      <c r="C72" s="10" t="s">
        <v>55</v>
      </c>
      <c r="D72" s="27" t="s">
        <v>152</v>
      </c>
      <c r="E72" s="27" t="s">
        <v>120</v>
      </c>
      <c r="F72" s="11">
        <v>1</v>
      </c>
      <c r="G72" s="12"/>
      <c r="H72" s="12"/>
      <c r="I72" s="12"/>
      <c r="J72" s="109">
        <f t="shared" ref="J72:J82" si="4">G72*F72</f>
        <v>0</v>
      </c>
    </row>
    <row r="73" spans="1:29" s="7" customFormat="1" ht="15.75" customHeight="1">
      <c r="A73" s="92" t="s">
        <v>183</v>
      </c>
      <c r="B73" s="9" t="s">
        <v>53</v>
      </c>
      <c r="C73" s="10" t="s">
        <v>56</v>
      </c>
      <c r="D73" s="10" t="s">
        <v>57</v>
      </c>
      <c r="E73" s="10" t="s">
        <v>31</v>
      </c>
      <c r="F73" s="11">
        <v>8.5</v>
      </c>
      <c r="G73" s="12"/>
      <c r="H73" s="12"/>
      <c r="I73" s="12"/>
      <c r="J73" s="109">
        <f t="shared" si="4"/>
        <v>0</v>
      </c>
    </row>
    <row r="74" spans="1:29" s="7" customFormat="1" ht="15.75" customHeight="1">
      <c r="A74" s="92" t="s">
        <v>184</v>
      </c>
      <c r="B74" s="9" t="s">
        <v>53</v>
      </c>
      <c r="C74" s="10" t="s">
        <v>58</v>
      </c>
      <c r="D74" s="10" t="s">
        <v>59</v>
      </c>
      <c r="E74" s="10" t="s">
        <v>31</v>
      </c>
      <c r="F74" s="11">
        <v>3.4489999999999998</v>
      </c>
      <c r="G74" s="12"/>
      <c r="H74" s="12"/>
      <c r="I74" s="12"/>
      <c r="J74" s="109">
        <f t="shared" si="4"/>
        <v>0</v>
      </c>
    </row>
    <row r="75" spans="1:29" s="7" customFormat="1" ht="26.25" customHeight="1">
      <c r="A75" s="92" t="s">
        <v>185</v>
      </c>
      <c r="B75" s="9" t="s">
        <v>53</v>
      </c>
      <c r="C75" s="10" t="s">
        <v>60</v>
      </c>
      <c r="D75" s="10" t="s">
        <v>61</v>
      </c>
      <c r="E75" s="10" t="s">
        <v>31</v>
      </c>
      <c r="F75" s="11">
        <v>8.5</v>
      </c>
      <c r="G75" s="12"/>
      <c r="H75" s="12"/>
      <c r="I75" s="12"/>
      <c r="J75" s="109">
        <f t="shared" si="4"/>
        <v>0</v>
      </c>
    </row>
    <row r="76" spans="1:29" s="7" customFormat="1" ht="11.25">
      <c r="A76" s="123" t="s">
        <v>165</v>
      </c>
      <c r="B76" s="124"/>
      <c r="C76" s="46" t="s">
        <v>166</v>
      </c>
      <c r="D76" s="127" t="s">
        <v>198</v>
      </c>
      <c r="E76" s="128"/>
      <c r="F76" s="47">
        <v>5</v>
      </c>
      <c r="G76" s="12"/>
      <c r="H76" s="12"/>
      <c r="I76" s="12"/>
      <c r="J76" s="109"/>
    </row>
    <row r="77" spans="1:29" s="7" customFormat="1" ht="11.25">
      <c r="A77" s="92"/>
      <c r="B77" s="9"/>
      <c r="C77" s="46" t="s">
        <v>197</v>
      </c>
      <c r="D77" s="127" t="s">
        <v>199</v>
      </c>
      <c r="E77" s="128"/>
      <c r="F77" s="47">
        <v>2.72</v>
      </c>
      <c r="G77" s="12"/>
      <c r="H77" s="12"/>
      <c r="I77" s="12"/>
      <c r="J77" s="109"/>
    </row>
    <row r="78" spans="1:29" s="7" customFormat="1" ht="11.25">
      <c r="A78" s="92"/>
      <c r="B78" s="9"/>
      <c r="C78" s="46" t="s">
        <v>170</v>
      </c>
      <c r="D78" s="127" t="s">
        <v>200</v>
      </c>
      <c r="E78" s="128"/>
      <c r="F78" s="47">
        <v>0.72</v>
      </c>
      <c r="G78" s="12"/>
      <c r="H78" s="12"/>
      <c r="I78" s="12"/>
      <c r="J78" s="109"/>
    </row>
    <row r="79" spans="1:29" s="7" customFormat="1" ht="15" customHeight="1">
      <c r="A79" s="92"/>
      <c r="B79" s="9"/>
      <c r="C79" s="46"/>
      <c r="D79" s="125" t="s">
        <v>172</v>
      </c>
      <c r="E79" s="126"/>
      <c r="F79" s="49">
        <v>8.5</v>
      </c>
      <c r="G79" s="12"/>
      <c r="H79" s="12"/>
      <c r="I79" s="12"/>
      <c r="J79" s="109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</row>
    <row r="80" spans="1:29" s="7" customFormat="1" ht="18" customHeight="1">
      <c r="A80" s="92" t="s">
        <v>186</v>
      </c>
      <c r="B80" s="9" t="s">
        <v>162</v>
      </c>
      <c r="C80" s="10">
        <v>771474112</v>
      </c>
      <c r="D80" s="10" t="s">
        <v>163</v>
      </c>
      <c r="E80" s="27" t="s">
        <v>118</v>
      </c>
      <c r="F80" s="11">
        <v>7.68</v>
      </c>
      <c r="G80" s="12"/>
      <c r="H80" s="12"/>
      <c r="I80" s="12"/>
      <c r="J80" s="109">
        <f t="shared" si="4"/>
        <v>0</v>
      </c>
      <c r="K80" s="13"/>
      <c r="L80" s="51"/>
      <c r="M80" s="51"/>
      <c r="N80" s="51"/>
      <c r="O80" s="51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</row>
    <row r="81" spans="1:29" s="7" customFormat="1" ht="19.5" customHeight="1">
      <c r="A81" s="123" t="s">
        <v>165</v>
      </c>
      <c r="B81" s="124"/>
      <c r="C81" s="46" t="s">
        <v>166</v>
      </c>
      <c r="D81" s="127" t="s">
        <v>201</v>
      </c>
      <c r="E81" s="128"/>
      <c r="F81" s="47">
        <f>1.1+1.8+0.64+1.7+1.74+3.5-0.6-0.8-0.6-0.8</f>
        <v>7.6800000000000006</v>
      </c>
      <c r="G81" s="34"/>
      <c r="H81" s="34"/>
      <c r="I81" s="34"/>
      <c r="J81" s="112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</row>
    <row r="82" spans="1:29" s="7" customFormat="1" ht="19.5" customHeight="1">
      <c r="A82" s="97" t="s">
        <v>187</v>
      </c>
      <c r="B82" s="37" t="s">
        <v>62</v>
      </c>
      <c r="C82" s="38" t="s">
        <v>63</v>
      </c>
      <c r="D82" s="38" t="s">
        <v>64</v>
      </c>
      <c r="E82" s="38" t="s">
        <v>31</v>
      </c>
      <c r="F82" s="39">
        <v>11.35</v>
      </c>
      <c r="G82" s="40"/>
      <c r="H82" s="41"/>
      <c r="I82" s="41"/>
      <c r="J82" s="113">
        <f t="shared" si="4"/>
        <v>0</v>
      </c>
    </row>
    <row r="83" spans="1:29" s="7" customFormat="1" ht="28.5" customHeight="1">
      <c r="A83" s="84"/>
      <c r="B83" s="85"/>
      <c r="C83" s="86" t="s">
        <v>65</v>
      </c>
      <c r="D83" s="86" t="s">
        <v>66</v>
      </c>
      <c r="E83" s="86"/>
      <c r="F83" s="87"/>
      <c r="G83" s="88"/>
      <c r="H83" s="88"/>
      <c r="I83" s="88"/>
      <c r="J83" s="106">
        <f>SUM(J84:J94)</f>
        <v>0</v>
      </c>
    </row>
    <row r="84" spans="1:29" s="7" customFormat="1" ht="15.75" customHeight="1">
      <c r="A84" s="92" t="s">
        <v>188</v>
      </c>
      <c r="B84" s="9" t="s">
        <v>65</v>
      </c>
      <c r="C84" s="10" t="s">
        <v>67</v>
      </c>
      <c r="D84" s="27" t="s">
        <v>153</v>
      </c>
      <c r="E84" s="27" t="s">
        <v>120</v>
      </c>
      <c r="F84" s="11">
        <v>1</v>
      </c>
      <c r="G84" s="12"/>
      <c r="H84" s="12"/>
      <c r="I84" s="12"/>
      <c r="J84" s="109">
        <f t="shared" ref="J84:J89" si="5">G84*F84</f>
        <v>0</v>
      </c>
    </row>
    <row r="85" spans="1:29" s="7" customFormat="1" ht="15.75" hidden="1" customHeight="1">
      <c r="A85" s="92" t="s">
        <v>189</v>
      </c>
      <c r="B85" s="9"/>
      <c r="C85" s="10"/>
      <c r="D85" s="10"/>
      <c r="E85" s="10"/>
      <c r="F85" s="11"/>
      <c r="G85" s="12"/>
      <c r="H85" s="12"/>
      <c r="I85" s="12"/>
      <c r="J85" s="109"/>
    </row>
    <row r="86" spans="1:29" s="7" customFormat="1" ht="15.75" customHeight="1">
      <c r="A86" s="92" t="s">
        <v>189</v>
      </c>
      <c r="B86" s="9" t="s">
        <v>65</v>
      </c>
      <c r="C86" s="10" t="s">
        <v>68</v>
      </c>
      <c r="D86" s="10" t="s">
        <v>69</v>
      </c>
      <c r="E86" s="10" t="s">
        <v>31</v>
      </c>
      <c r="F86" s="11">
        <v>10.199999999999999</v>
      </c>
      <c r="G86" s="12"/>
      <c r="H86" s="12"/>
      <c r="I86" s="12"/>
      <c r="J86" s="109">
        <f t="shared" si="5"/>
        <v>0</v>
      </c>
    </row>
    <row r="87" spans="1:29" s="7" customFormat="1" ht="15.75" customHeight="1">
      <c r="A87" s="92" t="s">
        <v>190</v>
      </c>
      <c r="B87" s="9" t="s">
        <v>65</v>
      </c>
      <c r="C87" s="10" t="s">
        <v>70</v>
      </c>
      <c r="D87" s="10" t="s">
        <v>71</v>
      </c>
      <c r="E87" s="10" t="s">
        <v>40</v>
      </c>
      <c r="F87" s="11">
        <v>10.119999999999999</v>
      </c>
      <c r="G87" s="12"/>
      <c r="H87" s="12"/>
      <c r="I87" s="12"/>
      <c r="J87" s="109">
        <f t="shared" si="5"/>
        <v>0</v>
      </c>
    </row>
    <row r="88" spans="1:29" s="7" customFormat="1" ht="15.75" customHeight="1">
      <c r="A88" s="92" t="s">
        <v>191</v>
      </c>
      <c r="B88" s="9" t="s">
        <v>65</v>
      </c>
      <c r="C88" s="10" t="s">
        <v>72</v>
      </c>
      <c r="D88" s="10" t="s">
        <v>73</v>
      </c>
      <c r="E88" s="10" t="s">
        <v>74</v>
      </c>
      <c r="F88" s="11">
        <v>5</v>
      </c>
      <c r="G88" s="12"/>
      <c r="H88" s="12"/>
      <c r="I88" s="12"/>
      <c r="J88" s="109">
        <f t="shared" si="5"/>
        <v>0</v>
      </c>
    </row>
    <row r="89" spans="1:29" s="7" customFormat="1" ht="26.25" customHeight="1">
      <c r="A89" s="92" t="s">
        <v>192</v>
      </c>
      <c r="B89" s="9" t="s">
        <v>65</v>
      </c>
      <c r="C89" s="10" t="s">
        <v>75</v>
      </c>
      <c r="D89" s="10" t="s">
        <v>76</v>
      </c>
      <c r="E89" s="10" t="s">
        <v>31</v>
      </c>
      <c r="F89" s="11">
        <v>17.28</v>
      </c>
      <c r="G89" s="12"/>
      <c r="H89" s="12"/>
      <c r="I89" s="12"/>
      <c r="J89" s="109">
        <f t="shared" si="5"/>
        <v>0</v>
      </c>
    </row>
    <row r="90" spans="1:29" s="7" customFormat="1" ht="16.5" customHeight="1">
      <c r="A90" s="123" t="s">
        <v>165</v>
      </c>
      <c r="B90" s="124"/>
      <c r="C90" s="46" t="s">
        <v>197</v>
      </c>
      <c r="D90" s="127" t="s">
        <v>168</v>
      </c>
      <c r="E90" s="128"/>
      <c r="F90" s="47">
        <f>(1.66*2.5)+(1.7*2.5)+(1.66*2.5)+(1.7*2.5)-(0.6*2)-(0.6*2)</f>
        <v>14.399999999999999</v>
      </c>
      <c r="G90" s="34"/>
      <c r="H90" s="34"/>
      <c r="I90" s="34"/>
      <c r="J90" s="112"/>
    </row>
    <row r="91" spans="1:29" s="7" customFormat="1" ht="16.5" customHeight="1">
      <c r="A91" s="92"/>
      <c r="B91" s="44"/>
      <c r="C91" s="46" t="s">
        <v>170</v>
      </c>
      <c r="D91" s="127" t="s">
        <v>202</v>
      </c>
      <c r="E91" s="128"/>
      <c r="F91" s="47">
        <f>(0.75*1.2)+(0.95*1.2)+(0.75*1.2)+(0.95*1.2)-(0.6*2)</f>
        <v>2.88</v>
      </c>
      <c r="G91" s="34"/>
      <c r="H91" s="34"/>
      <c r="I91" s="34"/>
      <c r="J91" s="112"/>
    </row>
    <row r="92" spans="1:29" s="7" customFormat="1" ht="16.5" customHeight="1">
      <c r="A92" s="92"/>
      <c r="B92" s="44"/>
      <c r="C92" s="45"/>
      <c r="D92" s="125" t="s">
        <v>172</v>
      </c>
      <c r="E92" s="126"/>
      <c r="F92" s="49">
        <f>SUM(F90:F91)</f>
        <v>17.279999999999998</v>
      </c>
      <c r="G92" s="34"/>
      <c r="H92" s="34"/>
      <c r="I92" s="34"/>
      <c r="J92" s="112"/>
    </row>
    <row r="93" spans="1:29" s="7" customFormat="1" ht="15.75" customHeight="1">
      <c r="A93" s="92" t="s">
        <v>193</v>
      </c>
      <c r="B93" s="31" t="s">
        <v>62</v>
      </c>
      <c r="C93" s="32" t="s">
        <v>77</v>
      </c>
      <c r="D93" s="32" t="s">
        <v>78</v>
      </c>
      <c r="E93" s="32" t="s">
        <v>31</v>
      </c>
      <c r="F93" s="33">
        <v>19.872</v>
      </c>
      <c r="G93" s="34"/>
      <c r="H93" s="35"/>
      <c r="I93" s="35"/>
      <c r="J93" s="114">
        <f>G93*F93</f>
        <v>0</v>
      </c>
    </row>
    <row r="94" spans="1:29" s="7" customFormat="1" ht="15.75" customHeight="1">
      <c r="A94" s="92" t="s">
        <v>194</v>
      </c>
      <c r="B94" s="19">
        <v>781</v>
      </c>
      <c r="C94" s="20">
        <v>781494111</v>
      </c>
      <c r="D94" s="20" t="s">
        <v>164</v>
      </c>
      <c r="E94" s="20" t="s">
        <v>40</v>
      </c>
      <c r="F94" s="21">
        <v>15.4</v>
      </c>
      <c r="G94" s="22"/>
      <c r="H94" s="22"/>
      <c r="I94" s="22"/>
      <c r="J94" s="111">
        <f>G94*F94</f>
        <v>0</v>
      </c>
    </row>
    <row r="95" spans="1:29" s="7" customFormat="1" ht="28.5" customHeight="1">
      <c r="A95" s="84"/>
      <c r="B95" s="85"/>
      <c r="C95" s="86" t="s">
        <v>79</v>
      </c>
      <c r="D95" s="86" t="s">
        <v>80</v>
      </c>
      <c r="E95" s="86"/>
      <c r="F95" s="87"/>
      <c r="G95" s="88"/>
      <c r="H95" s="88"/>
      <c r="I95" s="88"/>
      <c r="J95" s="106">
        <f>SUM(J96:J99)</f>
        <v>0</v>
      </c>
    </row>
    <row r="96" spans="1:29" s="7" customFormat="1" ht="15.75" hidden="1" customHeight="1">
      <c r="A96" s="92"/>
      <c r="B96" s="9"/>
      <c r="C96" s="10"/>
      <c r="D96" s="10"/>
      <c r="E96" s="10"/>
      <c r="F96" s="11"/>
      <c r="G96" s="12"/>
      <c r="H96" s="12"/>
      <c r="I96" s="12"/>
      <c r="J96" s="109"/>
    </row>
    <row r="97" spans="1:10" s="7" customFormat="1" ht="15.75" customHeight="1">
      <c r="A97" s="92" t="s">
        <v>195</v>
      </c>
      <c r="B97" s="9" t="s">
        <v>155</v>
      </c>
      <c r="C97" s="10"/>
      <c r="D97" s="27" t="s">
        <v>157</v>
      </c>
      <c r="E97" s="27" t="s">
        <v>156</v>
      </c>
      <c r="F97" s="11">
        <v>1</v>
      </c>
      <c r="G97" s="12"/>
      <c r="H97" s="12"/>
      <c r="I97" s="12"/>
      <c r="J97" s="109">
        <f>G97*F97</f>
        <v>0</v>
      </c>
    </row>
    <row r="98" spans="1:10" s="7" customFormat="1" ht="26.25" customHeight="1">
      <c r="A98" s="92" t="s">
        <v>196</v>
      </c>
      <c r="B98" s="9" t="s">
        <v>79</v>
      </c>
      <c r="C98" s="10" t="s">
        <v>81</v>
      </c>
      <c r="D98" s="10" t="s">
        <v>82</v>
      </c>
      <c r="E98" s="10" t="s">
        <v>31</v>
      </c>
      <c r="F98" s="11">
        <v>37.520000000000003</v>
      </c>
      <c r="G98" s="12"/>
      <c r="H98" s="12"/>
      <c r="I98" s="12"/>
      <c r="J98" s="109">
        <f>G98*F98</f>
        <v>0</v>
      </c>
    </row>
    <row r="99" spans="1:10" s="7" customFormat="1" ht="26.25" customHeight="1">
      <c r="A99" s="92" t="s">
        <v>204</v>
      </c>
      <c r="B99" s="9" t="s">
        <v>79</v>
      </c>
      <c r="C99" s="10" t="s">
        <v>83</v>
      </c>
      <c r="D99" s="10" t="s">
        <v>84</v>
      </c>
      <c r="E99" s="10" t="s">
        <v>31</v>
      </c>
      <c r="F99" s="11">
        <v>37.520000000000003</v>
      </c>
      <c r="G99" s="12"/>
      <c r="H99" s="12"/>
      <c r="I99" s="12"/>
      <c r="J99" s="109">
        <f>G99*F99</f>
        <v>0</v>
      </c>
    </row>
    <row r="100" spans="1:10" s="7" customFormat="1" ht="30.75" customHeight="1" thickBot="1">
      <c r="A100" s="98"/>
      <c r="B100" s="99"/>
      <c r="C100" s="100"/>
      <c r="D100" s="100" t="s">
        <v>85</v>
      </c>
      <c r="E100" s="100"/>
      <c r="F100" s="101"/>
      <c r="G100" s="102"/>
      <c r="H100" s="102"/>
      <c r="I100" s="102"/>
      <c r="J100" s="115">
        <f>SUM(J33,J13)</f>
        <v>0</v>
      </c>
    </row>
  </sheetData>
  <mergeCells count="17">
    <mergeCell ref="A90:B90"/>
    <mergeCell ref="D92:E92"/>
    <mergeCell ref="D91:E91"/>
    <mergeCell ref="D90:E90"/>
    <mergeCell ref="D19:E19"/>
    <mergeCell ref="A81:B81"/>
    <mergeCell ref="D81:E81"/>
    <mergeCell ref="A76:B76"/>
    <mergeCell ref="D76:E76"/>
    <mergeCell ref="D77:E77"/>
    <mergeCell ref="D78:E78"/>
    <mergeCell ref="D79:E79"/>
    <mergeCell ref="A1:J1"/>
    <mergeCell ref="A16:B16"/>
    <mergeCell ref="D17:E17"/>
    <mergeCell ref="D16:E16"/>
    <mergeCell ref="D18:E18"/>
  </mergeCells>
  <phoneticPr fontId="0" type="noConversion"/>
  <pageMargins left="0.39370079040527345" right="0.39370079040527345" top="0.7874015808105469" bottom="0.7874015808105469" header="0" footer="0"/>
  <pageSetup paperSize="9" scale="93" fitToHeight="100" orientation="landscape" blackAndWhite="1" r:id="rId1"/>
  <headerFooter alignWithMargins="0">
    <oddFooter>&amp;C   Strana &amp;P 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0FD32CDAA36F4384649E9F18B9574C" ma:contentTypeVersion="8" ma:contentTypeDescription="Vytvoří nový dokument" ma:contentTypeScope="" ma:versionID="ab6b98a4189509a81d93b0d4cbcc88ea">
  <xsd:schema xmlns:xsd="http://www.w3.org/2001/XMLSchema" xmlns:xs="http://www.w3.org/2001/XMLSchema" xmlns:p="http://schemas.microsoft.com/office/2006/metadata/properties" xmlns:ns2="6995319c-c4ac-4542-b658-6d20af2aa210" targetNamespace="http://schemas.microsoft.com/office/2006/metadata/properties" ma:root="true" ma:fieldsID="fdc7761611679e78d782c87c89d16533" ns2:_="">
    <xsd:import namespace="6995319c-c4ac-4542-b658-6d20af2aa2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95319c-c4ac-4542-b658-6d20af2aa2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FCFBB1-9FF5-4659-9D5F-68F9568953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95319c-c4ac-4542-b658-6d20af2aa2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52F531-3524-46F6-9BC0-4710CD5817D9}">
  <ds:schemaRefs>
    <ds:schemaRef ds:uri="6995319c-c4ac-4542-b658-6d20af2aa210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10F4D4D-8456-4CCF-9BA5-C4C59AA9AD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2. Rozpočet - standard na šířku</vt:lpstr>
      <vt:lpstr>'2. Rozpočet - standard na šířku'!Názvy_tisku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Patrik</dc:creator>
  <cp:lastModifiedBy>Tomáš Horyna</cp:lastModifiedBy>
  <dcterms:created xsi:type="dcterms:W3CDTF">2021-03-30T06:14:52Z</dcterms:created>
  <dcterms:modified xsi:type="dcterms:W3CDTF">2021-04-01T11:59:10Z</dcterms:modified>
</cp:coreProperties>
</file>