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12 Akce 2023\13 VZ Střecha Šlejnická 25935, Praha 6\03 Poptávky SUB\02 Soubory pro poptávky\Vchodové dveře\"/>
    </mc:Choice>
  </mc:AlternateContent>
  <xr:revisionPtr revIDLastSave="0" documentId="13_ncr:1_{D03E1E2E-F8AC-45FE-ACBC-9C85D43704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 - Výměna vchodových dveří" sheetId="2" r:id="rId1"/>
  </sheets>
  <definedNames>
    <definedName name="_xlnm._FilterDatabase" localSheetId="0" hidden="1">'2 - Výměna vchodových dveří'!$C$16:$K$44</definedName>
    <definedName name="_xlnm.Print_Titles" localSheetId="0">'2 - Výměna vchodových dveří'!$16:$16</definedName>
    <definedName name="_xlnm.Print_Area" localSheetId="0">'2 - Výměna vchodových dveří'!#REF!,'2 - Výměna vchodových dveří'!#REF!,'2 - Výměna vchodových dveří'!$C$4:$J$44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44" i="2" l="1"/>
  <c r="BH44" i="2"/>
  <c r="BG44" i="2"/>
  <c r="BF44" i="2"/>
  <c r="T44" i="2"/>
  <c r="R44" i="2"/>
  <c r="P44" i="2"/>
  <c r="BI43" i="2"/>
  <c r="BH43" i="2"/>
  <c r="BG43" i="2"/>
  <c r="BF43" i="2"/>
  <c r="T43" i="2"/>
  <c r="R43" i="2"/>
  <c r="P43" i="2"/>
  <c r="BI42" i="2"/>
  <c r="BH42" i="2"/>
  <c r="BG42" i="2"/>
  <c r="BF42" i="2"/>
  <c r="T42" i="2"/>
  <c r="R42" i="2"/>
  <c r="P42" i="2"/>
  <c r="BI41" i="2"/>
  <c r="BH41" i="2"/>
  <c r="BG41" i="2"/>
  <c r="BF41" i="2"/>
  <c r="T41" i="2"/>
  <c r="R41" i="2"/>
  <c r="P41" i="2"/>
  <c r="BI40" i="2"/>
  <c r="BH40" i="2"/>
  <c r="BG40" i="2"/>
  <c r="BF40" i="2"/>
  <c r="T40" i="2"/>
  <c r="R40" i="2"/>
  <c r="P40" i="2"/>
  <c r="BI39" i="2"/>
  <c r="BH39" i="2"/>
  <c r="BG39" i="2"/>
  <c r="BF39" i="2"/>
  <c r="T39" i="2"/>
  <c r="R39" i="2"/>
  <c r="P39" i="2"/>
  <c r="BI38" i="2"/>
  <c r="BH38" i="2"/>
  <c r="BG38" i="2"/>
  <c r="BF38" i="2"/>
  <c r="T38" i="2"/>
  <c r="R38" i="2"/>
  <c r="P38" i="2"/>
  <c r="BI37" i="2"/>
  <c r="BH37" i="2"/>
  <c r="BG37" i="2"/>
  <c r="BF37" i="2"/>
  <c r="T37" i="2"/>
  <c r="R37" i="2"/>
  <c r="P37" i="2"/>
  <c r="BI36" i="2"/>
  <c r="BH36" i="2"/>
  <c r="BG36" i="2"/>
  <c r="BF36" i="2"/>
  <c r="T36" i="2"/>
  <c r="R36" i="2"/>
  <c r="P36" i="2"/>
  <c r="BI34" i="2"/>
  <c r="BH34" i="2"/>
  <c r="BG34" i="2"/>
  <c r="BF34" i="2"/>
  <c r="T34" i="2"/>
  <c r="R34" i="2"/>
  <c r="P34" i="2"/>
  <c r="BI33" i="2"/>
  <c r="BH33" i="2"/>
  <c r="BG33" i="2"/>
  <c r="BF33" i="2"/>
  <c r="T33" i="2"/>
  <c r="R33" i="2"/>
  <c r="P33" i="2"/>
  <c r="BI32" i="2"/>
  <c r="BH32" i="2"/>
  <c r="BG32" i="2"/>
  <c r="BF32" i="2"/>
  <c r="T32" i="2"/>
  <c r="R32" i="2"/>
  <c r="P32" i="2"/>
  <c r="BI31" i="2"/>
  <c r="BH31" i="2"/>
  <c r="BG31" i="2"/>
  <c r="BF31" i="2"/>
  <c r="T31" i="2"/>
  <c r="R31" i="2"/>
  <c r="P31" i="2"/>
  <c r="BI30" i="2"/>
  <c r="BH30" i="2"/>
  <c r="BG30" i="2"/>
  <c r="BF30" i="2"/>
  <c r="T30" i="2"/>
  <c r="R30" i="2"/>
  <c r="P30" i="2"/>
  <c r="BI29" i="2"/>
  <c r="BH29" i="2"/>
  <c r="BG29" i="2"/>
  <c r="BF29" i="2"/>
  <c r="T29" i="2"/>
  <c r="R29" i="2"/>
  <c r="P29" i="2"/>
  <c r="BI28" i="2"/>
  <c r="BH28" i="2"/>
  <c r="BG28" i="2"/>
  <c r="BF28" i="2"/>
  <c r="T28" i="2"/>
  <c r="R28" i="2"/>
  <c r="P28" i="2"/>
  <c r="BI26" i="2"/>
  <c r="BH26" i="2"/>
  <c r="BG26" i="2"/>
  <c r="BF26" i="2"/>
  <c r="T26" i="2"/>
  <c r="R26" i="2"/>
  <c r="P26" i="2"/>
  <c r="BI25" i="2"/>
  <c r="BH25" i="2"/>
  <c r="BG25" i="2"/>
  <c r="BF25" i="2"/>
  <c r="T25" i="2"/>
  <c r="R25" i="2"/>
  <c r="P25" i="2"/>
  <c r="BI24" i="2"/>
  <c r="BH24" i="2"/>
  <c r="BG24" i="2"/>
  <c r="BF24" i="2"/>
  <c r="T24" i="2"/>
  <c r="R24" i="2"/>
  <c r="P24" i="2"/>
  <c r="BI23" i="2"/>
  <c r="BH23" i="2"/>
  <c r="BG23" i="2"/>
  <c r="BF23" i="2"/>
  <c r="T23" i="2"/>
  <c r="R23" i="2"/>
  <c r="P23" i="2"/>
  <c r="BI22" i="2"/>
  <c r="BH22" i="2"/>
  <c r="BG22" i="2"/>
  <c r="BF22" i="2"/>
  <c r="T22" i="2"/>
  <c r="R22" i="2"/>
  <c r="P22" i="2"/>
  <c r="BI21" i="2"/>
  <c r="BH21" i="2"/>
  <c r="BG21" i="2"/>
  <c r="BF21" i="2"/>
  <c r="T21" i="2"/>
  <c r="R21" i="2"/>
  <c r="P21" i="2"/>
  <c r="BI20" i="2"/>
  <c r="BH20" i="2"/>
  <c r="BG20" i="2"/>
  <c r="BF20" i="2"/>
  <c r="T20" i="2"/>
  <c r="R20" i="2"/>
  <c r="P20" i="2"/>
  <c r="J14" i="2"/>
  <c r="J13" i="2"/>
  <c r="F13" i="2"/>
  <c r="F11" i="2"/>
  <c r="E9" i="2"/>
  <c r="F14" i="2"/>
  <c r="J11" i="2"/>
  <c r="E7" i="2"/>
  <c r="BK41" i="2"/>
  <c r="BK37" i="2"/>
  <c r="BK34" i="2"/>
  <c r="J31" i="2"/>
  <c r="BK26" i="2"/>
  <c r="J44" i="2"/>
  <c r="J23" i="2"/>
  <c r="BK42" i="2"/>
  <c r="J39" i="2"/>
  <c r="J32" i="2"/>
  <c r="J29" i="2"/>
  <c r="BK24" i="2"/>
  <c r="J42" i="2"/>
  <c r="BK40" i="2"/>
  <c r="BK38" i="2"/>
  <c r="BK36" i="2"/>
  <c r="J34" i="2"/>
  <c r="BK32" i="2"/>
  <c r="J30" i="2"/>
  <c r="J28" i="2"/>
  <c r="J25" i="2"/>
  <c r="J21" i="2"/>
  <c r="BK21" i="2"/>
  <c r="BK43" i="2"/>
  <c r="J40" i="2"/>
  <c r="J38" i="2"/>
  <c r="J36" i="2"/>
  <c r="BK33" i="2"/>
  <c r="BK31" i="2"/>
  <c r="BK29" i="2"/>
  <c r="BK28" i="2"/>
  <c r="J26" i="2"/>
  <c r="BK23" i="2"/>
  <c r="BK20" i="2"/>
  <c r="BK22" i="2"/>
  <c r="J24" i="2"/>
  <c r="J20" i="2"/>
  <c r="BK44" i="2"/>
  <c r="J41" i="2"/>
  <c r="BK39" i="2"/>
  <c r="J37" i="2"/>
  <c r="J33" i="2"/>
  <c r="BK30" i="2"/>
  <c r="BK25" i="2"/>
  <c r="J22" i="2"/>
  <c r="J43" i="2"/>
  <c r="BK27" i="2" l="1"/>
  <c r="J27" i="2" s="1"/>
  <c r="T19" i="2"/>
  <c r="R19" i="2"/>
  <c r="R27" i="2"/>
  <c r="R35" i="2"/>
  <c r="BK19" i="2"/>
  <c r="J19" i="2" s="1"/>
  <c r="P27" i="2"/>
  <c r="BK35" i="2"/>
  <c r="J35" i="2" s="1"/>
  <c r="T35" i="2"/>
  <c r="P19" i="2"/>
  <c r="T27" i="2"/>
  <c r="P35" i="2"/>
  <c r="BE44" i="2"/>
  <c r="BE42" i="2"/>
  <c r="BE43" i="2"/>
  <c r="BE21" i="2"/>
  <c r="BE23" i="2"/>
  <c r="BE24" i="2"/>
  <c r="BE25" i="2"/>
  <c r="BE26" i="2"/>
  <c r="BE28" i="2"/>
  <c r="BE29" i="2"/>
  <c r="BE30" i="2"/>
  <c r="BE31" i="2"/>
  <c r="BE32" i="2"/>
  <c r="BE33" i="2"/>
  <c r="BE34" i="2"/>
  <c r="BE36" i="2"/>
  <c r="BE37" i="2"/>
  <c r="BE38" i="2"/>
  <c r="BE39" i="2"/>
  <c r="BE40" i="2"/>
  <c r="BE41" i="2"/>
  <c r="BE20" i="2"/>
  <c r="BE22" i="2"/>
  <c r="J18" i="2" l="1"/>
  <c r="J17" i="2" s="1"/>
  <c r="P18" i="2"/>
  <c r="R18" i="2"/>
  <c r="R17" i="2" s="1"/>
  <c r="T18" i="2"/>
  <c r="T17" i="2" s="1"/>
  <c r="BK18" i="2"/>
  <c r="P17" i="2" l="1"/>
  <c r="BK17" i="2"/>
</calcChain>
</file>

<file path=xl/sharedStrings.xml><?xml version="1.0" encoding="utf-8"?>
<sst xmlns="http://schemas.openxmlformats.org/spreadsheetml/2006/main" count="379" uniqueCount="146">
  <si>
    <t/>
  </si>
  <si>
    <t>21</t>
  </si>
  <si>
    <t>Stavba:</t>
  </si>
  <si>
    <t>Místo:</t>
  </si>
  <si>
    <t>Datum:</t>
  </si>
  <si>
    <t>Zadavatel:</t>
  </si>
  <si>
    <t>Uchazeč:</t>
  </si>
  <si>
    <t>Projektant:</t>
  </si>
  <si>
    <t>Zpracovatel:</t>
  </si>
  <si>
    <t>DPH</t>
  </si>
  <si>
    <t>základní</t>
  </si>
  <si>
    <t>Kód</t>
  </si>
  <si>
    <t>Popis</t>
  </si>
  <si>
    <t>Typ</t>
  </si>
  <si>
    <t>D</t>
  </si>
  <si>
    <t>0</t>
  </si>
  <si>
    <t>2</t>
  </si>
  <si>
    <t>1</t>
  </si>
  <si>
    <t>Objekt:</t>
  </si>
  <si>
    <t>Cena celkem [CZK]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</si>
  <si>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</si>
  <si>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</si>
  <si>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</si>
  <si>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</si>
  <si>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</si>
  <si>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</si>
  <si>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</si>
  <si>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</si>
  <si>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</si>
  <si>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</si>
  <si>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</si>
  <si>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</si>
  <si>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</si>
  <si>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</si>
  <si>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</si>
  <si>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</si>
  <si>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m2</t>
  </si>
  <si>
    <t>4</t>
  </si>
  <si>
    <t>kus</t>
  </si>
  <si>
    <t>m</t>
  </si>
  <si>
    <t>8</t>
  </si>
  <si>
    <t>PSV</t>
  </si>
  <si>
    <t>Práce a dodávky PSV</t>
  </si>
  <si>
    <t>741</t>
  </si>
  <si>
    <t>Elektroinstalace - silnoproud</t>
  </si>
  <si>
    <t>50</t>
  </si>
  <si>
    <t>741112061</t>
  </si>
  <si>
    <t>Montáž krabice přístrojová zapuštěná plastová kruhová</t>
  </si>
  <si>
    <t>16</t>
  </si>
  <si>
    <t>835546374</t>
  </si>
  <si>
    <t>52</t>
  </si>
  <si>
    <t>M</t>
  </si>
  <si>
    <t>34571451</t>
  </si>
  <si>
    <t>krabice pod omítku PVC přístrojová kruhová D 70mm hluboká</t>
  </si>
  <si>
    <t>32</t>
  </si>
  <si>
    <t>-1206109344</t>
  </si>
  <si>
    <t>53</t>
  </si>
  <si>
    <t>741122016</t>
  </si>
  <si>
    <t>Montáž kabel Cu bez ukončení uložený pod omítku plný kulatý 3x2,5 až 6 mm2 (např. CYKY)</t>
  </si>
  <si>
    <t>518555995</t>
  </si>
  <si>
    <t>55</t>
  </si>
  <si>
    <t>34111532</t>
  </si>
  <si>
    <t>kabel silový oheň retardující bezhalogenový s funkčností při požáru 180min a P60-R reakce na oheň B2cas1d1a1 jádro Cu 0,6/1kV (1-CSKH-V) 3x2,5mm2</t>
  </si>
  <si>
    <t>43147535</t>
  </si>
  <si>
    <t>14</t>
  </si>
  <si>
    <t>7413102R</t>
  </si>
  <si>
    <t>D+M kompletního el. automatického otvírače vchodových dveří s nůžkovým tlačným ramínkem, dveře hmotnosti 120kg a šířky 120cm, pracovní teplota minus 15 až plus 50 stupňů celsia, šířka otevření 110 stupňů</t>
  </si>
  <si>
    <t>ks</t>
  </si>
  <si>
    <t>-969768546</t>
  </si>
  <si>
    <t>73</t>
  </si>
  <si>
    <t>741810001</t>
  </si>
  <si>
    <t>Celková prohlídka elektrického rozvodu a zařízení do 100 000,- Kč</t>
  </si>
  <si>
    <t>-1645041710</t>
  </si>
  <si>
    <t>56</t>
  </si>
  <si>
    <t>998741201</t>
  </si>
  <si>
    <t>Přesun hmot procentní pro silnoproud v objektech v do 6 m</t>
  </si>
  <si>
    <t>%</t>
  </si>
  <si>
    <t>-499456733</t>
  </si>
  <si>
    <t>742</t>
  </si>
  <si>
    <t>Elektroinstalace - slaboproud</t>
  </si>
  <si>
    <t>38</t>
  </si>
  <si>
    <t>742240001</t>
  </si>
  <si>
    <t>Montáž čtečky karet k elektronické kontrole vstupu</t>
  </si>
  <si>
    <t>-1860463641</t>
  </si>
  <si>
    <t>39</t>
  </si>
  <si>
    <t>40467052</t>
  </si>
  <si>
    <t>čtečka bezkontaktní antivandal</t>
  </si>
  <si>
    <t>-175585840</t>
  </si>
  <si>
    <t>42</t>
  </si>
  <si>
    <t>742-1</t>
  </si>
  <si>
    <t>Náhradní bezkontaktní čip RFID, základní odolnost proti poškozeníí, provozní teplota minus 40 až plus 85 stupňů celsia</t>
  </si>
  <si>
    <t>1417188525</t>
  </si>
  <si>
    <t>48</t>
  </si>
  <si>
    <t>742320012</t>
  </si>
  <si>
    <t>Montáž elektromechanického zámku včetně trasy dveřmi a přechodové krabice</t>
  </si>
  <si>
    <t>-552882117</t>
  </si>
  <si>
    <t>46</t>
  </si>
  <si>
    <t>ADI.0035003.URS</t>
  </si>
  <si>
    <t>Elektromechanický levý zámek,backset 35mm,hloubka zámku 51,rozteč 92mm</t>
  </si>
  <si>
    <t>128</t>
  </si>
  <si>
    <t>595602139</t>
  </si>
  <si>
    <t>47</t>
  </si>
  <si>
    <t>ADI.0035061.URS</t>
  </si>
  <si>
    <t>6m propojovací kabel s konektorem pro el.zámky</t>
  </si>
  <si>
    <t>-790064838</t>
  </si>
  <si>
    <t>62</t>
  </si>
  <si>
    <t>998742201</t>
  </si>
  <si>
    <t>Přesun hmot procentní pro slaboproud v objektech v do 6 m</t>
  </si>
  <si>
    <t>-632982155</t>
  </si>
  <si>
    <t>766</t>
  </si>
  <si>
    <t>Konstrukce truhlářské</t>
  </si>
  <si>
    <t>17</t>
  </si>
  <si>
    <t>766622862</t>
  </si>
  <si>
    <t>Vyvěšení křídel dřevěných nebo plastových okenních přes 1,5 m2</t>
  </si>
  <si>
    <t>-2076862748</t>
  </si>
  <si>
    <t>18</t>
  </si>
  <si>
    <t>766660441</t>
  </si>
  <si>
    <t>Montáž vchodových dveří jednokřídlových s díly a nadsvětlíkem do zdiva</t>
  </si>
  <si>
    <t>468453141</t>
  </si>
  <si>
    <t>19</t>
  </si>
  <si>
    <t>61173209</t>
  </si>
  <si>
    <t>dveře jednokřídlé dřevěné prosklené s bočním pevným zasklením, max rozměru otvoru 6,0m2 bezpečnostní třídy RC2 - viz. Foto původních</t>
  </si>
  <si>
    <t>361716196</t>
  </si>
  <si>
    <t>20</t>
  </si>
  <si>
    <t>766660734</t>
  </si>
  <si>
    <t>Montáž dveřního bezpečnostního kování - panikového</t>
  </si>
  <si>
    <t>667004981</t>
  </si>
  <si>
    <t>54914135</t>
  </si>
  <si>
    <t>kování panikové klika/madlo</t>
  </si>
  <si>
    <t>1287970888</t>
  </si>
  <si>
    <t>22</t>
  </si>
  <si>
    <t>766699761</t>
  </si>
  <si>
    <t>Montáž překrytí stěnových spár lištou plochou</t>
  </si>
  <si>
    <t>-938956583</t>
  </si>
  <si>
    <t>23</t>
  </si>
  <si>
    <t>19416007</t>
  </si>
  <si>
    <t>lišta ukončovací z eloxovaného hliníku 8mm - vnější</t>
  </si>
  <si>
    <t>715222703</t>
  </si>
  <si>
    <t>24</t>
  </si>
  <si>
    <t>59040085</t>
  </si>
  <si>
    <t>lišta dřevěná kolem dveří - vnitřní</t>
  </si>
  <si>
    <t>1486083270</t>
  </si>
  <si>
    <t>25</t>
  </si>
  <si>
    <t>998766201</t>
  </si>
  <si>
    <t>Přesun hmot procentní pro kce truhlářské v objektech v do 6 m</t>
  </si>
  <si>
    <t>-1222562072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</si>
</sst>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1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0" fillId="0" borderId="5" xfId="0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" fontId="10" fillId="0" borderId="0" xfId="0" applyNumberFormat="1" applyFont="1"/>
    <xf numFmtId="165" fontId="11" fillId="0" borderId="5" xfId="0" applyNumberFormat="1" applyFont="1" applyBorder="1"/>
    <xf numFmtId="165" fontId="11" fillId="0" borderId="6" xfId="0" applyNumberFormat="1" applyFont="1" applyBorder="1"/>
    <xf numFmtId="4" fontId="12" fillId="0" borderId="0" xfId="0" applyNumberFormat="1" applyFont="1" applyAlignment="1">
      <alignment vertical="center"/>
    </xf>
    <xf numFmtId="0" fontId="6" fillId="0" borderId="3" xfId="0" applyFon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Protection="1">
      <protection locked="0"/>
    </xf>
    <xf numFmtId="4" fontId="4" fillId="0" borderId="0" xfId="0" applyNumberFormat="1" applyFont="1"/>
    <xf numFmtId="0" fontId="6" fillId="0" borderId="7" xfId="0" applyFont="1" applyBorder="1"/>
    <xf numFmtId="165" fontId="6" fillId="0" borderId="0" xfId="0" applyNumberFormat="1" applyFont="1"/>
    <xf numFmtId="165" fontId="6" fillId="0" borderId="8" xfId="0" applyNumberFormat="1" applyFont="1" applyBorder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8" fillId="0" borderId="12" xfId="0" applyNumberFormat="1" applyFont="1" applyBorder="1" applyAlignment="1" applyProtection="1">
      <alignment vertical="center"/>
      <protection locked="0"/>
    </xf>
    <xf numFmtId="4" fontId="8" fillId="2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165" fontId="9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66" fontId="13" fillId="0" borderId="12" xfId="0" applyNumberFormat="1" applyFont="1" applyBorder="1" applyAlignment="1" applyProtection="1">
      <alignment vertical="center"/>
      <protection locked="0"/>
    </xf>
    <xf numFmtId="4" fontId="13" fillId="2" borderId="12" xfId="0" applyNumberFormat="1" applyFont="1" applyFill="1" applyBorder="1" applyAlignment="1" applyProtection="1">
      <alignment vertical="center"/>
      <protection locked="0"/>
    </xf>
    <xf numFmtId="4" fontId="13" fillId="0" borderId="12" xfId="0" applyNumberFormat="1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166" fontId="8" fillId="2" borderId="1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BM44"/>
  <sheetViews>
    <sheetView showGridLines="0" tabSelected="1" topLeftCell="A24" workbookViewId="0">
      <selection activeCell="Y24" sqref="Y24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3" spans="2:20" s="1" customFormat="1" ht="6.95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9"/>
    </row>
    <row r="4" spans="2:20" s="1" customFormat="1" ht="24.95" customHeight="1" x14ac:dyDescent="0.2">
      <c r="B4" s="9"/>
      <c r="C4" s="5" t="s">
        <v>21</v>
      </c>
      <c r="L4" s="9"/>
    </row>
    <row r="5" spans="2:20" s="1" customFormat="1" ht="6.95" customHeight="1" x14ac:dyDescent="0.2">
      <c r="B5" s="9"/>
      <c r="L5" s="9"/>
    </row>
    <row r="6" spans="2:20" s="1" customFormat="1" ht="12" customHeight="1" x14ac:dyDescent="0.2">
      <c r="B6" s="9"/>
      <c r="C6" s="7" t="s">
        <v>2</v>
      </c>
      <c r="L6" s="9"/>
    </row>
    <row r="7" spans="2:20" s="1" customFormat="1" ht="16.5" customHeight="1" x14ac:dyDescent="0.2">
      <c r="B7" s="9"/>
      <c r="E7" s="67" t="e">
        <f>#REF!</f>
        <v>#REF!</v>
      </c>
      <c r="F7" s="68"/>
      <c r="G7" s="68"/>
      <c r="H7" s="68"/>
      <c r="L7" s="9"/>
    </row>
    <row r="8" spans="2:20" s="1" customFormat="1" ht="12" customHeight="1" x14ac:dyDescent="0.2">
      <c r="B8" s="9"/>
      <c r="C8" s="7" t="s">
        <v>18</v>
      </c>
      <c r="L8" s="9"/>
    </row>
    <row r="9" spans="2:20" s="1" customFormat="1" ht="16.5" customHeight="1" x14ac:dyDescent="0.2">
      <c r="B9" s="9"/>
      <c r="E9" s="69" t="e">
        <f>#REF!</f>
        <v>#REF!</v>
      </c>
      <c r="F9" s="70"/>
      <c r="G9" s="70"/>
      <c r="H9" s="70"/>
      <c r="L9" s="9"/>
    </row>
    <row r="10" spans="2:20" s="1" customFormat="1" ht="6.95" customHeight="1" x14ac:dyDescent="0.2">
      <c r="B10" s="9"/>
      <c r="L10" s="9"/>
    </row>
    <row r="11" spans="2:20" s="1" customFormat="1" ht="12" customHeight="1" x14ac:dyDescent="0.2">
      <c r="B11" s="9"/>
      <c r="C11" s="7" t="s">
        <v>3</v>
      </c>
      <c r="F11" s="6" t="e">
        <f>#REF!</f>
        <v>#REF!</v>
      </c>
      <c r="I11" s="7" t="s">
        <v>4</v>
      </c>
      <c r="J11" s="12" t="e">
        <f>IF(#REF!="","",#REF!)</f>
        <v>#REF!</v>
      </c>
      <c r="L11" s="9"/>
    </row>
    <row r="12" spans="2:20" s="1" customFormat="1" ht="6.95" customHeight="1" x14ac:dyDescent="0.2">
      <c r="B12" s="9"/>
      <c r="L12" s="9"/>
    </row>
    <row r="13" spans="2:20" s="1" customFormat="1" ht="15.2" customHeight="1" x14ac:dyDescent="0.2">
      <c r="B13" s="9"/>
      <c r="C13" s="7" t="s">
        <v>5</v>
      </c>
      <c r="F13" s="6" t="e">
        <f>#REF!</f>
        <v>#REF!</v>
      </c>
      <c r="I13" s="7" t="s">
        <v>7</v>
      </c>
      <c r="J13" s="8" t="e">
        <f>#REF!</f>
        <v>#REF!</v>
      </c>
      <c r="L13" s="9"/>
    </row>
    <row r="14" spans="2:20" s="1" customFormat="1" ht="15.2" customHeight="1" x14ac:dyDescent="0.2">
      <c r="B14" s="9"/>
      <c r="C14" s="7" t="s">
        <v>6</v>
      </c>
      <c r="F14" s="6" t="e">
        <f>IF(#REF!="","",#REF!)</f>
        <v>#REF!</v>
      </c>
      <c r="I14" s="7" t="s">
        <v>8</v>
      </c>
      <c r="J14" s="8" t="e">
        <f>#REF!</f>
        <v>#REF!</v>
      </c>
      <c r="L14" s="9"/>
    </row>
    <row r="15" spans="2:20" s="1" customFormat="1" ht="10.35" customHeight="1" x14ac:dyDescent="0.2">
      <c r="B15" s="9"/>
      <c r="L15" s="9"/>
    </row>
    <row r="16" spans="2:20" s="2" customFormat="1" ht="29.25" customHeight="1" x14ac:dyDescent="0.2">
      <c r="B16" s="19"/>
      <c r="C16" s="20" t="s">
        <v>22</v>
      </c>
      <c r="D16" s="21" t="s">
        <v>13</v>
      </c>
      <c r="E16" s="21" t="s">
        <v>11</v>
      </c>
      <c r="F16" s="21" t="s">
        <v>12</v>
      </c>
      <c r="G16" s="21" t="s">
        <v>23</v>
      </c>
      <c r="H16" s="21" t="s">
        <v>24</v>
      </c>
      <c r="I16" s="21" t="s">
        <v>25</v>
      </c>
      <c r="J16" s="22" t="s">
        <v>19</v>
      </c>
      <c r="K16" s="23" t="s">
        <v>26</v>
      </c>
      <c r="L16" s="19"/>
      <c r="M16" s="14" t="s">
        <v>0</v>
      </c>
      <c r="N16" s="15" t="s">
        <v>9</v>
      </c>
      <c r="O16" s="15" t="s">
        <v>27</v>
      </c>
      <c r="P16" s="15" t="s">
        <v>28</v>
      </c>
      <c r="Q16" s="15" t="s">
        <v>29</v>
      </c>
      <c r="R16" s="15" t="s">
        <v>30</v>
      </c>
      <c r="S16" s="15" t="s">
        <v>31</v>
      </c>
      <c r="T16" s="16" t="s">
        <v>32</v>
      </c>
    </row>
    <row r="17" spans="2:65" s="1" customFormat="1" ht="22.9" customHeight="1" x14ac:dyDescent="0.25">
      <c r="B17" s="9"/>
      <c r="C17" s="18" t="s">
        <v>33</v>
      </c>
      <c r="J17" s="24">
        <f>J18</f>
        <v>0</v>
      </c>
      <c r="L17" s="9"/>
      <c r="M17" s="17"/>
      <c r="N17" s="13"/>
      <c r="O17" s="13"/>
      <c r="P17" s="25" t="e">
        <f>#REF!+P18+#REF!</f>
        <v>#REF!</v>
      </c>
      <c r="Q17" s="13"/>
      <c r="R17" s="25" t="e">
        <f>#REF!+R18+#REF!</f>
        <v>#REF!</v>
      </c>
      <c r="S17" s="13"/>
      <c r="T17" s="26" t="e">
        <f>#REF!+T18+#REF!</f>
        <v>#REF!</v>
      </c>
      <c r="AT17" s="4" t="s">
        <v>14</v>
      </c>
      <c r="AU17" s="4" t="s">
        <v>20</v>
      </c>
      <c r="BK17" s="27" t="e">
        <f>#REF!+BK18+#REF!</f>
        <v>#REF!</v>
      </c>
    </row>
    <row r="18" spans="2:65" s="3" customFormat="1" ht="25.9" customHeight="1" x14ac:dyDescent="0.2">
      <c r="B18" s="28"/>
      <c r="D18" s="29" t="s">
        <v>14</v>
      </c>
      <c r="E18" s="30" t="s">
        <v>41</v>
      </c>
      <c r="F18" s="30" t="s">
        <v>42</v>
      </c>
      <c r="I18" s="31"/>
      <c r="J18" s="32">
        <f>SUM(J19+J27+J35)</f>
        <v>0</v>
      </c>
      <c r="L18" s="28"/>
      <c r="M18" s="33"/>
      <c r="P18" s="34" t="e">
        <f>P19+P27+#REF!+P35+#REF!+#REF!+#REF!+#REF!</f>
        <v>#REF!</v>
      </c>
      <c r="R18" s="34" t="e">
        <f>R19+R27+#REF!+R35+#REF!+#REF!+#REF!+#REF!</f>
        <v>#REF!</v>
      </c>
      <c r="T18" s="35" t="e">
        <f>T19+T27+#REF!+T35+#REF!+#REF!+#REF!+#REF!</f>
        <v>#REF!</v>
      </c>
      <c r="AR18" s="29" t="s">
        <v>16</v>
      </c>
      <c r="AT18" s="36" t="s">
        <v>14</v>
      </c>
      <c r="AU18" s="36" t="s">
        <v>15</v>
      </c>
      <c r="AY18" s="29" t="s">
        <v>34</v>
      </c>
      <c r="BK18" s="37" t="e">
        <f>BK19+BK27+#REF!+BK35+#REF!+#REF!+#REF!+#REF!</f>
        <v>#REF!</v>
      </c>
    </row>
    <row r="19" spans="2:65" s="3" customFormat="1" ht="22.9" customHeight="1" x14ac:dyDescent="0.2">
      <c r="B19" s="28"/>
      <c r="D19" s="29" t="s">
        <v>14</v>
      </c>
      <c r="E19" s="38" t="s">
        <v>43</v>
      </c>
      <c r="F19" s="38" t="s">
        <v>44</v>
      </c>
      <c r="I19" s="31"/>
      <c r="J19" s="39">
        <f>BK19</f>
        <v>0</v>
      </c>
      <c r="L19" s="28"/>
      <c r="M19" s="33"/>
      <c r="P19" s="34">
        <f>SUM(P20:P26)</f>
        <v>0</v>
      </c>
      <c r="R19" s="34">
        <f>SUM(R20:R26)</f>
        <v>4.7499999999999999E-3</v>
      </c>
      <c r="T19" s="35">
        <f>SUM(T20:T26)</f>
        <v>0</v>
      </c>
      <c r="AR19" s="29" t="s">
        <v>16</v>
      </c>
      <c r="AT19" s="36" t="s">
        <v>14</v>
      </c>
      <c r="AU19" s="36" t="s">
        <v>17</v>
      </c>
      <c r="AY19" s="29" t="s">
        <v>34</v>
      </c>
      <c r="BK19" s="37">
        <f>SUM(BK20:BK26)</f>
        <v>0</v>
      </c>
    </row>
    <row r="20" spans="2:65" s="1" customFormat="1" ht="21.75" customHeight="1" x14ac:dyDescent="0.2">
      <c r="B20" s="40"/>
      <c r="C20" s="41" t="s">
        <v>45</v>
      </c>
      <c r="D20" s="41" t="s">
        <v>35</v>
      </c>
      <c r="E20" s="42" t="s">
        <v>46</v>
      </c>
      <c r="F20" s="43" t="s">
        <v>47</v>
      </c>
      <c r="G20" s="44" t="s">
        <v>38</v>
      </c>
      <c r="H20" s="45">
        <v>3</v>
      </c>
      <c r="I20" s="46"/>
      <c r="J20" s="47">
        <f t="shared" ref="J20:J26" si="0">ROUND(I20*H20,2)</f>
        <v>0</v>
      </c>
      <c r="K20" s="48"/>
      <c r="L20" s="9"/>
      <c r="M20" s="49" t="s">
        <v>0</v>
      </c>
      <c r="N20" s="50" t="s">
        <v>10</v>
      </c>
      <c r="P20" s="51">
        <f t="shared" ref="P20:P26" si="1">O20*H20</f>
        <v>0</v>
      </c>
      <c r="Q20" s="51">
        <v>0</v>
      </c>
      <c r="R20" s="51">
        <f t="shared" ref="R20:R26" si="2">Q20*H20</f>
        <v>0</v>
      </c>
      <c r="S20" s="51">
        <v>0</v>
      </c>
      <c r="T20" s="52">
        <f t="shared" ref="T20:T26" si="3">S20*H20</f>
        <v>0</v>
      </c>
      <c r="AR20" s="53" t="s">
        <v>48</v>
      </c>
      <c r="AT20" s="53" t="s">
        <v>35</v>
      </c>
      <c r="AU20" s="53" t="s">
        <v>16</v>
      </c>
      <c r="AY20" s="4" t="s">
        <v>34</v>
      </c>
      <c r="BE20" s="54">
        <f t="shared" ref="BE20:BE26" si="4">IF(N20="základní",J20,0)</f>
        <v>0</v>
      </c>
      <c r="BF20" s="54">
        <f t="shared" ref="BF20:BF26" si="5">IF(N20="snížená",J20,0)</f>
        <v>0</v>
      </c>
      <c r="BG20" s="54">
        <f t="shared" ref="BG20:BG26" si="6">IF(N20="zákl. přenesená",J20,0)</f>
        <v>0</v>
      </c>
      <c r="BH20" s="54">
        <f t="shared" ref="BH20:BH26" si="7">IF(N20="sníž. přenesená",J20,0)</f>
        <v>0</v>
      </c>
      <c r="BI20" s="54">
        <f t="shared" ref="BI20:BI26" si="8">IF(N20="nulová",J20,0)</f>
        <v>0</v>
      </c>
      <c r="BJ20" s="4" t="s">
        <v>17</v>
      </c>
      <c r="BK20" s="54">
        <f t="shared" ref="BK20:BK26" si="9">ROUND(I20*H20,2)</f>
        <v>0</v>
      </c>
      <c r="BL20" s="4" t="s">
        <v>48</v>
      </c>
      <c r="BM20" s="53" t="s">
        <v>49</v>
      </c>
    </row>
    <row r="21" spans="2:65" s="1" customFormat="1" ht="24.2" customHeight="1" x14ac:dyDescent="0.2">
      <c r="B21" s="40"/>
      <c r="C21" s="55" t="s">
        <v>50</v>
      </c>
      <c r="D21" s="55" t="s">
        <v>51</v>
      </c>
      <c r="E21" s="56" t="s">
        <v>52</v>
      </c>
      <c r="F21" s="57" t="s">
        <v>53</v>
      </c>
      <c r="G21" s="58" t="s">
        <v>38</v>
      </c>
      <c r="H21" s="59">
        <v>3</v>
      </c>
      <c r="I21" s="60"/>
      <c r="J21" s="61">
        <f t="shared" si="0"/>
        <v>0</v>
      </c>
      <c r="K21" s="62"/>
      <c r="L21" s="63"/>
      <c r="M21" s="64" t="s">
        <v>0</v>
      </c>
      <c r="N21" s="65" t="s">
        <v>10</v>
      </c>
      <c r="P21" s="51">
        <f t="shared" si="1"/>
        <v>0</v>
      </c>
      <c r="Q21" s="51">
        <v>5.0000000000000002E-5</v>
      </c>
      <c r="R21" s="51">
        <f t="shared" si="2"/>
        <v>1.5000000000000001E-4</v>
      </c>
      <c r="S21" s="51">
        <v>0</v>
      </c>
      <c r="T21" s="52">
        <f t="shared" si="3"/>
        <v>0</v>
      </c>
      <c r="AR21" s="53" t="s">
        <v>54</v>
      </c>
      <c r="AT21" s="53" t="s">
        <v>51</v>
      </c>
      <c r="AU21" s="53" t="s">
        <v>16</v>
      </c>
      <c r="AY21" s="4" t="s">
        <v>34</v>
      </c>
      <c r="BE21" s="54">
        <f t="shared" si="4"/>
        <v>0</v>
      </c>
      <c r="BF21" s="54">
        <f t="shared" si="5"/>
        <v>0</v>
      </c>
      <c r="BG21" s="54">
        <f t="shared" si="6"/>
        <v>0</v>
      </c>
      <c r="BH21" s="54">
        <f t="shared" si="7"/>
        <v>0</v>
      </c>
      <c r="BI21" s="54">
        <f t="shared" si="8"/>
        <v>0</v>
      </c>
      <c r="BJ21" s="4" t="s">
        <v>17</v>
      </c>
      <c r="BK21" s="54">
        <f t="shared" si="9"/>
        <v>0</v>
      </c>
      <c r="BL21" s="4" t="s">
        <v>48</v>
      </c>
      <c r="BM21" s="53" t="s">
        <v>55</v>
      </c>
    </row>
    <row r="22" spans="2:65" s="1" customFormat="1" ht="33" customHeight="1" x14ac:dyDescent="0.2">
      <c r="B22" s="40"/>
      <c r="C22" s="41" t="s">
        <v>56</v>
      </c>
      <c r="D22" s="41" t="s">
        <v>35</v>
      </c>
      <c r="E22" s="42" t="s">
        <v>57</v>
      </c>
      <c r="F22" s="43" t="s">
        <v>58</v>
      </c>
      <c r="G22" s="44" t="s">
        <v>39</v>
      </c>
      <c r="H22" s="45">
        <v>20</v>
      </c>
      <c r="I22" s="46"/>
      <c r="J22" s="47">
        <f t="shared" si="0"/>
        <v>0</v>
      </c>
      <c r="K22" s="48"/>
      <c r="L22" s="9"/>
      <c r="M22" s="49" t="s">
        <v>0</v>
      </c>
      <c r="N22" s="50" t="s">
        <v>10</v>
      </c>
      <c r="P22" s="51">
        <f t="shared" si="1"/>
        <v>0</v>
      </c>
      <c r="Q22" s="51">
        <v>0</v>
      </c>
      <c r="R22" s="51">
        <f t="shared" si="2"/>
        <v>0</v>
      </c>
      <c r="S22" s="51">
        <v>0</v>
      </c>
      <c r="T22" s="52">
        <f t="shared" si="3"/>
        <v>0</v>
      </c>
      <c r="AR22" s="53" t="s">
        <v>48</v>
      </c>
      <c r="AT22" s="53" t="s">
        <v>35</v>
      </c>
      <c r="AU22" s="53" t="s">
        <v>16</v>
      </c>
      <c r="AY22" s="4" t="s">
        <v>34</v>
      </c>
      <c r="BE22" s="54">
        <f t="shared" si="4"/>
        <v>0</v>
      </c>
      <c r="BF22" s="54">
        <f t="shared" si="5"/>
        <v>0</v>
      </c>
      <c r="BG22" s="54">
        <f t="shared" si="6"/>
        <v>0</v>
      </c>
      <c r="BH22" s="54">
        <f t="shared" si="7"/>
        <v>0</v>
      </c>
      <c r="BI22" s="54">
        <f t="shared" si="8"/>
        <v>0</v>
      </c>
      <c r="BJ22" s="4" t="s">
        <v>17</v>
      </c>
      <c r="BK22" s="54">
        <f t="shared" si="9"/>
        <v>0</v>
      </c>
      <c r="BL22" s="4" t="s">
        <v>48</v>
      </c>
      <c r="BM22" s="53" t="s">
        <v>59</v>
      </c>
    </row>
    <row r="23" spans="2:65" s="1" customFormat="1" ht="44.25" customHeight="1" x14ac:dyDescent="0.2">
      <c r="B23" s="40"/>
      <c r="C23" s="55" t="s">
        <v>60</v>
      </c>
      <c r="D23" s="55" t="s">
        <v>51</v>
      </c>
      <c r="E23" s="56" t="s">
        <v>61</v>
      </c>
      <c r="F23" s="57" t="s">
        <v>62</v>
      </c>
      <c r="G23" s="58" t="s">
        <v>39</v>
      </c>
      <c r="H23" s="59">
        <v>20</v>
      </c>
      <c r="I23" s="60"/>
      <c r="J23" s="61">
        <f t="shared" si="0"/>
        <v>0</v>
      </c>
      <c r="K23" s="62"/>
      <c r="L23" s="63"/>
      <c r="M23" s="64" t="s">
        <v>0</v>
      </c>
      <c r="N23" s="65" t="s">
        <v>10</v>
      </c>
      <c r="P23" s="51">
        <f t="shared" si="1"/>
        <v>0</v>
      </c>
      <c r="Q23" s="51">
        <v>2.3000000000000001E-4</v>
      </c>
      <c r="R23" s="51">
        <f t="shared" si="2"/>
        <v>4.5999999999999999E-3</v>
      </c>
      <c r="S23" s="51">
        <v>0</v>
      </c>
      <c r="T23" s="52">
        <f t="shared" si="3"/>
        <v>0</v>
      </c>
      <c r="AR23" s="53" t="s">
        <v>54</v>
      </c>
      <c r="AT23" s="53" t="s">
        <v>51</v>
      </c>
      <c r="AU23" s="53" t="s">
        <v>16</v>
      </c>
      <c r="AY23" s="4" t="s">
        <v>34</v>
      </c>
      <c r="BE23" s="54">
        <f t="shared" si="4"/>
        <v>0</v>
      </c>
      <c r="BF23" s="54">
        <f t="shared" si="5"/>
        <v>0</v>
      </c>
      <c r="BG23" s="54">
        <f t="shared" si="6"/>
        <v>0</v>
      </c>
      <c r="BH23" s="54">
        <f t="shared" si="7"/>
        <v>0</v>
      </c>
      <c r="BI23" s="54">
        <f t="shared" si="8"/>
        <v>0</v>
      </c>
      <c r="BJ23" s="4" t="s">
        <v>17</v>
      </c>
      <c r="BK23" s="54">
        <f t="shared" si="9"/>
        <v>0</v>
      </c>
      <c r="BL23" s="4" t="s">
        <v>48</v>
      </c>
      <c r="BM23" s="53" t="s">
        <v>63</v>
      </c>
    </row>
    <row r="24" spans="2:65" s="1" customFormat="1" ht="55.5" customHeight="1" x14ac:dyDescent="0.2">
      <c r="B24" s="40"/>
      <c r="C24" s="41" t="s">
        <v>64</v>
      </c>
      <c r="D24" s="41" t="s">
        <v>35</v>
      </c>
      <c r="E24" s="42" t="s">
        <v>65</v>
      </c>
      <c r="F24" s="43" t="s">
        <v>66</v>
      </c>
      <c r="G24" s="44" t="s">
        <v>67</v>
      </c>
      <c r="H24" s="45">
        <v>1</v>
      </c>
      <c r="I24" s="46"/>
      <c r="J24" s="47">
        <f t="shared" si="0"/>
        <v>0</v>
      </c>
      <c r="K24" s="48"/>
      <c r="L24" s="9"/>
      <c r="M24" s="49" t="s">
        <v>0</v>
      </c>
      <c r="N24" s="50" t="s">
        <v>10</v>
      </c>
      <c r="P24" s="51">
        <f t="shared" si="1"/>
        <v>0</v>
      </c>
      <c r="Q24" s="51">
        <v>0</v>
      </c>
      <c r="R24" s="51">
        <f t="shared" si="2"/>
        <v>0</v>
      </c>
      <c r="S24" s="51">
        <v>0</v>
      </c>
      <c r="T24" s="52">
        <f t="shared" si="3"/>
        <v>0</v>
      </c>
      <c r="AR24" s="53" t="s">
        <v>48</v>
      </c>
      <c r="AT24" s="53" t="s">
        <v>35</v>
      </c>
      <c r="AU24" s="53" t="s">
        <v>16</v>
      </c>
      <c r="AY24" s="4" t="s">
        <v>34</v>
      </c>
      <c r="BE24" s="54">
        <f t="shared" si="4"/>
        <v>0</v>
      </c>
      <c r="BF24" s="54">
        <f t="shared" si="5"/>
        <v>0</v>
      </c>
      <c r="BG24" s="54">
        <f t="shared" si="6"/>
        <v>0</v>
      </c>
      <c r="BH24" s="54">
        <f t="shared" si="7"/>
        <v>0</v>
      </c>
      <c r="BI24" s="54">
        <f t="shared" si="8"/>
        <v>0</v>
      </c>
      <c r="BJ24" s="4" t="s">
        <v>17</v>
      </c>
      <c r="BK24" s="54">
        <f t="shared" si="9"/>
        <v>0</v>
      </c>
      <c r="BL24" s="4" t="s">
        <v>48</v>
      </c>
      <c r="BM24" s="53" t="s">
        <v>68</v>
      </c>
    </row>
    <row r="25" spans="2:65" s="1" customFormat="1" ht="24.2" customHeight="1" x14ac:dyDescent="0.2">
      <c r="B25" s="40"/>
      <c r="C25" s="41" t="s">
        <v>69</v>
      </c>
      <c r="D25" s="41" t="s">
        <v>35</v>
      </c>
      <c r="E25" s="42" t="s">
        <v>70</v>
      </c>
      <c r="F25" s="43" t="s">
        <v>71</v>
      </c>
      <c r="G25" s="44" t="s">
        <v>38</v>
      </c>
      <c r="H25" s="45">
        <v>1</v>
      </c>
      <c r="I25" s="46"/>
      <c r="J25" s="47">
        <f t="shared" si="0"/>
        <v>0</v>
      </c>
      <c r="K25" s="48"/>
      <c r="L25" s="9"/>
      <c r="M25" s="49" t="s">
        <v>0</v>
      </c>
      <c r="N25" s="50" t="s">
        <v>10</v>
      </c>
      <c r="P25" s="51">
        <f t="shared" si="1"/>
        <v>0</v>
      </c>
      <c r="Q25" s="51">
        <v>0</v>
      </c>
      <c r="R25" s="51">
        <f t="shared" si="2"/>
        <v>0</v>
      </c>
      <c r="S25" s="51">
        <v>0</v>
      </c>
      <c r="T25" s="52">
        <f t="shared" si="3"/>
        <v>0</v>
      </c>
      <c r="AR25" s="53" t="s">
        <v>48</v>
      </c>
      <c r="AT25" s="53" t="s">
        <v>35</v>
      </c>
      <c r="AU25" s="53" t="s">
        <v>16</v>
      </c>
      <c r="AY25" s="4" t="s">
        <v>34</v>
      </c>
      <c r="BE25" s="54">
        <f t="shared" si="4"/>
        <v>0</v>
      </c>
      <c r="BF25" s="54">
        <f t="shared" si="5"/>
        <v>0</v>
      </c>
      <c r="BG25" s="54">
        <f t="shared" si="6"/>
        <v>0</v>
      </c>
      <c r="BH25" s="54">
        <f t="shared" si="7"/>
        <v>0</v>
      </c>
      <c r="BI25" s="54">
        <f t="shared" si="8"/>
        <v>0</v>
      </c>
      <c r="BJ25" s="4" t="s">
        <v>17</v>
      </c>
      <c r="BK25" s="54">
        <f t="shared" si="9"/>
        <v>0</v>
      </c>
      <c r="BL25" s="4" t="s">
        <v>48</v>
      </c>
      <c r="BM25" s="53" t="s">
        <v>72</v>
      </c>
    </row>
    <row r="26" spans="2:65" s="1" customFormat="1" ht="24.2" customHeight="1" x14ac:dyDescent="0.2">
      <c r="B26" s="40"/>
      <c r="C26" s="41" t="s">
        <v>73</v>
      </c>
      <c r="D26" s="41" t="s">
        <v>35</v>
      </c>
      <c r="E26" s="42" t="s">
        <v>74</v>
      </c>
      <c r="F26" s="43" t="s">
        <v>75</v>
      </c>
      <c r="G26" s="44" t="s">
        <v>76</v>
      </c>
      <c r="H26" s="66"/>
      <c r="I26" s="46"/>
      <c r="J26" s="47">
        <f t="shared" si="0"/>
        <v>0</v>
      </c>
      <c r="K26" s="48"/>
      <c r="L26" s="9"/>
      <c r="M26" s="49" t="s">
        <v>0</v>
      </c>
      <c r="N26" s="50" t="s">
        <v>10</v>
      </c>
      <c r="P26" s="51">
        <f t="shared" si="1"/>
        <v>0</v>
      </c>
      <c r="Q26" s="51">
        <v>0</v>
      </c>
      <c r="R26" s="51">
        <f t="shared" si="2"/>
        <v>0</v>
      </c>
      <c r="S26" s="51">
        <v>0</v>
      </c>
      <c r="T26" s="52">
        <f t="shared" si="3"/>
        <v>0</v>
      </c>
      <c r="AR26" s="53" t="s">
        <v>48</v>
      </c>
      <c r="AT26" s="53" t="s">
        <v>35</v>
      </c>
      <c r="AU26" s="53" t="s">
        <v>16</v>
      </c>
      <c r="AY26" s="4" t="s">
        <v>34</v>
      </c>
      <c r="BE26" s="54">
        <f t="shared" si="4"/>
        <v>0</v>
      </c>
      <c r="BF26" s="54">
        <f t="shared" si="5"/>
        <v>0</v>
      </c>
      <c r="BG26" s="54">
        <f t="shared" si="6"/>
        <v>0</v>
      </c>
      <c r="BH26" s="54">
        <f t="shared" si="7"/>
        <v>0</v>
      </c>
      <c r="BI26" s="54">
        <f t="shared" si="8"/>
        <v>0</v>
      </c>
      <c r="BJ26" s="4" t="s">
        <v>17</v>
      </c>
      <c r="BK26" s="54">
        <f t="shared" si="9"/>
        <v>0</v>
      </c>
      <c r="BL26" s="4" t="s">
        <v>48</v>
      </c>
      <c r="BM26" s="53" t="s">
        <v>77</v>
      </c>
    </row>
    <row r="27" spans="2:65" s="3" customFormat="1" ht="22.9" customHeight="1" x14ac:dyDescent="0.2">
      <c r="B27" s="28"/>
      <c r="D27" s="29" t="s">
        <v>14</v>
      </c>
      <c r="E27" s="38" t="s">
        <v>78</v>
      </c>
      <c r="F27" s="38" t="s">
        <v>79</v>
      </c>
      <c r="I27" s="31"/>
      <c r="J27" s="39">
        <f>BK27</f>
        <v>0</v>
      </c>
      <c r="L27" s="28"/>
      <c r="M27" s="33"/>
      <c r="P27" s="34">
        <f>SUM(P28:P34)</f>
        <v>0</v>
      </c>
      <c r="R27" s="34">
        <f>SUM(R28:R34)</f>
        <v>1.0200000000000001E-3</v>
      </c>
      <c r="T27" s="35">
        <f>SUM(T28:T34)</f>
        <v>0</v>
      </c>
      <c r="AR27" s="29" t="s">
        <v>16</v>
      </c>
      <c r="AT27" s="36" t="s">
        <v>14</v>
      </c>
      <c r="AU27" s="36" t="s">
        <v>17</v>
      </c>
      <c r="AY27" s="29" t="s">
        <v>34</v>
      </c>
      <c r="BK27" s="37">
        <f>SUM(BK28:BK34)</f>
        <v>0</v>
      </c>
    </row>
    <row r="28" spans="2:65" s="1" customFormat="1" ht="21.75" customHeight="1" x14ac:dyDescent="0.2">
      <c r="B28" s="40"/>
      <c r="C28" s="41" t="s">
        <v>80</v>
      </c>
      <c r="D28" s="41" t="s">
        <v>35</v>
      </c>
      <c r="E28" s="42" t="s">
        <v>81</v>
      </c>
      <c r="F28" s="43" t="s">
        <v>82</v>
      </c>
      <c r="G28" s="44" t="s">
        <v>38</v>
      </c>
      <c r="H28" s="45">
        <v>2</v>
      </c>
      <c r="I28" s="46"/>
      <c r="J28" s="47">
        <f t="shared" ref="J28:J34" si="10">ROUND(I28*H28,2)</f>
        <v>0</v>
      </c>
      <c r="K28" s="48"/>
      <c r="L28" s="9"/>
      <c r="M28" s="49" t="s">
        <v>0</v>
      </c>
      <c r="N28" s="50" t="s">
        <v>10</v>
      </c>
      <c r="P28" s="51">
        <f t="shared" ref="P28:P34" si="11">O28*H28</f>
        <v>0</v>
      </c>
      <c r="Q28" s="51">
        <v>0</v>
      </c>
      <c r="R28" s="51">
        <f t="shared" ref="R28:R34" si="12">Q28*H28</f>
        <v>0</v>
      </c>
      <c r="S28" s="51">
        <v>0</v>
      </c>
      <c r="T28" s="52">
        <f t="shared" ref="T28:T34" si="13">S28*H28</f>
        <v>0</v>
      </c>
      <c r="AR28" s="53" t="s">
        <v>48</v>
      </c>
      <c r="AT28" s="53" t="s">
        <v>35</v>
      </c>
      <c r="AU28" s="53" t="s">
        <v>16</v>
      </c>
      <c r="AY28" s="4" t="s">
        <v>34</v>
      </c>
      <c r="BE28" s="54">
        <f t="shared" ref="BE28:BE34" si="14">IF(N28="základní",J28,0)</f>
        <v>0</v>
      </c>
      <c r="BF28" s="54">
        <f t="shared" ref="BF28:BF34" si="15">IF(N28="snížená",J28,0)</f>
        <v>0</v>
      </c>
      <c r="BG28" s="54">
        <f t="shared" ref="BG28:BG34" si="16">IF(N28="zákl. přenesená",J28,0)</f>
        <v>0</v>
      </c>
      <c r="BH28" s="54">
        <f t="shared" ref="BH28:BH34" si="17">IF(N28="sníž. přenesená",J28,0)</f>
        <v>0</v>
      </c>
      <c r="BI28" s="54">
        <f t="shared" ref="BI28:BI34" si="18">IF(N28="nulová",J28,0)</f>
        <v>0</v>
      </c>
      <c r="BJ28" s="4" t="s">
        <v>17</v>
      </c>
      <c r="BK28" s="54">
        <f t="shared" ref="BK28:BK34" si="19">ROUND(I28*H28,2)</f>
        <v>0</v>
      </c>
      <c r="BL28" s="4" t="s">
        <v>48</v>
      </c>
      <c r="BM28" s="53" t="s">
        <v>83</v>
      </c>
    </row>
    <row r="29" spans="2:65" s="1" customFormat="1" ht="16.5" customHeight="1" x14ac:dyDescent="0.2">
      <c r="B29" s="40"/>
      <c r="C29" s="55" t="s">
        <v>84</v>
      </c>
      <c r="D29" s="55" t="s">
        <v>51</v>
      </c>
      <c r="E29" s="56" t="s">
        <v>85</v>
      </c>
      <c r="F29" s="57" t="s">
        <v>86</v>
      </c>
      <c r="G29" s="58" t="s">
        <v>38</v>
      </c>
      <c r="H29" s="59">
        <v>2</v>
      </c>
      <c r="I29" s="60"/>
      <c r="J29" s="61">
        <f t="shared" si="10"/>
        <v>0</v>
      </c>
      <c r="K29" s="62"/>
      <c r="L29" s="63"/>
      <c r="M29" s="64" t="s">
        <v>0</v>
      </c>
      <c r="N29" s="65" t="s">
        <v>10</v>
      </c>
      <c r="P29" s="51">
        <f t="shared" si="11"/>
        <v>0</v>
      </c>
      <c r="Q29" s="51">
        <v>5.0000000000000001E-4</v>
      </c>
      <c r="R29" s="51">
        <f t="shared" si="12"/>
        <v>1E-3</v>
      </c>
      <c r="S29" s="51">
        <v>0</v>
      </c>
      <c r="T29" s="52">
        <f t="shared" si="13"/>
        <v>0</v>
      </c>
      <c r="AR29" s="53" t="s">
        <v>54</v>
      </c>
      <c r="AT29" s="53" t="s">
        <v>51</v>
      </c>
      <c r="AU29" s="53" t="s">
        <v>16</v>
      </c>
      <c r="AY29" s="4" t="s">
        <v>34</v>
      </c>
      <c r="BE29" s="54">
        <f t="shared" si="14"/>
        <v>0</v>
      </c>
      <c r="BF29" s="54">
        <f t="shared" si="15"/>
        <v>0</v>
      </c>
      <c r="BG29" s="54">
        <f t="shared" si="16"/>
        <v>0</v>
      </c>
      <c r="BH29" s="54">
        <f t="shared" si="17"/>
        <v>0</v>
      </c>
      <c r="BI29" s="54">
        <f t="shared" si="18"/>
        <v>0</v>
      </c>
      <c r="BJ29" s="4" t="s">
        <v>17</v>
      </c>
      <c r="BK29" s="54">
        <f t="shared" si="19"/>
        <v>0</v>
      </c>
      <c r="BL29" s="4" t="s">
        <v>48</v>
      </c>
      <c r="BM29" s="53" t="s">
        <v>87</v>
      </c>
    </row>
    <row r="30" spans="2:65" s="1" customFormat="1" ht="37.9" customHeight="1" x14ac:dyDescent="0.2">
      <c r="B30" s="40"/>
      <c r="C30" s="55" t="s">
        <v>88</v>
      </c>
      <c r="D30" s="55" t="s">
        <v>51</v>
      </c>
      <c r="E30" s="56" t="s">
        <v>89</v>
      </c>
      <c r="F30" s="57" t="s">
        <v>90</v>
      </c>
      <c r="G30" s="58" t="s">
        <v>67</v>
      </c>
      <c r="H30" s="59">
        <v>200</v>
      </c>
      <c r="I30" s="60"/>
      <c r="J30" s="61">
        <f t="shared" si="10"/>
        <v>0</v>
      </c>
      <c r="K30" s="62"/>
      <c r="L30" s="63"/>
      <c r="M30" s="64" t="s">
        <v>0</v>
      </c>
      <c r="N30" s="65" t="s">
        <v>10</v>
      </c>
      <c r="P30" s="51">
        <f t="shared" si="11"/>
        <v>0</v>
      </c>
      <c r="Q30" s="51">
        <v>0</v>
      </c>
      <c r="R30" s="51">
        <f t="shared" si="12"/>
        <v>0</v>
      </c>
      <c r="S30" s="51">
        <v>0</v>
      </c>
      <c r="T30" s="52">
        <f t="shared" si="13"/>
        <v>0</v>
      </c>
      <c r="AR30" s="53" t="s">
        <v>54</v>
      </c>
      <c r="AT30" s="53" t="s">
        <v>51</v>
      </c>
      <c r="AU30" s="53" t="s">
        <v>16</v>
      </c>
      <c r="AY30" s="4" t="s">
        <v>34</v>
      </c>
      <c r="BE30" s="54">
        <f t="shared" si="14"/>
        <v>0</v>
      </c>
      <c r="BF30" s="54">
        <f t="shared" si="15"/>
        <v>0</v>
      </c>
      <c r="BG30" s="54">
        <f t="shared" si="16"/>
        <v>0</v>
      </c>
      <c r="BH30" s="54">
        <f t="shared" si="17"/>
        <v>0</v>
      </c>
      <c r="BI30" s="54">
        <f t="shared" si="18"/>
        <v>0</v>
      </c>
      <c r="BJ30" s="4" t="s">
        <v>17</v>
      </c>
      <c r="BK30" s="54">
        <f t="shared" si="19"/>
        <v>0</v>
      </c>
      <c r="BL30" s="4" t="s">
        <v>48</v>
      </c>
      <c r="BM30" s="53" t="s">
        <v>91</v>
      </c>
    </row>
    <row r="31" spans="2:65" s="1" customFormat="1" ht="24.2" customHeight="1" x14ac:dyDescent="0.2">
      <c r="B31" s="40"/>
      <c r="C31" s="41" t="s">
        <v>92</v>
      </c>
      <c r="D31" s="41" t="s">
        <v>35</v>
      </c>
      <c r="E31" s="42" t="s">
        <v>93</v>
      </c>
      <c r="F31" s="43" t="s">
        <v>94</v>
      </c>
      <c r="G31" s="44" t="s">
        <v>38</v>
      </c>
      <c r="H31" s="45">
        <v>1</v>
      </c>
      <c r="I31" s="46"/>
      <c r="J31" s="47">
        <f t="shared" si="10"/>
        <v>0</v>
      </c>
      <c r="K31" s="48"/>
      <c r="L31" s="9"/>
      <c r="M31" s="49" t="s">
        <v>0</v>
      </c>
      <c r="N31" s="50" t="s">
        <v>10</v>
      </c>
      <c r="P31" s="51">
        <f t="shared" si="11"/>
        <v>0</v>
      </c>
      <c r="Q31" s="51">
        <v>0</v>
      </c>
      <c r="R31" s="51">
        <f t="shared" si="12"/>
        <v>0</v>
      </c>
      <c r="S31" s="51">
        <v>0</v>
      </c>
      <c r="T31" s="52">
        <f t="shared" si="13"/>
        <v>0</v>
      </c>
      <c r="AR31" s="53" t="s">
        <v>48</v>
      </c>
      <c r="AT31" s="53" t="s">
        <v>35</v>
      </c>
      <c r="AU31" s="53" t="s">
        <v>16</v>
      </c>
      <c r="AY31" s="4" t="s">
        <v>34</v>
      </c>
      <c r="BE31" s="54">
        <f t="shared" si="14"/>
        <v>0</v>
      </c>
      <c r="BF31" s="54">
        <f t="shared" si="15"/>
        <v>0</v>
      </c>
      <c r="BG31" s="54">
        <f t="shared" si="16"/>
        <v>0</v>
      </c>
      <c r="BH31" s="54">
        <f t="shared" si="17"/>
        <v>0</v>
      </c>
      <c r="BI31" s="54">
        <f t="shared" si="18"/>
        <v>0</v>
      </c>
      <c r="BJ31" s="4" t="s">
        <v>17</v>
      </c>
      <c r="BK31" s="54">
        <f t="shared" si="19"/>
        <v>0</v>
      </c>
      <c r="BL31" s="4" t="s">
        <v>48</v>
      </c>
      <c r="BM31" s="53" t="s">
        <v>95</v>
      </c>
    </row>
    <row r="32" spans="2:65" s="1" customFormat="1" ht="24.2" customHeight="1" x14ac:dyDescent="0.2">
      <c r="B32" s="40"/>
      <c r="C32" s="55" t="s">
        <v>96</v>
      </c>
      <c r="D32" s="55" t="s">
        <v>51</v>
      </c>
      <c r="E32" s="56" t="s">
        <v>97</v>
      </c>
      <c r="F32" s="57" t="s">
        <v>98</v>
      </c>
      <c r="G32" s="58" t="s">
        <v>38</v>
      </c>
      <c r="H32" s="59">
        <v>1</v>
      </c>
      <c r="I32" s="60"/>
      <c r="J32" s="61">
        <f t="shared" si="10"/>
        <v>0</v>
      </c>
      <c r="K32" s="62"/>
      <c r="L32" s="63"/>
      <c r="M32" s="64" t="s">
        <v>0</v>
      </c>
      <c r="N32" s="65" t="s">
        <v>10</v>
      </c>
      <c r="P32" s="51">
        <f t="shared" si="11"/>
        <v>0</v>
      </c>
      <c r="Q32" s="51">
        <v>0</v>
      </c>
      <c r="R32" s="51">
        <f t="shared" si="12"/>
        <v>0</v>
      </c>
      <c r="S32" s="51">
        <v>0</v>
      </c>
      <c r="T32" s="52">
        <f t="shared" si="13"/>
        <v>0</v>
      </c>
      <c r="AR32" s="53" t="s">
        <v>99</v>
      </c>
      <c r="AT32" s="53" t="s">
        <v>51</v>
      </c>
      <c r="AU32" s="53" t="s">
        <v>16</v>
      </c>
      <c r="AY32" s="4" t="s">
        <v>34</v>
      </c>
      <c r="BE32" s="54">
        <f t="shared" si="14"/>
        <v>0</v>
      </c>
      <c r="BF32" s="54">
        <f t="shared" si="15"/>
        <v>0</v>
      </c>
      <c r="BG32" s="54">
        <f t="shared" si="16"/>
        <v>0</v>
      </c>
      <c r="BH32" s="54">
        <f t="shared" si="17"/>
        <v>0</v>
      </c>
      <c r="BI32" s="54">
        <f t="shared" si="18"/>
        <v>0</v>
      </c>
      <c r="BJ32" s="4" t="s">
        <v>17</v>
      </c>
      <c r="BK32" s="54">
        <f t="shared" si="19"/>
        <v>0</v>
      </c>
      <c r="BL32" s="4" t="s">
        <v>99</v>
      </c>
      <c r="BM32" s="53" t="s">
        <v>100</v>
      </c>
    </row>
    <row r="33" spans="2:65" s="1" customFormat="1" ht="24.2" customHeight="1" x14ac:dyDescent="0.2">
      <c r="B33" s="40"/>
      <c r="C33" s="55" t="s">
        <v>101</v>
      </c>
      <c r="D33" s="55" t="s">
        <v>51</v>
      </c>
      <c r="E33" s="56" t="s">
        <v>102</v>
      </c>
      <c r="F33" s="57" t="s">
        <v>103</v>
      </c>
      <c r="G33" s="58" t="s">
        <v>38</v>
      </c>
      <c r="H33" s="59">
        <v>1</v>
      </c>
      <c r="I33" s="60"/>
      <c r="J33" s="61">
        <f t="shared" si="10"/>
        <v>0</v>
      </c>
      <c r="K33" s="62"/>
      <c r="L33" s="63"/>
      <c r="M33" s="64" t="s">
        <v>0</v>
      </c>
      <c r="N33" s="65" t="s">
        <v>10</v>
      </c>
      <c r="P33" s="51">
        <f t="shared" si="11"/>
        <v>0</v>
      </c>
      <c r="Q33" s="51">
        <v>2.0000000000000002E-5</v>
      </c>
      <c r="R33" s="51">
        <f t="shared" si="12"/>
        <v>2.0000000000000002E-5</v>
      </c>
      <c r="S33" s="51">
        <v>0</v>
      </c>
      <c r="T33" s="52">
        <f t="shared" si="13"/>
        <v>0</v>
      </c>
      <c r="AR33" s="53" t="s">
        <v>40</v>
      </c>
      <c r="AT33" s="53" t="s">
        <v>51</v>
      </c>
      <c r="AU33" s="53" t="s">
        <v>16</v>
      </c>
      <c r="AY33" s="4" t="s">
        <v>34</v>
      </c>
      <c r="BE33" s="54">
        <f t="shared" si="14"/>
        <v>0</v>
      </c>
      <c r="BF33" s="54">
        <f t="shared" si="15"/>
        <v>0</v>
      </c>
      <c r="BG33" s="54">
        <f t="shared" si="16"/>
        <v>0</v>
      </c>
      <c r="BH33" s="54">
        <f t="shared" si="17"/>
        <v>0</v>
      </c>
      <c r="BI33" s="54">
        <f t="shared" si="18"/>
        <v>0</v>
      </c>
      <c r="BJ33" s="4" t="s">
        <v>17</v>
      </c>
      <c r="BK33" s="54">
        <f t="shared" si="19"/>
        <v>0</v>
      </c>
      <c r="BL33" s="4" t="s">
        <v>37</v>
      </c>
      <c r="BM33" s="53" t="s">
        <v>104</v>
      </c>
    </row>
    <row r="34" spans="2:65" s="1" customFormat="1" ht="24.2" customHeight="1" x14ac:dyDescent="0.2">
      <c r="B34" s="40"/>
      <c r="C34" s="41" t="s">
        <v>105</v>
      </c>
      <c r="D34" s="41" t="s">
        <v>35</v>
      </c>
      <c r="E34" s="42" t="s">
        <v>106</v>
      </c>
      <c r="F34" s="43" t="s">
        <v>107</v>
      </c>
      <c r="G34" s="44" t="s">
        <v>76</v>
      </c>
      <c r="H34" s="66"/>
      <c r="I34" s="46"/>
      <c r="J34" s="47">
        <f t="shared" si="10"/>
        <v>0</v>
      </c>
      <c r="K34" s="48"/>
      <c r="L34" s="9"/>
      <c r="M34" s="49" t="s">
        <v>0</v>
      </c>
      <c r="N34" s="50" t="s">
        <v>10</v>
      </c>
      <c r="P34" s="51">
        <f t="shared" si="11"/>
        <v>0</v>
      </c>
      <c r="Q34" s="51">
        <v>0</v>
      </c>
      <c r="R34" s="51">
        <f t="shared" si="12"/>
        <v>0</v>
      </c>
      <c r="S34" s="51">
        <v>0</v>
      </c>
      <c r="T34" s="52">
        <f t="shared" si="13"/>
        <v>0</v>
      </c>
      <c r="AR34" s="53" t="s">
        <v>48</v>
      </c>
      <c r="AT34" s="53" t="s">
        <v>35</v>
      </c>
      <c r="AU34" s="53" t="s">
        <v>16</v>
      </c>
      <c r="AY34" s="4" t="s">
        <v>34</v>
      </c>
      <c r="BE34" s="54">
        <f t="shared" si="14"/>
        <v>0</v>
      </c>
      <c r="BF34" s="54">
        <f t="shared" si="15"/>
        <v>0</v>
      </c>
      <c r="BG34" s="54">
        <f t="shared" si="16"/>
        <v>0</v>
      </c>
      <c r="BH34" s="54">
        <f t="shared" si="17"/>
        <v>0</v>
      </c>
      <c r="BI34" s="54">
        <f t="shared" si="18"/>
        <v>0</v>
      </c>
      <c r="BJ34" s="4" t="s">
        <v>17</v>
      </c>
      <c r="BK34" s="54">
        <f t="shared" si="19"/>
        <v>0</v>
      </c>
      <c r="BL34" s="4" t="s">
        <v>48</v>
      </c>
      <c r="BM34" s="53" t="s">
        <v>108</v>
      </c>
    </row>
    <row r="35" spans="2:65" s="3" customFormat="1" ht="22.9" customHeight="1" x14ac:dyDescent="0.2">
      <c r="B35" s="28"/>
      <c r="D35" s="29" t="s">
        <v>14</v>
      </c>
      <c r="E35" s="38" t="s">
        <v>109</v>
      </c>
      <c r="F35" s="38" t="s">
        <v>110</v>
      </c>
      <c r="I35" s="31"/>
      <c r="J35" s="39">
        <f>BK35</f>
        <v>0</v>
      </c>
      <c r="L35" s="28"/>
      <c r="M35" s="33"/>
      <c r="P35" s="34">
        <f>SUM(P36:P44)</f>
        <v>0</v>
      </c>
      <c r="R35" s="34">
        <f>SUM(R36:R44)</f>
        <v>0.27446414999999996</v>
      </c>
      <c r="T35" s="35">
        <f>SUM(T36:T44)</f>
        <v>0</v>
      </c>
      <c r="AR35" s="29" t="s">
        <v>16</v>
      </c>
      <c r="AT35" s="36" t="s">
        <v>14</v>
      </c>
      <c r="AU35" s="36" t="s">
        <v>17</v>
      </c>
      <c r="AY35" s="29" t="s">
        <v>34</v>
      </c>
      <c r="BK35" s="37">
        <f>SUM(BK36:BK44)</f>
        <v>0</v>
      </c>
    </row>
    <row r="36" spans="2:65" s="1" customFormat="1" ht="24.2" customHeight="1" x14ac:dyDescent="0.2">
      <c r="B36" s="40"/>
      <c r="C36" s="41" t="s">
        <v>111</v>
      </c>
      <c r="D36" s="41" t="s">
        <v>35</v>
      </c>
      <c r="E36" s="42" t="s">
        <v>112</v>
      </c>
      <c r="F36" s="43" t="s">
        <v>113</v>
      </c>
      <c r="G36" s="44" t="s">
        <v>38</v>
      </c>
      <c r="H36" s="45">
        <v>1</v>
      </c>
      <c r="I36" s="46"/>
      <c r="J36" s="47">
        <f t="shared" ref="J36:J44" si="20">ROUND(I36*H36,2)</f>
        <v>0</v>
      </c>
      <c r="K36" s="48"/>
      <c r="L36" s="9"/>
      <c r="M36" s="49" t="s">
        <v>0</v>
      </c>
      <c r="N36" s="50" t="s">
        <v>10</v>
      </c>
      <c r="P36" s="51">
        <f t="shared" ref="P36:P44" si="21">O36*H36</f>
        <v>0</v>
      </c>
      <c r="Q36" s="51">
        <v>0</v>
      </c>
      <c r="R36" s="51">
        <f t="shared" ref="R36:R44" si="22">Q36*H36</f>
        <v>0</v>
      </c>
      <c r="S36" s="51">
        <v>0</v>
      </c>
      <c r="T36" s="52">
        <f t="shared" ref="T36:T44" si="23">S36*H36</f>
        <v>0</v>
      </c>
      <c r="AR36" s="53" t="s">
        <v>48</v>
      </c>
      <c r="AT36" s="53" t="s">
        <v>35</v>
      </c>
      <c r="AU36" s="53" t="s">
        <v>16</v>
      </c>
      <c r="AY36" s="4" t="s">
        <v>34</v>
      </c>
      <c r="BE36" s="54">
        <f t="shared" ref="BE36:BE44" si="24">IF(N36="základní",J36,0)</f>
        <v>0</v>
      </c>
      <c r="BF36" s="54">
        <f t="shared" ref="BF36:BF44" si="25">IF(N36="snížená",J36,0)</f>
        <v>0</v>
      </c>
      <c r="BG36" s="54">
        <f t="shared" ref="BG36:BG44" si="26">IF(N36="zákl. přenesená",J36,0)</f>
        <v>0</v>
      </c>
      <c r="BH36" s="54">
        <f t="shared" ref="BH36:BH44" si="27">IF(N36="sníž. přenesená",J36,0)</f>
        <v>0</v>
      </c>
      <c r="BI36" s="54">
        <f t="shared" ref="BI36:BI44" si="28">IF(N36="nulová",J36,0)</f>
        <v>0</v>
      </c>
      <c r="BJ36" s="4" t="s">
        <v>17</v>
      </c>
      <c r="BK36" s="54">
        <f t="shared" ref="BK36:BK44" si="29">ROUND(I36*H36,2)</f>
        <v>0</v>
      </c>
      <c r="BL36" s="4" t="s">
        <v>48</v>
      </c>
      <c r="BM36" s="53" t="s">
        <v>114</v>
      </c>
    </row>
    <row r="37" spans="2:65" s="1" customFormat="1" ht="24.2" customHeight="1" x14ac:dyDescent="0.2">
      <c r="B37" s="40"/>
      <c r="C37" s="41" t="s">
        <v>115</v>
      </c>
      <c r="D37" s="41" t="s">
        <v>35</v>
      </c>
      <c r="E37" s="42" t="s">
        <v>116</v>
      </c>
      <c r="F37" s="43" t="s">
        <v>117</v>
      </c>
      <c r="G37" s="44" t="s">
        <v>38</v>
      </c>
      <c r="H37" s="45">
        <v>1</v>
      </c>
      <c r="I37" s="46"/>
      <c r="J37" s="47">
        <f t="shared" si="20"/>
        <v>0</v>
      </c>
      <c r="K37" s="48"/>
      <c r="L37" s="9"/>
      <c r="M37" s="49" t="s">
        <v>0</v>
      </c>
      <c r="N37" s="50" t="s">
        <v>10</v>
      </c>
      <c r="P37" s="51">
        <f t="shared" si="21"/>
        <v>0</v>
      </c>
      <c r="Q37" s="51">
        <v>8.8429999999999997E-4</v>
      </c>
      <c r="R37" s="51">
        <f t="shared" si="22"/>
        <v>8.8429999999999997E-4</v>
      </c>
      <c r="S37" s="51">
        <v>0</v>
      </c>
      <c r="T37" s="52">
        <f t="shared" si="23"/>
        <v>0</v>
      </c>
      <c r="AR37" s="53" t="s">
        <v>48</v>
      </c>
      <c r="AT37" s="53" t="s">
        <v>35</v>
      </c>
      <c r="AU37" s="53" t="s">
        <v>16</v>
      </c>
      <c r="AY37" s="4" t="s">
        <v>34</v>
      </c>
      <c r="BE37" s="54">
        <f t="shared" si="24"/>
        <v>0</v>
      </c>
      <c r="BF37" s="54">
        <f t="shared" si="25"/>
        <v>0</v>
      </c>
      <c r="BG37" s="54">
        <f t="shared" si="26"/>
        <v>0</v>
      </c>
      <c r="BH37" s="54">
        <f t="shared" si="27"/>
        <v>0</v>
      </c>
      <c r="BI37" s="54">
        <f t="shared" si="28"/>
        <v>0</v>
      </c>
      <c r="BJ37" s="4" t="s">
        <v>17</v>
      </c>
      <c r="BK37" s="54">
        <f t="shared" si="29"/>
        <v>0</v>
      </c>
      <c r="BL37" s="4" t="s">
        <v>48</v>
      </c>
      <c r="BM37" s="53" t="s">
        <v>118</v>
      </c>
    </row>
    <row r="38" spans="2:65" s="1" customFormat="1" ht="37.9" customHeight="1" x14ac:dyDescent="0.2">
      <c r="B38" s="40"/>
      <c r="C38" s="55" t="s">
        <v>119</v>
      </c>
      <c r="D38" s="55" t="s">
        <v>51</v>
      </c>
      <c r="E38" s="56" t="s">
        <v>120</v>
      </c>
      <c r="F38" s="57" t="s">
        <v>121</v>
      </c>
      <c r="G38" s="58" t="s">
        <v>36</v>
      </c>
      <c r="H38" s="59">
        <v>5.9550000000000001</v>
      </c>
      <c r="I38" s="60"/>
      <c r="J38" s="61">
        <f t="shared" si="20"/>
        <v>0</v>
      </c>
      <c r="K38" s="62"/>
      <c r="L38" s="63"/>
      <c r="M38" s="64" t="s">
        <v>0</v>
      </c>
      <c r="N38" s="65" t="s">
        <v>10</v>
      </c>
      <c r="P38" s="51">
        <f t="shared" si="21"/>
        <v>0</v>
      </c>
      <c r="Q38" s="51">
        <v>4.4729999999999999E-2</v>
      </c>
      <c r="R38" s="51">
        <f t="shared" si="22"/>
        <v>0.26636715</v>
      </c>
      <c r="S38" s="51">
        <v>0</v>
      </c>
      <c r="T38" s="52">
        <f t="shared" si="23"/>
        <v>0</v>
      </c>
      <c r="AR38" s="53" t="s">
        <v>54</v>
      </c>
      <c r="AT38" s="53" t="s">
        <v>51</v>
      </c>
      <c r="AU38" s="53" t="s">
        <v>16</v>
      </c>
      <c r="AY38" s="4" t="s">
        <v>34</v>
      </c>
      <c r="BE38" s="54">
        <f t="shared" si="24"/>
        <v>0</v>
      </c>
      <c r="BF38" s="54">
        <f t="shared" si="25"/>
        <v>0</v>
      </c>
      <c r="BG38" s="54">
        <f t="shared" si="26"/>
        <v>0</v>
      </c>
      <c r="BH38" s="54">
        <f t="shared" si="27"/>
        <v>0</v>
      </c>
      <c r="BI38" s="54">
        <f t="shared" si="28"/>
        <v>0</v>
      </c>
      <c r="BJ38" s="4" t="s">
        <v>17</v>
      </c>
      <c r="BK38" s="54">
        <f t="shared" si="29"/>
        <v>0</v>
      </c>
      <c r="BL38" s="4" t="s">
        <v>48</v>
      </c>
      <c r="BM38" s="53" t="s">
        <v>122</v>
      </c>
    </row>
    <row r="39" spans="2:65" s="1" customFormat="1" ht="21.75" customHeight="1" x14ac:dyDescent="0.2">
      <c r="B39" s="40"/>
      <c r="C39" s="41" t="s">
        <v>123</v>
      </c>
      <c r="D39" s="41" t="s">
        <v>35</v>
      </c>
      <c r="E39" s="42" t="s">
        <v>124</v>
      </c>
      <c r="F39" s="43" t="s">
        <v>125</v>
      </c>
      <c r="G39" s="44" t="s">
        <v>38</v>
      </c>
      <c r="H39" s="45">
        <v>1</v>
      </c>
      <c r="I39" s="46"/>
      <c r="J39" s="47">
        <f t="shared" si="20"/>
        <v>0</v>
      </c>
      <c r="K39" s="48"/>
      <c r="L39" s="9"/>
      <c r="M39" s="49" t="s">
        <v>0</v>
      </c>
      <c r="N39" s="50" t="s">
        <v>10</v>
      </c>
      <c r="P39" s="51">
        <f t="shared" si="21"/>
        <v>0</v>
      </c>
      <c r="Q39" s="51">
        <v>0</v>
      </c>
      <c r="R39" s="51">
        <f t="shared" si="22"/>
        <v>0</v>
      </c>
      <c r="S39" s="51">
        <v>0</v>
      </c>
      <c r="T39" s="52">
        <f t="shared" si="23"/>
        <v>0</v>
      </c>
      <c r="AR39" s="53" t="s">
        <v>48</v>
      </c>
      <c r="AT39" s="53" t="s">
        <v>35</v>
      </c>
      <c r="AU39" s="53" t="s">
        <v>16</v>
      </c>
      <c r="AY39" s="4" t="s">
        <v>34</v>
      </c>
      <c r="BE39" s="54">
        <f t="shared" si="24"/>
        <v>0</v>
      </c>
      <c r="BF39" s="54">
        <f t="shared" si="25"/>
        <v>0</v>
      </c>
      <c r="BG39" s="54">
        <f t="shared" si="26"/>
        <v>0</v>
      </c>
      <c r="BH39" s="54">
        <f t="shared" si="27"/>
        <v>0</v>
      </c>
      <c r="BI39" s="54">
        <f t="shared" si="28"/>
        <v>0</v>
      </c>
      <c r="BJ39" s="4" t="s">
        <v>17</v>
      </c>
      <c r="BK39" s="54">
        <f t="shared" si="29"/>
        <v>0</v>
      </c>
      <c r="BL39" s="4" t="s">
        <v>48</v>
      </c>
      <c r="BM39" s="53" t="s">
        <v>126</v>
      </c>
    </row>
    <row r="40" spans="2:65" s="1" customFormat="1" ht="16.5" customHeight="1" x14ac:dyDescent="0.2">
      <c r="B40" s="40"/>
      <c r="C40" s="55" t="s">
        <v>1</v>
      </c>
      <c r="D40" s="55" t="s">
        <v>51</v>
      </c>
      <c r="E40" s="56" t="s">
        <v>127</v>
      </c>
      <c r="F40" s="57" t="s">
        <v>128</v>
      </c>
      <c r="G40" s="58" t="s">
        <v>38</v>
      </c>
      <c r="H40" s="59">
        <v>1</v>
      </c>
      <c r="I40" s="60"/>
      <c r="J40" s="61">
        <f t="shared" si="20"/>
        <v>0</v>
      </c>
      <c r="K40" s="62"/>
      <c r="L40" s="63"/>
      <c r="M40" s="64" t="s">
        <v>0</v>
      </c>
      <c r="N40" s="65" t="s">
        <v>10</v>
      </c>
      <c r="P40" s="51">
        <f t="shared" si="21"/>
        <v>0</v>
      </c>
      <c r="Q40" s="51">
        <v>2.2000000000000001E-3</v>
      </c>
      <c r="R40" s="51">
        <f t="shared" si="22"/>
        <v>2.2000000000000001E-3</v>
      </c>
      <c r="S40" s="51">
        <v>0</v>
      </c>
      <c r="T40" s="52">
        <f t="shared" si="23"/>
        <v>0</v>
      </c>
      <c r="AR40" s="53" t="s">
        <v>54</v>
      </c>
      <c r="AT40" s="53" t="s">
        <v>51</v>
      </c>
      <c r="AU40" s="53" t="s">
        <v>16</v>
      </c>
      <c r="AY40" s="4" t="s">
        <v>34</v>
      </c>
      <c r="BE40" s="54">
        <f t="shared" si="24"/>
        <v>0</v>
      </c>
      <c r="BF40" s="54">
        <f t="shared" si="25"/>
        <v>0</v>
      </c>
      <c r="BG40" s="54">
        <f t="shared" si="26"/>
        <v>0</v>
      </c>
      <c r="BH40" s="54">
        <f t="shared" si="27"/>
        <v>0</v>
      </c>
      <c r="BI40" s="54">
        <f t="shared" si="28"/>
        <v>0</v>
      </c>
      <c r="BJ40" s="4" t="s">
        <v>17</v>
      </c>
      <c r="BK40" s="54">
        <f t="shared" si="29"/>
        <v>0</v>
      </c>
      <c r="BL40" s="4" t="s">
        <v>48</v>
      </c>
      <c r="BM40" s="53" t="s">
        <v>129</v>
      </c>
    </row>
    <row r="41" spans="2:65" s="1" customFormat="1" ht="16.5" customHeight="1" x14ac:dyDescent="0.2">
      <c r="B41" s="40"/>
      <c r="C41" s="41" t="s">
        <v>130</v>
      </c>
      <c r="D41" s="41" t="s">
        <v>35</v>
      </c>
      <c r="E41" s="42" t="s">
        <v>131</v>
      </c>
      <c r="F41" s="43" t="s">
        <v>132</v>
      </c>
      <c r="G41" s="44" t="s">
        <v>39</v>
      </c>
      <c r="H41" s="45">
        <v>15.4</v>
      </c>
      <c r="I41" s="46"/>
      <c r="J41" s="47">
        <f t="shared" si="20"/>
        <v>0</v>
      </c>
      <c r="K41" s="48"/>
      <c r="L41" s="9"/>
      <c r="M41" s="49" t="s">
        <v>0</v>
      </c>
      <c r="N41" s="50" t="s">
        <v>10</v>
      </c>
      <c r="P41" s="51">
        <f t="shared" si="21"/>
        <v>0</v>
      </c>
      <c r="Q41" s="51">
        <v>0</v>
      </c>
      <c r="R41" s="51">
        <f t="shared" si="22"/>
        <v>0</v>
      </c>
      <c r="S41" s="51">
        <v>0</v>
      </c>
      <c r="T41" s="52">
        <f t="shared" si="23"/>
        <v>0</v>
      </c>
      <c r="AR41" s="53" t="s">
        <v>48</v>
      </c>
      <c r="AT41" s="53" t="s">
        <v>35</v>
      </c>
      <c r="AU41" s="53" t="s">
        <v>16</v>
      </c>
      <c r="AY41" s="4" t="s">
        <v>34</v>
      </c>
      <c r="BE41" s="54">
        <f t="shared" si="24"/>
        <v>0</v>
      </c>
      <c r="BF41" s="54">
        <f t="shared" si="25"/>
        <v>0</v>
      </c>
      <c r="BG41" s="54">
        <f t="shared" si="26"/>
        <v>0</v>
      </c>
      <c r="BH41" s="54">
        <f t="shared" si="27"/>
        <v>0</v>
      </c>
      <c r="BI41" s="54">
        <f t="shared" si="28"/>
        <v>0</v>
      </c>
      <c r="BJ41" s="4" t="s">
        <v>17</v>
      </c>
      <c r="BK41" s="54">
        <f t="shared" si="29"/>
        <v>0</v>
      </c>
      <c r="BL41" s="4" t="s">
        <v>48</v>
      </c>
      <c r="BM41" s="53" t="s">
        <v>133</v>
      </c>
    </row>
    <row r="42" spans="2:65" s="1" customFormat="1" ht="21.75" customHeight="1" x14ac:dyDescent="0.2">
      <c r="B42" s="40"/>
      <c r="C42" s="55" t="s">
        <v>134</v>
      </c>
      <c r="D42" s="55" t="s">
        <v>51</v>
      </c>
      <c r="E42" s="56" t="s">
        <v>135</v>
      </c>
      <c r="F42" s="57" t="s">
        <v>136</v>
      </c>
      <c r="G42" s="58" t="s">
        <v>39</v>
      </c>
      <c r="H42" s="59">
        <v>8.0850000000000009</v>
      </c>
      <c r="I42" s="60"/>
      <c r="J42" s="61">
        <f t="shared" si="20"/>
        <v>0</v>
      </c>
      <c r="K42" s="62"/>
      <c r="L42" s="63"/>
      <c r="M42" s="64" t="s">
        <v>0</v>
      </c>
      <c r="N42" s="65" t="s">
        <v>10</v>
      </c>
      <c r="P42" s="51">
        <f t="shared" si="21"/>
        <v>0</v>
      </c>
      <c r="Q42" s="51">
        <v>1.2E-4</v>
      </c>
      <c r="R42" s="51">
        <f t="shared" si="22"/>
        <v>9.7020000000000016E-4</v>
      </c>
      <c r="S42" s="51">
        <v>0</v>
      </c>
      <c r="T42" s="52">
        <f t="shared" si="23"/>
        <v>0</v>
      </c>
      <c r="AR42" s="53" t="s">
        <v>54</v>
      </c>
      <c r="AT42" s="53" t="s">
        <v>51</v>
      </c>
      <c r="AU42" s="53" t="s">
        <v>16</v>
      </c>
      <c r="AY42" s="4" t="s">
        <v>34</v>
      </c>
      <c r="BE42" s="54">
        <f t="shared" si="24"/>
        <v>0</v>
      </c>
      <c r="BF42" s="54">
        <f t="shared" si="25"/>
        <v>0</v>
      </c>
      <c r="BG42" s="54">
        <f t="shared" si="26"/>
        <v>0</v>
      </c>
      <c r="BH42" s="54">
        <f t="shared" si="27"/>
        <v>0</v>
      </c>
      <c r="BI42" s="54">
        <f t="shared" si="28"/>
        <v>0</v>
      </c>
      <c r="BJ42" s="4" t="s">
        <v>17</v>
      </c>
      <c r="BK42" s="54">
        <f t="shared" si="29"/>
        <v>0</v>
      </c>
      <c r="BL42" s="4" t="s">
        <v>48</v>
      </c>
      <c r="BM42" s="53" t="s">
        <v>137</v>
      </c>
    </row>
    <row r="43" spans="2:65" s="1" customFormat="1" ht="16.5" customHeight="1" x14ac:dyDescent="0.2">
      <c r="B43" s="40"/>
      <c r="C43" s="55" t="s">
        <v>138</v>
      </c>
      <c r="D43" s="55" t="s">
        <v>51</v>
      </c>
      <c r="E43" s="56" t="s">
        <v>139</v>
      </c>
      <c r="F43" s="57" t="s">
        <v>140</v>
      </c>
      <c r="G43" s="58" t="s">
        <v>39</v>
      </c>
      <c r="H43" s="59">
        <v>8.0850000000000009</v>
      </c>
      <c r="I43" s="60"/>
      <c r="J43" s="61">
        <f t="shared" si="20"/>
        <v>0</v>
      </c>
      <c r="K43" s="62"/>
      <c r="L43" s="63"/>
      <c r="M43" s="64" t="s">
        <v>0</v>
      </c>
      <c r="N43" s="65" t="s">
        <v>10</v>
      </c>
      <c r="P43" s="51">
        <f t="shared" si="21"/>
        <v>0</v>
      </c>
      <c r="Q43" s="51">
        <v>5.0000000000000001E-4</v>
      </c>
      <c r="R43" s="51">
        <f t="shared" si="22"/>
        <v>4.0425000000000001E-3</v>
      </c>
      <c r="S43" s="51">
        <v>0</v>
      </c>
      <c r="T43" s="52">
        <f t="shared" si="23"/>
        <v>0</v>
      </c>
      <c r="AR43" s="53" t="s">
        <v>54</v>
      </c>
      <c r="AT43" s="53" t="s">
        <v>51</v>
      </c>
      <c r="AU43" s="53" t="s">
        <v>16</v>
      </c>
      <c r="AY43" s="4" t="s">
        <v>34</v>
      </c>
      <c r="BE43" s="54">
        <f t="shared" si="24"/>
        <v>0</v>
      </c>
      <c r="BF43" s="54">
        <f t="shared" si="25"/>
        <v>0</v>
      </c>
      <c r="BG43" s="54">
        <f t="shared" si="26"/>
        <v>0</v>
      </c>
      <c r="BH43" s="54">
        <f t="shared" si="27"/>
        <v>0</v>
      </c>
      <c r="BI43" s="54">
        <f t="shared" si="28"/>
        <v>0</v>
      </c>
      <c r="BJ43" s="4" t="s">
        <v>17</v>
      </c>
      <c r="BK43" s="54">
        <f t="shared" si="29"/>
        <v>0</v>
      </c>
      <c r="BL43" s="4" t="s">
        <v>48</v>
      </c>
      <c r="BM43" s="53" t="s">
        <v>141</v>
      </c>
    </row>
    <row r="44" spans="2:65" s="1" customFormat="1" ht="24.2" customHeight="1" x14ac:dyDescent="0.2">
      <c r="B44" s="40"/>
      <c r="C44" s="41" t="s">
        <v>142</v>
      </c>
      <c r="D44" s="41" t="s">
        <v>35</v>
      </c>
      <c r="E44" s="42" t="s">
        <v>143</v>
      </c>
      <c r="F44" s="43" t="s">
        <v>144</v>
      </c>
      <c r="G44" s="44" t="s">
        <v>76</v>
      </c>
      <c r="H44" s="66"/>
      <c r="I44" s="46"/>
      <c r="J44" s="47">
        <f t="shared" si="20"/>
        <v>0</v>
      </c>
      <c r="K44" s="48"/>
      <c r="L44" s="9"/>
      <c r="M44" s="49" t="s">
        <v>0</v>
      </c>
      <c r="N44" s="50" t="s">
        <v>10</v>
      </c>
      <c r="P44" s="51">
        <f t="shared" si="21"/>
        <v>0</v>
      </c>
      <c r="Q44" s="51">
        <v>0</v>
      </c>
      <c r="R44" s="51">
        <f t="shared" si="22"/>
        <v>0</v>
      </c>
      <c r="S44" s="51">
        <v>0</v>
      </c>
      <c r="T44" s="52">
        <f t="shared" si="23"/>
        <v>0</v>
      </c>
      <c r="AR44" s="53" t="s">
        <v>48</v>
      </c>
      <c r="AT44" s="53" t="s">
        <v>35</v>
      </c>
      <c r="AU44" s="53" t="s">
        <v>16</v>
      </c>
      <c r="AY44" s="4" t="s">
        <v>34</v>
      </c>
      <c r="BE44" s="54">
        <f t="shared" si="24"/>
        <v>0</v>
      </c>
      <c r="BF44" s="54">
        <f t="shared" si="25"/>
        <v>0</v>
      </c>
      <c r="BG44" s="54">
        <f t="shared" si="26"/>
        <v>0</v>
      </c>
      <c r="BH44" s="54">
        <f t="shared" si="27"/>
        <v>0</v>
      </c>
      <c r="BI44" s="54">
        <f t="shared" si="28"/>
        <v>0</v>
      </c>
      <c r="BJ44" s="4" t="s">
        <v>17</v>
      </c>
      <c r="BK44" s="54">
        <f t="shared" si="29"/>
        <v>0</v>
      </c>
      <c r="BL44" s="4" t="s">
        <v>48</v>
      </c>
      <c r="BM44" s="53" t="s">
        <v>145</v>
      </c>
    </row>
  </sheetData>
  <autoFilter ref="C16:K44" xr:uid="{00000000-0009-0000-0000-000001000000}"/>
  <mergeCells count="2">
    <mergeCell ref="E7:H7"/>
    <mergeCell ref="E9:H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2 - Výměna vchodových dveří</vt:lpstr>
      <vt:lpstr>'2 - Výměna vchodových dveří'!Názvy_tisku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Machů</dc:creator>
  <cp:lastModifiedBy>Jakub Machů</cp:lastModifiedBy>
  <dcterms:created xsi:type="dcterms:W3CDTF">2023-08-22T12:26:59Z</dcterms:created>
  <dcterms:modified xsi:type="dcterms:W3CDTF">2023-08-23T07:43:22Z</dcterms:modified>
</cp:coreProperties>
</file>