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OneDrive\Dokumenty\Lacc\Arnea\Danko - rekonštrukcia\"/>
    </mc:Choice>
  </mc:AlternateContent>
  <bookViews>
    <workbookView xWindow="0" yWindow="0" windowWidth="0" windowHeight="0"/>
  </bookViews>
  <sheets>
    <sheet name="Rekapitulácia stavby" sheetId="1" r:id="rId1"/>
    <sheet name="01 - Búracie práce" sheetId="2" r:id="rId2"/>
    <sheet name="02 - Dostavovacie práce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'01 - Búracie práce'!$C$128:$K$191</definedName>
    <definedName name="_xlnm.Print_Area" localSheetId="1">'01 - Búracie práce'!$C$4:$J$76,'01 - Búracie práce'!$C$116:$J$191</definedName>
    <definedName name="_xlnm.Print_Titles" localSheetId="1">'01 - Búracie práce'!$128:$128</definedName>
    <definedName name="_xlnm._FilterDatabase" localSheetId="2" hidden="1">'02 - Dostavovacie práce'!$C$144:$K$400</definedName>
    <definedName name="_xlnm.Print_Area" localSheetId="2">'02 - Dostavovacie práce'!$C$4:$J$76,'02 - Dostavovacie práce'!$C$132:$J$400</definedName>
    <definedName name="_xlnm.Print_Titles" localSheetId="2">'02 - Dostavovacie práce'!$144:$144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400"/>
  <c r="BH400"/>
  <c r="BG400"/>
  <c r="BE400"/>
  <c r="BK400"/>
  <c r="J400"/>
  <c r="BF400"/>
  <c r="BI399"/>
  <c r="BH399"/>
  <c r="BG399"/>
  <c r="BE399"/>
  <c r="BK399"/>
  <c r="J399"/>
  <c r="BF399"/>
  <c r="BI398"/>
  <c r="BH398"/>
  <c r="BG398"/>
  <c r="BE398"/>
  <c r="BK398"/>
  <c r="J398"/>
  <c r="BF398"/>
  <c r="BI397"/>
  <c r="BH397"/>
  <c r="BG397"/>
  <c r="BE397"/>
  <c r="BK397"/>
  <c r="J397"/>
  <c r="BF397"/>
  <c r="BI396"/>
  <c r="BH396"/>
  <c r="BG396"/>
  <c r="BE396"/>
  <c r="BK396"/>
  <c r="J396"/>
  <c r="BF396"/>
  <c r="BI395"/>
  <c r="BH395"/>
  <c r="BG395"/>
  <c r="BE395"/>
  <c r="BK395"/>
  <c r="J395"/>
  <c r="BF395"/>
  <c r="BI394"/>
  <c r="BH394"/>
  <c r="BG394"/>
  <c r="BE394"/>
  <c r="BK394"/>
  <c r="J394"/>
  <c r="BF394"/>
  <c r="BI393"/>
  <c r="BH393"/>
  <c r="BG393"/>
  <c r="BE393"/>
  <c r="BK393"/>
  <c r="J393"/>
  <c r="BF393"/>
  <c r="BI392"/>
  <c r="BH392"/>
  <c r="BG392"/>
  <c r="BE392"/>
  <c r="BK392"/>
  <c r="J392"/>
  <c r="BF392"/>
  <c r="BI391"/>
  <c r="BH391"/>
  <c r="BG391"/>
  <c r="BE391"/>
  <c r="BK391"/>
  <c r="J391"/>
  <c r="BF391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0"/>
  <c r="BH380"/>
  <c r="BG380"/>
  <c r="BE380"/>
  <c r="T380"/>
  <c r="R380"/>
  <c r="P380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1"/>
  <c r="BH371"/>
  <c r="BG371"/>
  <c r="BE371"/>
  <c r="T371"/>
  <c r="R371"/>
  <c r="P371"/>
  <c r="BI370"/>
  <c r="BH370"/>
  <c r="BG370"/>
  <c r="BE370"/>
  <c r="T370"/>
  <c r="R370"/>
  <c r="P370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T341"/>
  <c r="R342"/>
  <c r="R341"/>
  <c r="P342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T280"/>
  <c r="R281"/>
  <c r="R280"/>
  <c r="P281"/>
  <c r="P280"/>
  <c r="BI279"/>
  <c r="BH279"/>
  <c r="BG279"/>
  <c r="BE279"/>
  <c r="T279"/>
  <c r="T278"/>
  <c r="R279"/>
  <c r="R278"/>
  <c r="P279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8"/>
  <c r="BH238"/>
  <c r="BG238"/>
  <c r="BE238"/>
  <c r="T238"/>
  <c r="T237"/>
  <c r="R238"/>
  <c r="R237"/>
  <c r="P238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142"/>
  <c r="J141"/>
  <c r="F141"/>
  <c r="F139"/>
  <c r="E137"/>
  <c r="J92"/>
  <c r="J91"/>
  <c r="F91"/>
  <c r="F89"/>
  <c r="E87"/>
  <c r="J18"/>
  <c r="E18"/>
  <c r="F92"/>
  <c r="J17"/>
  <c r="J12"/>
  <c r="J139"/>
  <c r="E7"/>
  <c r="E85"/>
  <c i="2" r="J37"/>
  <c r="J36"/>
  <c i="1" r="AY95"/>
  <c i="2" r="J35"/>
  <c i="1" r="AX95"/>
  <c i="2" r="BI191"/>
  <c r="BH191"/>
  <c r="BG191"/>
  <c r="BE191"/>
  <c r="BK191"/>
  <c r="J191"/>
  <c r="BF191"/>
  <c r="BI190"/>
  <c r="BH190"/>
  <c r="BG190"/>
  <c r="BE190"/>
  <c r="BK190"/>
  <c r="J190"/>
  <c r="BF190"/>
  <c r="BI189"/>
  <c r="BH189"/>
  <c r="BG189"/>
  <c r="BE189"/>
  <c r="BK189"/>
  <c r="J189"/>
  <c r="BF189"/>
  <c r="BI188"/>
  <c r="BH188"/>
  <c r="BG188"/>
  <c r="BE188"/>
  <c r="BK188"/>
  <c r="J188"/>
  <c r="BF188"/>
  <c r="BI187"/>
  <c r="BH187"/>
  <c r="BG187"/>
  <c r="BE187"/>
  <c r="BK187"/>
  <c r="J187"/>
  <c r="BF187"/>
  <c r="BI186"/>
  <c r="BH186"/>
  <c r="BG186"/>
  <c r="BE186"/>
  <c r="BK186"/>
  <c r="J186"/>
  <c r="BF186"/>
  <c r="BI185"/>
  <c r="BH185"/>
  <c r="BG185"/>
  <c r="BE185"/>
  <c r="BK185"/>
  <c r="J185"/>
  <c r="BF185"/>
  <c r="BI184"/>
  <c r="BH184"/>
  <c r="BG184"/>
  <c r="BE184"/>
  <c r="BK184"/>
  <c r="J184"/>
  <c r="BF184"/>
  <c r="BI183"/>
  <c r="BH183"/>
  <c r="BG183"/>
  <c r="BE183"/>
  <c r="BK183"/>
  <c r="J183"/>
  <c r="BF183"/>
  <c r="BI182"/>
  <c r="BH182"/>
  <c r="BG182"/>
  <c r="BE182"/>
  <c r="BK182"/>
  <c r="J182"/>
  <c r="BF182"/>
  <c r="BI180"/>
  <c r="BH180"/>
  <c r="BG180"/>
  <c r="BE180"/>
  <c r="T180"/>
  <c r="T179"/>
  <c r="R180"/>
  <c r="R179"/>
  <c r="P180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T152"/>
  <c r="R153"/>
  <c r="R152"/>
  <c r="P153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123"/>
  <c r="E7"/>
  <c r="E119"/>
  <c i="1" r="L90"/>
  <c r="AM90"/>
  <c r="AM89"/>
  <c r="L89"/>
  <c r="AM87"/>
  <c r="L87"/>
  <c r="L85"/>
  <c r="L84"/>
  <c i="2" r="BK177"/>
  <c r="BK170"/>
  <c r="J168"/>
  <c r="BK162"/>
  <c r="BK157"/>
  <c r="J153"/>
  <c r="J147"/>
  <c r="J145"/>
  <c r="BK140"/>
  <c r="J135"/>
  <c i="1" r="AS94"/>
  <c i="2" r="BK165"/>
  <c r="BK161"/>
  <c r="BK155"/>
  <c r="BK153"/>
  <c r="BK148"/>
  <c r="J146"/>
  <c r="BK142"/>
  <c r="J138"/>
  <c r="BK135"/>
  <c r="F35"/>
  <c r="J139"/>
  <c i="3" r="BK387"/>
  <c r="J377"/>
  <c r="BK367"/>
  <c r="J361"/>
  <c r="J356"/>
  <c r="J351"/>
  <c r="BK345"/>
  <c r="J336"/>
  <c r="J328"/>
  <c r="J322"/>
  <c r="BK318"/>
  <c r="BK313"/>
  <c r="BK310"/>
  <c r="BK305"/>
  <c r="J303"/>
  <c r="BK298"/>
  <c r="J295"/>
  <c r="J287"/>
  <c r="J274"/>
  <c r="BK272"/>
  <c r="J259"/>
  <c r="J255"/>
  <c r="BK251"/>
  <c r="J248"/>
  <c r="J246"/>
  <c r="J241"/>
  <c r="J234"/>
  <c r="BK227"/>
  <c r="BK219"/>
  <c r="J216"/>
  <c r="BK211"/>
  <c r="BK209"/>
  <c r="J204"/>
  <c r="J197"/>
  <c r="BK194"/>
  <c r="BK191"/>
  <c r="J186"/>
  <c r="BK180"/>
  <c r="BK171"/>
  <c r="J165"/>
  <c r="J159"/>
  <c r="BK150"/>
  <c r="BK148"/>
  <c r="BK386"/>
  <c r="BK383"/>
  <c r="BK376"/>
  <c r="BK365"/>
  <c r="J359"/>
  <c r="J353"/>
  <c r="J349"/>
  <c r="BK347"/>
  <c r="BK342"/>
  <c r="J338"/>
  <c r="BK328"/>
  <c r="BK326"/>
  <c r="BK319"/>
  <c r="BK316"/>
  <c r="J309"/>
  <c r="BK304"/>
  <c r="J299"/>
  <c r="J292"/>
  <c r="J289"/>
  <c r="J284"/>
  <c r="BK277"/>
  <c r="J271"/>
  <c r="J263"/>
  <c r="BK262"/>
  <c r="J254"/>
  <c r="BK246"/>
  <c r="BK243"/>
  <c r="BK234"/>
  <c r="BK229"/>
  <c r="BK225"/>
  <c r="J218"/>
  <c r="J212"/>
  <c r="J201"/>
  <c r="BK189"/>
  <c r="BK186"/>
  <c r="BK178"/>
  <c r="BK175"/>
  <c r="BK168"/>
  <c r="J161"/>
  <c r="J153"/>
  <c r="J150"/>
  <c r="J387"/>
  <c r="J383"/>
  <c r="J379"/>
  <c r="BK374"/>
  <c r="J371"/>
  <c r="J366"/>
  <c r="BK364"/>
  <c r="BK359"/>
  <c r="J357"/>
  <c r="BK352"/>
  <c r="BK340"/>
  <c r="BK336"/>
  <c r="J333"/>
  <c r="BK331"/>
  <c r="BK329"/>
  <c r="BK321"/>
  <c r="BK317"/>
  <c r="J313"/>
  <c r="J305"/>
  <c r="J291"/>
  <c r="BK286"/>
  <c r="BK275"/>
  <c r="J273"/>
  <c r="BK266"/>
  <c r="BK255"/>
  <c r="BK250"/>
  <c r="BK244"/>
  <c r="BK238"/>
  <c r="J223"/>
  <c r="J219"/>
  <c r="J213"/>
  <c r="J206"/>
  <c r="J200"/>
  <c r="J194"/>
  <c r="J189"/>
  <c r="J184"/>
  <c r="J180"/>
  <c r="BK174"/>
  <c r="BK167"/>
  <c r="BK164"/>
  <c r="J160"/>
  <c r="BK154"/>
  <c r="BK377"/>
  <c r="BK368"/>
  <c r="J360"/>
  <c r="J350"/>
  <c r="J342"/>
  <c r="BK334"/>
  <c r="J330"/>
  <c r="BK324"/>
  <c r="BK322"/>
  <c r="J314"/>
  <c r="BK306"/>
  <c r="J296"/>
  <c r="J288"/>
  <c r="BK287"/>
  <c r="J285"/>
  <c r="BK279"/>
  <c r="J277"/>
  <c r="BK276"/>
  <c r="J275"/>
  <c r="BK271"/>
  <c r="J270"/>
  <c r="J268"/>
  <c r="J267"/>
  <c r="J264"/>
  <c r="J262"/>
  <c r="J260"/>
  <c r="J253"/>
  <c r="BK245"/>
  <c r="J235"/>
  <c r="J231"/>
  <c r="BK228"/>
  <c r="J225"/>
  <c r="J220"/>
  <c r="BK214"/>
  <c r="J209"/>
  <c r="BK206"/>
  <c r="BK198"/>
  <c r="BK195"/>
  <c r="J190"/>
  <c r="J179"/>
  <c r="BK176"/>
  <c r="J174"/>
  <c r="J166"/>
  <c r="J163"/>
  <c r="BK160"/>
  <c r="BK151"/>
  <c i="2" r="J180"/>
  <c r="BK172"/>
  <c r="BK169"/>
  <c r="BK164"/>
  <c r="J159"/>
  <c r="J156"/>
  <c r="BK150"/>
  <c r="BK146"/>
  <c r="J144"/>
  <c r="BK138"/>
  <c r="BK134"/>
  <c r="J133"/>
  <c r="BK180"/>
  <c r="J175"/>
  <c r="J169"/>
  <c r="J163"/>
  <c r="BK159"/>
  <c r="J155"/>
  <c r="BK149"/>
  <c r="BK147"/>
  <c r="BK143"/>
  <c r="BK139"/>
  <c r="J136"/>
  <c r="J132"/>
  <c r="BK175"/>
  <c r="BK174"/>
  <c r="J170"/>
  <c r="J167"/>
  <c r="J164"/>
  <c r="BK163"/>
  <c r="BK156"/>
  <c r="J148"/>
  <c r="J143"/>
  <c r="J141"/>
  <c r="J134"/>
  <c i="3" r="J388"/>
  <c r="BK379"/>
  <c r="J368"/>
  <c r="J362"/>
  <c r="BK357"/>
  <c r="J352"/>
  <c r="J348"/>
  <c r="BK339"/>
  <c r="J332"/>
  <c r="BK327"/>
  <c r="J320"/>
  <c r="J317"/>
  <c r="J312"/>
  <c r="BK309"/>
  <c r="J304"/>
  <c r="J302"/>
  <c r="BK296"/>
  <c r="BK290"/>
  <c r="BK284"/>
  <c r="BK273"/>
  <c r="BK270"/>
  <c r="J265"/>
  <c r="BK256"/>
  <c r="J250"/>
  <c r="BK247"/>
  <c r="BK242"/>
  <c r="BK235"/>
  <c r="J230"/>
  <c r="BK220"/>
  <c r="BK217"/>
  <c r="J214"/>
  <c r="BK210"/>
  <c r="J207"/>
  <c r="J203"/>
  <c r="J196"/>
  <c r="J192"/>
  <c r="BK187"/>
  <c r="BK185"/>
  <c r="BK172"/>
  <c r="J170"/>
  <c r="J164"/>
  <c r="BK157"/>
  <c r="J151"/>
  <c r="J149"/>
  <c r="J374"/>
  <c r="J364"/>
  <c r="J354"/>
  <c r="BK351"/>
  <c r="BK348"/>
  <c r="J345"/>
  <c r="J340"/>
  <c r="BK337"/>
  <c r="J329"/>
  <c r="J323"/>
  <c r="J318"/>
  <c r="J308"/>
  <c r="BK302"/>
  <c r="BK293"/>
  <c r="BK291"/>
  <c r="J286"/>
  <c r="J283"/>
  <c r="J279"/>
  <c r="J276"/>
  <c r="BK264"/>
  <c r="BK259"/>
  <c r="BK252"/>
  <c r="BK248"/>
  <c r="J244"/>
  <c r="J238"/>
  <c r="BK233"/>
  <c r="BK226"/>
  <c r="BK223"/>
  <c r="J217"/>
  <c r="J211"/>
  <c r="BK199"/>
  <c r="J188"/>
  <c r="J182"/>
  <c r="J177"/>
  <c r="J172"/>
  <c r="J167"/>
  <c r="J158"/>
  <c r="J152"/>
  <c r="BK388"/>
  <c r="J384"/>
  <c r="J380"/>
  <c r="J375"/>
  <c r="BK373"/>
  <c r="J367"/>
  <c r="J365"/>
  <c r="BK361"/>
  <c r="BK358"/>
  <c r="BK344"/>
  <c r="BK338"/>
  <c r="J334"/>
  <c r="BK330"/>
  <c r="J327"/>
  <c r="BK320"/>
  <c r="BK315"/>
  <c r="BK312"/>
  <c r="BK292"/>
  <c r="BK288"/>
  <c r="BK285"/>
  <c r="BK274"/>
  <c r="BK268"/>
  <c r="J257"/>
  <c r="J252"/>
  <c r="J245"/>
  <c r="J243"/>
  <c r="J224"/>
  <c r="BK221"/>
  <c r="J215"/>
  <c r="BK204"/>
  <c r="BK201"/>
  <c r="J195"/>
  <c r="J191"/>
  <c r="J187"/>
  <c r="BK182"/>
  <c r="BK179"/>
  <c r="BK173"/>
  <c r="BK166"/>
  <c r="BK162"/>
  <c r="J156"/>
  <c r="BK152"/>
  <c r="BK371"/>
  <c r="BK362"/>
  <c r="BK353"/>
  <c r="J346"/>
  <c r="BK335"/>
  <c r="BK333"/>
  <c r="BK323"/>
  <c r="J315"/>
  <c r="BK308"/>
  <c r="BK303"/>
  <c r="J298"/>
  <c r="BK294"/>
  <c r="J256"/>
  <c r="BK249"/>
  <c r="BK241"/>
  <c r="J233"/>
  <c r="BK230"/>
  <c r="J227"/>
  <c r="BK224"/>
  <c r="BK218"/>
  <c r="BK212"/>
  <c r="BK207"/>
  <c r="BK200"/>
  <c r="BK197"/>
  <c r="BK193"/>
  <c r="J185"/>
  <c r="BK177"/>
  <c r="J175"/>
  <c r="BK165"/>
  <c r="BK161"/>
  <c r="BK156"/>
  <c r="BK149"/>
  <c i="2" r="J178"/>
  <c r="BK141"/>
  <c r="BK137"/>
  <c r="BK132"/>
  <c r="BK178"/>
  <c r="J174"/>
  <c r="BK167"/>
  <c r="J162"/>
  <c r="J157"/>
  <c r="J150"/>
  <c r="BK144"/>
  <c r="J140"/>
  <c r="J137"/>
  <c r="BK133"/>
  <c r="J177"/>
  <c r="J172"/>
  <c r="BK168"/>
  <c r="J165"/>
  <c r="J161"/>
  <c r="J149"/>
  <c r="BK145"/>
  <c r="J142"/>
  <c r="BK136"/>
  <c i="3" r="J389"/>
  <c r="BK384"/>
  <c r="BK370"/>
  <c r="J363"/>
  <c r="BK360"/>
  <c r="BK349"/>
  <c r="J344"/>
  <c r="J331"/>
  <c r="J324"/>
  <c r="J319"/>
  <c r="J316"/>
  <c r="J306"/>
  <c r="BK299"/>
  <c r="J294"/>
  <c r="BK283"/>
  <c r="J266"/>
  <c r="BK254"/>
  <c r="J247"/>
  <c r="BK236"/>
  <c r="J226"/>
  <c r="BK215"/>
  <c r="J208"/>
  <c r="J202"/>
  <c r="BK190"/>
  <c r="BK184"/>
  <c r="J168"/>
  <c r="J154"/>
  <c r="BK389"/>
  <c r="BK380"/>
  <c r="J373"/>
  <c r="BK356"/>
  <c r="BK350"/>
  <c r="BK346"/>
  <c r="J335"/>
  <c r="BK325"/>
  <c r="J310"/>
  <c r="J301"/>
  <c r="J290"/>
  <c r="J281"/>
  <c r="BK267"/>
  <c r="BK260"/>
  <c r="J251"/>
  <c r="J242"/>
  <c r="J228"/>
  <c r="J221"/>
  <c r="BK213"/>
  <c r="BK202"/>
  <c r="J198"/>
  <c r="J183"/>
  <c r="J173"/>
  <c r="BK159"/>
  <c r="J386"/>
  <c r="J376"/>
  <c r="J370"/>
  <c r="BK363"/>
  <c r="BK354"/>
  <c r="J337"/>
  <c r="BK332"/>
  <c r="J326"/>
  <c r="BK314"/>
  <c r="BK295"/>
  <c r="BK289"/>
  <c r="BK281"/>
  <c r="J269"/>
  <c r="BK265"/>
  <c r="BK253"/>
  <c r="J249"/>
  <c r="BK231"/>
  <c r="J222"/>
  <c r="BK216"/>
  <c r="BK208"/>
  <c r="BK203"/>
  <c r="BK196"/>
  <c r="J193"/>
  <c r="BK188"/>
  <c r="BK183"/>
  <c r="J176"/>
  <c r="BK170"/>
  <c r="BK163"/>
  <c r="BK158"/>
  <c r="BK153"/>
  <c r="BK375"/>
  <c r="BK366"/>
  <c r="J358"/>
  <c r="J347"/>
  <c r="J339"/>
  <c r="J325"/>
  <c r="J321"/>
  <c r="BK301"/>
  <c r="J293"/>
  <c r="J272"/>
  <c r="BK269"/>
  <c r="BK263"/>
  <c r="BK257"/>
  <c r="J236"/>
  <c r="J229"/>
  <c r="BK222"/>
  <c r="J210"/>
  <c r="J199"/>
  <c r="BK192"/>
  <c r="J178"/>
  <c r="J171"/>
  <c r="J162"/>
  <c r="J157"/>
  <c r="J148"/>
  <c l="1" r="BK147"/>
  <c r="J147"/>
  <c r="J98"/>
  <c r="T147"/>
  <c r="R155"/>
  <c r="R169"/>
  <c r="T169"/>
  <c r="R181"/>
  <c r="P205"/>
  <c r="BK232"/>
  <c r="J232"/>
  <c r="J103"/>
  <c r="T232"/>
  <c r="T240"/>
  <c r="R258"/>
  <c r="T261"/>
  <c r="P282"/>
  <c r="BK300"/>
  <c r="J300"/>
  <c r="J113"/>
  <c r="T300"/>
  <c r="P307"/>
  <c r="P311"/>
  <c r="BK343"/>
  <c r="J343"/>
  <c r="J117"/>
  <c r="R343"/>
  <c r="R355"/>
  <c r="BK372"/>
  <c r="J372"/>
  <c r="J120"/>
  <c r="P378"/>
  <c i="2" r="P131"/>
  <c r="P130"/>
  <c r="P154"/>
  <c r="P151"/>
  <c r="R160"/>
  <c r="T166"/>
  <c r="P173"/>
  <c r="BK181"/>
  <c r="J181"/>
  <c r="J109"/>
  <c r="BK131"/>
  <c r="J131"/>
  <c r="J98"/>
  <c r="R131"/>
  <c r="R130"/>
  <c r="BK154"/>
  <c r="J154"/>
  <c r="J101"/>
  <c r="T154"/>
  <c r="T151"/>
  <c r="P160"/>
  <c r="T160"/>
  <c r="P166"/>
  <c r="R173"/>
  <c r="BK176"/>
  <c r="J176"/>
  <c r="J107"/>
  <c r="R176"/>
  <c i="3" r="P147"/>
  <c r="R147"/>
  <c r="P155"/>
  <c r="BK169"/>
  <c r="J169"/>
  <c r="J100"/>
  <c r="BK181"/>
  <c r="J181"/>
  <c r="J101"/>
  <c r="BK205"/>
  <c r="J205"/>
  <c r="J102"/>
  <c r="T205"/>
  <c r="BK240"/>
  <c r="J240"/>
  <c r="J106"/>
  <c r="R240"/>
  <c r="BK261"/>
  <c r="J261"/>
  <c r="J108"/>
  <c r="R261"/>
  <c r="R282"/>
  <c r="BK297"/>
  <c r="J297"/>
  <c r="J112"/>
  <c r="R297"/>
  <c r="P300"/>
  <c r="BK311"/>
  <c r="J311"/>
  <c r="J115"/>
  <c r="R311"/>
  <c r="T343"/>
  <c r="P355"/>
  <c r="BK369"/>
  <c r="J369"/>
  <c r="J119"/>
  <c r="R369"/>
  <c r="P372"/>
  <c r="T372"/>
  <c r="T378"/>
  <c r="BK382"/>
  <c r="BK381"/>
  <c r="J381"/>
  <c r="J122"/>
  <c r="R382"/>
  <c r="R381"/>
  <c r="BK385"/>
  <c r="J385"/>
  <c r="J124"/>
  <c r="R385"/>
  <c r="T385"/>
  <c i="2" r="T131"/>
  <c r="T130"/>
  <c r="R154"/>
  <c r="R151"/>
  <c r="BK160"/>
  <c r="J160"/>
  <c r="J103"/>
  <c r="BK166"/>
  <c r="J166"/>
  <c r="J104"/>
  <c r="R166"/>
  <c r="BK173"/>
  <c r="J173"/>
  <c r="J106"/>
  <c r="T173"/>
  <c r="P176"/>
  <c r="T176"/>
  <c i="3" r="BK155"/>
  <c r="J155"/>
  <c r="J99"/>
  <c r="T155"/>
  <c r="P169"/>
  <c r="P181"/>
  <c r="T181"/>
  <c r="R205"/>
  <c r="P232"/>
  <c r="R232"/>
  <c r="P240"/>
  <c r="BK258"/>
  <c r="J258"/>
  <c r="J107"/>
  <c r="P258"/>
  <c r="T258"/>
  <c r="P261"/>
  <c r="BK282"/>
  <c r="J282"/>
  <c r="J111"/>
  <c r="T282"/>
  <c r="P297"/>
  <c r="T297"/>
  <c r="R300"/>
  <c r="BK307"/>
  <c r="J307"/>
  <c r="J114"/>
  <c r="R307"/>
  <c r="T307"/>
  <c r="T311"/>
  <c r="P343"/>
  <c r="BK355"/>
  <c r="J355"/>
  <c r="J118"/>
  <c r="T355"/>
  <c r="P369"/>
  <c r="T369"/>
  <c r="R372"/>
  <c r="BK378"/>
  <c r="J378"/>
  <c r="J121"/>
  <c r="R378"/>
  <c r="P382"/>
  <c r="P381"/>
  <c r="T382"/>
  <c r="T381"/>
  <c r="P385"/>
  <c r="BK390"/>
  <c r="J390"/>
  <c r="J125"/>
  <c i="2" r="BK158"/>
  <c r="J158"/>
  <c r="J102"/>
  <c r="BK152"/>
  <c r="J152"/>
  <c r="J100"/>
  <c r="BK171"/>
  <c r="J171"/>
  <c r="J105"/>
  <c r="BK179"/>
  <c r="J179"/>
  <c r="J108"/>
  <c i="3" r="BK278"/>
  <c r="J278"/>
  <c r="J109"/>
  <c r="BK280"/>
  <c r="J280"/>
  <c r="J110"/>
  <c r="BK341"/>
  <c r="J341"/>
  <c r="J116"/>
  <c r="BK237"/>
  <c r="J237"/>
  <c r="J104"/>
  <c r="BF159"/>
  <c r="BF162"/>
  <c r="BF163"/>
  <c r="BF164"/>
  <c r="BF165"/>
  <c r="BF171"/>
  <c r="BF176"/>
  <c r="BF177"/>
  <c r="BF183"/>
  <c r="BF184"/>
  <c r="BF188"/>
  <c r="BF189"/>
  <c r="BF190"/>
  <c r="BF197"/>
  <c r="BF201"/>
  <c r="BF202"/>
  <c r="BF206"/>
  <c r="BF207"/>
  <c r="BF208"/>
  <c r="BF209"/>
  <c r="BF219"/>
  <c r="BF220"/>
  <c r="BF224"/>
  <c r="BF231"/>
  <c r="BF238"/>
  <c r="BF247"/>
  <c r="BF252"/>
  <c r="BF255"/>
  <c r="BF266"/>
  <c r="BF267"/>
  <c r="BF269"/>
  <c r="BF274"/>
  <c r="BF276"/>
  <c r="BF281"/>
  <c r="BF287"/>
  <c r="BF292"/>
  <c r="BF293"/>
  <c r="BF295"/>
  <c r="BF296"/>
  <c r="BF299"/>
  <c r="BF310"/>
  <c r="BF316"/>
  <c r="BF320"/>
  <c r="BF322"/>
  <c r="BF329"/>
  <c r="BF330"/>
  <c r="BF357"/>
  <c r="BF359"/>
  <c r="BF366"/>
  <c r="J89"/>
  <c r="BF151"/>
  <c r="BF152"/>
  <c r="BF154"/>
  <c r="BF156"/>
  <c r="BF157"/>
  <c r="BF170"/>
  <c r="BF175"/>
  <c r="BF179"/>
  <c r="BF191"/>
  <c r="BF192"/>
  <c r="BF193"/>
  <c r="BF194"/>
  <c r="BF195"/>
  <c r="BF198"/>
  <c r="BF199"/>
  <c r="BF204"/>
  <c r="BF212"/>
  <c r="BF213"/>
  <c r="BF214"/>
  <c r="BF221"/>
  <c r="BF222"/>
  <c r="BF223"/>
  <c r="BF225"/>
  <c r="BF229"/>
  <c r="BF235"/>
  <c r="BF236"/>
  <c r="BF242"/>
  <c r="BF244"/>
  <c r="BF245"/>
  <c r="BF248"/>
  <c r="BF256"/>
  <c r="BF264"/>
  <c r="BF272"/>
  <c r="BF284"/>
  <c r="BF290"/>
  <c r="BF294"/>
  <c r="BF313"/>
  <c r="BF314"/>
  <c r="BF317"/>
  <c r="BF326"/>
  <c r="BF332"/>
  <c r="BF333"/>
  <c r="BF336"/>
  <c r="BF338"/>
  <c r="BF342"/>
  <c r="BF346"/>
  <c r="BF352"/>
  <c r="BF360"/>
  <c r="BF362"/>
  <c r="BF363"/>
  <c r="BF364"/>
  <c r="BF365"/>
  <c r="BF367"/>
  <c r="BF368"/>
  <c r="BF376"/>
  <c r="BF377"/>
  <c r="BF389"/>
  <c r="E135"/>
  <c r="F142"/>
  <c r="BF149"/>
  <c r="BF153"/>
  <c r="BF160"/>
  <c r="BF166"/>
  <c r="BF172"/>
  <c r="BF173"/>
  <c r="BF174"/>
  <c r="BF178"/>
  <c r="BF180"/>
  <c r="BF182"/>
  <c r="BF185"/>
  <c r="BF187"/>
  <c r="BF200"/>
  <c r="BF210"/>
  <c r="BF211"/>
  <c r="BF216"/>
  <c r="BF217"/>
  <c r="BF227"/>
  <c r="BF228"/>
  <c r="BF230"/>
  <c r="BF241"/>
  <c r="BF243"/>
  <c r="BF246"/>
  <c r="BF250"/>
  <c r="BF253"/>
  <c r="BF254"/>
  <c r="BF260"/>
  <c r="BF262"/>
  <c r="BF263"/>
  <c r="BF268"/>
  <c r="BF270"/>
  <c r="BF271"/>
  <c r="BF273"/>
  <c r="BF277"/>
  <c r="BF279"/>
  <c r="BF283"/>
  <c r="BF285"/>
  <c r="BF288"/>
  <c r="BF291"/>
  <c r="BF298"/>
  <c r="BF301"/>
  <c r="BF302"/>
  <c r="BF306"/>
  <c r="BF309"/>
  <c r="BF323"/>
  <c r="BF335"/>
  <c r="BF337"/>
  <c r="BF339"/>
  <c r="BF344"/>
  <c r="BF345"/>
  <c r="BF353"/>
  <c r="BF358"/>
  <c r="BF371"/>
  <c r="BF380"/>
  <c r="BF384"/>
  <c r="BF386"/>
  <c r="BF148"/>
  <c r="BF150"/>
  <c r="BF158"/>
  <c r="BF161"/>
  <c r="BF167"/>
  <c r="BF168"/>
  <c r="BF186"/>
  <c r="BF196"/>
  <c r="BF203"/>
  <c r="BF215"/>
  <c r="BF218"/>
  <c r="BF226"/>
  <c r="BF233"/>
  <c r="BF234"/>
  <c r="BF249"/>
  <c r="BF251"/>
  <c r="BF257"/>
  <c r="BF259"/>
  <c r="BF265"/>
  <c r="BF275"/>
  <c r="BF286"/>
  <c r="BF289"/>
  <c r="BF303"/>
  <c r="BF304"/>
  <c r="BF305"/>
  <c r="BF308"/>
  <c r="BF312"/>
  <c r="BF315"/>
  <c r="BF318"/>
  <c r="BF319"/>
  <c r="BF321"/>
  <c r="BF324"/>
  <c r="BF325"/>
  <c r="BF327"/>
  <c r="BF328"/>
  <c r="BF331"/>
  <c r="BF334"/>
  <c r="BF340"/>
  <c r="BF347"/>
  <c r="BF348"/>
  <c r="BF349"/>
  <c r="BF350"/>
  <c r="BF351"/>
  <c r="BF354"/>
  <c r="BF356"/>
  <c r="BF361"/>
  <c r="BF370"/>
  <c r="BF373"/>
  <c r="BF374"/>
  <c r="BF375"/>
  <c r="BF379"/>
  <c r="BF383"/>
  <c r="BF387"/>
  <c r="BF388"/>
  <c i="2" r="E85"/>
  <c r="F126"/>
  <c r="BF134"/>
  <c r="BF136"/>
  <c r="BF137"/>
  <c r="BF140"/>
  <c r="BF143"/>
  <c r="BF144"/>
  <c r="BF145"/>
  <c r="BF148"/>
  <c r="BF149"/>
  <c r="BF153"/>
  <c r="BF156"/>
  <c r="BF162"/>
  <c r="BF172"/>
  <c r="BF177"/>
  <c r="J89"/>
  <c r="BF132"/>
  <c r="BF138"/>
  <c r="BF139"/>
  <c r="BF142"/>
  <c r="BF159"/>
  <c r="BF161"/>
  <c r="BF164"/>
  <c r="BF165"/>
  <c r="BF167"/>
  <c r="BF169"/>
  <c r="BF170"/>
  <c r="BF180"/>
  <c r="BF133"/>
  <c r="BF135"/>
  <c r="BF141"/>
  <c r="BF146"/>
  <c r="BF147"/>
  <c r="BF150"/>
  <c r="BF155"/>
  <c r="BF157"/>
  <c r="BF163"/>
  <c r="BF168"/>
  <c r="BF174"/>
  <c r="BF175"/>
  <c r="BF178"/>
  <c i="1" r="BB95"/>
  <c i="2" r="J33"/>
  <c i="1" r="AV95"/>
  <c i="3" r="F33"/>
  <c i="1" r="AZ96"/>
  <c i="2" r="F33"/>
  <c i="1" r="AZ95"/>
  <c i="3" r="F36"/>
  <c i="1" r="BC96"/>
  <c i="3" r="F37"/>
  <c i="1" r="BD96"/>
  <c i="2" r="F37"/>
  <c i="1" r="BD95"/>
  <c i="3" r="F35"/>
  <c i="1" r="BB96"/>
  <c r="BB94"/>
  <c r="AX94"/>
  <c i="2" r="F36"/>
  <c i="1" r="BC95"/>
  <c i="3" r="J33"/>
  <c i="1" r="AV96"/>
  <c i="3" l="1" r="P239"/>
  <c i="2" r="T129"/>
  <c i="3" r="R239"/>
  <c r="R146"/>
  <c r="R145"/>
  <c i="2" r="R129"/>
  <c i="3" r="T239"/>
  <c r="P146"/>
  <c r="P145"/>
  <c i="1" r="AU96"/>
  <c i="2" r="P129"/>
  <c i="1" r="AU95"/>
  <c i="3" r="T146"/>
  <c r="T145"/>
  <c r="J382"/>
  <c r="J123"/>
  <c i="2" r="BK130"/>
  <c r="J130"/>
  <c r="J97"/>
  <c r="BK151"/>
  <c r="J151"/>
  <c r="J99"/>
  <c i="3" r="BK146"/>
  <c r="J146"/>
  <c r="J97"/>
  <c r="BK239"/>
  <c r="J239"/>
  <c r="J105"/>
  <c i="1" r="BD94"/>
  <c r="W33"/>
  <c r="BC94"/>
  <c r="W32"/>
  <c i="3" r="F34"/>
  <c i="1" r="BA96"/>
  <c i="2" r="J34"/>
  <c i="1" r="AW95"/>
  <c r="AT95"/>
  <c r="AZ94"/>
  <c r="AV94"/>
  <c r="AK29"/>
  <c r="W31"/>
  <c i="2" r="F34"/>
  <c i="1" r="BA95"/>
  <c i="3" r="J34"/>
  <c i="1" r="AW96"/>
  <c r="AT96"/>
  <c i="2" l="1" r="BK129"/>
  <c r="J129"/>
  <c r="J96"/>
  <c i="3" r="BK145"/>
  <c r="J145"/>
  <c i="1" r="AU94"/>
  <c r="W29"/>
  <c r="AY94"/>
  <c i="3" r="J30"/>
  <c i="1" r="AG96"/>
  <c r="BA94"/>
  <c r="W30"/>
  <c i="3" l="1" r="J39"/>
  <c r="J96"/>
  <c i="1" r="AN96"/>
  <c i="2" r="J30"/>
  <c i="1" r="AG95"/>
  <c r="AG94"/>
  <c r="AK26"/>
  <c r="AW94"/>
  <c r="AK30"/>
  <c r="AK35"/>
  <c i="2" l="1" r="J39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<sst xmlns="http://schemas.openxmlformats.org/spreadsheetml/2006/main">
  <si>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</si>
  <si>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</si>
  <si>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</si>
  <si>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</si>
  <si>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{53a4cb37-04ca-4d50-9a93-845c3420cbf8}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</si>
  <si>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</si>
  <si>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</si>
  <si>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</si>
  <si>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</si>
  <si>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</si>
  <si>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</si>
  <si>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</si>
  <si>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</si>
  <si>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</si>
  <si>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</si>
  <si>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</si>
  <si>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Prestavba a prístavba existujúceho RD</t>
  </si>
  <si>
    <t>JKSO:</t>
  </si>
  <si>
    <t>KS:</t>
  </si>
  <si>
    <t>Miesto:</t>
  </si>
  <si>
    <t>Žarnovica</t>
  </si>
  <si>
    <t>Dátum:</t>
  </si>
  <si>
    <t>25. 4. 2022</t>
  </si>
  <si>
    <t>Objednávateľ:</t>
  </si>
  <si>
    <t>IČO:</t>
  </si>
  <si>
    <t>Sebastian Danko</t>
  </si>
  <si>
    <t>IČ DPH:</t>
  </si>
  <si>
    <t>Zhotoviteľ:</t>
  </si>
  <si>
    <t>Vyplň údaj</t>
  </si>
  <si>
    <t>Projektant:</t>
  </si>
  <si>
    <t>Ing. Vladimír Laco, PhD.</t>
  </si>
  <si>
    <t>True</t>
  </si>
  <si>
    <t>Spracovateľ:</t>
  </si>
  <si>
    <t>Ing. Ladislav Bab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</si>
  <si>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</si>
  <si>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</si>
  <si>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</si>
  <si>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</si>
  <si>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</si>
  <si>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</si>
  <si>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</si>
  <si>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</si>
  <si>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</si>
  <si>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</si>
  <si>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</si>
  <si>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</si>
  <si>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</si>
  <si>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</si>
  <si>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</si>
  <si>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</si>
  <si>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</si>
  <si>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</si>
  <si>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</si>
  <si>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</si>
  <si>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</si>
  <si>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</si>
  <si>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</si>
  <si>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</si>
  <si>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</si>
  <si>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</si>
  <si>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</si>
  <si>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</si>
  <si>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</si>
  <si>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</si>
  <si>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</si>
  <si>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</si>
  <si>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</si>
  <si>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</si>
  <si>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</si>
  <si>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</si>
  <si>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</si>
  <si>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</si>
  <si>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</si>
  <si>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</si>
  <si>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</si>
  <si>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</si>
  <si>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</si>
  <si>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</si>
  <si>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</si>
  <si>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</si>
  <si>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</si>
  <si>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</si>
  <si>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</si>
  <si>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</si>
  <si>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{cad2574b-6e9c-4a4a-a708-33af3ed1d337}</t>
  </si>
  <si>
    <t>02</t>
  </si>
  <si>
    <t>Dostavovacie práce</t>
  </si>
  <si>
    <t>{b490cbf6-8313-4cb3-a9db-e5afb37e8eac}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</si>
  <si>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</si>
  <si>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</si>
  <si>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</si>
  <si>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</si>
  <si>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</si>
  <si>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</si>
  <si>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</si>
  <si>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</si>
  <si>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</si>
  <si>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</si>
  <si>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</si>
  <si>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713 - Izolácie tepelné</t>
  </si>
  <si>
    <t xml:space="preserve">    725 - Zdravotechnika - zariaďovacie predmety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</si>
  <si>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</si>
  <si>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</si>
  <si>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</si>
  <si>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</si>
  <si>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</si>
  <si>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</si>
  <si>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775 - Podlahy vlysové a parketové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</si>
  <si>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</si>
  <si>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</si>
  <si>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</si>
  <si>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</si>
  <si>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</si>
  <si>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</si>
  <si>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</si>
  <si>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</si>
  <si>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</si>
  <si>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</si>
  <si>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</si>
  <si>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</si>
  <si>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</si>
  <si>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</si>
  <si>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</si>
  <si>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</si>
  <si>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</si>
  <si>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</si>
  <si>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</si>
  <si>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962031132.S</t>
  </si>
  <si>
    <t xml:space="preserve">Búranie priečok alebo vybúranie otvorov plochy nad 4 m2 z tehál pálených, plných alebo dutých hr. nad 150 mm,  -0,19600t</t>
  </si>
  <si>
    <t>m2</t>
  </si>
  <si>
    <t>4</t>
  </si>
  <si>
    <t>2</t>
  </si>
  <si>
    <t>1529779467</t>
  </si>
  <si>
    <t>962032231.S</t>
  </si>
  <si>
    <t xml:space="preserve">Búranie muriva alebo vybúranie otvorov plochy nad 4 m2 nadzákladového z tehál pálených, vápenopieskových, cementových na maltu,  -1,90500t (štítová stena na povale)</t>
  </si>
  <si>
    <t>m3</t>
  </si>
  <si>
    <t>292280204</t>
  </si>
  <si>
    <t>3</t>
  </si>
  <si>
    <t>962032631.S</t>
  </si>
  <si>
    <t xml:space="preserve">Búranie komínov. muriva z tehál nad strechou na akúkoľvek maltu,  -1,63300t</t>
  </si>
  <si>
    <t>-1420753404</t>
  </si>
  <si>
    <t>37</t>
  </si>
  <si>
    <t>965041341.S</t>
  </si>
  <si>
    <t xml:space="preserve">Búranie  mazanín,hr. do 40 mm, plochy nad 4 m2 -1,60000t</t>
  </si>
  <si>
    <t>577774587</t>
  </si>
  <si>
    <t>23</t>
  </si>
  <si>
    <t>965061621.S</t>
  </si>
  <si>
    <t xml:space="preserve">Búranie drevenej dlažby - roštu do piesku,  -0,07000t</t>
  </si>
  <si>
    <t>-1319447527</t>
  </si>
  <si>
    <t>39</t>
  </si>
  <si>
    <t>965081812.S</t>
  </si>
  <si>
    <t xml:space="preserve">Búranie dlažieb, z kamen., cement., terazzových, čadičových alebo keramických, hr. nad 10 mm,  -0,06500t</t>
  </si>
  <si>
    <t>-1540784488</t>
  </si>
  <si>
    <t>968081112.S</t>
  </si>
  <si>
    <t>Vyvesenie plastového okenného krídla do suti plochy do 1, 5 m2, -0,01400t</t>
  </si>
  <si>
    <t>ks</t>
  </si>
  <si>
    <t>316891111</t>
  </si>
  <si>
    <t>6</t>
  </si>
  <si>
    <t>968081115.S</t>
  </si>
  <si>
    <t>Demontáž okien plastových, 1 bm obvodu - 0,007t</t>
  </si>
  <si>
    <t>m</t>
  </si>
  <si>
    <t>69054656</t>
  </si>
  <si>
    <t>7</t>
  </si>
  <si>
    <t>968061116.S</t>
  </si>
  <si>
    <t>Demontáž dverí drevených, 1 bm obvodu - 0,012t</t>
  </si>
  <si>
    <t>185432061</t>
  </si>
  <si>
    <t>8</t>
  </si>
  <si>
    <t>968061125.S</t>
  </si>
  <si>
    <t>Vyvesenie dreveného dverného krídla do suti plochy do 2 m2, -0,02400t</t>
  </si>
  <si>
    <t>-1953460130</t>
  </si>
  <si>
    <t>22</t>
  </si>
  <si>
    <t>971024561.S</t>
  </si>
  <si>
    <t xml:space="preserve">Vybúranie otvorov v murive kamennom alebo zmiešanom plochy do 1 m2 hr. do 600 mm,  -2,30000t (otvor do pivnice)</t>
  </si>
  <si>
    <t>1305278393</t>
  </si>
  <si>
    <t>36</t>
  </si>
  <si>
    <t>976071111.S</t>
  </si>
  <si>
    <t xml:space="preserve">Vybúranie kovových madiel a zábradlí,  -0,03700t</t>
  </si>
  <si>
    <t>-1585064826</t>
  </si>
  <si>
    <t>38</t>
  </si>
  <si>
    <t>978012191.S</t>
  </si>
  <si>
    <t xml:space="preserve">Otlčenie omietok stropov vnútorných rákosovaných vápenných alebo vápennocementových v rozsahu do 100 %,  -0,05000t</t>
  </si>
  <si>
    <t>-2088820888</t>
  </si>
  <si>
    <t>24</t>
  </si>
  <si>
    <t>978013191.S</t>
  </si>
  <si>
    <t xml:space="preserve">Otlčenie omietok stien vnútorných vápenných alebo vápennocementových v rozsahu do 100 %,  -0,04600t</t>
  </si>
  <si>
    <t>-826847525</t>
  </si>
  <si>
    <t>25</t>
  </si>
  <si>
    <t>978059531.S</t>
  </si>
  <si>
    <t xml:space="preserve">Odsekanie a odobratie obkladov stien z obkladačiek vnútorných vrátane podkladovej omietky nad 2 m2,  -0,06800t</t>
  </si>
  <si>
    <t>-1167054883</t>
  </si>
  <si>
    <t>26</t>
  </si>
  <si>
    <t>979082111.S</t>
  </si>
  <si>
    <t>Vnútrostavenisková doprava sutiny a vybúraných hmôt do 10 m</t>
  </si>
  <si>
    <t>t</t>
  </si>
  <si>
    <t>-145305405</t>
  </si>
  <si>
    <t>27</t>
  </si>
  <si>
    <t>979082121.S</t>
  </si>
  <si>
    <t>Vnútrostavenisková doprava sutiny a vybúraných hmôt za každých ďalších 5 m</t>
  </si>
  <si>
    <t>254081588</t>
  </si>
  <si>
    <t>28</t>
  </si>
  <si>
    <t>979089713.S</t>
  </si>
  <si>
    <t>Prenájom kontajneru 7 m3</t>
  </si>
  <si>
    <t>1570820886</t>
  </si>
  <si>
    <t>29</t>
  </si>
  <si>
    <t>979089713.S1</t>
  </si>
  <si>
    <t>Odvoz kontajneru 7 m3</t>
  </si>
  <si>
    <t>2020276686</t>
  </si>
  <si>
    <t>PSV</t>
  </si>
  <si>
    <t>Práce a dodávky PSV</t>
  </si>
  <si>
    <t>713</t>
  </si>
  <si>
    <t>Izolácie tepelné</t>
  </si>
  <si>
    <t>40</t>
  </si>
  <si>
    <t>713000013.S</t>
  </si>
  <si>
    <t>Odstránenie tepelnej izolácie stropov kladenej voľne z polystyrénu hr. nad 10 cm -0,00462t</t>
  </si>
  <si>
    <t>16</t>
  </si>
  <si>
    <t>1536542213</t>
  </si>
  <si>
    <t>725</t>
  </si>
  <si>
    <t>Zdravotechnika - zariaďovacie predmety</t>
  </si>
  <si>
    <t>725110811.S</t>
  </si>
  <si>
    <t xml:space="preserve">Demontáž záchoda splachovacieho s nádržou alebo s tlakovým splachovačom,  -0,01933t</t>
  </si>
  <si>
    <t>súb.</t>
  </si>
  <si>
    <t>-437041784</t>
  </si>
  <si>
    <t>10</t>
  </si>
  <si>
    <t>725210821.S</t>
  </si>
  <si>
    <t xml:space="preserve">Demontáž umývadiel alebo umývadielok bez výtokovej armatúry,  -0,01946t</t>
  </si>
  <si>
    <t>-2011438652</t>
  </si>
  <si>
    <t>11</t>
  </si>
  <si>
    <t>725240811.S</t>
  </si>
  <si>
    <t xml:space="preserve">Demontáž sprchovej kabíny a misy bez výtokových armatúr kabín,  -0,08800t</t>
  </si>
  <si>
    <t>1893944735</t>
  </si>
  <si>
    <t>731</t>
  </si>
  <si>
    <t>Ústredné kúrenie - kotolne</t>
  </si>
  <si>
    <t>12</t>
  </si>
  <si>
    <t>731200826.S</t>
  </si>
  <si>
    <t xml:space="preserve">Demontáž kotla oceľového na kvapalné alebo plynné palivá,  -0,35625t</t>
  </si>
  <si>
    <t>69357442</t>
  </si>
  <si>
    <t>762</t>
  </si>
  <si>
    <t>Konštrukcie tesárske</t>
  </si>
  <si>
    <t>30</t>
  </si>
  <si>
    <t>762215811.S</t>
  </si>
  <si>
    <t>Demontáž schodiska vrátane zábradlia rebríkového š. do 1,00 m, z dosiek alebo fošien -0,01900 t (na povalu + do pivnice)</t>
  </si>
  <si>
    <t>1505527584</t>
  </si>
  <si>
    <t>13</t>
  </si>
  <si>
    <t>762331812.S</t>
  </si>
  <si>
    <t>Demontáž viazaných konštrukcií krovov so sklonom do 60°, prierezovej plochy 120 - 224 cm2, -0,01400 t</t>
  </si>
  <si>
    <t>-893646853</t>
  </si>
  <si>
    <t>14</t>
  </si>
  <si>
    <t>762342811.S</t>
  </si>
  <si>
    <t>Demontáž latovania striech so sklonom do 60° pri osovej vzdialenosti lát do 0,22 m, -0,00700 t</t>
  </si>
  <si>
    <t>-26281516</t>
  </si>
  <si>
    <t>31</t>
  </si>
  <si>
    <t>762822840.S</t>
  </si>
  <si>
    <t>Demontáž stropníc z reziva prierezovej plochy 450 - 540 cm2, -0,03300 t</t>
  </si>
  <si>
    <t>-1768106184</t>
  </si>
  <si>
    <t>32</t>
  </si>
  <si>
    <t>762841812.S</t>
  </si>
  <si>
    <t>Demontáž podbíjania obkladov stropov a striech sklonu do 60° z dosiek hr. do 35 mm s omietkou, -0,04000 t</t>
  </si>
  <si>
    <t>-971396493</t>
  </si>
  <si>
    <t>764</t>
  </si>
  <si>
    <t>Konštrukcie klampiarske</t>
  </si>
  <si>
    <t>15</t>
  </si>
  <si>
    <t>764352800.S</t>
  </si>
  <si>
    <t xml:space="preserve">Demontáž žľabov pododkvapových polkruhových so sklonom do 30st. rš 250 mm,  -0,00280t</t>
  </si>
  <si>
    <t>763284379</t>
  </si>
  <si>
    <t>764410850.S</t>
  </si>
  <si>
    <t xml:space="preserve">Demontáž oplechovania parapetov rš od 100 do 330 mm,  -0,00135t</t>
  </si>
  <si>
    <t>1488532521</t>
  </si>
  <si>
    <t>17</t>
  </si>
  <si>
    <t>764454801.S</t>
  </si>
  <si>
    <t xml:space="preserve">Demontáž odpadových rúr kruhových, s priemerom 75 a 100 mm,  -0,00226t</t>
  </si>
  <si>
    <t>1487529353</t>
  </si>
  <si>
    <t>18</t>
  </si>
  <si>
    <t>764456852.S</t>
  </si>
  <si>
    <t xml:space="preserve">Demontáž odpadového kolena výtokového kruhového, s priemerom 75 a 100 mm,  -0,00069t</t>
  </si>
  <si>
    <t>1161330563</t>
  </si>
  <si>
    <t>765</t>
  </si>
  <si>
    <t>Konštrukcie - krytiny tvrdé</t>
  </si>
  <si>
    <t>21</t>
  </si>
  <si>
    <t>765311810.S</t>
  </si>
  <si>
    <t>Demontáž keramickej krytiny pálenej uloženej na sucho od 15 ks/m2, do sutiny, sklon strechy do 45°, -0,05t</t>
  </si>
  <si>
    <t>676139507</t>
  </si>
  <si>
    <t>766</t>
  </si>
  <si>
    <t>Konštrukcie stolárske</t>
  </si>
  <si>
    <t>19</t>
  </si>
  <si>
    <t>766694980.S</t>
  </si>
  <si>
    <t>Demontáž parapetnej dosky drevenej šírky do 300 mm, dĺžky do 1600 mm, -0,003t</t>
  </si>
  <si>
    <t>-743696129</t>
  </si>
  <si>
    <t>766694981.S</t>
  </si>
  <si>
    <t>Demontáž parapetnej dosky drevenej šírky do 300 mm, dĺžky nad 1600 mm, -0,006t</t>
  </si>
  <si>
    <t>2021893643</t>
  </si>
  <si>
    <t>767</t>
  </si>
  <si>
    <t>Konštrukcie doplnkové kovové</t>
  </si>
  <si>
    <t>34</t>
  </si>
  <si>
    <t>767330839.S</t>
  </si>
  <si>
    <t xml:space="preserve">Demontáž kovového prístrešku nad vchodom,   -0,06125 t</t>
  </si>
  <si>
    <t>1117821367</t>
  </si>
  <si>
    <t>35</t>
  </si>
  <si>
    <t>767392802.S</t>
  </si>
  <si>
    <t xml:space="preserve">Demontáž krytín striech z plechov skrutkovaných,  -0,00700t</t>
  </si>
  <si>
    <t>-532583439</t>
  </si>
  <si>
    <t>775</t>
  </si>
  <si>
    <t>Podlahy vlysové a parketové</t>
  </si>
  <si>
    <t>33</t>
  </si>
  <si>
    <t>775521800.S</t>
  </si>
  <si>
    <t>Demontáž drevených podláh parketových, pribíjaných, vrátane líšt -0,0150t</t>
  </si>
  <si>
    <t>1556709804</t>
  </si>
  <si>
    <t>VP</t>
  </si>
  <si>
    <t xml:space="preserve">  Práce naviac</t>
  </si>
  <si>
    <t>PN</t>
  </si>
  <si>
    <t>02 - Dostavovacie práce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</si>
  <si>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</si>
  <si>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</si>
  <si>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</si>
  <si>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</si>
  <si>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</si>
  <si>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</si>
  <si>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</si>
  <si>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Izolácie striech, povlakové krytiny</t>
  </si>
  <si>
    <t xml:space="preserve">    721 - Zdravotechnika - vnútorná kanalizácia</t>
  </si>
  <si>
    <t xml:space="preserve">    763 - Konštrukcie - drevostavby</t>
  </si>
  <si>
    <t xml:space="preserve">    771 - Podlahy z dlaždíc</t>
  </si>
  <si>
    <t xml:space="preserve">    777 - Podlahy syntetické</t>
  </si>
  <si>
    <t xml:space="preserve">    781 - Obklady</t>
  </si>
  <si>
    <t xml:space="preserve">    784 - Maľby</t>
  </si>
  <si>
    <t>M - Práce a dodávky M</t>
  </si>
  <si>
    <t xml:space="preserve">    21-M - Elektromontáže</t>
  </si>
  <si>
    <t>VRN - Investičné náklady neobsiahnuté v cenách</t>
  </si>
  <si>
    <t>Zemné práce</t>
  </si>
  <si>
    <t>121101111.S</t>
  </si>
  <si>
    <t>Odstránenie ornice s vodor. premiestn. na hromady, so zložením na vzdialenosť do 100 m a do 100m3</t>
  </si>
  <si>
    <t>-1416527435</t>
  </si>
  <si>
    <t>131301101.S</t>
  </si>
  <si>
    <t>Výkop nezapaženej jamy v hornine 4, do 100 m3</t>
  </si>
  <si>
    <t>1847415897</t>
  </si>
  <si>
    <t>131301109.S</t>
  </si>
  <si>
    <t>Hĺbenie nezapažených jám a zárezov. Príplatok za lepivosť horniny 4</t>
  </si>
  <si>
    <t>-1631488666</t>
  </si>
  <si>
    <t>132301101.S</t>
  </si>
  <si>
    <t>Výkop ryhy do šírky 600 mm v horn.4 do 100 m3</t>
  </si>
  <si>
    <t>1299604933</t>
  </si>
  <si>
    <t>5</t>
  </si>
  <si>
    <t>132301109.S</t>
  </si>
  <si>
    <t>Príplatok za lepivosť pri hĺbení rýh šírky do 600 mm zapažených i nezapažených s urovnaním dna v hornine 4</t>
  </si>
  <si>
    <t>1308812434</t>
  </si>
  <si>
    <t>162201101.S</t>
  </si>
  <si>
    <t>Vodorovné premiestnenie výkopku z horniny 1-4 do 20m</t>
  </si>
  <si>
    <t>394159131</t>
  </si>
  <si>
    <t>1622011011.S</t>
  </si>
  <si>
    <t>Vodorovné premiestnenie ornice do 20m následne prekrytie UV stabilnou fóliou proti náletovými burinami</t>
  </si>
  <si>
    <t>-242264967</t>
  </si>
  <si>
    <t>Zakladanie</t>
  </si>
  <si>
    <t>271573001.S</t>
  </si>
  <si>
    <t>Násyp pod základové konštrukcie so zhutnením zo štrkopiesku (1PP pod terasu) fr.0-32 mm</t>
  </si>
  <si>
    <t>-1591852489</t>
  </si>
  <si>
    <t>58</t>
  </si>
  <si>
    <t>271573001.S1</t>
  </si>
  <si>
    <t>Násyp pod základové konštrukcie so zhutnením zo štrkopiesku fr.0-32 mm (1NP v dome)</t>
  </si>
  <si>
    <t>-782536652</t>
  </si>
  <si>
    <t>273321411.S</t>
  </si>
  <si>
    <t>Betón základových dosiek, železový (bez výstuže), tr. C 25/30 (terasa)</t>
  </si>
  <si>
    <t>-274651412</t>
  </si>
  <si>
    <t>59</t>
  </si>
  <si>
    <t>273321411.S.1</t>
  </si>
  <si>
    <t>Betón základových dosiek, železový (bez výstuže), tr. C 25/30 (1NP v dome)</t>
  </si>
  <si>
    <t>-1524743248</t>
  </si>
  <si>
    <t>273351215.S</t>
  </si>
  <si>
    <t>Debnenie stien základových dosiek, zhotovenie-dielce (terasa)</t>
  </si>
  <si>
    <t>607327605</t>
  </si>
  <si>
    <t>273351216.S</t>
  </si>
  <si>
    <t>Debnenie stien základových dosiek, odstránenie-dielce (terasa)</t>
  </si>
  <si>
    <t>734321569</t>
  </si>
  <si>
    <t>273362442.S1</t>
  </si>
  <si>
    <t>Výstuž základových dosiek zo zvár. sietí KARI, priemer drôtu 8/8 mm, veľkosť oka 150x150 mm (1PP)</t>
  </si>
  <si>
    <t>-360024266</t>
  </si>
  <si>
    <t>60</t>
  </si>
  <si>
    <t>273362442.S</t>
  </si>
  <si>
    <t>Výstuž základových dosiek zo zvár. sietí KARI, priemer drôtu 8/8 mm, veľkosť oka 150x150 mm (1NP v dome)</t>
  </si>
  <si>
    <t>-1365650352</t>
  </si>
  <si>
    <t>311272041.S</t>
  </si>
  <si>
    <t>Murivo nosné (m3) z betónových debniacich tvárnic s betónovou výplňou C 16/20 hrúbky 300 mm</t>
  </si>
  <si>
    <t>1489792858</t>
  </si>
  <si>
    <t>274271303</t>
  </si>
  <si>
    <t>Murivo základových pásov (m3) PREMAC 50x30x25 s betónovou výplňou C 16/20 hr. 300 mm (pod základovou doskou)</t>
  </si>
  <si>
    <t>-1593435088</t>
  </si>
  <si>
    <t>274321411.S</t>
  </si>
  <si>
    <t>Betón základových pásov, železový (bez výstuže), tr. C 25/30</t>
  </si>
  <si>
    <t>-425091672</t>
  </si>
  <si>
    <t>274361821.S</t>
  </si>
  <si>
    <t>Výstuž základových pásov z ocele B500 (10505) (odhad)</t>
  </si>
  <si>
    <t>451237958</t>
  </si>
  <si>
    <t>274361825.S</t>
  </si>
  <si>
    <t>Výstuž pre murivo základových pásov z betónových debniacich tvárnic s betónovou výplňou z ocele B500 (10505) (odhad)</t>
  </si>
  <si>
    <t>-769891384</t>
  </si>
  <si>
    <t>Zvislé a kompletné konštrukcie</t>
  </si>
  <si>
    <t>55</t>
  </si>
  <si>
    <t>311208151.S</t>
  </si>
  <si>
    <t>Podrezávanie tehlového muriva reťazovou pílou hr. do 150 mm s vložením vodorovnej izolácie</t>
  </si>
  <si>
    <t>451683391</t>
  </si>
  <si>
    <t>56</t>
  </si>
  <si>
    <t>311208152.S</t>
  </si>
  <si>
    <t>Podrezávanie tehlového muriva reťazovou pílou hr. do 300 mm s vložením vodorovnej izolácie</t>
  </si>
  <si>
    <t>-497301834</t>
  </si>
  <si>
    <t>57</t>
  </si>
  <si>
    <t>311208153.S</t>
  </si>
  <si>
    <t>Podrezávanie tehlového muriva reťazovou pílou hr. do 400 mm s vložením vodorovnej izolácie</t>
  </si>
  <si>
    <t>-1537215038</t>
  </si>
  <si>
    <t>113</t>
  </si>
  <si>
    <t>311272512</t>
  </si>
  <si>
    <t>Murivo nosné (m3) z tvárnic YTONG Univerzal hr. 300 mm P3-450 PDK, na MVC a maltu YTONG (300x249x599) (2NP)</t>
  </si>
  <si>
    <t>-872162431</t>
  </si>
  <si>
    <t>154</t>
  </si>
  <si>
    <t>317161141.S</t>
  </si>
  <si>
    <t>Pórobetónový preklad nenosný šírky 150 mm, výšky 250 mm, dĺžky 1000 mm</t>
  </si>
  <si>
    <t>549971534</t>
  </si>
  <si>
    <t>155</t>
  </si>
  <si>
    <t>317161553.S</t>
  </si>
  <si>
    <t>Pórobetónový preklad nosný šírky 300 mm, výšky 249 mm, dĺžky 1750 mm</t>
  </si>
  <si>
    <t>1567595769</t>
  </si>
  <si>
    <t>87</t>
  </si>
  <si>
    <t>319202331.S</t>
  </si>
  <si>
    <t>Vyrovnanie nerovného povrchu stien bez osekania tehál hr.80-150mm (1NP + pivnica)</t>
  </si>
  <si>
    <t>1601303700</t>
  </si>
  <si>
    <t>85</t>
  </si>
  <si>
    <t>340239238</t>
  </si>
  <si>
    <t>Zamurovanie otvorov plochy nad 1 do 4 m2 tvárnicami YTONG (300x499x249) (1NP)</t>
  </si>
  <si>
    <t>511627700</t>
  </si>
  <si>
    <t>99</t>
  </si>
  <si>
    <t>340239240</t>
  </si>
  <si>
    <t>Zamurovanie otvorov plochy nad 1 do 4 m2 tvárnicami YTONG (450x499x249) (okno pri vchode)</t>
  </si>
  <si>
    <t>-1321800760</t>
  </si>
  <si>
    <t>84</t>
  </si>
  <si>
    <t>342272102</t>
  </si>
  <si>
    <t>Priečky z tvárnic YTONG hr. 100 mm P2-500 hladkých, na MVC a maltu YTONG (100x249x599) (1NP)</t>
  </si>
  <si>
    <t>-889592727</t>
  </si>
  <si>
    <t>114</t>
  </si>
  <si>
    <t>342272104</t>
  </si>
  <si>
    <t>Priečky z tvárnic YTONG hr. 150 mm P2-500 hladkých, na MVC a maltu YTONG (150x249x599) (2NP)</t>
  </si>
  <si>
    <t>450313623</t>
  </si>
  <si>
    <t>Vodorovné konštrukcie</t>
  </si>
  <si>
    <t>411321414.S</t>
  </si>
  <si>
    <t xml:space="preserve">Betón stropov doskových a trámových,  železový tr. C 25/30 (Terasa)</t>
  </si>
  <si>
    <t>669532637</t>
  </si>
  <si>
    <t>88</t>
  </si>
  <si>
    <t>411321414.S1</t>
  </si>
  <si>
    <t xml:space="preserve">Betón stropov doskových a trámových,  železový tr. C 25/30 (Dobetónovanie pri schodisku+komíny)</t>
  </si>
  <si>
    <t>-1134105129</t>
  </si>
  <si>
    <t>411351101.S</t>
  </si>
  <si>
    <t>Debnenie stropov doskových zhotovenie-dielce (Terasa)</t>
  </si>
  <si>
    <t>1949300726</t>
  </si>
  <si>
    <t>89</t>
  </si>
  <si>
    <t>411351101.S1</t>
  </si>
  <si>
    <t>Debnenie stropov doskových zhotovenie-dielce (Dobetónovanie pri schodisku+komíny)</t>
  </si>
  <si>
    <t>-1458889699</t>
  </si>
  <si>
    <t>411351102.S</t>
  </si>
  <si>
    <t>Debnenie stropov doskových odstránenie-dielce (Terasa)</t>
  </si>
  <si>
    <t>-1861437502</t>
  </si>
  <si>
    <t>90</t>
  </si>
  <si>
    <t>411351102.S1</t>
  </si>
  <si>
    <t>Debnenie stropov doskových odstránenie-dielce (Dobetónovanie pri schodisku)</t>
  </si>
  <si>
    <t>1568805837</t>
  </si>
  <si>
    <t>41</t>
  </si>
  <si>
    <t>411354171.S</t>
  </si>
  <si>
    <t>Podporná konštrukcia stropov výšky do 4 m pre zaťaženie do 5 kPa zhotovenie (Terasa)</t>
  </si>
  <si>
    <t>1662337332</t>
  </si>
  <si>
    <t>91</t>
  </si>
  <si>
    <t>411354171.S1</t>
  </si>
  <si>
    <t>Podporná konštrukcia stropov výšky do 4 m pre zaťaženie do 5 kPa zhotovenie (Dobetónovanie pri schodisku)</t>
  </si>
  <si>
    <t>-1302799465</t>
  </si>
  <si>
    <t>42</t>
  </si>
  <si>
    <t>411354172.S</t>
  </si>
  <si>
    <t>Podporná konštrukcia stropov výšky do 4 m pre zaťaženie do 5 kPa odstránenie (Terasa)</t>
  </si>
  <si>
    <t>-263355599</t>
  </si>
  <si>
    <t>92</t>
  </si>
  <si>
    <t>411354172.S1</t>
  </si>
  <si>
    <t>Podporná konštrukcia stropov výšky do 4 m pre zaťaženie do 5 kPa odstránenie (Dobetónovanie pri schodisku)</t>
  </si>
  <si>
    <t>-1946320283</t>
  </si>
  <si>
    <t>94</t>
  </si>
  <si>
    <t>411361821.S</t>
  </si>
  <si>
    <t>Výstuž stropov doskových, trámových, vložkových,konzolových alebo balkónových, B500 (10505) (Terasa) - odhad</t>
  </si>
  <si>
    <t>-1124056271</t>
  </si>
  <si>
    <t>93</t>
  </si>
  <si>
    <t>411361821.S1</t>
  </si>
  <si>
    <t>Výstuž stropov doskových, trámových, vložkových,konzolových alebo balkónových, B500 (10505) (Dobetónovanie pri schodisku) - odhad</t>
  </si>
  <si>
    <t>-1888145052</t>
  </si>
  <si>
    <t>61</t>
  </si>
  <si>
    <t>411388531.S</t>
  </si>
  <si>
    <t>Zabetónov. otvoru s plochou 0,25-1,00 m2, v stropoch zo železobetónu (otvor do pivnice)</t>
  </si>
  <si>
    <t>284574919</t>
  </si>
  <si>
    <t>107</t>
  </si>
  <si>
    <t>417321515.S</t>
  </si>
  <si>
    <t>Betón stužujúcich pásov a vencov železový tr. C 25/30 (2NP)</t>
  </si>
  <si>
    <t>2115907639</t>
  </si>
  <si>
    <t>108</t>
  </si>
  <si>
    <t>417351115.S</t>
  </si>
  <si>
    <t>Debnenie bočníc stužujúcich pásov a vencov vrátane vzpier zhotovenie (2NP)</t>
  </si>
  <si>
    <t>-1124028866</t>
  </si>
  <si>
    <t>109</t>
  </si>
  <si>
    <t>417351116.S</t>
  </si>
  <si>
    <t>Debnenie bočníc stužujúcich pásov a vencov vrátane vzpier odstránenie (2NP)</t>
  </si>
  <si>
    <t>1833543242</t>
  </si>
  <si>
    <t>110</t>
  </si>
  <si>
    <t>417361821.S</t>
  </si>
  <si>
    <t>Výstuž stužujúcich pásov a vencov z betonárskej ocele B500 (10505) (2NP)</t>
  </si>
  <si>
    <t>-544151800</t>
  </si>
  <si>
    <t>111</t>
  </si>
  <si>
    <t>417391151.S</t>
  </si>
  <si>
    <t>Montáž obkladu betónových konštrukcií vykonaný súčasne s betónovaním extrudovaným polystyrénom (2NP)</t>
  </si>
  <si>
    <t>1091560595</t>
  </si>
  <si>
    <t>112</t>
  </si>
  <si>
    <t>M</t>
  </si>
  <si>
    <t>283750000700</t>
  </si>
  <si>
    <t>Doska XPS STYRODUR 2800 C hr. 50 mm, zateplenie soklov, suterénov, podláh, ISOVER</t>
  </si>
  <si>
    <t>1696589726</t>
  </si>
  <si>
    <t>97</t>
  </si>
  <si>
    <t>430321414.S</t>
  </si>
  <si>
    <t>Schodiskové konštrukcie, betón železový tr. C 25/30 (odhad)</t>
  </si>
  <si>
    <t>710304576</t>
  </si>
  <si>
    <t>98</t>
  </si>
  <si>
    <t>430361821.S</t>
  </si>
  <si>
    <t>Výstuž schodiskových konštrukcií z betonárskej ocele B500 (10505)</t>
  </si>
  <si>
    <t>1620953801</t>
  </si>
  <si>
    <t>95</t>
  </si>
  <si>
    <t>431351125.S</t>
  </si>
  <si>
    <t>Debnenie do 4 m výšky - podest a podstupňových dosiek pôdorysne krivočiarych zhotovenie</t>
  </si>
  <si>
    <t>-1128393789</t>
  </si>
  <si>
    <t>96</t>
  </si>
  <si>
    <t>431351126.S</t>
  </si>
  <si>
    <t>Debnenie do 4 m výšky - podest a podstupňových dosiek pôdorysne krivočiarych odstránenie</t>
  </si>
  <si>
    <t>737312453</t>
  </si>
  <si>
    <t>Úpravy povrchov, podlahy, osadenie</t>
  </si>
  <si>
    <t>44</t>
  </si>
  <si>
    <t>611460241.S</t>
  </si>
  <si>
    <t>Vnútorná omietka stropov vápennocementová jadrová (hrubá), hr. 10 mm (1PP)</t>
  </si>
  <si>
    <t>1903843649</t>
  </si>
  <si>
    <t>43</t>
  </si>
  <si>
    <t>611461113</t>
  </si>
  <si>
    <t>Príprava vnútorného podkladu stropov BAUMIT, penetračný náter Baumit BetonPrimer (1PP)</t>
  </si>
  <si>
    <t>-1798951312</t>
  </si>
  <si>
    <t>46</t>
  </si>
  <si>
    <t>612460241.S</t>
  </si>
  <si>
    <t>Vnútorná omietka stien vápennocementová jadrová (hrubá), hr. 10 mm (1PP)</t>
  </si>
  <si>
    <t>84730400</t>
  </si>
  <si>
    <t>151</t>
  </si>
  <si>
    <t>612460381.S</t>
  </si>
  <si>
    <t>Vnútorná omietka stien vápennocementová štuková (jemná), hr. 1 mm (2NP)</t>
  </si>
  <si>
    <t>-117754595</t>
  </si>
  <si>
    <t>45</t>
  </si>
  <si>
    <t>612465113</t>
  </si>
  <si>
    <t>Príprava vnútorného podkladu stien BAUMIT, penetračný náter Baumit BetonPrimer (1PP)</t>
  </si>
  <si>
    <t>-1247945826</t>
  </si>
  <si>
    <t>102</t>
  </si>
  <si>
    <t>612481011.S</t>
  </si>
  <si>
    <t>Priebežná omietková lišta (omietnik) z pozinkovaného plechu pre hrúbku omietky 6 mm</t>
  </si>
  <si>
    <t>976920491</t>
  </si>
  <si>
    <t>101</t>
  </si>
  <si>
    <t>612481031.S</t>
  </si>
  <si>
    <t>Rohový profil z pozinkovaného plechu pre hrúbku omietky 8 až 12 mm(1NP)</t>
  </si>
  <si>
    <t>723002176</t>
  </si>
  <si>
    <t>100</t>
  </si>
  <si>
    <t>612460243.S1</t>
  </si>
  <si>
    <t>Vnútorná omietka stien vápennocementová jadrová (hrubá), hr. 20 mm (1NP)</t>
  </si>
  <si>
    <t>2067911360</t>
  </si>
  <si>
    <t>150</t>
  </si>
  <si>
    <t>612481119.S</t>
  </si>
  <si>
    <t>Potiahnutie vnútorných stien sklotextilnou mriežkou s celoplošným prilepením(2NP)</t>
  </si>
  <si>
    <t>-242193447</t>
  </si>
  <si>
    <t>625250553.S</t>
  </si>
  <si>
    <t>Kontaktný zatepľovací systém soklovej alebo vodou namáhanej časti hr. 150 mm, skrutkovacie kotvy</t>
  </si>
  <si>
    <t>-1737949778</t>
  </si>
  <si>
    <t>189</t>
  </si>
  <si>
    <t>625259007</t>
  </si>
  <si>
    <t>Kontaktný zatepľovací systém hr. 150 mmFKD S Thermal (minerálna vlna), skrutkovacie kotvy</t>
  </si>
  <si>
    <t>935402859</t>
  </si>
  <si>
    <t>632001011.S</t>
  </si>
  <si>
    <t>Zhotovenie separačnej fólie v podlahových vrstvách z PE (1PP)</t>
  </si>
  <si>
    <t>-284068737</t>
  </si>
  <si>
    <t>283230007500.S</t>
  </si>
  <si>
    <t>Oddeľovacia fólia na potery</t>
  </si>
  <si>
    <t>1295620943</t>
  </si>
  <si>
    <t>133</t>
  </si>
  <si>
    <t>632001011.S2</t>
  </si>
  <si>
    <t>Zhotovenie separačnej fólie v podlahových vrstvách z PE (2NP)</t>
  </si>
  <si>
    <t>-2042829252</t>
  </si>
  <si>
    <t>134</t>
  </si>
  <si>
    <t>283290003500</t>
  </si>
  <si>
    <t>Oddeľovacia fólia, PCI</t>
  </si>
  <si>
    <t>243197260</t>
  </si>
  <si>
    <t>68</t>
  </si>
  <si>
    <t>632001011.S1</t>
  </si>
  <si>
    <t>Zhotovenie separačnej fólie (geotextílie) v podlahových vrstvách z PE (1NP v dome)</t>
  </si>
  <si>
    <t>1318565198</t>
  </si>
  <si>
    <t>69</t>
  </si>
  <si>
    <t>693110000600.S</t>
  </si>
  <si>
    <t>Geotextília polypropylénová netkaná 165 g/m2</t>
  </si>
  <si>
    <t>-1676113127</t>
  </si>
  <si>
    <t>632001021.S</t>
  </si>
  <si>
    <t>Zhotovenie okrajovej dilatačnej pásky z PE (1PP)</t>
  </si>
  <si>
    <t>-2146235832</t>
  </si>
  <si>
    <t>283320004800.S</t>
  </si>
  <si>
    <t>Okrajová dilatačná páska z PE 100/5 mm bez fólie na oddilatovanie poterov od stenových konštrukcií</t>
  </si>
  <si>
    <t>1032160438</t>
  </si>
  <si>
    <t>135</t>
  </si>
  <si>
    <t>632001021.S1</t>
  </si>
  <si>
    <t>Zhotovenie okrajovej dilatačnej pásky z PE (2NP)</t>
  </si>
  <si>
    <t>-1118013282</t>
  </si>
  <si>
    <t>136</t>
  </si>
  <si>
    <t>-270716116</t>
  </si>
  <si>
    <t>53</t>
  </si>
  <si>
    <t>632200020.S</t>
  </si>
  <si>
    <t>Montáž dlažby 400x400 mm kladená na sucho na rektifikačné terče výšky 25 -70 mm na plochých strechách (Terasa)</t>
  </si>
  <si>
    <t>-212227470</t>
  </si>
  <si>
    <t>54</t>
  </si>
  <si>
    <t>592460021800</t>
  </si>
  <si>
    <t>Platňa betónová SEMMELROCK CORONA BRILLANT, rozmer 400x400x38 mm, obilná žltá</t>
  </si>
  <si>
    <t>1571786282</t>
  </si>
  <si>
    <t>73</t>
  </si>
  <si>
    <t>632440138.S</t>
  </si>
  <si>
    <t>Anhydritový samonivelizačný poter, pevnosti v tlaku 25 MPa, hr. 50 mm</t>
  </si>
  <si>
    <t>-1731916963</t>
  </si>
  <si>
    <t>632452219.S</t>
  </si>
  <si>
    <t>Cementový poter, pevnosti v tlaku 20 MPa, hr. 50 mm (1PP)</t>
  </si>
  <si>
    <t>-235044336</t>
  </si>
  <si>
    <t>137</t>
  </si>
  <si>
    <t>632452219.S1</t>
  </si>
  <si>
    <t>Cementový poter, pevnosti v tlaku 20 MPa, hr. 50 mm (2NP)</t>
  </si>
  <si>
    <t>-709148144</t>
  </si>
  <si>
    <t>165</t>
  </si>
  <si>
    <t>941941031.S</t>
  </si>
  <si>
    <t>Montáž lešenia ľahkého pracovného radového s podlahami šírky od 0,80 do 1,00 m, výšky do 10 m</t>
  </si>
  <si>
    <t>-1719049082</t>
  </si>
  <si>
    <t>166</t>
  </si>
  <si>
    <t>941941831.S</t>
  </si>
  <si>
    <t>Demontáž lešenia ľahkého pracovného radového s podlahami šírky nad 0,80 do 1,00 m, výšky do 10 m</t>
  </si>
  <si>
    <t>302182228</t>
  </si>
  <si>
    <t>193</t>
  </si>
  <si>
    <t>952901111.S</t>
  </si>
  <si>
    <t>Vyčistenie budov pri výške podlaží do 4 m</t>
  </si>
  <si>
    <t>-1451299039</t>
  </si>
  <si>
    <t>86</t>
  </si>
  <si>
    <t>971033641.S</t>
  </si>
  <si>
    <t xml:space="preserve">Vybúranie otvorov v murive tehl. plochy do 4 m2 hr. do 300 mm,  -1,87500t</t>
  </si>
  <si>
    <t>244879380</t>
  </si>
  <si>
    <t>Presun hmôt HSV</t>
  </si>
  <si>
    <t>167</t>
  </si>
  <si>
    <t>998011001.S</t>
  </si>
  <si>
    <t>Presun hmôt pre budovy (801, 803, 812), zvislá konštr. z tehál, tvárnic, z kovu výšky do 6 m</t>
  </si>
  <si>
    <t>312149941</t>
  </si>
  <si>
    <t>711</t>
  </si>
  <si>
    <t>Izolácie proti vode a vlhkosti</t>
  </si>
  <si>
    <t>711111001.S</t>
  </si>
  <si>
    <t>Zhotovenie izolácie proti zemnej vlhkosti vodorovná náterom penetračným za studena (1PP)</t>
  </si>
  <si>
    <t>-600550355</t>
  </si>
  <si>
    <t>111630002800.S</t>
  </si>
  <si>
    <t>Penetračný náter na betón</t>
  </si>
  <si>
    <t>l</t>
  </si>
  <si>
    <t>877007192</t>
  </si>
  <si>
    <t>62</t>
  </si>
  <si>
    <t>711111001.S1</t>
  </si>
  <si>
    <t>Zhotovenie izolácie proti zemnej vlhkosti vodorovná náterom penetračným za studena (1NP v dome)</t>
  </si>
  <si>
    <t>2118911439</t>
  </si>
  <si>
    <t>63</t>
  </si>
  <si>
    <t>734785060</t>
  </si>
  <si>
    <t>51</t>
  </si>
  <si>
    <t>711133001.S</t>
  </si>
  <si>
    <t>Zhotovenie izolácie proti zemnej vlhkosti PVC fóliou položenou voľne na vodorovnej ploche so zvarením spoju (1NP Terasa)</t>
  </si>
  <si>
    <t>-418505213</t>
  </si>
  <si>
    <t>52</t>
  </si>
  <si>
    <t>283220000300.S</t>
  </si>
  <si>
    <t>Hydroizolačná fólia PVC-P, hr. 1,5 mm, š. 1,3 m, izolácia základov proti zemnej vlhkosti, tlakovej vode, radónu</t>
  </si>
  <si>
    <t>-1747164268</t>
  </si>
  <si>
    <t>711141559.S</t>
  </si>
  <si>
    <t xml:space="preserve">Zhotovenie  izolácie proti zemnej vlhkosti a tlakovej vode vodorovná NAIP pritavením (1PP)</t>
  </si>
  <si>
    <t>-1695561635</t>
  </si>
  <si>
    <t>628310000500</t>
  </si>
  <si>
    <t>Pás asfaltový natavovací MIDA Base PV S4</t>
  </si>
  <si>
    <t>2080840124</t>
  </si>
  <si>
    <t>64</t>
  </si>
  <si>
    <t>711141559.S2</t>
  </si>
  <si>
    <t xml:space="preserve">Zhotovenie  izolácie proti zemnej vlhkosti a tlakovej vode vodorovná NAIP pritavením (1NP v dome)</t>
  </si>
  <si>
    <t>1905988701</t>
  </si>
  <si>
    <t>65</t>
  </si>
  <si>
    <t>920400914</t>
  </si>
  <si>
    <t>47</t>
  </si>
  <si>
    <t>711141559.S1</t>
  </si>
  <si>
    <t xml:space="preserve">Zhotovenie  izolácie proti zemnej vlhkosti a tlakovej vode vodorovná NAIP pritavením (1NP Terasa)</t>
  </si>
  <si>
    <t>1358265990</t>
  </si>
  <si>
    <t>48</t>
  </si>
  <si>
    <t>628310001000.S</t>
  </si>
  <si>
    <t>Pás asfaltový s posypom hr. 3,5 mm vystužený sklenenou rohožou</t>
  </si>
  <si>
    <t>-42279881</t>
  </si>
  <si>
    <t>711142559.S</t>
  </si>
  <si>
    <t xml:space="preserve">Zhotovenie  izolácie proti zemnej vlhkosti a tlakovej vode zvislá NAIP pritavením (1PP)</t>
  </si>
  <si>
    <t>1086652859</t>
  </si>
  <si>
    <t>2071911844</t>
  </si>
  <si>
    <t>66</t>
  </si>
  <si>
    <t>711142559.S1</t>
  </si>
  <si>
    <t xml:space="preserve">Zhotovenie  izolácie proti zemnej vlhkosti a tlakovej vode zvislá NAIP pritavením (1NP okolo domu)</t>
  </si>
  <si>
    <t>-1727200026</t>
  </si>
  <si>
    <t>67</t>
  </si>
  <si>
    <t>1836449071</t>
  </si>
  <si>
    <t>168</t>
  </si>
  <si>
    <t>998711202.S</t>
  </si>
  <si>
    <t>Presun hmôt pre izoláciu proti vode v objektoch výšky nad 6 do 12 m</t>
  </si>
  <si>
    <t>%</t>
  </si>
  <si>
    <t>185082593</t>
  </si>
  <si>
    <t>712</t>
  </si>
  <si>
    <t>Izolácie striech, povlakové krytiny</t>
  </si>
  <si>
    <t>126</t>
  </si>
  <si>
    <t>712431105.S</t>
  </si>
  <si>
    <t>Izolácia striech samolepiacim asfaltovým pásom (pod pomúrnicu)</t>
  </si>
  <si>
    <t>875751903</t>
  </si>
  <si>
    <t>127</t>
  </si>
  <si>
    <t>628420000500.S</t>
  </si>
  <si>
    <t>Pás asfaltový SBS samolepiaci, hr. 0,4 mm vystužený hliníkovou fóliou znižujúcou požiarne zaťaženie</t>
  </si>
  <si>
    <t>-284734094</t>
  </si>
  <si>
    <t>131</t>
  </si>
  <si>
    <t>713121111.S</t>
  </si>
  <si>
    <t>Montáž tepelnej izolácie podláh minerálnou vlnou, kladená voľne v jednej vrstve (2NP)</t>
  </si>
  <si>
    <t>-73561872</t>
  </si>
  <si>
    <t>132</t>
  </si>
  <si>
    <t>631440022700.S</t>
  </si>
  <si>
    <t>Doska z minerálnej vlny hr. 80 mm, izolácia vhodná pre ľahké aj ťažké plávajúce podlahy</t>
  </si>
  <si>
    <t>-486185465</t>
  </si>
  <si>
    <t>713122111.S</t>
  </si>
  <si>
    <t>Montáž tepelnej izolácie podláh polystyrénom, kladeným voľne v jednej vrstve (1PP)</t>
  </si>
  <si>
    <t>-236870084</t>
  </si>
  <si>
    <t>283720008000.S</t>
  </si>
  <si>
    <t>Doska EPS hr. 100 mm, pevnosť v tlaku 100 kPa, na zateplenie podláh a plochých striech</t>
  </si>
  <si>
    <t>-2085757497</t>
  </si>
  <si>
    <t>70</t>
  </si>
  <si>
    <t>713122111.S1</t>
  </si>
  <si>
    <t>Montáž tepelnej izolácie podláh polystyrénom, kladeným voľne v jednej vrstve (1NP v dome)</t>
  </si>
  <si>
    <t>1683522222</t>
  </si>
  <si>
    <t>71</t>
  </si>
  <si>
    <t>-1627582204</t>
  </si>
  <si>
    <t>713132211.S</t>
  </si>
  <si>
    <t>Montáž tepelnej izolácie podzemných stien pivnice xps celoplošným prilepením (1PP)</t>
  </si>
  <si>
    <t>-1466143486</t>
  </si>
  <si>
    <t>283750002100.S</t>
  </si>
  <si>
    <t>Doska XPS 300 hr. 100 mm, zakladanie stavieb, podlahy, obrátené ploché strechy</t>
  </si>
  <si>
    <t>1830806378</t>
  </si>
  <si>
    <t>713132212.S</t>
  </si>
  <si>
    <t>Montáž tepelnej izolácie podzemných stien a základov xps položením voľne (medzi domom a terasou)</t>
  </si>
  <si>
    <t>-1392598</t>
  </si>
  <si>
    <t>283750009120.S</t>
  </si>
  <si>
    <t>Doska XPS hr. 150 mm, zateplenie soklov, suterénov, podláh</t>
  </si>
  <si>
    <t>1845609729</t>
  </si>
  <si>
    <t>128</t>
  </si>
  <si>
    <t>713161530.S</t>
  </si>
  <si>
    <t>Montáž tepelnej izolácie striech šikmých prichytená pribitím a vyviazaním na latovanie medzi a pod krokvy hr. nad 10 cm</t>
  </si>
  <si>
    <t>1614060969</t>
  </si>
  <si>
    <t>129</t>
  </si>
  <si>
    <t>631650001900.S</t>
  </si>
  <si>
    <t>Pás zo sklenej vlny hr. 200 mm pre šikmé strechy</t>
  </si>
  <si>
    <t>2137159787</t>
  </si>
  <si>
    <t>130</t>
  </si>
  <si>
    <t>631650001400.S</t>
  </si>
  <si>
    <t>Pás zo sklenej vlny hr. 100 mm pre šikmé strechy</t>
  </si>
  <si>
    <t>1934527936</t>
  </si>
  <si>
    <t>49</t>
  </si>
  <si>
    <t>713170050.S</t>
  </si>
  <si>
    <t>Montáž tepelnej izolácie z XPS na terasy položením voľne (1NP)</t>
  </si>
  <si>
    <t>1798296208</t>
  </si>
  <si>
    <t>50</t>
  </si>
  <si>
    <t>283750001000</t>
  </si>
  <si>
    <t>Doska XPS STYRODUR 2800 C hr. 100 mm, zateplenie soklov, suterénov, podláh, ISOVER</t>
  </si>
  <si>
    <t>-716304554</t>
  </si>
  <si>
    <t>169</t>
  </si>
  <si>
    <t>998713202.S</t>
  </si>
  <si>
    <t>Presun hmôt pre izolácie tepelné v objektoch výšky nad 6 m do 12 m</t>
  </si>
  <si>
    <t>1500161249</t>
  </si>
  <si>
    <t>721</t>
  </si>
  <si>
    <t>Zdravotechnika - vnútorná kanalizácia</t>
  </si>
  <si>
    <t>170</t>
  </si>
  <si>
    <t>721110205.S</t>
  </si>
  <si>
    <t>Vodovod a kanalizácia (demontáž starého, montáž nového)</t>
  </si>
  <si>
    <t>128804694</t>
  </si>
  <si>
    <t>171</t>
  </si>
  <si>
    <t>731111000.S</t>
  </si>
  <si>
    <t>Vykurovanie</t>
  </si>
  <si>
    <t>275155212</t>
  </si>
  <si>
    <t>119</t>
  </si>
  <si>
    <t>762332110.S</t>
  </si>
  <si>
    <t>Montáž viazaných konštrukcií krovov striech z reziva priemernej plochy do 120 cm2 (klieština 2)</t>
  </si>
  <si>
    <t>-1212248500</t>
  </si>
  <si>
    <t>120</t>
  </si>
  <si>
    <t>605120006900.S</t>
  </si>
  <si>
    <t>Hranoly zo smrekovca neopracované hranené akosť I, 80x140 mm</t>
  </si>
  <si>
    <t>-1658745538</t>
  </si>
  <si>
    <t>117</t>
  </si>
  <si>
    <t>762332120.S</t>
  </si>
  <si>
    <t>Montáž viazaných konštrukcií krovov striech z reziva priemernej plochy 120 - 224 cm2 (Krokvy, klieština 1)</t>
  </si>
  <si>
    <t>-335504999</t>
  </si>
  <si>
    <t>118</t>
  </si>
  <si>
    <t>605120007700.S</t>
  </si>
  <si>
    <t>Hranoly zo smrekovca neopracované hranené akosť I, 80x200 mm; 100x220 mm</t>
  </si>
  <si>
    <t>405578225</t>
  </si>
  <si>
    <t>115</t>
  </si>
  <si>
    <t>762332140.S</t>
  </si>
  <si>
    <t>Montáž viazaných konštrukcií krovov striech z reziva priemernej plochy 288 - 450 cm2 (Pomúrnice, stĺpy, väznice)</t>
  </si>
  <si>
    <t>681040817</t>
  </si>
  <si>
    <t>116</t>
  </si>
  <si>
    <t>605120008300.S</t>
  </si>
  <si>
    <t>Hranoly zo smrekovca neopracované hranené akosť I, 180x180 mm; 200x200 mm; 200x220 mm</t>
  </si>
  <si>
    <t>92822086</t>
  </si>
  <si>
    <t>123</t>
  </si>
  <si>
    <t>762341201.S</t>
  </si>
  <si>
    <t>Montáž latovania jednoduchých striech pre sklon do 60°</t>
  </si>
  <si>
    <t>-733778006</t>
  </si>
  <si>
    <t>124</t>
  </si>
  <si>
    <t>605120002800.S</t>
  </si>
  <si>
    <t>Hranoly z mäkkého reziva neopracované nehranené akosť II, prierez 25-100 cm2</t>
  </si>
  <si>
    <t>1957701126</t>
  </si>
  <si>
    <t>121</t>
  </si>
  <si>
    <t>762341253.S</t>
  </si>
  <si>
    <t>Montáž kontralát pre sklon nad 35°</t>
  </si>
  <si>
    <t>-1653781471</t>
  </si>
  <si>
    <t>122</t>
  </si>
  <si>
    <t>-1257260</t>
  </si>
  <si>
    <t>172</t>
  </si>
  <si>
    <t>762395000.S</t>
  </si>
  <si>
    <t>Spojovacie prostriedky pre viazané konštrukcie krovov, debnenie a laťovanie, nadstrešné konštr., spádové kliny - svorky, dosky, klince, pásová oceľ, vruty</t>
  </si>
  <si>
    <t>-1610366480</t>
  </si>
  <si>
    <t>173</t>
  </si>
  <si>
    <t>762841110.S</t>
  </si>
  <si>
    <t>Montáž podbíjania stropov a striech rovných z hrubých dosiek na zraz</t>
  </si>
  <si>
    <t>-572595237</t>
  </si>
  <si>
    <t>174</t>
  </si>
  <si>
    <t>607260000450.S</t>
  </si>
  <si>
    <t>Doska OSB nebrúsená hr. 25 mm</t>
  </si>
  <si>
    <t>-1127805353</t>
  </si>
  <si>
    <t>175</t>
  </si>
  <si>
    <t>998762202.S</t>
  </si>
  <si>
    <t>Presun hmôt pre konštrukcie tesárske v objektoch výšky do 12 m</t>
  </si>
  <si>
    <t>-1654419212</t>
  </si>
  <si>
    <t>763</t>
  </si>
  <si>
    <t>Konštrukcie - drevostavby</t>
  </si>
  <si>
    <t>103</t>
  </si>
  <si>
    <t>763132410</t>
  </si>
  <si>
    <t>SDK podhľad KNAUF D112, závesná dvojvrstvová kca profil montažný CD a nosný UD, dosky 2xGKFI hr. 12,5 mm (2NP)</t>
  </si>
  <si>
    <t>308419838</t>
  </si>
  <si>
    <t>176</t>
  </si>
  <si>
    <t>998763403.S</t>
  </si>
  <si>
    <t>Presun hmôt pre sádrokartónové konštrukcie v stavbách (objektoch) výšky od 7 do 24 m</t>
  </si>
  <si>
    <t>768749593</t>
  </si>
  <si>
    <t>160</t>
  </si>
  <si>
    <t>764313202.S</t>
  </si>
  <si>
    <t>Krytiny hladké z pozinkovaného farbeného PZf plechu, z tabúľ 2000x1000 mm, sklon nad 30° do 45°</t>
  </si>
  <si>
    <t>1998754953</t>
  </si>
  <si>
    <t>162</t>
  </si>
  <si>
    <t>764351201.S</t>
  </si>
  <si>
    <t>Žľaby z pozinkovaného PZ plechu, pododkvapové štvorhranné r.š. 250 mm</t>
  </si>
  <si>
    <t>-1415210902</t>
  </si>
  <si>
    <t>163</t>
  </si>
  <si>
    <t>764359211.S</t>
  </si>
  <si>
    <t>Kotlík kónický z pozinkovaného PZ plechu, pre rúry s priemerom do 100 mm</t>
  </si>
  <si>
    <t>1519790882</t>
  </si>
  <si>
    <t>219</t>
  </si>
  <si>
    <t>764410220.S</t>
  </si>
  <si>
    <t>Oplechovanie parapetov z pozinkovaného PZ plechu, vrátane rohov r.š. 160 mm</t>
  </si>
  <si>
    <t>1485400251</t>
  </si>
  <si>
    <t>164</t>
  </si>
  <si>
    <t>764454253.S</t>
  </si>
  <si>
    <t>Zvodové rúry z pozinkovaného PZ plechu, kruhové priemer 100 mm</t>
  </si>
  <si>
    <t>540421652</t>
  </si>
  <si>
    <t>177</t>
  </si>
  <si>
    <t>998764201.S</t>
  </si>
  <si>
    <t>Presun hmôt pre konštrukcie klampiarske v objektoch výšky do 6 m</t>
  </si>
  <si>
    <t>359000657</t>
  </si>
  <si>
    <t>191</t>
  </si>
  <si>
    <t>765353411.S</t>
  </si>
  <si>
    <t>Zastrešenie sklolaminátovou krytinou lexan - číra</t>
  </si>
  <si>
    <t>1799196995</t>
  </si>
  <si>
    <t>125</t>
  </si>
  <si>
    <t>765901143</t>
  </si>
  <si>
    <t>Strešná fólia JUTAFOL od 22° do 35°, na krokvy</t>
  </si>
  <si>
    <t>734234665</t>
  </si>
  <si>
    <t>192</t>
  </si>
  <si>
    <t>998765201.S</t>
  </si>
  <si>
    <t>Presun hmôt pre tvrdé krytiny v objektoch výšky do 6 m</t>
  </si>
  <si>
    <t>364362140</t>
  </si>
  <si>
    <t>194</t>
  </si>
  <si>
    <t>766621400.S</t>
  </si>
  <si>
    <t>Dodávka a montáž plastových okien s trojsklom + vonkajší a vnútorný parapet</t>
  </si>
  <si>
    <t>-747294514</t>
  </si>
  <si>
    <t>197</t>
  </si>
  <si>
    <t>611410008700.S</t>
  </si>
  <si>
    <t>Plastové okno dvojkrídlové OS+O, vxš 1250x1500 mm, izolačné trojsklo, 6 komorový profil (cena orientačne)</t>
  </si>
  <si>
    <t>996469686</t>
  </si>
  <si>
    <t>200</t>
  </si>
  <si>
    <t>611410005400.S</t>
  </si>
  <si>
    <t>Plastové okno jednokrídlové OS, vxš 550x770 mm, izolačné trojsklo, 6 komorový profil (cena orientačne)</t>
  </si>
  <si>
    <t>-168939930</t>
  </si>
  <si>
    <t>198</t>
  </si>
  <si>
    <t>611410006200.S</t>
  </si>
  <si>
    <t>Plastové okno jednokrídlové OS, vxš 500x800 mm, izolačné trojsklo, 6 komorový profil (cena orientačne)</t>
  </si>
  <si>
    <t>1554266101</t>
  </si>
  <si>
    <t>199</t>
  </si>
  <si>
    <t>611410009400.S</t>
  </si>
  <si>
    <t>Plastové okno dvojkrídlové OS+O, vxš 1720x1370 mm, izolačné trojsklo, 6 komorový profil (cena orientačne)</t>
  </si>
  <si>
    <t>-2124215573</t>
  </si>
  <si>
    <t>201</t>
  </si>
  <si>
    <t>611410005401.S</t>
  </si>
  <si>
    <t>Plastové okno jednokrídlové OS, vxš 550x830 mm, izolačné trojsklo, 6 komorový profil (cena orientačne)</t>
  </si>
  <si>
    <t>1672721545</t>
  </si>
  <si>
    <t>202</t>
  </si>
  <si>
    <t>611410005300.S</t>
  </si>
  <si>
    <t>Plastové okno jednokrídlové OS, vxš 490x500 mm, izolačné trojsklo, 6 komorový profil (cena orientačne)</t>
  </si>
  <si>
    <t>-1187165950</t>
  </si>
  <si>
    <t>203</t>
  </si>
  <si>
    <t>611410007100.S</t>
  </si>
  <si>
    <t>Plastové okno dvojkrídlové OS, vxš 1000x1198 mm, izolačné trojsklo, 6 komorový profil (cena orientačne)</t>
  </si>
  <si>
    <t>-2078850211</t>
  </si>
  <si>
    <t>204</t>
  </si>
  <si>
    <t>611410005500.S</t>
  </si>
  <si>
    <t>Plastové okno jednokrídlové OS, vxš 500x1000 mm, izolačné trojsklo, 6 komorový profil (cena orientačne)</t>
  </si>
  <si>
    <t>1418792175</t>
  </si>
  <si>
    <t>195</t>
  </si>
  <si>
    <t>283290006100.S</t>
  </si>
  <si>
    <t>Tesniaca paropriepustná fólia polymér-flísová, š. 290 mm, dĺ. 30 m, pre tesnenie pripájacej škáry okenného rámu a muriva z exteriéru</t>
  </si>
  <si>
    <t>1462383979</t>
  </si>
  <si>
    <t>196</t>
  </si>
  <si>
    <t>283290006200.S</t>
  </si>
  <si>
    <t>Tesniaca paronepriepustná fólia polymér-flísová, š. 70 mm, dĺ. 30 m, pre tesnenie pripájacej škáry okenného rámu a muriva z interiéru</t>
  </si>
  <si>
    <t>1240356651</t>
  </si>
  <si>
    <t>205</t>
  </si>
  <si>
    <t>766641071.S</t>
  </si>
  <si>
    <t>Montáž dverí balkónových plastových s hydroizolačnými ISO páskami (exteriérová a interiérová)</t>
  </si>
  <si>
    <t>-1961016580</t>
  </si>
  <si>
    <t>208</t>
  </si>
  <si>
    <t>611420000100.S</t>
  </si>
  <si>
    <t>Balkónové dvere plastové otváravo-sklopné, vxš 2370x1885 mm (cena orientačne)</t>
  </si>
  <si>
    <t>891879199</t>
  </si>
  <si>
    <t>206</t>
  </si>
  <si>
    <t>-853960646</t>
  </si>
  <si>
    <t>207</t>
  </si>
  <si>
    <t>2083779611</t>
  </si>
  <si>
    <t>209</t>
  </si>
  <si>
    <t>766641161.S</t>
  </si>
  <si>
    <t>Montáž dverí plastových, vchodových, 1 m obvodu dverí</t>
  </si>
  <si>
    <t>1369250881</t>
  </si>
  <si>
    <t>210</t>
  </si>
  <si>
    <t>611730000100.S</t>
  </si>
  <si>
    <t>Vchodové dvere plastové šxv 900x1970 mm, 5 komorový systém, izolačné trojjsklo (cena orientačne)</t>
  </si>
  <si>
    <t>1806362095</t>
  </si>
  <si>
    <t>214</t>
  </si>
  <si>
    <t>611670001000.S</t>
  </si>
  <si>
    <t>Plastové dvere 3 lamelové zhrňovacie, šírka 820 mm, plné (cena orientačne)</t>
  </si>
  <si>
    <t>1464320123</t>
  </si>
  <si>
    <t>211</t>
  </si>
  <si>
    <t>766662112.S1</t>
  </si>
  <si>
    <t>Dodávka a montáž dverí vnútorných</t>
  </si>
  <si>
    <t>516762176</t>
  </si>
  <si>
    <t>212</t>
  </si>
  <si>
    <t>549150000600.S</t>
  </si>
  <si>
    <t>Kľučka dverová a rozeta 2x, nehrdzavejúca oceľ, povrch nerez brúsený (cena orientačne)</t>
  </si>
  <si>
    <t>-947679787</t>
  </si>
  <si>
    <t>213</t>
  </si>
  <si>
    <t>611610000400.S</t>
  </si>
  <si>
    <t>Dvere vnútorné jednokrídlové, šírka 600-900 mm, výplň papierová voština, povrch fólia, plné (cena orientačne)</t>
  </si>
  <si>
    <t>502563997</t>
  </si>
  <si>
    <t>156</t>
  </si>
  <si>
    <t>766672021</t>
  </si>
  <si>
    <t>Montáž okna strešného FAKRO, veľkosť okna 66x98 cm s parozábranou a lemovaním</t>
  </si>
  <si>
    <t>853679846</t>
  </si>
  <si>
    <t>157</t>
  </si>
  <si>
    <t>283230006700</t>
  </si>
  <si>
    <t>Parotesné zábrany DELTA-REFLEX, š. 1,5 m, hliníková vrstva uložená medzi vysoko transparentnou PES fóliou a PE fóliou s vystužujúcou mriežkou (180g/m2), DORKEN</t>
  </si>
  <si>
    <t>-630172326</t>
  </si>
  <si>
    <t>158</t>
  </si>
  <si>
    <t>611310001206</t>
  </si>
  <si>
    <t>Strešné okno drevené kyvné FAKRO FTP-V U5, šxv 660x980 mm, U5 v prírodnej farbe</t>
  </si>
  <si>
    <t>-1475121687</t>
  </si>
  <si>
    <t>159</t>
  </si>
  <si>
    <t>611380000300</t>
  </si>
  <si>
    <t>Tesniace lemovanie FAKRO ESV, šxv 660x980 mm, pre strešné výlezy, ploché krytiny</t>
  </si>
  <si>
    <t>602784109</t>
  </si>
  <si>
    <t>215</t>
  </si>
  <si>
    <t>766694141.S</t>
  </si>
  <si>
    <t>Montáž parapetnej dosky plastovej šírky do 300 mm, dĺžky do 1000 mm</t>
  </si>
  <si>
    <t>1136312413</t>
  </si>
  <si>
    <t>216</t>
  </si>
  <si>
    <t>611560000400.S</t>
  </si>
  <si>
    <t>Parapetná doska plastová, šírka 300 mm, komôrková vnútorná, zlatý dub, mramor, mahagon, svetlý buk, orech</t>
  </si>
  <si>
    <t>-2058312879</t>
  </si>
  <si>
    <t>217</t>
  </si>
  <si>
    <t>766694142.S</t>
  </si>
  <si>
    <t>Montáž parapetnej dosky plastovej šírky do 300 mm, dĺžky 1000-1600 mm</t>
  </si>
  <si>
    <t>1865274956</t>
  </si>
  <si>
    <t>218</t>
  </si>
  <si>
    <t>766694143.S</t>
  </si>
  <si>
    <t>Montáž parapetnej dosky plastovej šírky do 300 mm, dĺžky 1600-2600 mm</t>
  </si>
  <si>
    <t>-1210840364</t>
  </si>
  <si>
    <t>190</t>
  </si>
  <si>
    <t>767161110.S</t>
  </si>
  <si>
    <t>Dodávka a montáž zábradlia na terasu</t>
  </si>
  <si>
    <t>-583041141</t>
  </si>
  <si>
    <t>771</t>
  </si>
  <si>
    <t>Podlahy z dlaždíc</t>
  </si>
  <si>
    <t>138</t>
  </si>
  <si>
    <t>771271105.S</t>
  </si>
  <si>
    <t xml:space="preserve">Montáž obkladov schodiskových stupňov dlaždicami do malty </t>
  </si>
  <si>
    <t>-250265918</t>
  </si>
  <si>
    <t>139</t>
  </si>
  <si>
    <t>597640000200.S</t>
  </si>
  <si>
    <t>Obkladačky keramické glazované jednofarebné hladké</t>
  </si>
  <si>
    <t>-73885080</t>
  </si>
  <si>
    <t>82</t>
  </si>
  <si>
    <t>771411002.S</t>
  </si>
  <si>
    <t>Montáž soklíkov z obkladačiek do malty (1NP)</t>
  </si>
  <si>
    <t>1030074198</t>
  </si>
  <si>
    <t>83</t>
  </si>
  <si>
    <t>597740000300.S</t>
  </si>
  <si>
    <t>Dlaždice keramické s hladkým povrchom lxvxhr 250x65x10 mm, hrubozrnný porfýr a mramor</t>
  </si>
  <si>
    <t>-962669342</t>
  </si>
  <si>
    <t>140</t>
  </si>
  <si>
    <t>771411052.S</t>
  </si>
  <si>
    <t>Montáž soklíkov z obkladačiek schodiskových šikmých do malty</t>
  </si>
  <si>
    <t>1908628092</t>
  </si>
  <si>
    <t>141</t>
  </si>
  <si>
    <t>-1640399602</t>
  </si>
  <si>
    <t>74</t>
  </si>
  <si>
    <t>771571107.S</t>
  </si>
  <si>
    <t>Montáž podláh z dlaždíc keramických do malty (1NP)</t>
  </si>
  <si>
    <t>-1130249781</t>
  </si>
  <si>
    <t>75</t>
  </si>
  <si>
    <t>597740001700.S</t>
  </si>
  <si>
    <t>Dlaždice keramické</t>
  </si>
  <si>
    <t>-1555991794</t>
  </si>
  <si>
    <t>142</t>
  </si>
  <si>
    <t>771571112.S</t>
  </si>
  <si>
    <t>Montáž podláh z dlaždíc keramických do malty (Kúpelňa 2NP)</t>
  </si>
  <si>
    <t>-1073166900</t>
  </si>
  <si>
    <t>143</t>
  </si>
  <si>
    <t>597740001300.S</t>
  </si>
  <si>
    <t>Dlaždice keramické do kúpelňe 2NP</t>
  </si>
  <si>
    <t>-982206569</t>
  </si>
  <si>
    <t>180</t>
  </si>
  <si>
    <t>998771202.S</t>
  </si>
  <si>
    <t>Presun hmôt pre podlahy z dlaždíc v objektoch výšky nad 6 do 12 m</t>
  </si>
  <si>
    <t>-1030269690</t>
  </si>
  <si>
    <t>76</t>
  </si>
  <si>
    <t>775413130.S</t>
  </si>
  <si>
    <t>Montáž podlahových soklíkov alebo líšt obvodových lepením(1NP)</t>
  </si>
  <si>
    <t>244305551</t>
  </si>
  <si>
    <t>77</t>
  </si>
  <si>
    <t>611990004200.S</t>
  </si>
  <si>
    <t>Lišta soklová drevená, vxš 30x18 mm</t>
  </si>
  <si>
    <t>-182364037</t>
  </si>
  <si>
    <t>148</t>
  </si>
  <si>
    <t>775413130.S1</t>
  </si>
  <si>
    <t>Montáž podlahových soklíkov alebo líšt obvodových lepením (2NP)</t>
  </si>
  <si>
    <t>1594808288</t>
  </si>
  <si>
    <t>149</t>
  </si>
  <si>
    <t>611990004200</t>
  </si>
  <si>
    <t xml:space="preserve">Lišta soklová, KLASIK - drevená lišta, </t>
  </si>
  <si>
    <t>873167415</t>
  </si>
  <si>
    <t>78</t>
  </si>
  <si>
    <t>775550110.S</t>
  </si>
  <si>
    <t>Montáž podlahy z laminátových a drevených parkiet, click spoj, položená voľne (1NP)</t>
  </si>
  <si>
    <t>-58367597</t>
  </si>
  <si>
    <t>79</t>
  </si>
  <si>
    <t>611980003005.S</t>
  </si>
  <si>
    <t>Podlaha laminátová, hrúbka 7 mm</t>
  </si>
  <si>
    <t>-134981381</t>
  </si>
  <si>
    <t>144</t>
  </si>
  <si>
    <t>775550110.S1</t>
  </si>
  <si>
    <t>Montáž podlahy z laminátových a drevených parkiet, click spoj, položená voľne (2NP)</t>
  </si>
  <si>
    <t>-467913570</t>
  </si>
  <si>
    <t>145</t>
  </si>
  <si>
    <t>611980003005</t>
  </si>
  <si>
    <t>Podlaha laminátová (2NP)</t>
  </si>
  <si>
    <t>485884155</t>
  </si>
  <si>
    <t>146</t>
  </si>
  <si>
    <t>775592110.S</t>
  </si>
  <si>
    <t>Montáž podložky vyrovnávacej a tlmiacej penovej hr. 2 mm pod plávajúce podlahy (2NP)</t>
  </si>
  <si>
    <t>1206848737</t>
  </si>
  <si>
    <t>147</t>
  </si>
  <si>
    <t>283230008500.S</t>
  </si>
  <si>
    <t>Podložka z penového PE pod plávajúce podlahy, hr. 2 mm</t>
  </si>
  <si>
    <t>668138340</t>
  </si>
  <si>
    <t>80</t>
  </si>
  <si>
    <t>775592110.S1</t>
  </si>
  <si>
    <t>Montáž podložky vyrovnávacej a tlmiacej penovej hr. 2 mm pod plávajúce podlahy (1NP)</t>
  </si>
  <si>
    <t>170764191</t>
  </si>
  <si>
    <t>81</t>
  </si>
  <si>
    <t>2832300085001</t>
  </si>
  <si>
    <t>Podložka Mirelon z PE pod plávajúce podlahy, hr. 2 mm</t>
  </si>
  <si>
    <t>-1273266156</t>
  </si>
  <si>
    <t>181</t>
  </si>
  <si>
    <t>998775202.S</t>
  </si>
  <si>
    <t>Presun hmôt pre podlahy vlysové a parketové v objektoch výšky nad 6 do 12 m</t>
  </si>
  <si>
    <t>-910154363</t>
  </si>
  <si>
    <t>777</t>
  </si>
  <si>
    <t>Podlahy syntetické</t>
  </si>
  <si>
    <t>777110010.S</t>
  </si>
  <si>
    <t>Dekoratívna protišmyková epoxidová podlaha hr. 3 mm do interiéru, penetrácia, 1x stierka s kremičitým pieskom, uzatvárací náter (1PP)</t>
  </si>
  <si>
    <t>880453389</t>
  </si>
  <si>
    <t>188</t>
  </si>
  <si>
    <t>998777201.S</t>
  </si>
  <si>
    <t>Presun hmôt pre podlahy syntetické v objektoch výšky do 6 m</t>
  </si>
  <si>
    <t>-561026561</t>
  </si>
  <si>
    <t>781</t>
  </si>
  <si>
    <t>Obklady</t>
  </si>
  <si>
    <t>105</t>
  </si>
  <si>
    <t>781441022.S</t>
  </si>
  <si>
    <t>Montáž obkladov vnútor. stien z obkladačiek kladených do malty (1NP kúpeľňa, WC)</t>
  </si>
  <si>
    <t>1913308565</t>
  </si>
  <si>
    <t>106</t>
  </si>
  <si>
    <t>597640002300</t>
  </si>
  <si>
    <t>Obkladačky keramické</t>
  </si>
  <si>
    <t>21710639</t>
  </si>
  <si>
    <t>152</t>
  </si>
  <si>
    <t>781441022.S1</t>
  </si>
  <si>
    <t>Montáž obkladov vnútor. stien z obkladačiek kladených do malty (2NP kúpeľňa)</t>
  </si>
  <si>
    <t>-2049095388</t>
  </si>
  <si>
    <t>153</t>
  </si>
  <si>
    <t>597640001900</t>
  </si>
  <si>
    <t>Obkladačky keramické 2NP kúpeľňa</t>
  </si>
  <si>
    <t>-394330952</t>
  </si>
  <si>
    <t>182</t>
  </si>
  <si>
    <t>998781202.S</t>
  </si>
  <si>
    <t>Presun hmôt pre obklady keramické v objektoch výšky nad 6 do 12 m</t>
  </si>
  <si>
    <t>1883348573</t>
  </si>
  <si>
    <t>784</t>
  </si>
  <si>
    <t>Maľby</t>
  </si>
  <si>
    <t>784410100.S</t>
  </si>
  <si>
    <t>Penetrovanie jednonásobné jemnozrnných podkladov výšky do 3,80 m (1NP)</t>
  </si>
  <si>
    <t>-1690051029</t>
  </si>
  <si>
    <t>104</t>
  </si>
  <si>
    <t>784422271.S</t>
  </si>
  <si>
    <t>Maľby vápenné základné dvojnásobné, ručne nanášané na jemnozrnný podklad výšky do 3,80 m (1NP)</t>
  </si>
  <si>
    <t>-1051610006</t>
  </si>
  <si>
    <t>Práce a dodávky M</t>
  </si>
  <si>
    <t>21-M</t>
  </si>
  <si>
    <t>Elektromontáže</t>
  </si>
  <si>
    <t>183</t>
  </si>
  <si>
    <t>210010002.S</t>
  </si>
  <si>
    <t>Demontáž starej elektroinštalácie, montáž novej elektroinštalácie</t>
  </si>
  <si>
    <t>-1896846812</t>
  </si>
  <si>
    <t>72</t>
  </si>
  <si>
    <t>210451005.S</t>
  </si>
  <si>
    <t>Montáž ultratenkej vykurovacej rohože 150 W/m2 (dodávku určí elektrikár)</t>
  </si>
  <si>
    <t>-1962481866</t>
  </si>
  <si>
    <t>VRN</t>
  </si>
  <si>
    <t>Investičné náklady neobsiahnuté v cenách</t>
  </si>
  <si>
    <t>184</t>
  </si>
  <si>
    <t>000600013.S</t>
  </si>
  <si>
    <t>Zariadenie staveniska</t>
  </si>
  <si>
    <t>1024</t>
  </si>
  <si>
    <t>-1522216492</t>
  </si>
  <si>
    <t>185</t>
  </si>
  <si>
    <t>000700011.S</t>
  </si>
  <si>
    <t>Dopravné náklady - mimostavenisková doprava objektivizácia dopravných nákladov materiálov</t>
  </si>
  <si>
    <t>-1887095469</t>
  </si>
  <si>
    <t>186</t>
  </si>
  <si>
    <t>001000011.S</t>
  </si>
  <si>
    <t>Inžinierska činnosť - dozory autorský dozor projektanta</t>
  </si>
  <si>
    <t>eur</t>
  </si>
  <si>
    <t>1472190957</t>
  </si>
  <si>
    <t>187</t>
  </si>
  <si>
    <t>001400011.S</t>
  </si>
  <si>
    <t>Ostatné náklady stavby - zabezpečovacie práce pri zastavení stavby bez rozlíšenia</t>
  </si>
  <si>
    <t>324572500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</si>
</sst>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Prestavba a prístavba existujúceho RD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Žarnovica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25. 4. 2022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Sebastian Danko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Vladimír Laco, PhD.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Ing. Ladislav Bab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ROUND(SUM(AG95:AG96),2)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ROUND(SUM(AS95:AS96),2)</f>
        <v>0</v>
      </c>
      <c r="AT94" s="100">
        <f>ROUND(SUM(AV94:AW94),2)</f>
        <v>0</v>
      </c>
      <c r="AU94" s="101">
        <f>ROUND(SUM(AU95:AU96),5)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ROUND(SUM(AZ95:AZ96),2)</f>
        <v>0</v>
      </c>
      <c r="BA94" s="100">
        <f>ROUND(SUM(BA95:BA96),2)</f>
        <v>0</v>
      </c>
      <c r="BB94" s="100">
        <f>ROUND(SUM(BB95:BB96),2)</f>
        <v>0</v>
      </c>
      <c r="BC94" s="100">
        <f>ROUND(SUM(BC95:BC96),2)</f>
        <v>0</v>
      </c>
      <c r="BD94" s="102">
        <f>ROUND(SUM(BD95:BD96),2)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Búracie práce'!J30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'01 - Búracie práce'!P129</f>
        <v>0</v>
      </c>
      <c r="AV95" s="113">
        <f>'01 - Búracie práce'!J33</f>
        <v>0</v>
      </c>
      <c r="AW95" s="113">
        <f>'01 - Búracie práce'!J34</f>
        <v>0</v>
      </c>
      <c r="AX95" s="113">
        <f>'01 - Búracie práce'!J35</f>
        <v>0</v>
      </c>
      <c r="AY95" s="113">
        <f>'01 - Búracie práce'!J36</f>
        <v>0</v>
      </c>
      <c r="AZ95" s="113">
        <f>'01 - Búracie práce'!F33</f>
        <v>0</v>
      </c>
      <c r="BA95" s="113">
        <f>'01 - Búracie práce'!F34</f>
        <v>0</v>
      </c>
      <c r="BB95" s="113">
        <f>'01 - Búracie práce'!F35</f>
        <v>0</v>
      </c>
      <c r="BC95" s="113">
        <f>'01 - Búracie práce'!F36</f>
        <v>0</v>
      </c>
      <c r="BD95" s="115">
        <f>'01 - Búracie práce'!F37</f>
        <v>0</v>
      </c>
      <c r="BE95" s="7"/>
      <c r="BT95" s="116" t="s">
        <v>83</v>
      </c>
      <c r="BV95" s="116" t="s">
        <v>77</v>
      </c>
      <c r="BW95" s="116" t="s">
        <v>84</v>
      </c>
      <c r="BX95" s="116" t="s">
        <v>4</v>
      </c>
      <c r="CL95" s="116" t="s">
        <v>1</v>
      </c>
      <c r="CM95" s="116" t="s">
        <v>75</v>
      </c>
    </row>
    <row r="96" s="7" customFormat="1" ht="16.5" customHeight="1">
      <c r="A96" s="105" t="s">
        <v>79</v>
      </c>
      <c r="B96" s="106"/>
      <c r="C96" s="107"/>
      <c r="D96" s="108" t="s">
        <v>85</v>
      </c>
      <c r="E96" s="108"/>
      <c r="F96" s="108"/>
      <c r="G96" s="108"/>
      <c r="H96" s="108"/>
      <c r="I96" s="109"/>
      <c r="J96" s="108" t="s">
        <v>86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'02 - Dostavovacie práce'!J30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7">
        <v>0</v>
      </c>
      <c r="AT96" s="118">
        <f>ROUND(SUM(AV96:AW96),2)</f>
        <v>0</v>
      </c>
      <c r="AU96" s="119">
        <f>'02 - Dostavovacie práce'!P145</f>
        <v>0</v>
      </c>
      <c r="AV96" s="118">
        <f>'02 - Dostavovacie práce'!J33</f>
        <v>0</v>
      </c>
      <c r="AW96" s="118">
        <f>'02 - Dostavovacie práce'!J34</f>
        <v>0</v>
      </c>
      <c r="AX96" s="118">
        <f>'02 - Dostavovacie práce'!J35</f>
        <v>0</v>
      </c>
      <c r="AY96" s="118">
        <f>'02 - Dostavovacie práce'!J36</f>
        <v>0</v>
      </c>
      <c r="AZ96" s="118">
        <f>'02 - Dostavovacie práce'!F33</f>
        <v>0</v>
      </c>
      <c r="BA96" s="118">
        <f>'02 - Dostavovacie práce'!F34</f>
        <v>0</v>
      </c>
      <c r="BB96" s="118">
        <f>'02 - Dostavovacie práce'!F35</f>
        <v>0</v>
      </c>
      <c r="BC96" s="118">
        <f>'02 - Dostavovacie práce'!F36</f>
        <v>0</v>
      </c>
      <c r="BD96" s="120">
        <f>'02 - Dostavovacie práce'!F37</f>
        <v>0</v>
      </c>
      <c r="BE96" s="7"/>
      <c r="BT96" s="116" t="s">
        <v>83</v>
      </c>
      <c r="BV96" s="116" t="s">
        <v>77</v>
      </c>
      <c r="BW96" s="116" t="s">
        <v>87</v>
      </c>
      <c r="BX96" s="116" t="s">
        <v>4</v>
      </c>
      <c r="CL96" s="116" t="s">
        <v>1</v>
      </c>
      <c r="CM96" s="116" t="s">
        <v>75</v>
      </c>
    </row>
    <row r="97" s="2" customFormat="1" ht="30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="2" customFormat="1" ht="6.96" customHeight="1">
      <c r="A98" s="34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35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Búracie práce'!C2" display="/"/>
    <hyperlink ref="A96" location="'02 - Dostavovacie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88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>Prestavba a prístavba existujúceho RD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89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90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25. 4. 2022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ROUND((ROUND((SUM(BE129:BE180)),  2) + SUM(BE182:BE191)), 2)</f>
        <v>0</v>
      </c>
      <c r="G33" s="129"/>
      <c r="H33" s="129"/>
      <c r="I33" s="130">
        <v>0.20000000000000001</v>
      </c>
      <c r="J33" s="128">
        <f>ROUND((ROUND(((SUM(BE129:BE180))*I33),  2) + (SUM(BE182:BE191)*I33)),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ROUND((ROUND((SUM(BF129:BF180)),  2) + SUM(BF182:BF191)), 2)</f>
        <v>0</v>
      </c>
      <c r="G34" s="129"/>
      <c r="H34" s="129"/>
      <c r="I34" s="130">
        <v>0.20000000000000001</v>
      </c>
      <c r="J34" s="128">
        <f>ROUND((ROUND(((SUM(BF129:BF180))*I34),  2) + (SUM(BF182:BF191)*I34)),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ROUND((ROUND((SUM(BG129:BG180)),  2) + SUM(BG182:BG191)),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ROUND((ROUND((SUM(BH129:BH180)),  2) + SUM(BH182:BH191)),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ROUND((ROUND((SUM(BI129:BI180)),  2) + SUM(BI182:BI191)),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Prestavba a prístavba existujúceho RD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89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01 - Búracie práce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Žarnovica</v>
      </c>
      <c r="G89" s="34"/>
      <c r="H89" s="34"/>
      <c r="I89" s="28" t="s">
        <v>21</v>
      </c>
      <c r="J89" s="70" t="str">
        <f>IF(J12="","",J12)</f>
        <v>25. 4. 2022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Sebastian Danko</v>
      </c>
      <c r="G91" s="34"/>
      <c r="H91" s="34"/>
      <c r="I91" s="28" t="s">
        <v>29</v>
      </c>
      <c r="J91" s="32" t="str">
        <f>E21</f>
        <v>Ing. Vladimír Laco,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Ladislav Bab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92</v>
      </c>
      <c r="D94" s="133"/>
      <c r="E94" s="133"/>
      <c r="F94" s="133"/>
      <c r="G94" s="133"/>
      <c r="H94" s="133"/>
      <c r="I94" s="133"/>
      <c r="J94" s="142" t="s">
        <v>93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94</v>
      </c>
      <c r="D96" s="34"/>
      <c r="E96" s="34"/>
      <c r="F96" s="34"/>
      <c r="G96" s="34"/>
      <c r="H96" s="34"/>
      <c r="I96" s="34"/>
      <c r="J96" s="97">
        <f>J129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95</v>
      </c>
    </row>
    <row r="97" hidden="1" s="9" customFormat="1" ht="24.96" customHeight="1">
      <c r="A97" s="9"/>
      <c r="B97" s="144"/>
      <c r="C97" s="9"/>
      <c r="D97" s="145" t="s">
        <v>96</v>
      </c>
      <c r="E97" s="146"/>
      <c r="F97" s="146"/>
      <c r="G97" s="146"/>
      <c r="H97" s="146"/>
      <c r="I97" s="146"/>
      <c r="J97" s="147">
        <f>J130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97</v>
      </c>
      <c r="E98" s="150"/>
      <c r="F98" s="150"/>
      <c r="G98" s="150"/>
      <c r="H98" s="150"/>
      <c r="I98" s="150"/>
      <c r="J98" s="151">
        <f>J131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98</v>
      </c>
      <c r="E99" s="146"/>
      <c r="F99" s="146"/>
      <c r="G99" s="146"/>
      <c r="H99" s="146"/>
      <c r="I99" s="146"/>
      <c r="J99" s="147">
        <f>J151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99</v>
      </c>
      <c r="E100" s="150"/>
      <c r="F100" s="150"/>
      <c r="G100" s="150"/>
      <c r="H100" s="150"/>
      <c r="I100" s="150"/>
      <c r="J100" s="151">
        <f>J152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100</v>
      </c>
      <c r="E101" s="150"/>
      <c r="F101" s="150"/>
      <c r="G101" s="150"/>
      <c r="H101" s="150"/>
      <c r="I101" s="150"/>
      <c r="J101" s="151">
        <f>J154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101</v>
      </c>
      <c r="E102" s="150"/>
      <c r="F102" s="150"/>
      <c r="G102" s="150"/>
      <c r="H102" s="150"/>
      <c r="I102" s="150"/>
      <c r="J102" s="151">
        <f>J158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102</v>
      </c>
      <c r="E103" s="150"/>
      <c r="F103" s="150"/>
      <c r="G103" s="150"/>
      <c r="H103" s="150"/>
      <c r="I103" s="150"/>
      <c r="J103" s="151">
        <f>J160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103</v>
      </c>
      <c r="E104" s="150"/>
      <c r="F104" s="150"/>
      <c r="G104" s="150"/>
      <c r="H104" s="150"/>
      <c r="I104" s="150"/>
      <c r="J104" s="151">
        <f>J166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48"/>
      <c r="C105" s="10"/>
      <c r="D105" s="149" t="s">
        <v>104</v>
      </c>
      <c r="E105" s="150"/>
      <c r="F105" s="150"/>
      <c r="G105" s="150"/>
      <c r="H105" s="150"/>
      <c r="I105" s="150"/>
      <c r="J105" s="151">
        <f>J171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48"/>
      <c r="C106" s="10"/>
      <c r="D106" s="149" t="s">
        <v>105</v>
      </c>
      <c r="E106" s="150"/>
      <c r="F106" s="150"/>
      <c r="G106" s="150"/>
      <c r="H106" s="150"/>
      <c r="I106" s="150"/>
      <c r="J106" s="151">
        <f>J173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106</v>
      </c>
      <c r="E107" s="150"/>
      <c r="F107" s="150"/>
      <c r="G107" s="150"/>
      <c r="H107" s="150"/>
      <c r="I107" s="150"/>
      <c r="J107" s="151">
        <f>J176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8"/>
      <c r="C108" s="10"/>
      <c r="D108" s="149" t="s">
        <v>107</v>
      </c>
      <c r="E108" s="150"/>
      <c r="F108" s="150"/>
      <c r="G108" s="150"/>
      <c r="H108" s="150"/>
      <c r="I108" s="150"/>
      <c r="J108" s="151">
        <f>J179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1.84" customHeight="1">
      <c r="A109" s="9"/>
      <c r="B109" s="144"/>
      <c r="C109" s="9"/>
      <c r="D109" s="152" t="s">
        <v>108</v>
      </c>
      <c r="E109" s="9"/>
      <c r="F109" s="9"/>
      <c r="G109" s="9"/>
      <c r="H109" s="9"/>
      <c r="I109" s="9"/>
      <c r="J109" s="153">
        <f>J181</f>
        <v>0</v>
      </c>
      <c r="K109" s="9"/>
      <c r="L109" s="144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hidden="1"/>
    <row r="113" hidden="1"/>
    <row r="114" hidden="1"/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109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15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122" t="str">
        <f>E7</f>
        <v>Prestavba a prístavba existujúceho RD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89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E9</f>
        <v>01 - Búracie práce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F12</f>
        <v>Žarnovica</v>
      </c>
      <c r="G123" s="34"/>
      <c r="H123" s="34"/>
      <c r="I123" s="28" t="s">
        <v>21</v>
      </c>
      <c r="J123" s="70" t="str">
        <f>IF(J12="","",J12)</f>
        <v>25. 4. 2022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23</v>
      </c>
      <c r="D125" s="34"/>
      <c r="E125" s="34"/>
      <c r="F125" s="23" t="str">
        <f>E15</f>
        <v>Sebastian Danko</v>
      </c>
      <c r="G125" s="34"/>
      <c r="H125" s="34"/>
      <c r="I125" s="28" t="s">
        <v>29</v>
      </c>
      <c r="J125" s="32" t="str">
        <f>E21</f>
        <v>Ing. Vladimír Laco, PhD.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IF(E18="","",E18)</f>
        <v>Vyplň údaj</v>
      </c>
      <c r="G126" s="34"/>
      <c r="H126" s="34"/>
      <c r="I126" s="28" t="s">
        <v>32</v>
      </c>
      <c r="J126" s="32" t="str">
        <f>E24</f>
        <v>Ing. Ladislav Bab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4"/>
      <c r="B128" s="155"/>
      <c r="C128" s="156" t="s">
        <v>110</v>
      </c>
      <c r="D128" s="157" t="s">
        <v>60</v>
      </c>
      <c r="E128" s="157" t="s">
        <v>56</v>
      </c>
      <c r="F128" s="157" t="s">
        <v>57</v>
      </c>
      <c r="G128" s="157" t="s">
        <v>111</v>
      </c>
      <c r="H128" s="157" t="s">
        <v>112</v>
      </c>
      <c r="I128" s="157" t="s">
        <v>113</v>
      </c>
      <c r="J128" s="158" t="s">
        <v>93</v>
      </c>
      <c r="K128" s="159" t="s">
        <v>114</v>
      </c>
      <c r="L128" s="160"/>
      <c r="M128" s="87" t="s">
        <v>1</v>
      </c>
      <c r="N128" s="88" t="s">
        <v>39</v>
      </c>
      <c r="O128" s="88" t="s">
        <v>115</v>
      </c>
      <c r="P128" s="88" t="s">
        <v>116</v>
      </c>
      <c r="Q128" s="88" t="s">
        <v>117</v>
      </c>
      <c r="R128" s="88" t="s">
        <v>118</v>
      </c>
      <c r="S128" s="88" t="s">
        <v>119</v>
      </c>
      <c r="T128" s="89" t="s">
        <v>120</v>
      </c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</row>
    <row r="129" s="2" customFormat="1" ht="22.8" customHeight="1">
      <c r="A129" s="34"/>
      <c r="B129" s="35"/>
      <c r="C129" s="94" t="s">
        <v>94</v>
      </c>
      <c r="D129" s="34"/>
      <c r="E129" s="34"/>
      <c r="F129" s="34"/>
      <c r="G129" s="34"/>
      <c r="H129" s="34"/>
      <c r="I129" s="34"/>
      <c r="J129" s="161">
        <f>BK129</f>
        <v>0</v>
      </c>
      <c r="K129" s="34"/>
      <c r="L129" s="35"/>
      <c r="M129" s="90"/>
      <c r="N129" s="74"/>
      <c r="O129" s="91"/>
      <c r="P129" s="162">
        <f>P130+P151+P181</f>
        <v>0</v>
      </c>
      <c r="Q129" s="91"/>
      <c r="R129" s="162">
        <f>R130+R151+R181</f>
        <v>0.00017000000000000001</v>
      </c>
      <c r="S129" s="91"/>
      <c r="T129" s="163">
        <f>T130+T151+T181</f>
        <v>111.35084520000002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95</v>
      </c>
      <c r="BK129" s="164">
        <f>BK130+BK151+BK181</f>
        <v>0</v>
      </c>
    </row>
    <row r="130" s="12" customFormat="1" ht="25.92" customHeight="1">
      <c r="A130" s="12"/>
      <c r="B130" s="165"/>
      <c r="C130" s="12"/>
      <c r="D130" s="166" t="s">
        <v>74</v>
      </c>
      <c r="E130" s="167" t="s">
        <v>121</v>
      </c>
      <c r="F130" s="167" t="s">
        <v>122</v>
      </c>
      <c r="G130" s="12"/>
      <c r="H130" s="12"/>
      <c r="I130" s="168"/>
      <c r="J130" s="153">
        <f>BK130</f>
        <v>0</v>
      </c>
      <c r="K130" s="12"/>
      <c r="L130" s="165"/>
      <c r="M130" s="169"/>
      <c r="N130" s="170"/>
      <c r="O130" s="170"/>
      <c r="P130" s="171">
        <f>P131</f>
        <v>0</v>
      </c>
      <c r="Q130" s="170"/>
      <c r="R130" s="171">
        <f>R131</f>
        <v>0</v>
      </c>
      <c r="S130" s="170"/>
      <c r="T130" s="172">
        <f>T131</f>
        <v>96.694544000000022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6" t="s">
        <v>83</v>
      </c>
      <c r="AT130" s="173" t="s">
        <v>74</v>
      </c>
      <c r="AU130" s="173" t="s">
        <v>75</v>
      </c>
      <c r="AY130" s="166" t="s">
        <v>123</v>
      </c>
      <c r="BK130" s="174">
        <f>BK131</f>
        <v>0</v>
      </c>
    </row>
    <row r="131" s="12" customFormat="1" ht="22.8" customHeight="1">
      <c r="A131" s="12"/>
      <c r="B131" s="165"/>
      <c r="C131" s="12"/>
      <c r="D131" s="166" t="s">
        <v>74</v>
      </c>
      <c r="E131" s="175" t="s">
        <v>124</v>
      </c>
      <c r="F131" s="175" t="s">
        <v>125</v>
      </c>
      <c r="G131" s="12"/>
      <c r="H131" s="12"/>
      <c r="I131" s="168"/>
      <c r="J131" s="176">
        <f>BK131</f>
        <v>0</v>
      </c>
      <c r="K131" s="12"/>
      <c r="L131" s="165"/>
      <c r="M131" s="169"/>
      <c r="N131" s="170"/>
      <c r="O131" s="170"/>
      <c r="P131" s="171">
        <f>SUM(P132:P150)</f>
        <v>0</v>
      </c>
      <c r="Q131" s="170"/>
      <c r="R131" s="171">
        <f>SUM(R132:R150)</f>
        <v>0</v>
      </c>
      <c r="S131" s="170"/>
      <c r="T131" s="172">
        <f>SUM(T132:T150)</f>
        <v>96.694544000000022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6" t="s">
        <v>83</v>
      </c>
      <c r="AT131" s="173" t="s">
        <v>74</v>
      </c>
      <c r="AU131" s="173" t="s">
        <v>83</v>
      </c>
      <c r="AY131" s="166" t="s">
        <v>123</v>
      </c>
      <c r="BK131" s="174">
        <f>SUM(BK132:BK150)</f>
        <v>0</v>
      </c>
    </row>
    <row r="132" s="2" customFormat="1" ht="37.8" customHeight="1">
      <c r="A132" s="34"/>
      <c r="B132" s="177"/>
      <c r="C132" s="178" t="s">
        <v>83</v>
      </c>
      <c r="D132" s="178" t="s">
        <v>126</v>
      </c>
      <c r="E132" s="179" t="s">
        <v>127</v>
      </c>
      <c r="F132" s="180" t="s">
        <v>128</v>
      </c>
      <c r="G132" s="181" t="s">
        <v>129</v>
      </c>
      <c r="H132" s="182">
        <v>21.411000000000001</v>
      </c>
      <c r="I132" s="183"/>
      <c r="J132" s="184">
        <f>ROUND(I132*H132,2)</f>
        <v>0</v>
      </c>
      <c r="K132" s="185"/>
      <c r="L132" s="35"/>
      <c r="M132" s="186" t="s">
        <v>1</v>
      </c>
      <c r="N132" s="187" t="s">
        <v>41</v>
      </c>
      <c r="O132" s="78"/>
      <c r="P132" s="188">
        <f>O132*H132</f>
        <v>0</v>
      </c>
      <c r="Q132" s="188">
        <v>0</v>
      </c>
      <c r="R132" s="188">
        <f>Q132*H132</f>
        <v>0</v>
      </c>
      <c r="S132" s="188">
        <v>0.19600000000000001</v>
      </c>
      <c r="T132" s="189">
        <f>S132*H132</f>
        <v>4.1965560000000002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0" t="s">
        <v>130</v>
      </c>
      <c r="AT132" s="190" t="s">
        <v>126</v>
      </c>
      <c r="AU132" s="190" t="s">
        <v>131</v>
      </c>
      <c r="AY132" s="15" t="s">
        <v>123</v>
      </c>
      <c r="BE132" s="191">
        <f>IF(N132="základná",J132,0)</f>
        <v>0</v>
      </c>
      <c r="BF132" s="191">
        <f>IF(N132="znížená",J132,0)</f>
        <v>0</v>
      </c>
      <c r="BG132" s="191">
        <f>IF(N132="zákl. prenesená",J132,0)</f>
        <v>0</v>
      </c>
      <c r="BH132" s="191">
        <f>IF(N132="zníž. prenesená",J132,0)</f>
        <v>0</v>
      </c>
      <c r="BI132" s="191">
        <f>IF(N132="nulová",J132,0)</f>
        <v>0</v>
      </c>
      <c r="BJ132" s="15" t="s">
        <v>131</v>
      </c>
      <c r="BK132" s="191">
        <f>ROUND(I132*H132,2)</f>
        <v>0</v>
      </c>
      <c r="BL132" s="15" t="s">
        <v>130</v>
      </c>
      <c r="BM132" s="190" t="s">
        <v>132</v>
      </c>
    </row>
    <row r="133" s="2" customFormat="1" ht="49.05" customHeight="1">
      <c r="A133" s="34"/>
      <c r="B133" s="177"/>
      <c r="C133" s="178" t="s">
        <v>131</v>
      </c>
      <c r="D133" s="178" t="s">
        <v>126</v>
      </c>
      <c r="E133" s="179" t="s">
        <v>133</v>
      </c>
      <c r="F133" s="180" t="s">
        <v>134</v>
      </c>
      <c r="G133" s="181" t="s">
        <v>135</v>
      </c>
      <c r="H133" s="182">
        <v>18.920000000000002</v>
      </c>
      <c r="I133" s="183"/>
      <c r="J133" s="184">
        <f>ROUND(I133*H133,2)</f>
        <v>0</v>
      </c>
      <c r="K133" s="185"/>
      <c r="L133" s="35"/>
      <c r="M133" s="186" t="s">
        <v>1</v>
      </c>
      <c r="N133" s="187" t="s">
        <v>41</v>
      </c>
      <c r="O133" s="78"/>
      <c r="P133" s="188">
        <f>O133*H133</f>
        <v>0</v>
      </c>
      <c r="Q133" s="188">
        <v>0</v>
      </c>
      <c r="R133" s="188">
        <f>Q133*H133</f>
        <v>0</v>
      </c>
      <c r="S133" s="188">
        <v>1.905</v>
      </c>
      <c r="T133" s="189">
        <f>S133*H133</f>
        <v>36.042600000000007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0" t="s">
        <v>130</v>
      </c>
      <c r="AT133" s="190" t="s">
        <v>126</v>
      </c>
      <c r="AU133" s="190" t="s">
        <v>131</v>
      </c>
      <c r="AY133" s="15" t="s">
        <v>123</v>
      </c>
      <c r="BE133" s="191">
        <f>IF(N133="základná",J133,0)</f>
        <v>0</v>
      </c>
      <c r="BF133" s="191">
        <f>IF(N133="znížená",J133,0)</f>
        <v>0</v>
      </c>
      <c r="BG133" s="191">
        <f>IF(N133="zákl. prenesená",J133,0)</f>
        <v>0</v>
      </c>
      <c r="BH133" s="191">
        <f>IF(N133="zníž. prenesená",J133,0)</f>
        <v>0</v>
      </c>
      <c r="BI133" s="191">
        <f>IF(N133="nulová",J133,0)</f>
        <v>0</v>
      </c>
      <c r="BJ133" s="15" t="s">
        <v>131</v>
      </c>
      <c r="BK133" s="191">
        <f>ROUND(I133*H133,2)</f>
        <v>0</v>
      </c>
      <c r="BL133" s="15" t="s">
        <v>130</v>
      </c>
      <c r="BM133" s="190" t="s">
        <v>136</v>
      </c>
    </row>
    <row r="134" s="2" customFormat="1" ht="24.15" customHeight="1">
      <c r="A134" s="34"/>
      <c r="B134" s="177"/>
      <c r="C134" s="178" t="s">
        <v>137</v>
      </c>
      <c r="D134" s="178" t="s">
        <v>126</v>
      </c>
      <c r="E134" s="179" t="s">
        <v>138</v>
      </c>
      <c r="F134" s="180" t="s">
        <v>139</v>
      </c>
      <c r="G134" s="181" t="s">
        <v>135</v>
      </c>
      <c r="H134" s="182">
        <v>2.5859999999999999</v>
      </c>
      <c r="I134" s="183"/>
      <c r="J134" s="184">
        <f>ROUND(I134*H134,2)</f>
        <v>0</v>
      </c>
      <c r="K134" s="185"/>
      <c r="L134" s="35"/>
      <c r="M134" s="186" t="s">
        <v>1</v>
      </c>
      <c r="N134" s="187" t="s">
        <v>41</v>
      </c>
      <c r="O134" s="78"/>
      <c r="P134" s="188">
        <f>O134*H134</f>
        <v>0</v>
      </c>
      <c r="Q134" s="188">
        <v>0</v>
      </c>
      <c r="R134" s="188">
        <f>Q134*H134</f>
        <v>0</v>
      </c>
      <c r="S134" s="188">
        <v>1.633</v>
      </c>
      <c r="T134" s="189">
        <f>S134*H134</f>
        <v>4.2229380000000001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0" t="s">
        <v>130</v>
      </c>
      <c r="AT134" s="190" t="s">
        <v>126</v>
      </c>
      <c r="AU134" s="190" t="s">
        <v>131</v>
      </c>
      <c r="AY134" s="15" t="s">
        <v>123</v>
      </c>
      <c r="BE134" s="191">
        <f>IF(N134="základná",J134,0)</f>
        <v>0</v>
      </c>
      <c r="BF134" s="191">
        <f>IF(N134="znížená",J134,0)</f>
        <v>0</v>
      </c>
      <c r="BG134" s="191">
        <f>IF(N134="zákl. prenesená",J134,0)</f>
        <v>0</v>
      </c>
      <c r="BH134" s="191">
        <f>IF(N134="zníž. prenesená",J134,0)</f>
        <v>0</v>
      </c>
      <c r="BI134" s="191">
        <f>IF(N134="nulová",J134,0)</f>
        <v>0</v>
      </c>
      <c r="BJ134" s="15" t="s">
        <v>131</v>
      </c>
      <c r="BK134" s="191">
        <f>ROUND(I134*H134,2)</f>
        <v>0</v>
      </c>
      <c r="BL134" s="15" t="s">
        <v>130</v>
      </c>
      <c r="BM134" s="190" t="s">
        <v>140</v>
      </c>
    </row>
    <row r="135" s="2" customFormat="1" ht="24.15" customHeight="1">
      <c r="A135" s="34"/>
      <c r="B135" s="177"/>
      <c r="C135" s="178" t="s">
        <v>141</v>
      </c>
      <c r="D135" s="178" t="s">
        <v>126</v>
      </c>
      <c r="E135" s="179" t="s">
        <v>142</v>
      </c>
      <c r="F135" s="180" t="s">
        <v>143</v>
      </c>
      <c r="G135" s="181" t="s">
        <v>135</v>
      </c>
      <c r="H135" s="182">
        <v>20.385000000000002</v>
      </c>
      <c r="I135" s="183"/>
      <c r="J135" s="184">
        <f>ROUND(I135*H135,2)</f>
        <v>0</v>
      </c>
      <c r="K135" s="185"/>
      <c r="L135" s="35"/>
      <c r="M135" s="186" t="s">
        <v>1</v>
      </c>
      <c r="N135" s="187" t="s">
        <v>41</v>
      </c>
      <c r="O135" s="78"/>
      <c r="P135" s="188">
        <f>O135*H135</f>
        <v>0</v>
      </c>
      <c r="Q135" s="188">
        <v>0</v>
      </c>
      <c r="R135" s="188">
        <f>Q135*H135</f>
        <v>0</v>
      </c>
      <c r="S135" s="188">
        <v>1.6000000000000001</v>
      </c>
      <c r="T135" s="189">
        <f>S135*H135</f>
        <v>32.616000000000007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0" t="s">
        <v>130</v>
      </c>
      <c r="AT135" s="190" t="s">
        <v>126</v>
      </c>
      <c r="AU135" s="190" t="s">
        <v>131</v>
      </c>
      <c r="AY135" s="15" t="s">
        <v>123</v>
      </c>
      <c r="BE135" s="191">
        <f>IF(N135="základná",J135,0)</f>
        <v>0</v>
      </c>
      <c r="BF135" s="191">
        <f>IF(N135="znížená",J135,0)</f>
        <v>0</v>
      </c>
      <c r="BG135" s="191">
        <f>IF(N135="zákl. prenesená",J135,0)</f>
        <v>0</v>
      </c>
      <c r="BH135" s="191">
        <f>IF(N135="zníž. prenesená",J135,0)</f>
        <v>0</v>
      </c>
      <c r="BI135" s="191">
        <f>IF(N135="nulová",J135,0)</f>
        <v>0</v>
      </c>
      <c r="BJ135" s="15" t="s">
        <v>131</v>
      </c>
      <c r="BK135" s="191">
        <f>ROUND(I135*H135,2)</f>
        <v>0</v>
      </c>
      <c r="BL135" s="15" t="s">
        <v>130</v>
      </c>
      <c r="BM135" s="190" t="s">
        <v>144</v>
      </c>
    </row>
    <row r="136" s="2" customFormat="1" ht="21.75" customHeight="1">
      <c r="A136" s="34"/>
      <c r="B136" s="177"/>
      <c r="C136" s="178" t="s">
        <v>145</v>
      </c>
      <c r="D136" s="178" t="s">
        <v>126</v>
      </c>
      <c r="E136" s="179" t="s">
        <v>146</v>
      </c>
      <c r="F136" s="180" t="s">
        <v>147</v>
      </c>
      <c r="G136" s="181" t="s">
        <v>129</v>
      </c>
      <c r="H136" s="182">
        <v>76.614000000000004</v>
      </c>
      <c r="I136" s="183"/>
      <c r="J136" s="184">
        <f>ROUND(I136*H136,2)</f>
        <v>0</v>
      </c>
      <c r="K136" s="185"/>
      <c r="L136" s="35"/>
      <c r="M136" s="186" t="s">
        <v>1</v>
      </c>
      <c r="N136" s="187" t="s">
        <v>41</v>
      </c>
      <c r="O136" s="78"/>
      <c r="P136" s="188">
        <f>O136*H136</f>
        <v>0</v>
      </c>
      <c r="Q136" s="188">
        <v>0</v>
      </c>
      <c r="R136" s="188">
        <f>Q136*H136</f>
        <v>0</v>
      </c>
      <c r="S136" s="188">
        <v>0.070000000000000007</v>
      </c>
      <c r="T136" s="189">
        <f>S136*H136</f>
        <v>5.3629800000000012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0" t="s">
        <v>130</v>
      </c>
      <c r="AT136" s="190" t="s">
        <v>126</v>
      </c>
      <c r="AU136" s="190" t="s">
        <v>131</v>
      </c>
      <c r="AY136" s="15" t="s">
        <v>123</v>
      </c>
      <c r="BE136" s="191">
        <f>IF(N136="základná",J136,0)</f>
        <v>0</v>
      </c>
      <c r="BF136" s="191">
        <f>IF(N136="znížená",J136,0)</f>
        <v>0</v>
      </c>
      <c r="BG136" s="191">
        <f>IF(N136="zákl. prenesená",J136,0)</f>
        <v>0</v>
      </c>
      <c r="BH136" s="191">
        <f>IF(N136="zníž. prenesená",J136,0)</f>
        <v>0</v>
      </c>
      <c r="BI136" s="191">
        <f>IF(N136="nulová",J136,0)</f>
        <v>0</v>
      </c>
      <c r="BJ136" s="15" t="s">
        <v>131</v>
      </c>
      <c r="BK136" s="191">
        <f>ROUND(I136*H136,2)</f>
        <v>0</v>
      </c>
      <c r="BL136" s="15" t="s">
        <v>130</v>
      </c>
      <c r="BM136" s="190" t="s">
        <v>148</v>
      </c>
    </row>
    <row r="137" s="2" customFormat="1" ht="37.8" customHeight="1">
      <c r="A137" s="34"/>
      <c r="B137" s="177"/>
      <c r="C137" s="178" t="s">
        <v>149</v>
      </c>
      <c r="D137" s="178" t="s">
        <v>126</v>
      </c>
      <c r="E137" s="179" t="s">
        <v>150</v>
      </c>
      <c r="F137" s="180" t="s">
        <v>151</v>
      </c>
      <c r="G137" s="181" t="s">
        <v>129</v>
      </c>
      <c r="H137" s="182">
        <v>15.109999999999999</v>
      </c>
      <c r="I137" s="183"/>
      <c r="J137" s="184">
        <f>ROUND(I137*H137,2)</f>
        <v>0</v>
      </c>
      <c r="K137" s="185"/>
      <c r="L137" s="35"/>
      <c r="M137" s="186" t="s">
        <v>1</v>
      </c>
      <c r="N137" s="187" t="s">
        <v>41</v>
      </c>
      <c r="O137" s="78"/>
      <c r="P137" s="188">
        <f>O137*H137</f>
        <v>0</v>
      </c>
      <c r="Q137" s="188">
        <v>0</v>
      </c>
      <c r="R137" s="188">
        <f>Q137*H137</f>
        <v>0</v>
      </c>
      <c r="S137" s="188">
        <v>0.065000000000000002</v>
      </c>
      <c r="T137" s="189">
        <f>S137*H137</f>
        <v>0.98214999999999997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0" t="s">
        <v>130</v>
      </c>
      <c r="AT137" s="190" t="s">
        <v>126</v>
      </c>
      <c r="AU137" s="190" t="s">
        <v>131</v>
      </c>
      <c r="AY137" s="15" t="s">
        <v>123</v>
      </c>
      <c r="BE137" s="191">
        <f>IF(N137="základná",J137,0)</f>
        <v>0</v>
      </c>
      <c r="BF137" s="191">
        <f>IF(N137="znížená",J137,0)</f>
        <v>0</v>
      </c>
      <c r="BG137" s="191">
        <f>IF(N137="zákl. prenesená",J137,0)</f>
        <v>0</v>
      </c>
      <c r="BH137" s="191">
        <f>IF(N137="zníž. prenesená",J137,0)</f>
        <v>0</v>
      </c>
      <c r="BI137" s="191">
        <f>IF(N137="nulová",J137,0)</f>
        <v>0</v>
      </c>
      <c r="BJ137" s="15" t="s">
        <v>131</v>
      </c>
      <c r="BK137" s="191">
        <f>ROUND(I137*H137,2)</f>
        <v>0</v>
      </c>
      <c r="BL137" s="15" t="s">
        <v>130</v>
      </c>
      <c r="BM137" s="190" t="s">
        <v>152</v>
      </c>
    </row>
    <row r="138" s="2" customFormat="1" ht="24.15" customHeight="1">
      <c r="A138" s="34"/>
      <c r="B138" s="177"/>
      <c r="C138" s="178" t="s">
        <v>130</v>
      </c>
      <c r="D138" s="178" t="s">
        <v>126</v>
      </c>
      <c r="E138" s="179" t="s">
        <v>153</v>
      </c>
      <c r="F138" s="180" t="s">
        <v>154</v>
      </c>
      <c r="G138" s="181" t="s">
        <v>155</v>
      </c>
      <c r="H138" s="182">
        <v>17</v>
      </c>
      <c r="I138" s="183"/>
      <c r="J138" s="184">
        <f>ROUND(I138*H138,2)</f>
        <v>0</v>
      </c>
      <c r="K138" s="185"/>
      <c r="L138" s="35"/>
      <c r="M138" s="186" t="s">
        <v>1</v>
      </c>
      <c r="N138" s="187" t="s">
        <v>41</v>
      </c>
      <c r="O138" s="78"/>
      <c r="P138" s="188">
        <f>O138*H138</f>
        <v>0</v>
      </c>
      <c r="Q138" s="188">
        <v>0</v>
      </c>
      <c r="R138" s="188">
        <f>Q138*H138</f>
        <v>0</v>
      </c>
      <c r="S138" s="188">
        <v>0.014</v>
      </c>
      <c r="T138" s="189">
        <f>S138*H138</f>
        <v>0.23800000000000002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0" t="s">
        <v>130</v>
      </c>
      <c r="AT138" s="190" t="s">
        <v>126</v>
      </c>
      <c r="AU138" s="190" t="s">
        <v>131</v>
      </c>
      <c r="AY138" s="15" t="s">
        <v>123</v>
      </c>
      <c r="BE138" s="191">
        <f>IF(N138="základná",J138,0)</f>
        <v>0</v>
      </c>
      <c r="BF138" s="191">
        <f>IF(N138="znížená",J138,0)</f>
        <v>0</v>
      </c>
      <c r="BG138" s="191">
        <f>IF(N138="zákl. prenesená",J138,0)</f>
        <v>0</v>
      </c>
      <c r="BH138" s="191">
        <f>IF(N138="zníž. prenesená",J138,0)</f>
        <v>0</v>
      </c>
      <c r="BI138" s="191">
        <f>IF(N138="nulová",J138,0)</f>
        <v>0</v>
      </c>
      <c r="BJ138" s="15" t="s">
        <v>131</v>
      </c>
      <c r="BK138" s="191">
        <f>ROUND(I138*H138,2)</f>
        <v>0</v>
      </c>
      <c r="BL138" s="15" t="s">
        <v>130</v>
      </c>
      <c r="BM138" s="190" t="s">
        <v>156</v>
      </c>
    </row>
    <row r="139" s="2" customFormat="1" ht="21.75" customHeight="1">
      <c r="A139" s="34"/>
      <c r="B139" s="177"/>
      <c r="C139" s="178" t="s">
        <v>157</v>
      </c>
      <c r="D139" s="178" t="s">
        <v>126</v>
      </c>
      <c r="E139" s="179" t="s">
        <v>158</v>
      </c>
      <c r="F139" s="180" t="s">
        <v>159</v>
      </c>
      <c r="G139" s="181" t="s">
        <v>160</v>
      </c>
      <c r="H139" s="182">
        <v>47.380000000000003</v>
      </c>
      <c r="I139" s="183"/>
      <c r="J139" s="184">
        <f>ROUND(I139*H139,2)</f>
        <v>0</v>
      </c>
      <c r="K139" s="185"/>
      <c r="L139" s="35"/>
      <c r="M139" s="186" t="s">
        <v>1</v>
      </c>
      <c r="N139" s="187" t="s">
        <v>41</v>
      </c>
      <c r="O139" s="78"/>
      <c r="P139" s="188">
        <f>O139*H139</f>
        <v>0</v>
      </c>
      <c r="Q139" s="188">
        <v>0</v>
      </c>
      <c r="R139" s="188">
        <f>Q139*H139</f>
        <v>0</v>
      </c>
      <c r="S139" s="188">
        <v>0.0070000000000000001</v>
      </c>
      <c r="T139" s="189">
        <f>S139*H139</f>
        <v>0.33166000000000001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0" t="s">
        <v>130</v>
      </c>
      <c r="AT139" s="190" t="s">
        <v>126</v>
      </c>
      <c r="AU139" s="190" t="s">
        <v>131</v>
      </c>
      <c r="AY139" s="15" t="s">
        <v>123</v>
      </c>
      <c r="BE139" s="191">
        <f>IF(N139="základná",J139,0)</f>
        <v>0</v>
      </c>
      <c r="BF139" s="191">
        <f>IF(N139="znížená",J139,0)</f>
        <v>0</v>
      </c>
      <c r="BG139" s="191">
        <f>IF(N139="zákl. prenesená",J139,0)</f>
        <v>0</v>
      </c>
      <c r="BH139" s="191">
        <f>IF(N139="zníž. prenesená",J139,0)</f>
        <v>0</v>
      </c>
      <c r="BI139" s="191">
        <f>IF(N139="nulová",J139,0)</f>
        <v>0</v>
      </c>
      <c r="BJ139" s="15" t="s">
        <v>131</v>
      </c>
      <c r="BK139" s="191">
        <f>ROUND(I139*H139,2)</f>
        <v>0</v>
      </c>
      <c r="BL139" s="15" t="s">
        <v>130</v>
      </c>
      <c r="BM139" s="190" t="s">
        <v>161</v>
      </c>
    </row>
    <row r="140" s="2" customFormat="1" ht="21.75" customHeight="1">
      <c r="A140" s="34"/>
      <c r="B140" s="177"/>
      <c r="C140" s="178" t="s">
        <v>162</v>
      </c>
      <c r="D140" s="178" t="s">
        <v>126</v>
      </c>
      <c r="E140" s="179" t="s">
        <v>163</v>
      </c>
      <c r="F140" s="180" t="s">
        <v>164</v>
      </c>
      <c r="G140" s="181" t="s">
        <v>160</v>
      </c>
      <c r="H140" s="182">
        <v>33.799999999999997</v>
      </c>
      <c r="I140" s="183"/>
      <c r="J140" s="184">
        <f>ROUND(I140*H140,2)</f>
        <v>0</v>
      </c>
      <c r="K140" s="185"/>
      <c r="L140" s="35"/>
      <c r="M140" s="186" t="s">
        <v>1</v>
      </c>
      <c r="N140" s="187" t="s">
        <v>41</v>
      </c>
      <c r="O140" s="78"/>
      <c r="P140" s="188">
        <f>O140*H140</f>
        <v>0</v>
      </c>
      <c r="Q140" s="188">
        <v>0</v>
      </c>
      <c r="R140" s="188">
        <f>Q140*H140</f>
        <v>0</v>
      </c>
      <c r="S140" s="188">
        <v>0.012</v>
      </c>
      <c r="T140" s="189">
        <f>S140*H140</f>
        <v>0.40559999999999996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0" t="s">
        <v>130</v>
      </c>
      <c r="AT140" s="190" t="s">
        <v>126</v>
      </c>
      <c r="AU140" s="190" t="s">
        <v>131</v>
      </c>
      <c r="AY140" s="15" t="s">
        <v>123</v>
      </c>
      <c r="BE140" s="191">
        <f>IF(N140="základná",J140,0)</f>
        <v>0</v>
      </c>
      <c r="BF140" s="191">
        <f>IF(N140="znížená",J140,0)</f>
        <v>0</v>
      </c>
      <c r="BG140" s="191">
        <f>IF(N140="zákl. prenesená",J140,0)</f>
        <v>0</v>
      </c>
      <c r="BH140" s="191">
        <f>IF(N140="zníž. prenesená",J140,0)</f>
        <v>0</v>
      </c>
      <c r="BI140" s="191">
        <f>IF(N140="nulová",J140,0)</f>
        <v>0</v>
      </c>
      <c r="BJ140" s="15" t="s">
        <v>131</v>
      </c>
      <c r="BK140" s="191">
        <f>ROUND(I140*H140,2)</f>
        <v>0</v>
      </c>
      <c r="BL140" s="15" t="s">
        <v>130</v>
      </c>
      <c r="BM140" s="190" t="s">
        <v>165</v>
      </c>
    </row>
    <row r="141" s="2" customFormat="1" ht="24.15" customHeight="1">
      <c r="A141" s="34"/>
      <c r="B141" s="177"/>
      <c r="C141" s="178" t="s">
        <v>166</v>
      </c>
      <c r="D141" s="178" t="s">
        <v>126</v>
      </c>
      <c r="E141" s="179" t="s">
        <v>167</v>
      </c>
      <c r="F141" s="180" t="s">
        <v>168</v>
      </c>
      <c r="G141" s="181" t="s">
        <v>155</v>
      </c>
      <c r="H141" s="182">
        <v>6</v>
      </c>
      <c r="I141" s="183"/>
      <c r="J141" s="184">
        <f>ROUND(I141*H141,2)</f>
        <v>0</v>
      </c>
      <c r="K141" s="185"/>
      <c r="L141" s="35"/>
      <c r="M141" s="186" t="s">
        <v>1</v>
      </c>
      <c r="N141" s="187" t="s">
        <v>41</v>
      </c>
      <c r="O141" s="78"/>
      <c r="P141" s="188">
        <f>O141*H141</f>
        <v>0</v>
      </c>
      <c r="Q141" s="188">
        <v>0</v>
      </c>
      <c r="R141" s="188">
        <f>Q141*H141</f>
        <v>0</v>
      </c>
      <c r="S141" s="188">
        <v>0.024</v>
      </c>
      <c r="T141" s="189">
        <f>S141*H141</f>
        <v>0.14400000000000002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0" t="s">
        <v>130</v>
      </c>
      <c r="AT141" s="190" t="s">
        <v>126</v>
      </c>
      <c r="AU141" s="190" t="s">
        <v>131</v>
      </c>
      <c r="AY141" s="15" t="s">
        <v>123</v>
      </c>
      <c r="BE141" s="191">
        <f>IF(N141="základná",J141,0)</f>
        <v>0</v>
      </c>
      <c r="BF141" s="191">
        <f>IF(N141="znížená",J141,0)</f>
        <v>0</v>
      </c>
      <c r="BG141" s="191">
        <f>IF(N141="zákl. prenesená",J141,0)</f>
        <v>0</v>
      </c>
      <c r="BH141" s="191">
        <f>IF(N141="zníž. prenesená",J141,0)</f>
        <v>0</v>
      </c>
      <c r="BI141" s="191">
        <f>IF(N141="nulová",J141,0)</f>
        <v>0</v>
      </c>
      <c r="BJ141" s="15" t="s">
        <v>131</v>
      </c>
      <c r="BK141" s="191">
        <f>ROUND(I141*H141,2)</f>
        <v>0</v>
      </c>
      <c r="BL141" s="15" t="s">
        <v>130</v>
      </c>
      <c r="BM141" s="190" t="s">
        <v>169</v>
      </c>
    </row>
    <row r="142" s="2" customFormat="1" ht="37.8" customHeight="1">
      <c r="A142" s="34"/>
      <c r="B142" s="177"/>
      <c r="C142" s="178" t="s">
        <v>170</v>
      </c>
      <c r="D142" s="178" t="s">
        <v>126</v>
      </c>
      <c r="E142" s="179" t="s">
        <v>171</v>
      </c>
      <c r="F142" s="180" t="s">
        <v>172</v>
      </c>
      <c r="G142" s="181" t="s">
        <v>135</v>
      </c>
      <c r="H142" s="182">
        <v>0.32800000000000001</v>
      </c>
      <c r="I142" s="183"/>
      <c r="J142" s="184">
        <f>ROUND(I142*H142,2)</f>
        <v>0</v>
      </c>
      <c r="K142" s="185"/>
      <c r="L142" s="35"/>
      <c r="M142" s="186" t="s">
        <v>1</v>
      </c>
      <c r="N142" s="187" t="s">
        <v>41</v>
      </c>
      <c r="O142" s="78"/>
      <c r="P142" s="188">
        <f>O142*H142</f>
        <v>0</v>
      </c>
      <c r="Q142" s="188">
        <v>0</v>
      </c>
      <c r="R142" s="188">
        <f>Q142*H142</f>
        <v>0</v>
      </c>
      <c r="S142" s="188">
        <v>2.2999999999999998</v>
      </c>
      <c r="T142" s="189">
        <f>S142*H142</f>
        <v>0.75439999999999996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0" t="s">
        <v>130</v>
      </c>
      <c r="AT142" s="190" t="s">
        <v>126</v>
      </c>
      <c r="AU142" s="190" t="s">
        <v>131</v>
      </c>
      <c r="AY142" s="15" t="s">
        <v>123</v>
      </c>
      <c r="BE142" s="191">
        <f>IF(N142="základná",J142,0)</f>
        <v>0</v>
      </c>
      <c r="BF142" s="191">
        <f>IF(N142="znížená",J142,0)</f>
        <v>0</v>
      </c>
      <c r="BG142" s="191">
        <f>IF(N142="zákl. prenesená",J142,0)</f>
        <v>0</v>
      </c>
      <c r="BH142" s="191">
        <f>IF(N142="zníž. prenesená",J142,0)</f>
        <v>0</v>
      </c>
      <c r="BI142" s="191">
        <f>IF(N142="nulová",J142,0)</f>
        <v>0</v>
      </c>
      <c r="BJ142" s="15" t="s">
        <v>131</v>
      </c>
      <c r="BK142" s="191">
        <f>ROUND(I142*H142,2)</f>
        <v>0</v>
      </c>
      <c r="BL142" s="15" t="s">
        <v>130</v>
      </c>
      <c r="BM142" s="190" t="s">
        <v>173</v>
      </c>
    </row>
    <row r="143" s="2" customFormat="1" ht="16.5" customHeight="1">
      <c r="A143" s="34"/>
      <c r="B143" s="177"/>
      <c r="C143" s="178" t="s">
        <v>174</v>
      </c>
      <c r="D143" s="178" t="s">
        <v>126</v>
      </c>
      <c r="E143" s="179" t="s">
        <v>175</v>
      </c>
      <c r="F143" s="180" t="s">
        <v>176</v>
      </c>
      <c r="G143" s="181" t="s">
        <v>160</v>
      </c>
      <c r="H143" s="182">
        <v>4</v>
      </c>
      <c r="I143" s="183"/>
      <c r="J143" s="184">
        <f>ROUND(I143*H143,2)</f>
        <v>0</v>
      </c>
      <c r="K143" s="185"/>
      <c r="L143" s="35"/>
      <c r="M143" s="186" t="s">
        <v>1</v>
      </c>
      <c r="N143" s="187" t="s">
        <v>41</v>
      </c>
      <c r="O143" s="78"/>
      <c r="P143" s="188">
        <f>O143*H143</f>
        <v>0</v>
      </c>
      <c r="Q143" s="188">
        <v>0</v>
      </c>
      <c r="R143" s="188">
        <f>Q143*H143</f>
        <v>0</v>
      </c>
      <c r="S143" s="188">
        <v>0.036999999999999998</v>
      </c>
      <c r="T143" s="189">
        <f>S143*H143</f>
        <v>0.14799999999999999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0" t="s">
        <v>130</v>
      </c>
      <c r="AT143" s="190" t="s">
        <v>126</v>
      </c>
      <c r="AU143" s="190" t="s">
        <v>131</v>
      </c>
      <c r="AY143" s="15" t="s">
        <v>123</v>
      </c>
      <c r="BE143" s="191">
        <f>IF(N143="základná",J143,0)</f>
        <v>0</v>
      </c>
      <c r="BF143" s="191">
        <f>IF(N143="znížená",J143,0)</f>
        <v>0</v>
      </c>
      <c r="BG143" s="191">
        <f>IF(N143="zákl. prenesená",J143,0)</f>
        <v>0</v>
      </c>
      <c r="BH143" s="191">
        <f>IF(N143="zníž. prenesená",J143,0)</f>
        <v>0</v>
      </c>
      <c r="BI143" s="191">
        <f>IF(N143="nulová",J143,0)</f>
        <v>0</v>
      </c>
      <c r="BJ143" s="15" t="s">
        <v>131</v>
      </c>
      <c r="BK143" s="191">
        <f>ROUND(I143*H143,2)</f>
        <v>0</v>
      </c>
      <c r="BL143" s="15" t="s">
        <v>130</v>
      </c>
      <c r="BM143" s="190" t="s">
        <v>177</v>
      </c>
    </row>
    <row r="144" s="2" customFormat="1" ht="37.8" customHeight="1">
      <c r="A144" s="34"/>
      <c r="B144" s="177"/>
      <c r="C144" s="178" t="s">
        <v>178</v>
      </c>
      <c r="D144" s="178" t="s">
        <v>126</v>
      </c>
      <c r="E144" s="179" t="s">
        <v>179</v>
      </c>
      <c r="F144" s="180" t="s">
        <v>180</v>
      </c>
      <c r="G144" s="181" t="s">
        <v>129</v>
      </c>
      <c r="H144" s="182">
        <v>8.1999999999999993</v>
      </c>
      <c r="I144" s="183"/>
      <c r="J144" s="184">
        <f>ROUND(I144*H144,2)</f>
        <v>0</v>
      </c>
      <c r="K144" s="185"/>
      <c r="L144" s="35"/>
      <c r="M144" s="186" t="s">
        <v>1</v>
      </c>
      <c r="N144" s="187" t="s">
        <v>41</v>
      </c>
      <c r="O144" s="78"/>
      <c r="P144" s="188">
        <f>O144*H144</f>
        <v>0</v>
      </c>
      <c r="Q144" s="188">
        <v>0</v>
      </c>
      <c r="R144" s="188">
        <f>Q144*H144</f>
        <v>0</v>
      </c>
      <c r="S144" s="188">
        <v>0.050000000000000003</v>
      </c>
      <c r="T144" s="189">
        <f>S144*H144</f>
        <v>0.40999999999999998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0" t="s">
        <v>130</v>
      </c>
      <c r="AT144" s="190" t="s">
        <v>126</v>
      </c>
      <c r="AU144" s="190" t="s">
        <v>131</v>
      </c>
      <c r="AY144" s="15" t="s">
        <v>123</v>
      </c>
      <c r="BE144" s="191">
        <f>IF(N144="základná",J144,0)</f>
        <v>0</v>
      </c>
      <c r="BF144" s="191">
        <f>IF(N144="znížená",J144,0)</f>
        <v>0</v>
      </c>
      <c r="BG144" s="191">
        <f>IF(N144="zákl. prenesená",J144,0)</f>
        <v>0</v>
      </c>
      <c r="BH144" s="191">
        <f>IF(N144="zníž. prenesená",J144,0)</f>
        <v>0</v>
      </c>
      <c r="BI144" s="191">
        <f>IF(N144="nulová",J144,0)</f>
        <v>0</v>
      </c>
      <c r="BJ144" s="15" t="s">
        <v>131</v>
      </c>
      <c r="BK144" s="191">
        <f>ROUND(I144*H144,2)</f>
        <v>0</v>
      </c>
      <c r="BL144" s="15" t="s">
        <v>130</v>
      </c>
      <c r="BM144" s="190" t="s">
        <v>181</v>
      </c>
    </row>
    <row r="145" s="2" customFormat="1" ht="33" customHeight="1">
      <c r="A145" s="34"/>
      <c r="B145" s="177"/>
      <c r="C145" s="178" t="s">
        <v>182</v>
      </c>
      <c r="D145" s="178" t="s">
        <v>126</v>
      </c>
      <c r="E145" s="179" t="s">
        <v>183</v>
      </c>
      <c r="F145" s="180" t="s">
        <v>184</v>
      </c>
      <c r="G145" s="181" t="s">
        <v>129</v>
      </c>
      <c r="H145" s="182">
        <v>204.00999999999999</v>
      </c>
      <c r="I145" s="183"/>
      <c r="J145" s="184">
        <f>ROUND(I145*H145,2)</f>
        <v>0</v>
      </c>
      <c r="K145" s="185"/>
      <c r="L145" s="35"/>
      <c r="M145" s="186" t="s">
        <v>1</v>
      </c>
      <c r="N145" s="187" t="s">
        <v>41</v>
      </c>
      <c r="O145" s="78"/>
      <c r="P145" s="188">
        <f>O145*H145</f>
        <v>0</v>
      </c>
      <c r="Q145" s="188">
        <v>0</v>
      </c>
      <c r="R145" s="188">
        <f>Q145*H145</f>
        <v>0</v>
      </c>
      <c r="S145" s="188">
        <v>0.045999999999999999</v>
      </c>
      <c r="T145" s="189">
        <f>S145*H145</f>
        <v>9.3844599999999989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0" t="s">
        <v>130</v>
      </c>
      <c r="AT145" s="190" t="s">
        <v>126</v>
      </c>
      <c r="AU145" s="190" t="s">
        <v>131</v>
      </c>
      <c r="AY145" s="15" t="s">
        <v>123</v>
      </c>
      <c r="BE145" s="191">
        <f>IF(N145="základná",J145,0)</f>
        <v>0</v>
      </c>
      <c r="BF145" s="191">
        <f>IF(N145="znížená",J145,0)</f>
        <v>0</v>
      </c>
      <c r="BG145" s="191">
        <f>IF(N145="zákl. prenesená",J145,0)</f>
        <v>0</v>
      </c>
      <c r="BH145" s="191">
        <f>IF(N145="zníž. prenesená",J145,0)</f>
        <v>0</v>
      </c>
      <c r="BI145" s="191">
        <f>IF(N145="nulová",J145,0)</f>
        <v>0</v>
      </c>
      <c r="BJ145" s="15" t="s">
        <v>131</v>
      </c>
      <c r="BK145" s="191">
        <f>ROUND(I145*H145,2)</f>
        <v>0</v>
      </c>
      <c r="BL145" s="15" t="s">
        <v>130</v>
      </c>
      <c r="BM145" s="190" t="s">
        <v>185</v>
      </c>
    </row>
    <row r="146" s="2" customFormat="1" ht="37.8" customHeight="1">
      <c r="A146" s="34"/>
      <c r="B146" s="177"/>
      <c r="C146" s="178" t="s">
        <v>186</v>
      </c>
      <c r="D146" s="178" t="s">
        <v>126</v>
      </c>
      <c r="E146" s="179" t="s">
        <v>187</v>
      </c>
      <c r="F146" s="180" t="s">
        <v>188</v>
      </c>
      <c r="G146" s="181" t="s">
        <v>129</v>
      </c>
      <c r="H146" s="182">
        <v>21.399999999999999</v>
      </c>
      <c r="I146" s="183"/>
      <c r="J146" s="184">
        <f>ROUND(I146*H146,2)</f>
        <v>0</v>
      </c>
      <c r="K146" s="185"/>
      <c r="L146" s="35"/>
      <c r="M146" s="186" t="s">
        <v>1</v>
      </c>
      <c r="N146" s="187" t="s">
        <v>41</v>
      </c>
      <c r="O146" s="78"/>
      <c r="P146" s="188">
        <f>O146*H146</f>
        <v>0</v>
      </c>
      <c r="Q146" s="188">
        <v>0</v>
      </c>
      <c r="R146" s="188">
        <f>Q146*H146</f>
        <v>0</v>
      </c>
      <c r="S146" s="188">
        <v>0.068000000000000005</v>
      </c>
      <c r="T146" s="189">
        <f>S146*H146</f>
        <v>1.4552000000000001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0" t="s">
        <v>130</v>
      </c>
      <c r="AT146" s="190" t="s">
        <v>126</v>
      </c>
      <c r="AU146" s="190" t="s">
        <v>131</v>
      </c>
      <c r="AY146" s="15" t="s">
        <v>123</v>
      </c>
      <c r="BE146" s="191">
        <f>IF(N146="základná",J146,0)</f>
        <v>0</v>
      </c>
      <c r="BF146" s="191">
        <f>IF(N146="znížená",J146,0)</f>
        <v>0</v>
      </c>
      <c r="BG146" s="191">
        <f>IF(N146="zákl. prenesená",J146,0)</f>
        <v>0</v>
      </c>
      <c r="BH146" s="191">
        <f>IF(N146="zníž. prenesená",J146,0)</f>
        <v>0</v>
      </c>
      <c r="BI146" s="191">
        <f>IF(N146="nulová",J146,0)</f>
        <v>0</v>
      </c>
      <c r="BJ146" s="15" t="s">
        <v>131</v>
      </c>
      <c r="BK146" s="191">
        <f>ROUND(I146*H146,2)</f>
        <v>0</v>
      </c>
      <c r="BL146" s="15" t="s">
        <v>130</v>
      </c>
      <c r="BM146" s="190" t="s">
        <v>189</v>
      </c>
    </row>
    <row r="147" s="2" customFormat="1" ht="24.15" customHeight="1">
      <c r="A147" s="34"/>
      <c r="B147" s="177"/>
      <c r="C147" s="178" t="s">
        <v>190</v>
      </c>
      <c r="D147" s="178" t="s">
        <v>126</v>
      </c>
      <c r="E147" s="179" t="s">
        <v>191</v>
      </c>
      <c r="F147" s="180" t="s">
        <v>192</v>
      </c>
      <c r="G147" s="181" t="s">
        <v>193</v>
      </c>
      <c r="H147" s="182">
        <v>111.351</v>
      </c>
      <c r="I147" s="183"/>
      <c r="J147" s="184">
        <f>ROUND(I147*H147,2)</f>
        <v>0</v>
      </c>
      <c r="K147" s="185"/>
      <c r="L147" s="35"/>
      <c r="M147" s="186" t="s">
        <v>1</v>
      </c>
      <c r="N147" s="187" t="s">
        <v>41</v>
      </c>
      <c r="O147" s="78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0" t="s">
        <v>130</v>
      </c>
      <c r="AT147" s="190" t="s">
        <v>126</v>
      </c>
      <c r="AU147" s="190" t="s">
        <v>131</v>
      </c>
      <c r="AY147" s="15" t="s">
        <v>123</v>
      </c>
      <c r="BE147" s="191">
        <f>IF(N147="základná",J147,0)</f>
        <v>0</v>
      </c>
      <c r="BF147" s="191">
        <f>IF(N147="znížená",J147,0)</f>
        <v>0</v>
      </c>
      <c r="BG147" s="191">
        <f>IF(N147="zákl. prenesená",J147,0)</f>
        <v>0</v>
      </c>
      <c r="BH147" s="191">
        <f>IF(N147="zníž. prenesená",J147,0)</f>
        <v>0</v>
      </c>
      <c r="BI147" s="191">
        <f>IF(N147="nulová",J147,0)</f>
        <v>0</v>
      </c>
      <c r="BJ147" s="15" t="s">
        <v>131</v>
      </c>
      <c r="BK147" s="191">
        <f>ROUND(I147*H147,2)</f>
        <v>0</v>
      </c>
      <c r="BL147" s="15" t="s">
        <v>130</v>
      </c>
      <c r="BM147" s="190" t="s">
        <v>194</v>
      </c>
    </row>
    <row r="148" s="2" customFormat="1" ht="24.15" customHeight="1">
      <c r="A148" s="34"/>
      <c r="B148" s="177"/>
      <c r="C148" s="178" t="s">
        <v>195</v>
      </c>
      <c r="D148" s="178" t="s">
        <v>126</v>
      </c>
      <c r="E148" s="179" t="s">
        <v>196</v>
      </c>
      <c r="F148" s="180" t="s">
        <v>197</v>
      </c>
      <c r="G148" s="181" t="s">
        <v>193</v>
      </c>
      <c r="H148" s="182">
        <v>219.768</v>
      </c>
      <c r="I148" s="183"/>
      <c r="J148" s="184">
        <f>ROUND(I148*H148,2)</f>
        <v>0</v>
      </c>
      <c r="K148" s="185"/>
      <c r="L148" s="35"/>
      <c r="M148" s="186" t="s">
        <v>1</v>
      </c>
      <c r="N148" s="187" t="s">
        <v>41</v>
      </c>
      <c r="O148" s="78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0" t="s">
        <v>130</v>
      </c>
      <c r="AT148" s="190" t="s">
        <v>126</v>
      </c>
      <c r="AU148" s="190" t="s">
        <v>131</v>
      </c>
      <c r="AY148" s="15" t="s">
        <v>123</v>
      </c>
      <c r="BE148" s="191">
        <f>IF(N148="základná",J148,0)</f>
        <v>0</v>
      </c>
      <c r="BF148" s="191">
        <f>IF(N148="znížená",J148,0)</f>
        <v>0</v>
      </c>
      <c r="BG148" s="191">
        <f>IF(N148="zákl. prenesená",J148,0)</f>
        <v>0</v>
      </c>
      <c r="BH148" s="191">
        <f>IF(N148="zníž. prenesená",J148,0)</f>
        <v>0</v>
      </c>
      <c r="BI148" s="191">
        <f>IF(N148="nulová",J148,0)</f>
        <v>0</v>
      </c>
      <c r="BJ148" s="15" t="s">
        <v>131</v>
      </c>
      <c r="BK148" s="191">
        <f>ROUND(I148*H148,2)</f>
        <v>0</v>
      </c>
      <c r="BL148" s="15" t="s">
        <v>130</v>
      </c>
      <c r="BM148" s="190" t="s">
        <v>198</v>
      </c>
    </row>
    <row r="149" s="2" customFormat="1" ht="16.5" customHeight="1">
      <c r="A149" s="34"/>
      <c r="B149" s="177"/>
      <c r="C149" s="178" t="s">
        <v>199</v>
      </c>
      <c r="D149" s="178" t="s">
        <v>126</v>
      </c>
      <c r="E149" s="179" t="s">
        <v>200</v>
      </c>
      <c r="F149" s="180" t="s">
        <v>201</v>
      </c>
      <c r="G149" s="181" t="s">
        <v>155</v>
      </c>
      <c r="H149" s="182">
        <v>7</v>
      </c>
      <c r="I149" s="183"/>
      <c r="J149" s="184">
        <f>ROUND(I149*H149,2)</f>
        <v>0</v>
      </c>
      <c r="K149" s="185"/>
      <c r="L149" s="35"/>
      <c r="M149" s="186" t="s">
        <v>1</v>
      </c>
      <c r="N149" s="187" t="s">
        <v>41</v>
      </c>
      <c r="O149" s="78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0" t="s">
        <v>130</v>
      </c>
      <c r="AT149" s="190" t="s">
        <v>126</v>
      </c>
      <c r="AU149" s="190" t="s">
        <v>131</v>
      </c>
      <c r="AY149" s="15" t="s">
        <v>123</v>
      </c>
      <c r="BE149" s="191">
        <f>IF(N149="základná",J149,0)</f>
        <v>0</v>
      </c>
      <c r="BF149" s="191">
        <f>IF(N149="znížená",J149,0)</f>
        <v>0</v>
      </c>
      <c r="BG149" s="191">
        <f>IF(N149="zákl. prenesená",J149,0)</f>
        <v>0</v>
      </c>
      <c r="BH149" s="191">
        <f>IF(N149="zníž. prenesená",J149,0)</f>
        <v>0</v>
      </c>
      <c r="BI149" s="191">
        <f>IF(N149="nulová",J149,0)</f>
        <v>0</v>
      </c>
      <c r="BJ149" s="15" t="s">
        <v>131</v>
      </c>
      <c r="BK149" s="191">
        <f>ROUND(I149*H149,2)</f>
        <v>0</v>
      </c>
      <c r="BL149" s="15" t="s">
        <v>130</v>
      </c>
      <c r="BM149" s="190" t="s">
        <v>202</v>
      </c>
    </row>
    <row r="150" s="2" customFormat="1" ht="16.5" customHeight="1">
      <c r="A150" s="34"/>
      <c r="B150" s="177"/>
      <c r="C150" s="178" t="s">
        <v>203</v>
      </c>
      <c r="D150" s="178" t="s">
        <v>126</v>
      </c>
      <c r="E150" s="179" t="s">
        <v>204</v>
      </c>
      <c r="F150" s="180" t="s">
        <v>205</v>
      </c>
      <c r="G150" s="181" t="s">
        <v>155</v>
      </c>
      <c r="H150" s="182">
        <v>7</v>
      </c>
      <c r="I150" s="183"/>
      <c r="J150" s="184">
        <f>ROUND(I150*H150,2)</f>
        <v>0</v>
      </c>
      <c r="K150" s="185"/>
      <c r="L150" s="35"/>
      <c r="M150" s="186" t="s">
        <v>1</v>
      </c>
      <c r="N150" s="187" t="s">
        <v>41</v>
      </c>
      <c r="O150" s="78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0" t="s">
        <v>130</v>
      </c>
      <c r="AT150" s="190" t="s">
        <v>126</v>
      </c>
      <c r="AU150" s="190" t="s">
        <v>131</v>
      </c>
      <c r="AY150" s="15" t="s">
        <v>123</v>
      </c>
      <c r="BE150" s="191">
        <f>IF(N150="základná",J150,0)</f>
        <v>0</v>
      </c>
      <c r="BF150" s="191">
        <f>IF(N150="znížená",J150,0)</f>
        <v>0</v>
      </c>
      <c r="BG150" s="191">
        <f>IF(N150="zákl. prenesená",J150,0)</f>
        <v>0</v>
      </c>
      <c r="BH150" s="191">
        <f>IF(N150="zníž. prenesená",J150,0)</f>
        <v>0</v>
      </c>
      <c r="BI150" s="191">
        <f>IF(N150="nulová",J150,0)</f>
        <v>0</v>
      </c>
      <c r="BJ150" s="15" t="s">
        <v>131</v>
      </c>
      <c r="BK150" s="191">
        <f>ROUND(I150*H150,2)</f>
        <v>0</v>
      </c>
      <c r="BL150" s="15" t="s">
        <v>130</v>
      </c>
      <c r="BM150" s="190" t="s">
        <v>206</v>
      </c>
    </row>
    <row r="151" s="12" customFormat="1" ht="25.92" customHeight="1">
      <c r="A151" s="12"/>
      <c r="B151" s="165"/>
      <c r="C151" s="12"/>
      <c r="D151" s="166" t="s">
        <v>74</v>
      </c>
      <c r="E151" s="167" t="s">
        <v>207</v>
      </c>
      <c r="F151" s="167" t="s">
        <v>208</v>
      </c>
      <c r="G151" s="12"/>
      <c r="H151" s="12"/>
      <c r="I151" s="168"/>
      <c r="J151" s="153">
        <f>BK151</f>
        <v>0</v>
      </c>
      <c r="K151" s="12"/>
      <c r="L151" s="165"/>
      <c r="M151" s="169"/>
      <c r="N151" s="170"/>
      <c r="O151" s="170"/>
      <c r="P151" s="171">
        <f>P152+P154+P158+P160+P166+P171+P173+P176+P179</f>
        <v>0</v>
      </c>
      <c r="Q151" s="170"/>
      <c r="R151" s="171">
        <f>R152+R154+R158+R160+R166+R171+R173+R176+R179</f>
        <v>0.00017000000000000001</v>
      </c>
      <c r="S151" s="170"/>
      <c r="T151" s="172">
        <f>T152+T154+T158+T160+T166+T171+T173+T176+T179</f>
        <v>14.656301199999998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6" t="s">
        <v>131</v>
      </c>
      <c r="AT151" s="173" t="s">
        <v>74</v>
      </c>
      <c r="AU151" s="173" t="s">
        <v>75</v>
      </c>
      <c r="AY151" s="166" t="s">
        <v>123</v>
      </c>
      <c r="BK151" s="174">
        <f>BK152+BK154+BK158+BK160+BK166+BK171+BK173+BK176+BK179</f>
        <v>0</v>
      </c>
    </row>
    <row r="152" s="12" customFormat="1" ht="22.8" customHeight="1">
      <c r="A152" s="12"/>
      <c r="B152" s="165"/>
      <c r="C152" s="12"/>
      <c r="D152" s="166" t="s">
        <v>74</v>
      </c>
      <c r="E152" s="175" t="s">
        <v>209</v>
      </c>
      <c r="F152" s="175" t="s">
        <v>210</v>
      </c>
      <c r="G152" s="12"/>
      <c r="H152" s="12"/>
      <c r="I152" s="168"/>
      <c r="J152" s="176">
        <f>BK152</f>
        <v>0</v>
      </c>
      <c r="K152" s="12"/>
      <c r="L152" s="165"/>
      <c r="M152" s="169"/>
      <c r="N152" s="170"/>
      <c r="O152" s="170"/>
      <c r="P152" s="171">
        <f>P153</f>
        <v>0</v>
      </c>
      <c r="Q152" s="170"/>
      <c r="R152" s="171">
        <f>R153</f>
        <v>0</v>
      </c>
      <c r="S152" s="170"/>
      <c r="T152" s="172">
        <f>T153</f>
        <v>0.069808200000000001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6" t="s">
        <v>131</v>
      </c>
      <c r="AT152" s="173" t="s">
        <v>74</v>
      </c>
      <c r="AU152" s="173" t="s">
        <v>83</v>
      </c>
      <c r="AY152" s="166" t="s">
        <v>123</v>
      </c>
      <c r="BK152" s="174">
        <f>BK153</f>
        <v>0</v>
      </c>
    </row>
    <row r="153" s="2" customFormat="1" ht="24.15" customHeight="1">
      <c r="A153" s="34"/>
      <c r="B153" s="177"/>
      <c r="C153" s="178" t="s">
        <v>211</v>
      </c>
      <c r="D153" s="178" t="s">
        <v>126</v>
      </c>
      <c r="E153" s="179" t="s">
        <v>212</v>
      </c>
      <c r="F153" s="180" t="s">
        <v>213</v>
      </c>
      <c r="G153" s="181" t="s">
        <v>129</v>
      </c>
      <c r="H153" s="182">
        <v>15.109999999999999</v>
      </c>
      <c r="I153" s="183"/>
      <c r="J153" s="184">
        <f>ROUND(I153*H153,2)</f>
        <v>0</v>
      </c>
      <c r="K153" s="185"/>
      <c r="L153" s="35"/>
      <c r="M153" s="186" t="s">
        <v>1</v>
      </c>
      <c r="N153" s="187" t="s">
        <v>41</v>
      </c>
      <c r="O153" s="78"/>
      <c r="P153" s="188">
        <f>O153*H153</f>
        <v>0</v>
      </c>
      <c r="Q153" s="188">
        <v>0</v>
      </c>
      <c r="R153" s="188">
        <f>Q153*H153</f>
        <v>0</v>
      </c>
      <c r="S153" s="188">
        <v>0.00462</v>
      </c>
      <c r="T153" s="189">
        <f>S153*H153</f>
        <v>0.069808200000000001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0" t="s">
        <v>214</v>
      </c>
      <c r="AT153" s="190" t="s">
        <v>126</v>
      </c>
      <c r="AU153" s="190" t="s">
        <v>131</v>
      </c>
      <c r="AY153" s="15" t="s">
        <v>123</v>
      </c>
      <c r="BE153" s="191">
        <f>IF(N153="základná",J153,0)</f>
        <v>0</v>
      </c>
      <c r="BF153" s="191">
        <f>IF(N153="znížená",J153,0)</f>
        <v>0</v>
      </c>
      <c r="BG153" s="191">
        <f>IF(N153="zákl. prenesená",J153,0)</f>
        <v>0</v>
      </c>
      <c r="BH153" s="191">
        <f>IF(N153="zníž. prenesená",J153,0)</f>
        <v>0</v>
      </c>
      <c r="BI153" s="191">
        <f>IF(N153="nulová",J153,0)</f>
        <v>0</v>
      </c>
      <c r="BJ153" s="15" t="s">
        <v>131</v>
      </c>
      <c r="BK153" s="191">
        <f>ROUND(I153*H153,2)</f>
        <v>0</v>
      </c>
      <c r="BL153" s="15" t="s">
        <v>214</v>
      </c>
      <c r="BM153" s="190" t="s">
        <v>215</v>
      </c>
    </row>
    <row r="154" s="12" customFormat="1" ht="22.8" customHeight="1">
      <c r="A154" s="12"/>
      <c r="B154" s="165"/>
      <c r="C154" s="12"/>
      <c r="D154" s="166" t="s">
        <v>74</v>
      </c>
      <c r="E154" s="175" t="s">
        <v>216</v>
      </c>
      <c r="F154" s="175" t="s">
        <v>217</v>
      </c>
      <c r="G154" s="12"/>
      <c r="H154" s="12"/>
      <c r="I154" s="168"/>
      <c r="J154" s="176">
        <f>BK154</f>
        <v>0</v>
      </c>
      <c r="K154" s="12"/>
      <c r="L154" s="165"/>
      <c r="M154" s="169"/>
      <c r="N154" s="170"/>
      <c r="O154" s="170"/>
      <c r="P154" s="171">
        <f>SUM(P155:P157)</f>
        <v>0</v>
      </c>
      <c r="Q154" s="170"/>
      <c r="R154" s="171">
        <f>SUM(R155:R157)</f>
        <v>0</v>
      </c>
      <c r="S154" s="170"/>
      <c r="T154" s="172">
        <f>SUM(T155:T157)</f>
        <v>0.12679000000000001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6" t="s">
        <v>131</v>
      </c>
      <c r="AT154" s="173" t="s">
        <v>74</v>
      </c>
      <c r="AU154" s="173" t="s">
        <v>83</v>
      </c>
      <c r="AY154" s="166" t="s">
        <v>123</v>
      </c>
      <c r="BK154" s="174">
        <f>SUM(BK155:BK157)</f>
        <v>0</v>
      </c>
    </row>
    <row r="155" s="2" customFormat="1" ht="24.15" customHeight="1">
      <c r="A155" s="34"/>
      <c r="B155" s="177"/>
      <c r="C155" s="178" t="s">
        <v>124</v>
      </c>
      <c r="D155" s="178" t="s">
        <v>126</v>
      </c>
      <c r="E155" s="179" t="s">
        <v>218</v>
      </c>
      <c r="F155" s="180" t="s">
        <v>219</v>
      </c>
      <c r="G155" s="181" t="s">
        <v>220</v>
      </c>
      <c r="H155" s="182">
        <v>1</v>
      </c>
      <c r="I155" s="183"/>
      <c r="J155" s="184">
        <f>ROUND(I155*H155,2)</f>
        <v>0</v>
      </c>
      <c r="K155" s="185"/>
      <c r="L155" s="35"/>
      <c r="M155" s="186" t="s">
        <v>1</v>
      </c>
      <c r="N155" s="187" t="s">
        <v>41</v>
      </c>
      <c r="O155" s="78"/>
      <c r="P155" s="188">
        <f>O155*H155</f>
        <v>0</v>
      </c>
      <c r="Q155" s="188">
        <v>0</v>
      </c>
      <c r="R155" s="188">
        <f>Q155*H155</f>
        <v>0</v>
      </c>
      <c r="S155" s="188">
        <v>0.01933</v>
      </c>
      <c r="T155" s="189">
        <f>S155*H155</f>
        <v>0.01933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0" t="s">
        <v>214</v>
      </c>
      <c r="AT155" s="190" t="s">
        <v>126</v>
      </c>
      <c r="AU155" s="190" t="s">
        <v>131</v>
      </c>
      <c r="AY155" s="15" t="s">
        <v>123</v>
      </c>
      <c r="BE155" s="191">
        <f>IF(N155="základná",J155,0)</f>
        <v>0</v>
      </c>
      <c r="BF155" s="191">
        <f>IF(N155="znížená",J155,0)</f>
        <v>0</v>
      </c>
      <c r="BG155" s="191">
        <f>IF(N155="zákl. prenesená",J155,0)</f>
        <v>0</v>
      </c>
      <c r="BH155" s="191">
        <f>IF(N155="zníž. prenesená",J155,0)</f>
        <v>0</v>
      </c>
      <c r="BI155" s="191">
        <f>IF(N155="nulová",J155,0)</f>
        <v>0</v>
      </c>
      <c r="BJ155" s="15" t="s">
        <v>131</v>
      </c>
      <c r="BK155" s="191">
        <f>ROUND(I155*H155,2)</f>
        <v>0</v>
      </c>
      <c r="BL155" s="15" t="s">
        <v>214</v>
      </c>
      <c r="BM155" s="190" t="s">
        <v>221</v>
      </c>
    </row>
    <row r="156" s="2" customFormat="1" ht="24.15" customHeight="1">
      <c r="A156" s="34"/>
      <c r="B156" s="177"/>
      <c r="C156" s="178" t="s">
        <v>222</v>
      </c>
      <c r="D156" s="178" t="s">
        <v>126</v>
      </c>
      <c r="E156" s="179" t="s">
        <v>223</v>
      </c>
      <c r="F156" s="180" t="s">
        <v>224</v>
      </c>
      <c r="G156" s="181" t="s">
        <v>220</v>
      </c>
      <c r="H156" s="182">
        <v>1</v>
      </c>
      <c r="I156" s="183"/>
      <c r="J156" s="184">
        <f>ROUND(I156*H156,2)</f>
        <v>0</v>
      </c>
      <c r="K156" s="185"/>
      <c r="L156" s="35"/>
      <c r="M156" s="186" t="s">
        <v>1</v>
      </c>
      <c r="N156" s="187" t="s">
        <v>41</v>
      </c>
      <c r="O156" s="78"/>
      <c r="P156" s="188">
        <f>O156*H156</f>
        <v>0</v>
      </c>
      <c r="Q156" s="188">
        <v>0</v>
      </c>
      <c r="R156" s="188">
        <f>Q156*H156</f>
        <v>0</v>
      </c>
      <c r="S156" s="188">
        <v>0.019460000000000002</v>
      </c>
      <c r="T156" s="189">
        <f>S156*H156</f>
        <v>0.019460000000000002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0" t="s">
        <v>214</v>
      </c>
      <c r="AT156" s="190" t="s">
        <v>126</v>
      </c>
      <c r="AU156" s="190" t="s">
        <v>131</v>
      </c>
      <c r="AY156" s="15" t="s">
        <v>123</v>
      </c>
      <c r="BE156" s="191">
        <f>IF(N156="základná",J156,0)</f>
        <v>0</v>
      </c>
      <c r="BF156" s="191">
        <f>IF(N156="znížená",J156,0)</f>
        <v>0</v>
      </c>
      <c r="BG156" s="191">
        <f>IF(N156="zákl. prenesená",J156,0)</f>
        <v>0</v>
      </c>
      <c r="BH156" s="191">
        <f>IF(N156="zníž. prenesená",J156,0)</f>
        <v>0</v>
      </c>
      <c r="BI156" s="191">
        <f>IF(N156="nulová",J156,0)</f>
        <v>0</v>
      </c>
      <c r="BJ156" s="15" t="s">
        <v>131</v>
      </c>
      <c r="BK156" s="191">
        <f>ROUND(I156*H156,2)</f>
        <v>0</v>
      </c>
      <c r="BL156" s="15" t="s">
        <v>214</v>
      </c>
      <c r="BM156" s="190" t="s">
        <v>225</v>
      </c>
    </row>
    <row r="157" s="2" customFormat="1" ht="24.15" customHeight="1">
      <c r="A157" s="34"/>
      <c r="B157" s="177"/>
      <c r="C157" s="178" t="s">
        <v>226</v>
      </c>
      <c r="D157" s="178" t="s">
        <v>126</v>
      </c>
      <c r="E157" s="179" t="s">
        <v>227</v>
      </c>
      <c r="F157" s="180" t="s">
        <v>228</v>
      </c>
      <c r="G157" s="181" t="s">
        <v>220</v>
      </c>
      <c r="H157" s="182">
        <v>1</v>
      </c>
      <c r="I157" s="183"/>
      <c r="J157" s="184">
        <f>ROUND(I157*H157,2)</f>
        <v>0</v>
      </c>
      <c r="K157" s="185"/>
      <c r="L157" s="35"/>
      <c r="M157" s="186" t="s">
        <v>1</v>
      </c>
      <c r="N157" s="187" t="s">
        <v>41</v>
      </c>
      <c r="O157" s="78"/>
      <c r="P157" s="188">
        <f>O157*H157</f>
        <v>0</v>
      </c>
      <c r="Q157" s="188">
        <v>0</v>
      </c>
      <c r="R157" s="188">
        <f>Q157*H157</f>
        <v>0</v>
      </c>
      <c r="S157" s="188">
        <v>0.087999999999999995</v>
      </c>
      <c r="T157" s="189">
        <f>S157*H157</f>
        <v>0.087999999999999995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0" t="s">
        <v>214</v>
      </c>
      <c r="AT157" s="190" t="s">
        <v>126</v>
      </c>
      <c r="AU157" s="190" t="s">
        <v>131</v>
      </c>
      <c r="AY157" s="15" t="s">
        <v>123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5" t="s">
        <v>131</v>
      </c>
      <c r="BK157" s="191">
        <f>ROUND(I157*H157,2)</f>
        <v>0</v>
      </c>
      <c r="BL157" s="15" t="s">
        <v>214</v>
      </c>
      <c r="BM157" s="190" t="s">
        <v>229</v>
      </c>
    </row>
    <row r="158" s="12" customFormat="1" ht="22.8" customHeight="1">
      <c r="A158" s="12"/>
      <c r="B158" s="165"/>
      <c r="C158" s="12"/>
      <c r="D158" s="166" t="s">
        <v>74</v>
      </c>
      <c r="E158" s="175" t="s">
        <v>230</v>
      </c>
      <c r="F158" s="175" t="s">
        <v>231</v>
      </c>
      <c r="G158" s="12"/>
      <c r="H158" s="12"/>
      <c r="I158" s="168"/>
      <c r="J158" s="176">
        <f>BK158</f>
        <v>0</v>
      </c>
      <c r="K158" s="12"/>
      <c r="L158" s="165"/>
      <c r="M158" s="169"/>
      <c r="N158" s="170"/>
      <c r="O158" s="170"/>
      <c r="P158" s="171">
        <f>P159</f>
        <v>0</v>
      </c>
      <c r="Q158" s="170"/>
      <c r="R158" s="171">
        <f>R159</f>
        <v>0.00017000000000000001</v>
      </c>
      <c r="S158" s="170"/>
      <c r="T158" s="172">
        <f>T159</f>
        <v>0.35625000000000001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6" t="s">
        <v>131</v>
      </c>
      <c r="AT158" s="173" t="s">
        <v>74</v>
      </c>
      <c r="AU158" s="173" t="s">
        <v>83</v>
      </c>
      <c r="AY158" s="166" t="s">
        <v>123</v>
      </c>
      <c r="BK158" s="174">
        <f>BK159</f>
        <v>0</v>
      </c>
    </row>
    <row r="159" s="2" customFormat="1" ht="24.15" customHeight="1">
      <c r="A159" s="34"/>
      <c r="B159" s="177"/>
      <c r="C159" s="178" t="s">
        <v>232</v>
      </c>
      <c r="D159" s="178" t="s">
        <v>126</v>
      </c>
      <c r="E159" s="179" t="s">
        <v>233</v>
      </c>
      <c r="F159" s="180" t="s">
        <v>234</v>
      </c>
      <c r="G159" s="181" t="s">
        <v>155</v>
      </c>
      <c r="H159" s="182">
        <v>1</v>
      </c>
      <c r="I159" s="183"/>
      <c r="J159" s="184">
        <f>ROUND(I159*H159,2)</f>
        <v>0</v>
      </c>
      <c r="K159" s="185"/>
      <c r="L159" s="35"/>
      <c r="M159" s="186" t="s">
        <v>1</v>
      </c>
      <c r="N159" s="187" t="s">
        <v>41</v>
      </c>
      <c r="O159" s="78"/>
      <c r="P159" s="188">
        <f>O159*H159</f>
        <v>0</v>
      </c>
      <c r="Q159" s="188">
        <v>0.00017000000000000001</v>
      </c>
      <c r="R159" s="188">
        <f>Q159*H159</f>
        <v>0.00017000000000000001</v>
      </c>
      <c r="S159" s="188">
        <v>0.35625000000000001</v>
      </c>
      <c r="T159" s="189">
        <f>S159*H159</f>
        <v>0.35625000000000001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0" t="s">
        <v>214</v>
      </c>
      <c r="AT159" s="190" t="s">
        <v>126</v>
      </c>
      <c r="AU159" s="190" t="s">
        <v>131</v>
      </c>
      <c r="AY159" s="15" t="s">
        <v>123</v>
      </c>
      <c r="BE159" s="191">
        <f>IF(N159="základná",J159,0)</f>
        <v>0</v>
      </c>
      <c r="BF159" s="191">
        <f>IF(N159="znížená",J159,0)</f>
        <v>0</v>
      </c>
      <c r="BG159" s="191">
        <f>IF(N159="zákl. prenesená",J159,0)</f>
        <v>0</v>
      </c>
      <c r="BH159" s="191">
        <f>IF(N159="zníž. prenesená",J159,0)</f>
        <v>0</v>
      </c>
      <c r="BI159" s="191">
        <f>IF(N159="nulová",J159,0)</f>
        <v>0</v>
      </c>
      <c r="BJ159" s="15" t="s">
        <v>131</v>
      </c>
      <c r="BK159" s="191">
        <f>ROUND(I159*H159,2)</f>
        <v>0</v>
      </c>
      <c r="BL159" s="15" t="s">
        <v>214</v>
      </c>
      <c r="BM159" s="190" t="s">
        <v>235</v>
      </c>
    </row>
    <row r="160" s="12" customFormat="1" ht="22.8" customHeight="1">
      <c r="A160" s="12"/>
      <c r="B160" s="165"/>
      <c r="C160" s="12"/>
      <c r="D160" s="166" t="s">
        <v>74</v>
      </c>
      <c r="E160" s="175" t="s">
        <v>236</v>
      </c>
      <c r="F160" s="175" t="s">
        <v>237</v>
      </c>
      <c r="G160" s="12"/>
      <c r="H160" s="12"/>
      <c r="I160" s="168"/>
      <c r="J160" s="176">
        <f>BK160</f>
        <v>0</v>
      </c>
      <c r="K160" s="12"/>
      <c r="L160" s="165"/>
      <c r="M160" s="169"/>
      <c r="N160" s="170"/>
      <c r="O160" s="170"/>
      <c r="P160" s="171">
        <f>SUM(P161:P165)</f>
        <v>0</v>
      </c>
      <c r="Q160" s="170"/>
      <c r="R160" s="171">
        <f>SUM(R161:R165)</f>
        <v>0</v>
      </c>
      <c r="S160" s="170"/>
      <c r="T160" s="172">
        <f>SUM(T161:T165)</f>
        <v>4.9208720000000001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66" t="s">
        <v>131</v>
      </c>
      <c r="AT160" s="173" t="s">
        <v>74</v>
      </c>
      <c r="AU160" s="173" t="s">
        <v>83</v>
      </c>
      <c r="AY160" s="166" t="s">
        <v>123</v>
      </c>
      <c r="BK160" s="174">
        <f>SUM(BK161:BK165)</f>
        <v>0</v>
      </c>
    </row>
    <row r="161" s="2" customFormat="1" ht="37.8" customHeight="1">
      <c r="A161" s="34"/>
      <c r="B161" s="177"/>
      <c r="C161" s="178" t="s">
        <v>238</v>
      </c>
      <c r="D161" s="178" t="s">
        <v>126</v>
      </c>
      <c r="E161" s="179" t="s">
        <v>239</v>
      </c>
      <c r="F161" s="180" t="s">
        <v>240</v>
      </c>
      <c r="G161" s="181" t="s">
        <v>160</v>
      </c>
      <c r="H161" s="182">
        <v>5.5</v>
      </c>
      <c r="I161" s="183"/>
      <c r="J161" s="184">
        <f>ROUND(I161*H161,2)</f>
        <v>0</v>
      </c>
      <c r="K161" s="185"/>
      <c r="L161" s="35"/>
      <c r="M161" s="186" t="s">
        <v>1</v>
      </c>
      <c r="N161" s="187" t="s">
        <v>41</v>
      </c>
      <c r="O161" s="78"/>
      <c r="P161" s="188">
        <f>O161*H161</f>
        <v>0</v>
      </c>
      <c r="Q161" s="188">
        <v>0</v>
      </c>
      <c r="R161" s="188">
        <f>Q161*H161</f>
        <v>0</v>
      </c>
      <c r="S161" s="188">
        <v>0.019</v>
      </c>
      <c r="T161" s="189">
        <f>S161*H161</f>
        <v>0.1045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0" t="s">
        <v>214</v>
      </c>
      <c r="AT161" s="190" t="s">
        <v>126</v>
      </c>
      <c r="AU161" s="190" t="s">
        <v>131</v>
      </c>
      <c r="AY161" s="15" t="s">
        <v>123</v>
      </c>
      <c r="BE161" s="191">
        <f>IF(N161="základná",J161,0)</f>
        <v>0</v>
      </c>
      <c r="BF161" s="191">
        <f>IF(N161="znížená",J161,0)</f>
        <v>0</v>
      </c>
      <c r="BG161" s="191">
        <f>IF(N161="zákl. prenesená",J161,0)</f>
        <v>0</v>
      </c>
      <c r="BH161" s="191">
        <f>IF(N161="zníž. prenesená",J161,0)</f>
        <v>0</v>
      </c>
      <c r="BI161" s="191">
        <f>IF(N161="nulová",J161,0)</f>
        <v>0</v>
      </c>
      <c r="BJ161" s="15" t="s">
        <v>131</v>
      </c>
      <c r="BK161" s="191">
        <f>ROUND(I161*H161,2)</f>
        <v>0</v>
      </c>
      <c r="BL161" s="15" t="s">
        <v>214</v>
      </c>
      <c r="BM161" s="190" t="s">
        <v>241</v>
      </c>
    </row>
    <row r="162" s="2" customFormat="1" ht="33" customHeight="1">
      <c r="A162" s="34"/>
      <c r="B162" s="177"/>
      <c r="C162" s="178" t="s">
        <v>242</v>
      </c>
      <c r="D162" s="178" t="s">
        <v>126</v>
      </c>
      <c r="E162" s="179" t="s">
        <v>243</v>
      </c>
      <c r="F162" s="180" t="s">
        <v>244</v>
      </c>
      <c r="G162" s="181" t="s">
        <v>160</v>
      </c>
      <c r="H162" s="182">
        <v>211.02000000000001</v>
      </c>
      <c r="I162" s="183"/>
      <c r="J162" s="184">
        <f>ROUND(I162*H162,2)</f>
        <v>0</v>
      </c>
      <c r="K162" s="185"/>
      <c r="L162" s="35"/>
      <c r="M162" s="186" t="s">
        <v>1</v>
      </c>
      <c r="N162" s="187" t="s">
        <v>41</v>
      </c>
      <c r="O162" s="78"/>
      <c r="P162" s="188">
        <f>O162*H162</f>
        <v>0</v>
      </c>
      <c r="Q162" s="188">
        <v>0</v>
      </c>
      <c r="R162" s="188">
        <f>Q162*H162</f>
        <v>0</v>
      </c>
      <c r="S162" s="188">
        <v>0.014</v>
      </c>
      <c r="T162" s="189">
        <f>S162*H162</f>
        <v>2.9542800000000002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0" t="s">
        <v>214</v>
      </c>
      <c r="AT162" s="190" t="s">
        <v>126</v>
      </c>
      <c r="AU162" s="190" t="s">
        <v>131</v>
      </c>
      <c r="AY162" s="15" t="s">
        <v>123</v>
      </c>
      <c r="BE162" s="191">
        <f>IF(N162="základná",J162,0)</f>
        <v>0</v>
      </c>
      <c r="BF162" s="191">
        <f>IF(N162="znížená",J162,0)</f>
        <v>0</v>
      </c>
      <c r="BG162" s="191">
        <f>IF(N162="zákl. prenesená",J162,0)</f>
        <v>0</v>
      </c>
      <c r="BH162" s="191">
        <f>IF(N162="zníž. prenesená",J162,0)</f>
        <v>0</v>
      </c>
      <c r="BI162" s="191">
        <f>IF(N162="nulová",J162,0)</f>
        <v>0</v>
      </c>
      <c r="BJ162" s="15" t="s">
        <v>131</v>
      </c>
      <c r="BK162" s="191">
        <f>ROUND(I162*H162,2)</f>
        <v>0</v>
      </c>
      <c r="BL162" s="15" t="s">
        <v>214</v>
      </c>
      <c r="BM162" s="190" t="s">
        <v>245</v>
      </c>
    </row>
    <row r="163" s="2" customFormat="1" ht="33" customHeight="1">
      <c r="A163" s="34"/>
      <c r="B163" s="177"/>
      <c r="C163" s="178" t="s">
        <v>246</v>
      </c>
      <c r="D163" s="178" t="s">
        <v>126</v>
      </c>
      <c r="E163" s="179" t="s">
        <v>247</v>
      </c>
      <c r="F163" s="180" t="s">
        <v>248</v>
      </c>
      <c r="G163" s="181" t="s">
        <v>129</v>
      </c>
      <c r="H163" s="182">
        <v>158.76599999999999</v>
      </c>
      <c r="I163" s="183"/>
      <c r="J163" s="184">
        <f>ROUND(I163*H163,2)</f>
        <v>0</v>
      </c>
      <c r="K163" s="185"/>
      <c r="L163" s="35"/>
      <c r="M163" s="186" t="s">
        <v>1</v>
      </c>
      <c r="N163" s="187" t="s">
        <v>41</v>
      </c>
      <c r="O163" s="78"/>
      <c r="P163" s="188">
        <f>O163*H163</f>
        <v>0</v>
      </c>
      <c r="Q163" s="188">
        <v>0</v>
      </c>
      <c r="R163" s="188">
        <f>Q163*H163</f>
        <v>0</v>
      </c>
      <c r="S163" s="188">
        <v>0.0070000000000000001</v>
      </c>
      <c r="T163" s="189">
        <f>S163*H163</f>
        <v>1.111362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0" t="s">
        <v>214</v>
      </c>
      <c r="AT163" s="190" t="s">
        <v>126</v>
      </c>
      <c r="AU163" s="190" t="s">
        <v>131</v>
      </c>
      <c r="AY163" s="15" t="s">
        <v>123</v>
      </c>
      <c r="BE163" s="191">
        <f>IF(N163="základná",J163,0)</f>
        <v>0</v>
      </c>
      <c r="BF163" s="191">
        <f>IF(N163="znížená",J163,0)</f>
        <v>0</v>
      </c>
      <c r="BG163" s="191">
        <f>IF(N163="zákl. prenesená",J163,0)</f>
        <v>0</v>
      </c>
      <c r="BH163" s="191">
        <f>IF(N163="zníž. prenesená",J163,0)</f>
        <v>0</v>
      </c>
      <c r="BI163" s="191">
        <f>IF(N163="nulová",J163,0)</f>
        <v>0</v>
      </c>
      <c r="BJ163" s="15" t="s">
        <v>131</v>
      </c>
      <c r="BK163" s="191">
        <f>ROUND(I163*H163,2)</f>
        <v>0</v>
      </c>
      <c r="BL163" s="15" t="s">
        <v>214</v>
      </c>
      <c r="BM163" s="190" t="s">
        <v>249</v>
      </c>
    </row>
    <row r="164" s="2" customFormat="1" ht="24.15" customHeight="1">
      <c r="A164" s="34"/>
      <c r="B164" s="177"/>
      <c r="C164" s="178" t="s">
        <v>250</v>
      </c>
      <c r="D164" s="178" t="s">
        <v>126</v>
      </c>
      <c r="E164" s="179" t="s">
        <v>251</v>
      </c>
      <c r="F164" s="180" t="s">
        <v>252</v>
      </c>
      <c r="G164" s="181" t="s">
        <v>160</v>
      </c>
      <c r="H164" s="182">
        <v>12.810000000000001</v>
      </c>
      <c r="I164" s="183"/>
      <c r="J164" s="184">
        <f>ROUND(I164*H164,2)</f>
        <v>0</v>
      </c>
      <c r="K164" s="185"/>
      <c r="L164" s="35"/>
      <c r="M164" s="186" t="s">
        <v>1</v>
      </c>
      <c r="N164" s="187" t="s">
        <v>41</v>
      </c>
      <c r="O164" s="78"/>
      <c r="P164" s="188">
        <f>O164*H164</f>
        <v>0</v>
      </c>
      <c r="Q164" s="188">
        <v>0</v>
      </c>
      <c r="R164" s="188">
        <f>Q164*H164</f>
        <v>0</v>
      </c>
      <c r="S164" s="188">
        <v>0.033000000000000002</v>
      </c>
      <c r="T164" s="189">
        <f>S164*H164</f>
        <v>0.42273000000000005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0" t="s">
        <v>214</v>
      </c>
      <c r="AT164" s="190" t="s">
        <v>126</v>
      </c>
      <c r="AU164" s="190" t="s">
        <v>131</v>
      </c>
      <c r="AY164" s="15" t="s">
        <v>123</v>
      </c>
      <c r="BE164" s="191">
        <f>IF(N164="základná",J164,0)</f>
        <v>0</v>
      </c>
      <c r="BF164" s="191">
        <f>IF(N164="znížená",J164,0)</f>
        <v>0</v>
      </c>
      <c r="BG164" s="191">
        <f>IF(N164="zákl. prenesená",J164,0)</f>
        <v>0</v>
      </c>
      <c r="BH164" s="191">
        <f>IF(N164="zníž. prenesená",J164,0)</f>
        <v>0</v>
      </c>
      <c r="BI164" s="191">
        <f>IF(N164="nulová",J164,0)</f>
        <v>0</v>
      </c>
      <c r="BJ164" s="15" t="s">
        <v>131</v>
      </c>
      <c r="BK164" s="191">
        <f>ROUND(I164*H164,2)</f>
        <v>0</v>
      </c>
      <c r="BL164" s="15" t="s">
        <v>214</v>
      </c>
      <c r="BM164" s="190" t="s">
        <v>253</v>
      </c>
    </row>
    <row r="165" s="2" customFormat="1" ht="33" customHeight="1">
      <c r="A165" s="34"/>
      <c r="B165" s="177"/>
      <c r="C165" s="178" t="s">
        <v>254</v>
      </c>
      <c r="D165" s="178" t="s">
        <v>126</v>
      </c>
      <c r="E165" s="179" t="s">
        <v>255</v>
      </c>
      <c r="F165" s="180" t="s">
        <v>256</v>
      </c>
      <c r="G165" s="181" t="s">
        <v>129</v>
      </c>
      <c r="H165" s="182">
        <v>8.1999999999999993</v>
      </c>
      <c r="I165" s="183"/>
      <c r="J165" s="184">
        <f>ROUND(I165*H165,2)</f>
        <v>0</v>
      </c>
      <c r="K165" s="185"/>
      <c r="L165" s="35"/>
      <c r="M165" s="186" t="s">
        <v>1</v>
      </c>
      <c r="N165" s="187" t="s">
        <v>41</v>
      </c>
      <c r="O165" s="78"/>
      <c r="P165" s="188">
        <f>O165*H165</f>
        <v>0</v>
      </c>
      <c r="Q165" s="188">
        <v>0</v>
      </c>
      <c r="R165" s="188">
        <f>Q165*H165</f>
        <v>0</v>
      </c>
      <c r="S165" s="188">
        <v>0.040000000000000001</v>
      </c>
      <c r="T165" s="189">
        <f>S165*H165</f>
        <v>0.32799999999999996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0" t="s">
        <v>214</v>
      </c>
      <c r="AT165" s="190" t="s">
        <v>126</v>
      </c>
      <c r="AU165" s="190" t="s">
        <v>131</v>
      </c>
      <c r="AY165" s="15" t="s">
        <v>123</v>
      </c>
      <c r="BE165" s="191">
        <f>IF(N165="základná",J165,0)</f>
        <v>0</v>
      </c>
      <c r="BF165" s="191">
        <f>IF(N165="znížená",J165,0)</f>
        <v>0</v>
      </c>
      <c r="BG165" s="191">
        <f>IF(N165="zákl. prenesená",J165,0)</f>
        <v>0</v>
      </c>
      <c r="BH165" s="191">
        <f>IF(N165="zníž. prenesená",J165,0)</f>
        <v>0</v>
      </c>
      <c r="BI165" s="191">
        <f>IF(N165="nulová",J165,0)</f>
        <v>0</v>
      </c>
      <c r="BJ165" s="15" t="s">
        <v>131</v>
      </c>
      <c r="BK165" s="191">
        <f>ROUND(I165*H165,2)</f>
        <v>0</v>
      </c>
      <c r="BL165" s="15" t="s">
        <v>214</v>
      </c>
      <c r="BM165" s="190" t="s">
        <v>257</v>
      </c>
    </row>
    <row r="166" s="12" customFormat="1" ht="22.8" customHeight="1">
      <c r="A166" s="12"/>
      <c r="B166" s="165"/>
      <c r="C166" s="12"/>
      <c r="D166" s="166" t="s">
        <v>74</v>
      </c>
      <c r="E166" s="175" t="s">
        <v>258</v>
      </c>
      <c r="F166" s="175" t="s">
        <v>259</v>
      </c>
      <c r="G166" s="12"/>
      <c r="H166" s="12"/>
      <c r="I166" s="168"/>
      <c r="J166" s="176">
        <f>BK166</f>
        <v>0</v>
      </c>
      <c r="K166" s="12"/>
      <c r="L166" s="165"/>
      <c r="M166" s="169"/>
      <c r="N166" s="170"/>
      <c r="O166" s="170"/>
      <c r="P166" s="171">
        <f>SUM(P167:P170)</f>
        <v>0</v>
      </c>
      <c r="Q166" s="170"/>
      <c r="R166" s="171">
        <f>SUM(R167:R170)</f>
        <v>0</v>
      </c>
      <c r="S166" s="170"/>
      <c r="T166" s="172">
        <f>SUM(T167:T170)</f>
        <v>0.12048100000000001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6" t="s">
        <v>131</v>
      </c>
      <c r="AT166" s="173" t="s">
        <v>74</v>
      </c>
      <c r="AU166" s="173" t="s">
        <v>83</v>
      </c>
      <c r="AY166" s="166" t="s">
        <v>123</v>
      </c>
      <c r="BK166" s="174">
        <f>SUM(BK167:BK170)</f>
        <v>0</v>
      </c>
    </row>
    <row r="167" s="2" customFormat="1" ht="24.15" customHeight="1">
      <c r="A167" s="34"/>
      <c r="B167" s="177"/>
      <c r="C167" s="178" t="s">
        <v>260</v>
      </c>
      <c r="D167" s="178" t="s">
        <v>126</v>
      </c>
      <c r="E167" s="179" t="s">
        <v>261</v>
      </c>
      <c r="F167" s="180" t="s">
        <v>262</v>
      </c>
      <c r="G167" s="181" t="s">
        <v>160</v>
      </c>
      <c r="H167" s="182">
        <v>29.219999999999999</v>
      </c>
      <c r="I167" s="183"/>
      <c r="J167" s="184">
        <f>ROUND(I167*H167,2)</f>
        <v>0</v>
      </c>
      <c r="K167" s="185"/>
      <c r="L167" s="35"/>
      <c r="M167" s="186" t="s">
        <v>1</v>
      </c>
      <c r="N167" s="187" t="s">
        <v>41</v>
      </c>
      <c r="O167" s="78"/>
      <c r="P167" s="188">
        <f>O167*H167</f>
        <v>0</v>
      </c>
      <c r="Q167" s="188">
        <v>0</v>
      </c>
      <c r="R167" s="188">
        <f>Q167*H167</f>
        <v>0</v>
      </c>
      <c r="S167" s="188">
        <v>0.0028</v>
      </c>
      <c r="T167" s="189">
        <f>S167*H167</f>
        <v>0.081816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0" t="s">
        <v>214</v>
      </c>
      <c r="AT167" s="190" t="s">
        <v>126</v>
      </c>
      <c r="AU167" s="190" t="s">
        <v>131</v>
      </c>
      <c r="AY167" s="15" t="s">
        <v>123</v>
      </c>
      <c r="BE167" s="191">
        <f>IF(N167="základná",J167,0)</f>
        <v>0</v>
      </c>
      <c r="BF167" s="191">
        <f>IF(N167="znížená",J167,0)</f>
        <v>0</v>
      </c>
      <c r="BG167" s="191">
        <f>IF(N167="zákl. prenesená",J167,0)</f>
        <v>0</v>
      </c>
      <c r="BH167" s="191">
        <f>IF(N167="zníž. prenesená",J167,0)</f>
        <v>0</v>
      </c>
      <c r="BI167" s="191">
        <f>IF(N167="nulová",J167,0)</f>
        <v>0</v>
      </c>
      <c r="BJ167" s="15" t="s">
        <v>131</v>
      </c>
      <c r="BK167" s="191">
        <f>ROUND(I167*H167,2)</f>
        <v>0</v>
      </c>
      <c r="BL167" s="15" t="s">
        <v>214</v>
      </c>
      <c r="BM167" s="190" t="s">
        <v>263</v>
      </c>
    </row>
    <row r="168" s="2" customFormat="1" ht="24.15" customHeight="1">
      <c r="A168" s="34"/>
      <c r="B168" s="177"/>
      <c r="C168" s="178" t="s">
        <v>214</v>
      </c>
      <c r="D168" s="178" t="s">
        <v>126</v>
      </c>
      <c r="E168" s="179" t="s">
        <v>264</v>
      </c>
      <c r="F168" s="180" t="s">
        <v>265</v>
      </c>
      <c r="G168" s="181" t="s">
        <v>160</v>
      </c>
      <c r="H168" s="182">
        <v>10.34</v>
      </c>
      <c r="I168" s="183"/>
      <c r="J168" s="184">
        <f>ROUND(I168*H168,2)</f>
        <v>0</v>
      </c>
      <c r="K168" s="185"/>
      <c r="L168" s="35"/>
      <c r="M168" s="186" t="s">
        <v>1</v>
      </c>
      <c r="N168" s="187" t="s">
        <v>41</v>
      </c>
      <c r="O168" s="78"/>
      <c r="P168" s="188">
        <f>O168*H168</f>
        <v>0</v>
      </c>
      <c r="Q168" s="188">
        <v>0</v>
      </c>
      <c r="R168" s="188">
        <f>Q168*H168</f>
        <v>0</v>
      </c>
      <c r="S168" s="188">
        <v>0.0013500000000000001</v>
      </c>
      <c r="T168" s="189">
        <f>S168*H168</f>
        <v>0.013959000000000001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0" t="s">
        <v>214</v>
      </c>
      <c r="AT168" s="190" t="s">
        <v>126</v>
      </c>
      <c r="AU168" s="190" t="s">
        <v>131</v>
      </c>
      <c r="AY168" s="15" t="s">
        <v>123</v>
      </c>
      <c r="BE168" s="191">
        <f>IF(N168="základná",J168,0)</f>
        <v>0</v>
      </c>
      <c r="BF168" s="191">
        <f>IF(N168="znížená",J168,0)</f>
        <v>0</v>
      </c>
      <c r="BG168" s="191">
        <f>IF(N168="zákl. prenesená",J168,0)</f>
        <v>0</v>
      </c>
      <c r="BH168" s="191">
        <f>IF(N168="zníž. prenesená",J168,0)</f>
        <v>0</v>
      </c>
      <c r="BI168" s="191">
        <f>IF(N168="nulová",J168,0)</f>
        <v>0</v>
      </c>
      <c r="BJ168" s="15" t="s">
        <v>131</v>
      </c>
      <c r="BK168" s="191">
        <f>ROUND(I168*H168,2)</f>
        <v>0</v>
      </c>
      <c r="BL168" s="15" t="s">
        <v>214</v>
      </c>
      <c r="BM168" s="190" t="s">
        <v>266</v>
      </c>
    </row>
    <row r="169" s="2" customFormat="1" ht="24.15" customHeight="1">
      <c r="A169" s="34"/>
      <c r="B169" s="177"/>
      <c r="C169" s="178" t="s">
        <v>267</v>
      </c>
      <c r="D169" s="178" t="s">
        <v>126</v>
      </c>
      <c r="E169" s="179" t="s">
        <v>268</v>
      </c>
      <c r="F169" s="180" t="s">
        <v>269</v>
      </c>
      <c r="G169" s="181" t="s">
        <v>160</v>
      </c>
      <c r="H169" s="182">
        <v>9.0999999999999996</v>
      </c>
      <c r="I169" s="183"/>
      <c r="J169" s="184">
        <f>ROUND(I169*H169,2)</f>
        <v>0</v>
      </c>
      <c r="K169" s="185"/>
      <c r="L169" s="35"/>
      <c r="M169" s="186" t="s">
        <v>1</v>
      </c>
      <c r="N169" s="187" t="s">
        <v>41</v>
      </c>
      <c r="O169" s="78"/>
      <c r="P169" s="188">
        <f>O169*H169</f>
        <v>0</v>
      </c>
      <c r="Q169" s="188">
        <v>0</v>
      </c>
      <c r="R169" s="188">
        <f>Q169*H169</f>
        <v>0</v>
      </c>
      <c r="S169" s="188">
        <v>0.0022599999999999999</v>
      </c>
      <c r="T169" s="189">
        <f>S169*H169</f>
        <v>0.020565999999999997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0" t="s">
        <v>214</v>
      </c>
      <c r="AT169" s="190" t="s">
        <v>126</v>
      </c>
      <c r="AU169" s="190" t="s">
        <v>131</v>
      </c>
      <c r="AY169" s="15" t="s">
        <v>123</v>
      </c>
      <c r="BE169" s="191">
        <f>IF(N169="základná",J169,0)</f>
        <v>0</v>
      </c>
      <c r="BF169" s="191">
        <f>IF(N169="znížená",J169,0)</f>
        <v>0</v>
      </c>
      <c r="BG169" s="191">
        <f>IF(N169="zákl. prenesená",J169,0)</f>
        <v>0</v>
      </c>
      <c r="BH169" s="191">
        <f>IF(N169="zníž. prenesená",J169,0)</f>
        <v>0</v>
      </c>
      <c r="BI169" s="191">
        <f>IF(N169="nulová",J169,0)</f>
        <v>0</v>
      </c>
      <c r="BJ169" s="15" t="s">
        <v>131</v>
      </c>
      <c r="BK169" s="191">
        <f>ROUND(I169*H169,2)</f>
        <v>0</v>
      </c>
      <c r="BL169" s="15" t="s">
        <v>214</v>
      </c>
      <c r="BM169" s="190" t="s">
        <v>270</v>
      </c>
    </row>
    <row r="170" s="2" customFormat="1" ht="33" customHeight="1">
      <c r="A170" s="34"/>
      <c r="B170" s="177"/>
      <c r="C170" s="178" t="s">
        <v>271</v>
      </c>
      <c r="D170" s="178" t="s">
        <v>126</v>
      </c>
      <c r="E170" s="179" t="s">
        <v>272</v>
      </c>
      <c r="F170" s="180" t="s">
        <v>273</v>
      </c>
      <c r="G170" s="181" t="s">
        <v>155</v>
      </c>
      <c r="H170" s="182">
        <v>6</v>
      </c>
      <c r="I170" s="183"/>
      <c r="J170" s="184">
        <f>ROUND(I170*H170,2)</f>
        <v>0</v>
      </c>
      <c r="K170" s="185"/>
      <c r="L170" s="35"/>
      <c r="M170" s="186" t="s">
        <v>1</v>
      </c>
      <c r="N170" s="187" t="s">
        <v>41</v>
      </c>
      <c r="O170" s="78"/>
      <c r="P170" s="188">
        <f>O170*H170</f>
        <v>0</v>
      </c>
      <c r="Q170" s="188">
        <v>0</v>
      </c>
      <c r="R170" s="188">
        <f>Q170*H170</f>
        <v>0</v>
      </c>
      <c r="S170" s="188">
        <v>0.00068999999999999997</v>
      </c>
      <c r="T170" s="189">
        <f>S170*H170</f>
        <v>0.0041399999999999996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0" t="s">
        <v>214</v>
      </c>
      <c r="AT170" s="190" t="s">
        <v>126</v>
      </c>
      <c r="AU170" s="190" t="s">
        <v>131</v>
      </c>
      <c r="AY170" s="15" t="s">
        <v>123</v>
      </c>
      <c r="BE170" s="191">
        <f>IF(N170="základná",J170,0)</f>
        <v>0</v>
      </c>
      <c r="BF170" s="191">
        <f>IF(N170="znížená",J170,0)</f>
        <v>0</v>
      </c>
      <c r="BG170" s="191">
        <f>IF(N170="zákl. prenesená",J170,0)</f>
        <v>0</v>
      </c>
      <c r="BH170" s="191">
        <f>IF(N170="zníž. prenesená",J170,0)</f>
        <v>0</v>
      </c>
      <c r="BI170" s="191">
        <f>IF(N170="nulová",J170,0)</f>
        <v>0</v>
      </c>
      <c r="BJ170" s="15" t="s">
        <v>131</v>
      </c>
      <c r="BK170" s="191">
        <f>ROUND(I170*H170,2)</f>
        <v>0</v>
      </c>
      <c r="BL170" s="15" t="s">
        <v>214</v>
      </c>
      <c r="BM170" s="190" t="s">
        <v>274</v>
      </c>
    </row>
    <row r="171" s="12" customFormat="1" ht="22.8" customHeight="1">
      <c r="A171" s="12"/>
      <c r="B171" s="165"/>
      <c r="C171" s="12"/>
      <c r="D171" s="166" t="s">
        <v>74</v>
      </c>
      <c r="E171" s="175" t="s">
        <v>275</v>
      </c>
      <c r="F171" s="175" t="s">
        <v>276</v>
      </c>
      <c r="G171" s="12"/>
      <c r="H171" s="12"/>
      <c r="I171" s="168"/>
      <c r="J171" s="176">
        <f>BK171</f>
        <v>0</v>
      </c>
      <c r="K171" s="12"/>
      <c r="L171" s="165"/>
      <c r="M171" s="169"/>
      <c r="N171" s="170"/>
      <c r="O171" s="170"/>
      <c r="P171" s="171">
        <f>P172</f>
        <v>0</v>
      </c>
      <c r="Q171" s="170"/>
      <c r="R171" s="171">
        <f>R172</f>
        <v>0</v>
      </c>
      <c r="S171" s="170"/>
      <c r="T171" s="172">
        <f>T172</f>
        <v>7.9382999999999999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6" t="s">
        <v>131</v>
      </c>
      <c r="AT171" s="173" t="s">
        <v>74</v>
      </c>
      <c r="AU171" s="173" t="s">
        <v>83</v>
      </c>
      <c r="AY171" s="166" t="s">
        <v>123</v>
      </c>
      <c r="BK171" s="174">
        <f>BK172</f>
        <v>0</v>
      </c>
    </row>
    <row r="172" s="2" customFormat="1" ht="37.8" customHeight="1">
      <c r="A172" s="34"/>
      <c r="B172" s="177"/>
      <c r="C172" s="178" t="s">
        <v>277</v>
      </c>
      <c r="D172" s="178" t="s">
        <v>126</v>
      </c>
      <c r="E172" s="179" t="s">
        <v>278</v>
      </c>
      <c r="F172" s="180" t="s">
        <v>279</v>
      </c>
      <c r="G172" s="181" t="s">
        <v>129</v>
      </c>
      <c r="H172" s="182">
        <v>158.76599999999999</v>
      </c>
      <c r="I172" s="183"/>
      <c r="J172" s="184">
        <f>ROUND(I172*H172,2)</f>
        <v>0</v>
      </c>
      <c r="K172" s="185"/>
      <c r="L172" s="35"/>
      <c r="M172" s="186" t="s">
        <v>1</v>
      </c>
      <c r="N172" s="187" t="s">
        <v>41</v>
      </c>
      <c r="O172" s="78"/>
      <c r="P172" s="188">
        <f>O172*H172</f>
        <v>0</v>
      </c>
      <c r="Q172" s="188">
        <v>0</v>
      </c>
      <c r="R172" s="188">
        <f>Q172*H172</f>
        <v>0</v>
      </c>
      <c r="S172" s="188">
        <v>0.050000000000000003</v>
      </c>
      <c r="T172" s="189">
        <f>S172*H172</f>
        <v>7.9382999999999999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0" t="s">
        <v>214</v>
      </c>
      <c r="AT172" s="190" t="s">
        <v>126</v>
      </c>
      <c r="AU172" s="190" t="s">
        <v>131</v>
      </c>
      <c r="AY172" s="15" t="s">
        <v>123</v>
      </c>
      <c r="BE172" s="191">
        <f>IF(N172="základná",J172,0)</f>
        <v>0</v>
      </c>
      <c r="BF172" s="191">
        <f>IF(N172="znížená",J172,0)</f>
        <v>0</v>
      </c>
      <c r="BG172" s="191">
        <f>IF(N172="zákl. prenesená",J172,0)</f>
        <v>0</v>
      </c>
      <c r="BH172" s="191">
        <f>IF(N172="zníž. prenesená",J172,0)</f>
        <v>0</v>
      </c>
      <c r="BI172" s="191">
        <f>IF(N172="nulová",J172,0)</f>
        <v>0</v>
      </c>
      <c r="BJ172" s="15" t="s">
        <v>131</v>
      </c>
      <c r="BK172" s="191">
        <f>ROUND(I172*H172,2)</f>
        <v>0</v>
      </c>
      <c r="BL172" s="15" t="s">
        <v>214</v>
      </c>
      <c r="BM172" s="190" t="s">
        <v>280</v>
      </c>
    </row>
    <row r="173" s="12" customFormat="1" ht="22.8" customHeight="1">
      <c r="A173" s="12"/>
      <c r="B173" s="165"/>
      <c r="C173" s="12"/>
      <c r="D173" s="166" t="s">
        <v>74</v>
      </c>
      <c r="E173" s="175" t="s">
        <v>281</v>
      </c>
      <c r="F173" s="175" t="s">
        <v>282</v>
      </c>
      <c r="G173" s="12"/>
      <c r="H173" s="12"/>
      <c r="I173" s="168"/>
      <c r="J173" s="176">
        <f>BK173</f>
        <v>0</v>
      </c>
      <c r="K173" s="12"/>
      <c r="L173" s="165"/>
      <c r="M173" s="169"/>
      <c r="N173" s="170"/>
      <c r="O173" s="170"/>
      <c r="P173" s="171">
        <f>SUM(P174:P175)</f>
        <v>0</v>
      </c>
      <c r="Q173" s="170"/>
      <c r="R173" s="171">
        <f>SUM(R174:R175)</f>
        <v>0</v>
      </c>
      <c r="S173" s="170"/>
      <c r="T173" s="172">
        <f>SUM(T174:T175)</f>
        <v>0.036000000000000004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6" t="s">
        <v>131</v>
      </c>
      <c r="AT173" s="173" t="s">
        <v>74</v>
      </c>
      <c r="AU173" s="173" t="s">
        <v>83</v>
      </c>
      <c r="AY173" s="166" t="s">
        <v>123</v>
      </c>
      <c r="BK173" s="174">
        <f>SUM(BK174:BK175)</f>
        <v>0</v>
      </c>
    </row>
    <row r="174" s="2" customFormat="1" ht="24.15" customHeight="1">
      <c r="A174" s="34"/>
      <c r="B174" s="177"/>
      <c r="C174" s="178" t="s">
        <v>283</v>
      </c>
      <c r="D174" s="178" t="s">
        <v>126</v>
      </c>
      <c r="E174" s="179" t="s">
        <v>284</v>
      </c>
      <c r="F174" s="180" t="s">
        <v>285</v>
      </c>
      <c r="G174" s="181" t="s">
        <v>155</v>
      </c>
      <c r="H174" s="182">
        <v>4</v>
      </c>
      <c r="I174" s="183"/>
      <c r="J174" s="184">
        <f>ROUND(I174*H174,2)</f>
        <v>0</v>
      </c>
      <c r="K174" s="185"/>
      <c r="L174" s="35"/>
      <c r="M174" s="186" t="s">
        <v>1</v>
      </c>
      <c r="N174" s="187" t="s">
        <v>41</v>
      </c>
      <c r="O174" s="78"/>
      <c r="P174" s="188">
        <f>O174*H174</f>
        <v>0</v>
      </c>
      <c r="Q174" s="188">
        <v>0</v>
      </c>
      <c r="R174" s="188">
        <f>Q174*H174</f>
        <v>0</v>
      </c>
      <c r="S174" s="188">
        <v>0.0030000000000000001</v>
      </c>
      <c r="T174" s="189">
        <f>S174*H174</f>
        <v>0.012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0" t="s">
        <v>214</v>
      </c>
      <c r="AT174" s="190" t="s">
        <v>126</v>
      </c>
      <c r="AU174" s="190" t="s">
        <v>131</v>
      </c>
      <c r="AY174" s="15" t="s">
        <v>123</v>
      </c>
      <c r="BE174" s="191">
        <f>IF(N174="základná",J174,0)</f>
        <v>0</v>
      </c>
      <c r="BF174" s="191">
        <f>IF(N174="znížená",J174,0)</f>
        <v>0</v>
      </c>
      <c r="BG174" s="191">
        <f>IF(N174="zákl. prenesená",J174,0)</f>
        <v>0</v>
      </c>
      <c r="BH174" s="191">
        <f>IF(N174="zníž. prenesená",J174,0)</f>
        <v>0</v>
      </c>
      <c r="BI174" s="191">
        <f>IF(N174="nulová",J174,0)</f>
        <v>0</v>
      </c>
      <c r="BJ174" s="15" t="s">
        <v>131</v>
      </c>
      <c r="BK174" s="191">
        <f>ROUND(I174*H174,2)</f>
        <v>0</v>
      </c>
      <c r="BL174" s="15" t="s">
        <v>214</v>
      </c>
      <c r="BM174" s="190" t="s">
        <v>286</v>
      </c>
    </row>
    <row r="175" s="2" customFormat="1" ht="24.15" customHeight="1">
      <c r="A175" s="34"/>
      <c r="B175" s="177"/>
      <c r="C175" s="178" t="s">
        <v>7</v>
      </c>
      <c r="D175" s="178" t="s">
        <v>126</v>
      </c>
      <c r="E175" s="179" t="s">
        <v>287</v>
      </c>
      <c r="F175" s="180" t="s">
        <v>288</v>
      </c>
      <c r="G175" s="181" t="s">
        <v>155</v>
      </c>
      <c r="H175" s="182">
        <v>4</v>
      </c>
      <c r="I175" s="183"/>
      <c r="J175" s="184">
        <f>ROUND(I175*H175,2)</f>
        <v>0</v>
      </c>
      <c r="K175" s="185"/>
      <c r="L175" s="35"/>
      <c r="M175" s="186" t="s">
        <v>1</v>
      </c>
      <c r="N175" s="187" t="s">
        <v>41</v>
      </c>
      <c r="O175" s="78"/>
      <c r="P175" s="188">
        <f>O175*H175</f>
        <v>0</v>
      </c>
      <c r="Q175" s="188">
        <v>0</v>
      </c>
      <c r="R175" s="188">
        <f>Q175*H175</f>
        <v>0</v>
      </c>
      <c r="S175" s="188">
        <v>0.0060000000000000001</v>
      </c>
      <c r="T175" s="189">
        <f>S175*H175</f>
        <v>0.024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0" t="s">
        <v>214</v>
      </c>
      <c r="AT175" s="190" t="s">
        <v>126</v>
      </c>
      <c r="AU175" s="190" t="s">
        <v>131</v>
      </c>
      <c r="AY175" s="15" t="s">
        <v>123</v>
      </c>
      <c r="BE175" s="191">
        <f>IF(N175="základná",J175,0)</f>
        <v>0</v>
      </c>
      <c r="BF175" s="191">
        <f>IF(N175="znížená",J175,0)</f>
        <v>0</v>
      </c>
      <c r="BG175" s="191">
        <f>IF(N175="zákl. prenesená",J175,0)</f>
        <v>0</v>
      </c>
      <c r="BH175" s="191">
        <f>IF(N175="zníž. prenesená",J175,0)</f>
        <v>0</v>
      </c>
      <c r="BI175" s="191">
        <f>IF(N175="nulová",J175,0)</f>
        <v>0</v>
      </c>
      <c r="BJ175" s="15" t="s">
        <v>131</v>
      </c>
      <c r="BK175" s="191">
        <f>ROUND(I175*H175,2)</f>
        <v>0</v>
      </c>
      <c r="BL175" s="15" t="s">
        <v>214</v>
      </c>
      <c r="BM175" s="190" t="s">
        <v>289</v>
      </c>
    </row>
    <row r="176" s="12" customFormat="1" ht="22.8" customHeight="1">
      <c r="A176" s="12"/>
      <c r="B176" s="165"/>
      <c r="C176" s="12"/>
      <c r="D176" s="166" t="s">
        <v>74</v>
      </c>
      <c r="E176" s="175" t="s">
        <v>290</v>
      </c>
      <c r="F176" s="175" t="s">
        <v>291</v>
      </c>
      <c r="G176" s="12"/>
      <c r="H176" s="12"/>
      <c r="I176" s="168"/>
      <c r="J176" s="176">
        <f>BK176</f>
        <v>0</v>
      </c>
      <c r="K176" s="12"/>
      <c r="L176" s="165"/>
      <c r="M176" s="169"/>
      <c r="N176" s="170"/>
      <c r="O176" s="170"/>
      <c r="P176" s="171">
        <f>SUM(P177:P178)</f>
        <v>0</v>
      </c>
      <c r="Q176" s="170"/>
      <c r="R176" s="171">
        <f>SUM(R177:R178)</f>
        <v>0</v>
      </c>
      <c r="S176" s="170"/>
      <c r="T176" s="172">
        <f>SUM(T177:T178)</f>
        <v>0.10395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6" t="s">
        <v>131</v>
      </c>
      <c r="AT176" s="173" t="s">
        <v>74</v>
      </c>
      <c r="AU176" s="173" t="s">
        <v>83</v>
      </c>
      <c r="AY176" s="166" t="s">
        <v>123</v>
      </c>
      <c r="BK176" s="174">
        <f>SUM(BK177:BK178)</f>
        <v>0</v>
      </c>
    </row>
    <row r="177" s="2" customFormat="1" ht="24.15" customHeight="1">
      <c r="A177" s="34"/>
      <c r="B177" s="177"/>
      <c r="C177" s="178" t="s">
        <v>292</v>
      </c>
      <c r="D177" s="178" t="s">
        <v>126</v>
      </c>
      <c r="E177" s="179" t="s">
        <v>293</v>
      </c>
      <c r="F177" s="180" t="s">
        <v>294</v>
      </c>
      <c r="G177" s="181" t="s">
        <v>155</v>
      </c>
      <c r="H177" s="182">
        <v>1</v>
      </c>
      <c r="I177" s="183"/>
      <c r="J177" s="184">
        <f>ROUND(I177*H177,2)</f>
        <v>0</v>
      </c>
      <c r="K177" s="185"/>
      <c r="L177" s="35"/>
      <c r="M177" s="186" t="s">
        <v>1</v>
      </c>
      <c r="N177" s="187" t="s">
        <v>41</v>
      </c>
      <c r="O177" s="78"/>
      <c r="P177" s="188">
        <f>O177*H177</f>
        <v>0</v>
      </c>
      <c r="Q177" s="188">
        <v>0</v>
      </c>
      <c r="R177" s="188">
        <f>Q177*H177</f>
        <v>0</v>
      </c>
      <c r="S177" s="188">
        <v>0.061249999999999999</v>
      </c>
      <c r="T177" s="189">
        <f>S177*H177</f>
        <v>0.061249999999999999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0" t="s">
        <v>214</v>
      </c>
      <c r="AT177" s="190" t="s">
        <v>126</v>
      </c>
      <c r="AU177" s="190" t="s">
        <v>131</v>
      </c>
      <c r="AY177" s="15" t="s">
        <v>123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5" t="s">
        <v>131</v>
      </c>
      <c r="BK177" s="191">
        <f>ROUND(I177*H177,2)</f>
        <v>0</v>
      </c>
      <c r="BL177" s="15" t="s">
        <v>214</v>
      </c>
      <c r="BM177" s="190" t="s">
        <v>295</v>
      </c>
    </row>
    <row r="178" s="2" customFormat="1" ht="24.15" customHeight="1">
      <c r="A178" s="34"/>
      <c r="B178" s="177"/>
      <c r="C178" s="178" t="s">
        <v>296</v>
      </c>
      <c r="D178" s="178" t="s">
        <v>126</v>
      </c>
      <c r="E178" s="179" t="s">
        <v>297</v>
      </c>
      <c r="F178" s="180" t="s">
        <v>298</v>
      </c>
      <c r="G178" s="181" t="s">
        <v>129</v>
      </c>
      <c r="H178" s="182">
        <v>6.0999999999999996</v>
      </c>
      <c r="I178" s="183"/>
      <c r="J178" s="184">
        <f>ROUND(I178*H178,2)</f>
        <v>0</v>
      </c>
      <c r="K178" s="185"/>
      <c r="L178" s="35"/>
      <c r="M178" s="186" t="s">
        <v>1</v>
      </c>
      <c r="N178" s="187" t="s">
        <v>41</v>
      </c>
      <c r="O178" s="78"/>
      <c r="P178" s="188">
        <f>O178*H178</f>
        <v>0</v>
      </c>
      <c r="Q178" s="188">
        <v>0</v>
      </c>
      <c r="R178" s="188">
        <f>Q178*H178</f>
        <v>0</v>
      </c>
      <c r="S178" s="188">
        <v>0.0070000000000000001</v>
      </c>
      <c r="T178" s="189">
        <f>S178*H178</f>
        <v>0.042700000000000002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0" t="s">
        <v>214</v>
      </c>
      <c r="AT178" s="190" t="s">
        <v>126</v>
      </c>
      <c r="AU178" s="190" t="s">
        <v>131</v>
      </c>
      <c r="AY178" s="15" t="s">
        <v>123</v>
      </c>
      <c r="BE178" s="191">
        <f>IF(N178="základná",J178,0)</f>
        <v>0</v>
      </c>
      <c r="BF178" s="191">
        <f>IF(N178="znížená",J178,0)</f>
        <v>0</v>
      </c>
      <c r="BG178" s="191">
        <f>IF(N178="zákl. prenesená",J178,0)</f>
        <v>0</v>
      </c>
      <c r="BH178" s="191">
        <f>IF(N178="zníž. prenesená",J178,0)</f>
        <v>0</v>
      </c>
      <c r="BI178" s="191">
        <f>IF(N178="nulová",J178,0)</f>
        <v>0</v>
      </c>
      <c r="BJ178" s="15" t="s">
        <v>131</v>
      </c>
      <c r="BK178" s="191">
        <f>ROUND(I178*H178,2)</f>
        <v>0</v>
      </c>
      <c r="BL178" s="15" t="s">
        <v>214</v>
      </c>
      <c r="BM178" s="190" t="s">
        <v>299</v>
      </c>
    </row>
    <row r="179" s="12" customFormat="1" ht="22.8" customHeight="1">
      <c r="A179" s="12"/>
      <c r="B179" s="165"/>
      <c r="C179" s="12"/>
      <c r="D179" s="166" t="s">
        <v>74</v>
      </c>
      <c r="E179" s="175" t="s">
        <v>300</v>
      </c>
      <c r="F179" s="175" t="s">
        <v>301</v>
      </c>
      <c r="G179" s="12"/>
      <c r="H179" s="12"/>
      <c r="I179" s="168"/>
      <c r="J179" s="176">
        <f>BK179</f>
        <v>0</v>
      </c>
      <c r="K179" s="12"/>
      <c r="L179" s="165"/>
      <c r="M179" s="169"/>
      <c r="N179" s="170"/>
      <c r="O179" s="170"/>
      <c r="P179" s="171">
        <f>P180</f>
        <v>0</v>
      </c>
      <c r="Q179" s="170"/>
      <c r="R179" s="171">
        <f>R180</f>
        <v>0</v>
      </c>
      <c r="S179" s="170"/>
      <c r="T179" s="172">
        <f>T180</f>
        <v>0.98385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6" t="s">
        <v>131</v>
      </c>
      <c r="AT179" s="173" t="s">
        <v>74</v>
      </c>
      <c r="AU179" s="173" t="s">
        <v>83</v>
      </c>
      <c r="AY179" s="166" t="s">
        <v>123</v>
      </c>
      <c r="BK179" s="174">
        <f>BK180</f>
        <v>0</v>
      </c>
    </row>
    <row r="180" s="2" customFormat="1" ht="24.15" customHeight="1">
      <c r="A180" s="34"/>
      <c r="B180" s="177"/>
      <c r="C180" s="178" t="s">
        <v>302</v>
      </c>
      <c r="D180" s="178" t="s">
        <v>126</v>
      </c>
      <c r="E180" s="179" t="s">
        <v>303</v>
      </c>
      <c r="F180" s="180" t="s">
        <v>304</v>
      </c>
      <c r="G180" s="181" t="s">
        <v>129</v>
      </c>
      <c r="H180" s="182">
        <v>65.590000000000003</v>
      </c>
      <c r="I180" s="183"/>
      <c r="J180" s="184">
        <f>ROUND(I180*H180,2)</f>
        <v>0</v>
      </c>
      <c r="K180" s="185"/>
      <c r="L180" s="35"/>
      <c r="M180" s="186" t="s">
        <v>1</v>
      </c>
      <c r="N180" s="187" t="s">
        <v>41</v>
      </c>
      <c r="O180" s="78"/>
      <c r="P180" s="188">
        <f>O180*H180</f>
        <v>0</v>
      </c>
      <c r="Q180" s="188">
        <v>0</v>
      </c>
      <c r="R180" s="188">
        <f>Q180*H180</f>
        <v>0</v>
      </c>
      <c r="S180" s="188">
        <v>0.014999999999999999</v>
      </c>
      <c r="T180" s="189">
        <f>S180*H180</f>
        <v>0.98385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0" t="s">
        <v>214</v>
      </c>
      <c r="AT180" s="190" t="s">
        <v>126</v>
      </c>
      <c r="AU180" s="190" t="s">
        <v>131</v>
      </c>
      <c r="AY180" s="15" t="s">
        <v>123</v>
      </c>
      <c r="BE180" s="191">
        <f>IF(N180="základná",J180,0)</f>
        <v>0</v>
      </c>
      <c r="BF180" s="191">
        <f>IF(N180="znížená",J180,0)</f>
        <v>0</v>
      </c>
      <c r="BG180" s="191">
        <f>IF(N180="zákl. prenesená",J180,0)</f>
        <v>0</v>
      </c>
      <c r="BH180" s="191">
        <f>IF(N180="zníž. prenesená",J180,0)</f>
        <v>0</v>
      </c>
      <c r="BI180" s="191">
        <f>IF(N180="nulová",J180,0)</f>
        <v>0</v>
      </c>
      <c r="BJ180" s="15" t="s">
        <v>131</v>
      </c>
      <c r="BK180" s="191">
        <f>ROUND(I180*H180,2)</f>
        <v>0</v>
      </c>
      <c r="BL180" s="15" t="s">
        <v>214</v>
      </c>
      <c r="BM180" s="190" t="s">
        <v>305</v>
      </c>
    </row>
    <row r="181" s="2" customFormat="1" ht="49.92" customHeight="1">
      <c r="A181" s="34"/>
      <c r="B181" s="35"/>
      <c r="C181" s="34"/>
      <c r="D181" s="34"/>
      <c r="E181" s="167" t="s">
        <v>306</v>
      </c>
      <c r="F181" s="167" t="s">
        <v>307</v>
      </c>
      <c r="G181" s="34"/>
      <c r="H181" s="34"/>
      <c r="I181" s="34"/>
      <c r="J181" s="153">
        <f>BK181</f>
        <v>0</v>
      </c>
      <c r="K181" s="34"/>
      <c r="L181" s="35"/>
      <c r="M181" s="192"/>
      <c r="N181" s="193"/>
      <c r="O181" s="78"/>
      <c r="P181" s="78"/>
      <c r="Q181" s="78"/>
      <c r="R181" s="78"/>
      <c r="S181" s="78"/>
      <c r="T181" s="79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5" t="s">
        <v>74</v>
      </c>
      <c r="AU181" s="15" t="s">
        <v>75</v>
      </c>
      <c r="AY181" s="15" t="s">
        <v>308</v>
      </c>
      <c r="BK181" s="191">
        <f>SUM(BK182:BK191)</f>
        <v>0</v>
      </c>
    </row>
    <row r="182" s="2" customFormat="1" ht="16.32" customHeight="1">
      <c r="A182" s="34"/>
      <c r="B182" s="35"/>
      <c r="C182" s="194" t="s">
        <v>1</v>
      </c>
      <c r="D182" s="194" t="s">
        <v>126</v>
      </c>
      <c r="E182" s="195" t="s">
        <v>1</v>
      </c>
      <c r="F182" s="196" t="s">
        <v>1</v>
      </c>
      <c r="G182" s="197" t="s">
        <v>1</v>
      </c>
      <c r="H182" s="198"/>
      <c r="I182" s="199"/>
      <c r="J182" s="200">
        <f>BK182</f>
        <v>0</v>
      </c>
      <c r="K182" s="201"/>
      <c r="L182" s="35"/>
      <c r="M182" s="202" t="s">
        <v>1</v>
      </c>
      <c r="N182" s="203" t="s">
        <v>41</v>
      </c>
      <c r="O182" s="78"/>
      <c r="P182" s="78"/>
      <c r="Q182" s="78"/>
      <c r="R182" s="78"/>
      <c r="S182" s="78"/>
      <c r="T182" s="79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5" t="s">
        <v>308</v>
      </c>
      <c r="AU182" s="15" t="s">
        <v>83</v>
      </c>
      <c r="AY182" s="15" t="s">
        <v>308</v>
      </c>
      <c r="BE182" s="191">
        <f>IF(N182="základná",J182,0)</f>
        <v>0</v>
      </c>
      <c r="BF182" s="191">
        <f>IF(N182="znížená",J182,0)</f>
        <v>0</v>
      </c>
      <c r="BG182" s="191">
        <f>IF(N182="zákl. prenesená",J182,0)</f>
        <v>0</v>
      </c>
      <c r="BH182" s="191">
        <f>IF(N182="zníž. prenesená",J182,0)</f>
        <v>0</v>
      </c>
      <c r="BI182" s="191">
        <f>IF(N182="nulová",J182,0)</f>
        <v>0</v>
      </c>
      <c r="BJ182" s="15" t="s">
        <v>131</v>
      </c>
      <c r="BK182" s="191">
        <f>I182*H182</f>
        <v>0</v>
      </c>
    </row>
    <row r="183" s="2" customFormat="1" ht="16.32" customHeight="1">
      <c r="A183" s="34"/>
      <c r="B183" s="35"/>
      <c r="C183" s="194" t="s">
        <v>1</v>
      </c>
      <c r="D183" s="194" t="s">
        <v>126</v>
      </c>
      <c r="E183" s="195" t="s">
        <v>1</v>
      </c>
      <c r="F183" s="196" t="s">
        <v>1</v>
      </c>
      <c r="G183" s="197" t="s">
        <v>1</v>
      </c>
      <c r="H183" s="198"/>
      <c r="I183" s="199"/>
      <c r="J183" s="200">
        <f>BK183</f>
        <v>0</v>
      </c>
      <c r="K183" s="201"/>
      <c r="L183" s="35"/>
      <c r="M183" s="202" t="s">
        <v>1</v>
      </c>
      <c r="N183" s="203" t="s">
        <v>41</v>
      </c>
      <c r="O183" s="78"/>
      <c r="P183" s="78"/>
      <c r="Q183" s="78"/>
      <c r="R183" s="78"/>
      <c r="S183" s="78"/>
      <c r="T183" s="79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5" t="s">
        <v>308</v>
      </c>
      <c r="AU183" s="15" t="s">
        <v>83</v>
      </c>
      <c r="AY183" s="15" t="s">
        <v>308</v>
      </c>
      <c r="BE183" s="191">
        <f>IF(N183="základná",J183,0)</f>
        <v>0</v>
      </c>
      <c r="BF183" s="191">
        <f>IF(N183="znížená",J183,0)</f>
        <v>0</v>
      </c>
      <c r="BG183" s="191">
        <f>IF(N183="zákl. prenesená",J183,0)</f>
        <v>0</v>
      </c>
      <c r="BH183" s="191">
        <f>IF(N183="zníž. prenesená",J183,0)</f>
        <v>0</v>
      </c>
      <c r="BI183" s="191">
        <f>IF(N183="nulová",J183,0)</f>
        <v>0</v>
      </c>
      <c r="BJ183" s="15" t="s">
        <v>131</v>
      </c>
      <c r="BK183" s="191">
        <f>I183*H183</f>
        <v>0</v>
      </c>
    </row>
    <row r="184" s="2" customFormat="1" ht="16.32" customHeight="1">
      <c r="A184" s="34"/>
      <c r="B184" s="35"/>
      <c r="C184" s="194" t="s">
        <v>1</v>
      </c>
      <c r="D184" s="194" t="s">
        <v>126</v>
      </c>
      <c r="E184" s="195" t="s">
        <v>1</v>
      </c>
      <c r="F184" s="196" t="s">
        <v>1</v>
      </c>
      <c r="G184" s="197" t="s">
        <v>1</v>
      </c>
      <c r="H184" s="198"/>
      <c r="I184" s="199"/>
      <c r="J184" s="200">
        <f>BK184</f>
        <v>0</v>
      </c>
      <c r="K184" s="201"/>
      <c r="L184" s="35"/>
      <c r="M184" s="202" t="s">
        <v>1</v>
      </c>
      <c r="N184" s="203" t="s">
        <v>41</v>
      </c>
      <c r="O184" s="78"/>
      <c r="P184" s="78"/>
      <c r="Q184" s="78"/>
      <c r="R184" s="78"/>
      <c r="S184" s="78"/>
      <c r="T184" s="79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5" t="s">
        <v>308</v>
      </c>
      <c r="AU184" s="15" t="s">
        <v>83</v>
      </c>
      <c r="AY184" s="15" t="s">
        <v>308</v>
      </c>
      <c r="BE184" s="191">
        <f>IF(N184="základná",J184,0)</f>
        <v>0</v>
      </c>
      <c r="BF184" s="191">
        <f>IF(N184="znížená",J184,0)</f>
        <v>0</v>
      </c>
      <c r="BG184" s="191">
        <f>IF(N184="zákl. prenesená",J184,0)</f>
        <v>0</v>
      </c>
      <c r="BH184" s="191">
        <f>IF(N184="zníž. prenesená",J184,0)</f>
        <v>0</v>
      </c>
      <c r="BI184" s="191">
        <f>IF(N184="nulová",J184,0)</f>
        <v>0</v>
      </c>
      <c r="BJ184" s="15" t="s">
        <v>131</v>
      </c>
      <c r="BK184" s="191">
        <f>I184*H184</f>
        <v>0</v>
      </c>
    </row>
    <row r="185" s="2" customFormat="1" ht="16.32" customHeight="1">
      <c r="A185" s="34"/>
      <c r="B185" s="35"/>
      <c r="C185" s="194" t="s">
        <v>1</v>
      </c>
      <c r="D185" s="194" t="s">
        <v>126</v>
      </c>
      <c r="E185" s="195" t="s">
        <v>1</v>
      </c>
      <c r="F185" s="196" t="s">
        <v>1</v>
      </c>
      <c r="G185" s="197" t="s">
        <v>1</v>
      </c>
      <c r="H185" s="198"/>
      <c r="I185" s="199"/>
      <c r="J185" s="200">
        <f>BK185</f>
        <v>0</v>
      </c>
      <c r="K185" s="201"/>
      <c r="L185" s="35"/>
      <c r="M185" s="202" t="s">
        <v>1</v>
      </c>
      <c r="N185" s="203" t="s">
        <v>41</v>
      </c>
      <c r="O185" s="78"/>
      <c r="P185" s="78"/>
      <c r="Q185" s="78"/>
      <c r="R185" s="78"/>
      <c r="S185" s="78"/>
      <c r="T185" s="79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5" t="s">
        <v>308</v>
      </c>
      <c r="AU185" s="15" t="s">
        <v>83</v>
      </c>
      <c r="AY185" s="15" t="s">
        <v>308</v>
      </c>
      <c r="BE185" s="191">
        <f>IF(N185="základná",J185,0)</f>
        <v>0</v>
      </c>
      <c r="BF185" s="191">
        <f>IF(N185="znížená",J185,0)</f>
        <v>0</v>
      </c>
      <c r="BG185" s="191">
        <f>IF(N185="zákl. prenesená",J185,0)</f>
        <v>0</v>
      </c>
      <c r="BH185" s="191">
        <f>IF(N185="zníž. prenesená",J185,0)</f>
        <v>0</v>
      </c>
      <c r="BI185" s="191">
        <f>IF(N185="nulová",J185,0)</f>
        <v>0</v>
      </c>
      <c r="BJ185" s="15" t="s">
        <v>131</v>
      </c>
      <c r="BK185" s="191">
        <f>I185*H185</f>
        <v>0</v>
      </c>
    </row>
    <row r="186" s="2" customFormat="1" ht="16.32" customHeight="1">
      <c r="A186" s="34"/>
      <c r="B186" s="35"/>
      <c r="C186" s="194" t="s">
        <v>1</v>
      </c>
      <c r="D186" s="194" t="s">
        <v>126</v>
      </c>
      <c r="E186" s="195" t="s">
        <v>1</v>
      </c>
      <c r="F186" s="196" t="s">
        <v>1</v>
      </c>
      <c r="G186" s="197" t="s">
        <v>1</v>
      </c>
      <c r="H186" s="198"/>
      <c r="I186" s="199"/>
      <c r="J186" s="200">
        <f>BK186</f>
        <v>0</v>
      </c>
      <c r="K186" s="201"/>
      <c r="L186" s="35"/>
      <c r="M186" s="202" t="s">
        <v>1</v>
      </c>
      <c r="N186" s="203" t="s">
        <v>41</v>
      </c>
      <c r="O186" s="78"/>
      <c r="P186" s="78"/>
      <c r="Q186" s="78"/>
      <c r="R186" s="78"/>
      <c r="S186" s="78"/>
      <c r="T186" s="79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5" t="s">
        <v>308</v>
      </c>
      <c r="AU186" s="15" t="s">
        <v>83</v>
      </c>
      <c r="AY186" s="15" t="s">
        <v>308</v>
      </c>
      <c r="BE186" s="191">
        <f>IF(N186="základná",J186,0)</f>
        <v>0</v>
      </c>
      <c r="BF186" s="191">
        <f>IF(N186="znížená",J186,0)</f>
        <v>0</v>
      </c>
      <c r="BG186" s="191">
        <f>IF(N186="zákl. prenesená",J186,0)</f>
        <v>0</v>
      </c>
      <c r="BH186" s="191">
        <f>IF(N186="zníž. prenesená",J186,0)</f>
        <v>0</v>
      </c>
      <c r="BI186" s="191">
        <f>IF(N186="nulová",J186,0)</f>
        <v>0</v>
      </c>
      <c r="BJ186" s="15" t="s">
        <v>131</v>
      </c>
      <c r="BK186" s="191">
        <f>I186*H186</f>
        <v>0</v>
      </c>
    </row>
    <row r="187" s="2" customFormat="1" ht="16.32" customHeight="1">
      <c r="A187" s="34"/>
      <c r="B187" s="35"/>
      <c r="C187" s="194" t="s">
        <v>1</v>
      </c>
      <c r="D187" s="194" t="s">
        <v>126</v>
      </c>
      <c r="E187" s="195" t="s">
        <v>1</v>
      </c>
      <c r="F187" s="196" t="s">
        <v>1</v>
      </c>
      <c r="G187" s="197" t="s">
        <v>1</v>
      </c>
      <c r="H187" s="198"/>
      <c r="I187" s="199"/>
      <c r="J187" s="200">
        <f>BK187</f>
        <v>0</v>
      </c>
      <c r="K187" s="201"/>
      <c r="L187" s="35"/>
      <c r="M187" s="202" t="s">
        <v>1</v>
      </c>
      <c r="N187" s="203" t="s">
        <v>41</v>
      </c>
      <c r="O187" s="78"/>
      <c r="P187" s="78"/>
      <c r="Q187" s="78"/>
      <c r="R187" s="78"/>
      <c r="S187" s="78"/>
      <c r="T187" s="79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5" t="s">
        <v>308</v>
      </c>
      <c r="AU187" s="15" t="s">
        <v>83</v>
      </c>
      <c r="AY187" s="15" t="s">
        <v>308</v>
      </c>
      <c r="BE187" s="191">
        <f>IF(N187="základná",J187,0)</f>
        <v>0</v>
      </c>
      <c r="BF187" s="191">
        <f>IF(N187="znížená",J187,0)</f>
        <v>0</v>
      </c>
      <c r="BG187" s="191">
        <f>IF(N187="zákl. prenesená",J187,0)</f>
        <v>0</v>
      </c>
      <c r="BH187" s="191">
        <f>IF(N187="zníž. prenesená",J187,0)</f>
        <v>0</v>
      </c>
      <c r="BI187" s="191">
        <f>IF(N187="nulová",J187,0)</f>
        <v>0</v>
      </c>
      <c r="BJ187" s="15" t="s">
        <v>131</v>
      </c>
      <c r="BK187" s="191">
        <f>I187*H187</f>
        <v>0</v>
      </c>
    </row>
    <row r="188" s="2" customFormat="1" ht="16.32" customHeight="1">
      <c r="A188" s="34"/>
      <c r="B188" s="35"/>
      <c r="C188" s="194" t="s">
        <v>1</v>
      </c>
      <c r="D188" s="194" t="s">
        <v>126</v>
      </c>
      <c r="E188" s="195" t="s">
        <v>1</v>
      </c>
      <c r="F188" s="196" t="s">
        <v>1</v>
      </c>
      <c r="G188" s="197" t="s">
        <v>1</v>
      </c>
      <c r="H188" s="198"/>
      <c r="I188" s="199"/>
      <c r="J188" s="200">
        <f>BK188</f>
        <v>0</v>
      </c>
      <c r="K188" s="201"/>
      <c r="L188" s="35"/>
      <c r="M188" s="202" t="s">
        <v>1</v>
      </c>
      <c r="N188" s="203" t="s">
        <v>41</v>
      </c>
      <c r="O188" s="78"/>
      <c r="P188" s="78"/>
      <c r="Q188" s="78"/>
      <c r="R188" s="78"/>
      <c r="S188" s="78"/>
      <c r="T188" s="79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5" t="s">
        <v>308</v>
      </c>
      <c r="AU188" s="15" t="s">
        <v>83</v>
      </c>
      <c r="AY188" s="15" t="s">
        <v>308</v>
      </c>
      <c r="BE188" s="191">
        <f>IF(N188="základná",J188,0)</f>
        <v>0</v>
      </c>
      <c r="BF188" s="191">
        <f>IF(N188="znížená",J188,0)</f>
        <v>0</v>
      </c>
      <c r="BG188" s="191">
        <f>IF(N188="zákl. prenesená",J188,0)</f>
        <v>0</v>
      </c>
      <c r="BH188" s="191">
        <f>IF(N188="zníž. prenesená",J188,0)</f>
        <v>0</v>
      </c>
      <c r="BI188" s="191">
        <f>IF(N188="nulová",J188,0)</f>
        <v>0</v>
      </c>
      <c r="BJ188" s="15" t="s">
        <v>131</v>
      </c>
      <c r="BK188" s="191">
        <f>I188*H188</f>
        <v>0</v>
      </c>
    </row>
    <row r="189" s="2" customFormat="1" ht="16.32" customHeight="1">
      <c r="A189" s="34"/>
      <c r="B189" s="35"/>
      <c r="C189" s="194" t="s">
        <v>1</v>
      </c>
      <c r="D189" s="194" t="s">
        <v>126</v>
      </c>
      <c r="E189" s="195" t="s">
        <v>1</v>
      </c>
      <c r="F189" s="196" t="s">
        <v>1</v>
      </c>
      <c r="G189" s="197" t="s">
        <v>1</v>
      </c>
      <c r="H189" s="198"/>
      <c r="I189" s="199"/>
      <c r="J189" s="200">
        <f>BK189</f>
        <v>0</v>
      </c>
      <c r="K189" s="201"/>
      <c r="L189" s="35"/>
      <c r="M189" s="202" t="s">
        <v>1</v>
      </c>
      <c r="N189" s="203" t="s">
        <v>41</v>
      </c>
      <c r="O189" s="78"/>
      <c r="P189" s="78"/>
      <c r="Q189" s="78"/>
      <c r="R189" s="78"/>
      <c r="S189" s="78"/>
      <c r="T189" s="79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5" t="s">
        <v>308</v>
      </c>
      <c r="AU189" s="15" t="s">
        <v>83</v>
      </c>
      <c r="AY189" s="15" t="s">
        <v>308</v>
      </c>
      <c r="BE189" s="191">
        <f>IF(N189="základná",J189,0)</f>
        <v>0</v>
      </c>
      <c r="BF189" s="191">
        <f>IF(N189="znížená",J189,0)</f>
        <v>0</v>
      </c>
      <c r="BG189" s="191">
        <f>IF(N189="zákl. prenesená",J189,0)</f>
        <v>0</v>
      </c>
      <c r="BH189" s="191">
        <f>IF(N189="zníž. prenesená",J189,0)</f>
        <v>0</v>
      </c>
      <c r="BI189" s="191">
        <f>IF(N189="nulová",J189,0)</f>
        <v>0</v>
      </c>
      <c r="BJ189" s="15" t="s">
        <v>131</v>
      </c>
      <c r="BK189" s="191">
        <f>I189*H189</f>
        <v>0</v>
      </c>
    </row>
    <row r="190" s="2" customFormat="1" ht="16.32" customHeight="1">
      <c r="A190" s="34"/>
      <c r="B190" s="35"/>
      <c r="C190" s="194" t="s">
        <v>1</v>
      </c>
      <c r="D190" s="194" t="s">
        <v>126</v>
      </c>
      <c r="E190" s="195" t="s">
        <v>1</v>
      </c>
      <c r="F190" s="196" t="s">
        <v>1</v>
      </c>
      <c r="G190" s="197" t="s">
        <v>1</v>
      </c>
      <c r="H190" s="198"/>
      <c r="I190" s="199"/>
      <c r="J190" s="200">
        <f>BK190</f>
        <v>0</v>
      </c>
      <c r="K190" s="201"/>
      <c r="L190" s="35"/>
      <c r="M190" s="202" t="s">
        <v>1</v>
      </c>
      <c r="N190" s="203" t="s">
        <v>41</v>
      </c>
      <c r="O190" s="78"/>
      <c r="P190" s="78"/>
      <c r="Q190" s="78"/>
      <c r="R190" s="78"/>
      <c r="S190" s="78"/>
      <c r="T190" s="79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5" t="s">
        <v>308</v>
      </c>
      <c r="AU190" s="15" t="s">
        <v>83</v>
      </c>
      <c r="AY190" s="15" t="s">
        <v>308</v>
      </c>
      <c r="BE190" s="191">
        <f>IF(N190="základná",J190,0)</f>
        <v>0</v>
      </c>
      <c r="BF190" s="191">
        <f>IF(N190="znížená",J190,0)</f>
        <v>0</v>
      </c>
      <c r="BG190" s="191">
        <f>IF(N190="zákl. prenesená",J190,0)</f>
        <v>0</v>
      </c>
      <c r="BH190" s="191">
        <f>IF(N190="zníž. prenesená",J190,0)</f>
        <v>0</v>
      </c>
      <c r="BI190" s="191">
        <f>IF(N190="nulová",J190,0)</f>
        <v>0</v>
      </c>
      <c r="BJ190" s="15" t="s">
        <v>131</v>
      </c>
      <c r="BK190" s="191">
        <f>I190*H190</f>
        <v>0</v>
      </c>
    </row>
    <row r="191" s="2" customFormat="1" ht="16.32" customHeight="1">
      <c r="A191" s="34"/>
      <c r="B191" s="35"/>
      <c r="C191" s="194" t="s">
        <v>1</v>
      </c>
      <c r="D191" s="194" t="s">
        <v>126</v>
      </c>
      <c r="E191" s="195" t="s">
        <v>1</v>
      </c>
      <c r="F191" s="196" t="s">
        <v>1</v>
      </c>
      <c r="G191" s="197" t="s">
        <v>1</v>
      </c>
      <c r="H191" s="198"/>
      <c r="I191" s="199"/>
      <c r="J191" s="200">
        <f>BK191</f>
        <v>0</v>
      </c>
      <c r="K191" s="201"/>
      <c r="L191" s="35"/>
      <c r="M191" s="202" t="s">
        <v>1</v>
      </c>
      <c r="N191" s="203" t="s">
        <v>41</v>
      </c>
      <c r="O191" s="204"/>
      <c r="P191" s="204"/>
      <c r="Q191" s="204"/>
      <c r="R191" s="204"/>
      <c r="S191" s="204"/>
      <c r="T191" s="205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5" t="s">
        <v>308</v>
      </c>
      <c r="AU191" s="15" t="s">
        <v>83</v>
      </c>
      <c r="AY191" s="15" t="s">
        <v>308</v>
      </c>
      <c r="BE191" s="191">
        <f>IF(N191="základná",J191,0)</f>
        <v>0</v>
      </c>
      <c r="BF191" s="191">
        <f>IF(N191="znížená",J191,0)</f>
        <v>0</v>
      </c>
      <c r="BG191" s="191">
        <f>IF(N191="zákl. prenesená",J191,0)</f>
        <v>0</v>
      </c>
      <c r="BH191" s="191">
        <f>IF(N191="zníž. prenesená",J191,0)</f>
        <v>0</v>
      </c>
      <c r="BI191" s="191">
        <f>IF(N191="nulová",J191,0)</f>
        <v>0</v>
      </c>
      <c r="BJ191" s="15" t="s">
        <v>131</v>
      </c>
      <c r="BK191" s="191">
        <f>I191*H191</f>
        <v>0</v>
      </c>
    </row>
    <row r="192" s="2" customFormat="1" ht="6.96" customHeight="1">
      <c r="A192" s="34"/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35"/>
      <c r="M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</sheetData>
  <autoFilter ref="C128:K191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dataValidations count="2">
    <dataValidation type="list" allowBlank="1" showInputMessage="1" showErrorMessage="1" error="Povolené sú hodnoty K, M." sqref="D182:D192">
      <formula1>"K, M"</formula1>
    </dataValidation>
    <dataValidation type="list" allowBlank="1" showInputMessage="1" showErrorMessage="1" error="Povolené sú hodnoty základná, znížená, nulová." sqref="N182:N19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88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>Prestavba a prístavba existujúceho RD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89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25. 4. 2022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ROUND(J145,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ROUND((ROUND((SUM(BE145:BE389)),  2) + SUM(BE391:BE400)), 2)</f>
        <v>0</v>
      </c>
      <c r="G33" s="129"/>
      <c r="H33" s="129"/>
      <c r="I33" s="130">
        <v>0.20000000000000001</v>
      </c>
      <c r="J33" s="128">
        <f>ROUND((ROUND(((SUM(BE145:BE389))*I33),  2) + (SUM(BE391:BE400)*I33)),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ROUND((ROUND((SUM(BF145:BF389)),  2) + SUM(BF391:BF400)), 2)</f>
        <v>0</v>
      </c>
      <c r="G34" s="129"/>
      <c r="H34" s="129"/>
      <c r="I34" s="130">
        <v>0.20000000000000001</v>
      </c>
      <c r="J34" s="128">
        <f>ROUND((ROUND(((SUM(BF145:BF389))*I34),  2) + (SUM(BF391:BF400)*I34)),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ROUND((ROUND((SUM(BG145:BG389)),  2) + SUM(BG391:BG400)),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ROUND((ROUND((SUM(BH145:BH389)),  2) + SUM(BH391:BH400)),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ROUND((ROUND((SUM(BI145:BI389)),  2) + SUM(BI391:BI400)),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Prestavba a prístavba existujúceho RD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89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02 - Dostavovacie práce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Žarnovica</v>
      </c>
      <c r="G89" s="34"/>
      <c r="H89" s="34"/>
      <c r="I89" s="28" t="s">
        <v>21</v>
      </c>
      <c r="J89" s="70" t="str">
        <f>IF(J12="","",J12)</f>
        <v>25. 4. 2022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Sebastian Danko</v>
      </c>
      <c r="G91" s="34"/>
      <c r="H91" s="34"/>
      <c r="I91" s="28" t="s">
        <v>29</v>
      </c>
      <c r="J91" s="32" t="str">
        <f>E21</f>
        <v>Ing. Vladimír Laco,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Ladislav Bab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92</v>
      </c>
      <c r="D94" s="133"/>
      <c r="E94" s="133"/>
      <c r="F94" s="133"/>
      <c r="G94" s="133"/>
      <c r="H94" s="133"/>
      <c r="I94" s="133"/>
      <c r="J94" s="142" t="s">
        <v>93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94</v>
      </c>
      <c r="D96" s="34"/>
      <c r="E96" s="34"/>
      <c r="F96" s="34"/>
      <c r="G96" s="34"/>
      <c r="H96" s="34"/>
      <c r="I96" s="34"/>
      <c r="J96" s="97">
        <f>J145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95</v>
      </c>
    </row>
    <row r="97" hidden="1" s="9" customFormat="1" ht="24.96" customHeight="1">
      <c r="A97" s="9"/>
      <c r="B97" s="144"/>
      <c r="C97" s="9"/>
      <c r="D97" s="145" t="s">
        <v>96</v>
      </c>
      <c r="E97" s="146"/>
      <c r="F97" s="146"/>
      <c r="G97" s="146"/>
      <c r="H97" s="146"/>
      <c r="I97" s="146"/>
      <c r="J97" s="147">
        <f>J146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310</v>
      </c>
      <c r="E98" s="150"/>
      <c r="F98" s="150"/>
      <c r="G98" s="150"/>
      <c r="H98" s="150"/>
      <c r="I98" s="150"/>
      <c r="J98" s="151">
        <f>J147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311</v>
      </c>
      <c r="E99" s="150"/>
      <c r="F99" s="150"/>
      <c r="G99" s="150"/>
      <c r="H99" s="150"/>
      <c r="I99" s="150"/>
      <c r="J99" s="151">
        <f>J155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312</v>
      </c>
      <c r="E100" s="150"/>
      <c r="F100" s="150"/>
      <c r="G100" s="150"/>
      <c r="H100" s="150"/>
      <c r="I100" s="150"/>
      <c r="J100" s="151">
        <f>J169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313</v>
      </c>
      <c r="E101" s="150"/>
      <c r="F101" s="150"/>
      <c r="G101" s="150"/>
      <c r="H101" s="150"/>
      <c r="I101" s="150"/>
      <c r="J101" s="151">
        <f>J181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314</v>
      </c>
      <c r="E102" s="150"/>
      <c r="F102" s="150"/>
      <c r="G102" s="150"/>
      <c r="H102" s="150"/>
      <c r="I102" s="150"/>
      <c r="J102" s="151">
        <f>J205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97</v>
      </c>
      <c r="E103" s="150"/>
      <c r="F103" s="150"/>
      <c r="G103" s="150"/>
      <c r="H103" s="150"/>
      <c r="I103" s="150"/>
      <c r="J103" s="151">
        <f>J232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315</v>
      </c>
      <c r="E104" s="150"/>
      <c r="F104" s="150"/>
      <c r="G104" s="150"/>
      <c r="H104" s="150"/>
      <c r="I104" s="150"/>
      <c r="J104" s="151">
        <f>J237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98</v>
      </c>
      <c r="E105" s="146"/>
      <c r="F105" s="146"/>
      <c r="G105" s="146"/>
      <c r="H105" s="146"/>
      <c r="I105" s="146"/>
      <c r="J105" s="147">
        <f>J239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316</v>
      </c>
      <c r="E106" s="150"/>
      <c r="F106" s="150"/>
      <c r="G106" s="150"/>
      <c r="H106" s="150"/>
      <c r="I106" s="150"/>
      <c r="J106" s="151">
        <f>J240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317</v>
      </c>
      <c r="E107" s="150"/>
      <c r="F107" s="150"/>
      <c r="G107" s="150"/>
      <c r="H107" s="150"/>
      <c r="I107" s="150"/>
      <c r="J107" s="151">
        <f>J258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8"/>
      <c r="C108" s="10"/>
      <c r="D108" s="149" t="s">
        <v>99</v>
      </c>
      <c r="E108" s="150"/>
      <c r="F108" s="150"/>
      <c r="G108" s="150"/>
      <c r="H108" s="150"/>
      <c r="I108" s="150"/>
      <c r="J108" s="151">
        <f>J261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48"/>
      <c r="C109" s="10"/>
      <c r="D109" s="149" t="s">
        <v>318</v>
      </c>
      <c r="E109" s="150"/>
      <c r="F109" s="150"/>
      <c r="G109" s="150"/>
      <c r="H109" s="150"/>
      <c r="I109" s="150"/>
      <c r="J109" s="151">
        <f>J278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48"/>
      <c r="C110" s="10"/>
      <c r="D110" s="149" t="s">
        <v>101</v>
      </c>
      <c r="E110" s="150"/>
      <c r="F110" s="150"/>
      <c r="G110" s="150"/>
      <c r="H110" s="150"/>
      <c r="I110" s="150"/>
      <c r="J110" s="151">
        <f>J280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48"/>
      <c r="C111" s="10"/>
      <c r="D111" s="149" t="s">
        <v>102</v>
      </c>
      <c r="E111" s="150"/>
      <c r="F111" s="150"/>
      <c r="G111" s="150"/>
      <c r="H111" s="150"/>
      <c r="I111" s="150"/>
      <c r="J111" s="151">
        <f>J282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48"/>
      <c r="C112" s="10"/>
      <c r="D112" s="149" t="s">
        <v>319</v>
      </c>
      <c r="E112" s="150"/>
      <c r="F112" s="150"/>
      <c r="G112" s="150"/>
      <c r="H112" s="150"/>
      <c r="I112" s="150"/>
      <c r="J112" s="151">
        <f>J297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48"/>
      <c r="C113" s="10"/>
      <c r="D113" s="149" t="s">
        <v>103</v>
      </c>
      <c r="E113" s="150"/>
      <c r="F113" s="150"/>
      <c r="G113" s="150"/>
      <c r="H113" s="150"/>
      <c r="I113" s="150"/>
      <c r="J113" s="151">
        <f>J300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48"/>
      <c r="C114" s="10"/>
      <c r="D114" s="149" t="s">
        <v>104</v>
      </c>
      <c r="E114" s="150"/>
      <c r="F114" s="150"/>
      <c r="G114" s="150"/>
      <c r="H114" s="150"/>
      <c r="I114" s="150"/>
      <c r="J114" s="151">
        <f>J307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48"/>
      <c r="C115" s="10"/>
      <c r="D115" s="149" t="s">
        <v>105</v>
      </c>
      <c r="E115" s="150"/>
      <c r="F115" s="150"/>
      <c r="G115" s="150"/>
      <c r="H115" s="150"/>
      <c r="I115" s="150"/>
      <c r="J115" s="151">
        <f>J311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48"/>
      <c r="C116" s="10"/>
      <c r="D116" s="149" t="s">
        <v>106</v>
      </c>
      <c r="E116" s="150"/>
      <c r="F116" s="150"/>
      <c r="G116" s="150"/>
      <c r="H116" s="150"/>
      <c r="I116" s="150"/>
      <c r="J116" s="151">
        <f>J341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48"/>
      <c r="C117" s="10"/>
      <c r="D117" s="149" t="s">
        <v>320</v>
      </c>
      <c r="E117" s="150"/>
      <c r="F117" s="150"/>
      <c r="G117" s="150"/>
      <c r="H117" s="150"/>
      <c r="I117" s="150"/>
      <c r="J117" s="151">
        <f>J343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10" customFormat="1" ht="19.92" customHeight="1">
      <c r="A118" s="10"/>
      <c r="B118" s="148"/>
      <c r="C118" s="10"/>
      <c r="D118" s="149" t="s">
        <v>107</v>
      </c>
      <c r="E118" s="150"/>
      <c r="F118" s="150"/>
      <c r="G118" s="150"/>
      <c r="H118" s="150"/>
      <c r="I118" s="150"/>
      <c r="J118" s="151">
        <f>J355</f>
        <v>0</v>
      </c>
      <c r="K118" s="10"/>
      <c r="L118" s="148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hidden="1" s="10" customFormat="1" ht="19.92" customHeight="1">
      <c r="A119" s="10"/>
      <c r="B119" s="148"/>
      <c r="C119" s="10"/>
      <c r="D119" s="149" t="s">
        <v>321</v>
      </c>
      <c r="E119" s="150"/>
      <c r="F119" s="150"/>
      <c r="G119" s="150"/>
      <c r="H119" s="150"/>
      <c r="I119" s="150"/>
      <c r="J119" s="151">
        <f>J369</f>
        <v>0</v>
      </c>
      <c r="K119" s="10"/>
      <c r="L119" s="148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hidden="1" s="10" customFormat="1" ht="19.92" customHeight="1">
      <c r="A120" s="10"/>
      <c r="B120" s="148"/>
      <c r="C120" s="10"/>
      <c r="D120" s="149" t="s">
        <v>322</v>
      </c>
      <c r="E120" s="150"/>
      <c r="F120" s="150"/>
      <c r="G120" s="150"/>
      <c r="H120" s="150"/>
      <c r="I120" s="150"/>
      <c r="J120" s="151">
        <f>J372</f>
        <v>0</v>
      </c>
      <c r="K120" s="10"/>
      <c r="L120" s="148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hidden="1" s="10" customFormat="1" ht="19.92" customHeight="1">
      <c r="A121" s="10"/>
      <c r="B121" s="148"/>
      <c r="C121" s="10"/>
      <c r="D121" s="149" t="s">
        <v>323</v>
      </c>
      <c r="E121" s="150"/>
      <c r="F121" s="150"/>
      <c r="G121" s="150"/>
      <c r="H121" s="150"/>
      <c r="I121" s="150"/>
      <c r="J121" s="151">
        <f>J378</f>
        <v>0</v>
      </c>
      <c r="K121" s="10"/>
      <c r="L121" s="148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hidden="1" s="9" customFormat="1" ht="24.96" customHeight="1">
      <c r="A122" s="9"/>
      <c r="B122" s="144"/>
      <c r="C122" s="9"/>
      <c r="D122" s="145" t="s">
        <v>324</v>
      </c>
      <c r="E122" s="146"/>
      <c r="F122" s="146"/>
      <c r="G122" s="146"/>
      <c r="H122" s="146"/>
      <c r="I122" s="146"/>
      <c r="J122" s="147">
        <f>J381</f>
        <v>0</v>
      </c>
      <c r="K122" s="9"/>
      <c r="L122" s="144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hidden="1" s="10" customFormat="1" ht="19.92" customHeight="1">
      <c r="A123" s="10"/>
      <c r="B123" s="148"/>
      <c r="C123" s="10"/>
      <c r="D123" s="149" t="s">
        <v>325</v>
      </c>
      <c r="E123" s="150"/>
      <c r="F123" s="150"/>
      <c r="G123" s="150"/>
      <c r="H123" s="150"/>
      <c r="I123" s="150"/>
      <c r="J123" s="151">
        <f>J382</f>
        <v>0</v>
      </c>
      <c r="K123" s="10"/>
      <c r="L123" s="148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hidden="1" s="9" customFormat="1" ht="24.96" customHeight="1">
      <c r="A124" s="9"/>
      <c r="B124" s="144"/>
      <c r="C124" s="9"/>
      <c r="D124" s="145" t="s">
        <v>326</v>
      </c>
      <c r="E124" s="146"/>
      <c r="F124" s="146"/>
      <c r="G124" s="146"/>
      <c r="H124" s="146"/>
      <c r="I124" s="146"/>
      <c r="J124" s="147">
        <f>J385</f>
        <v>0</v>
      </c>
      <c r="K124" s="9"/>
      <c r="L124" s="144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hidden="1" s="9" customFormat="1" ht="21.84" customHeight="1">
      <c r="A125" s="9"/>
      <c r="B125" s="144"/>
      <c r="C125" s="9"/>
      <c r="D125" s="152" t="s">
        <v>108</v>
      </c>
      <c r="E125" s="9"/>
      <c r="F125" s="9"/>
      <c r="G125" s="9"/>
      <c r="H125" s="9"/>
      <c r="I125" s="9"/>
      <c r="J125" s="153">
        <f>J390</f>
        <v>0</v>
      </c>
      <c r="K125" s="9"/>
      <c r="L125" s="144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hidden="1" s="2" customFormat="1" ht="21.84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hidden="1" s="2" customFormat="1" ht="6.96" customHeight="1">
      <c r="A127" s="34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hidden="1"/>
    <row r="129" hidden="1"/>
    <row r="130" hidden="1"/>
    <row r="131" s="2" customFormat="1" ht="6.96" customHeight="1">
      <c r="A131" s="34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24.96" customHeight="1">
      <c r="A132" s="34"/>
      <c r="B132" s="35"/>
      <c r="C132" s="19" t="s">
        <v>109</v>
      </c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6.96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2" customHeight="1">
      <c r="A134" s="34"/>
      <c r="B134" s="35"/>
      <c r="C134" s="28" t="s">
        <v>15</v>
      </c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6.5" customHeight="1">
      <c r="A135" s="34"/>
      <c r="B135" s="35"/>
      <c r="C135" s="34"/>
      <c r="D135" s="34"/>
      <c r="E135" s="122" t="str">
        <f>E7</f>
        <v>Prestavba a prístavba existujúceho RD</v>
      </c>
      <c r="F135" s="28"/>
      <c r="G135" s="28"/>
      <c r="H135" s="28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2" customHeight="1">
      <c r="A136" s="34"/>
      <c r="B136" s="35"/>
      <c r="C136" s="28" t="s">
        <v>89</v>
      </c>
      <c r="D136" s="34"/>
      <c r="E136" s="34"/>
      <c r="F136" s="34"/>
      <c r="G136" s="34"/>
      <c r="H136" s="34"/>
      <c r="I136" s="34"/>
      <c r="J136" s="34"/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6.5" customHeight="1">
      <c r="A137" s="34"/>
      <c r="B137" s="35"/>
      <c r="C137" s="34"/>
      <c r="D137" s="34"/>
      <c r="E137" s="68" t="str">
        <f>E9</f>
        <v>02 - Dostavovacie práce</v>
      </c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6.96" customHeight="1">
      <c r="A138" s="34"/>
      <c r="B138" s="35"/>
      <c r="C138" s="34"/>
      <c r="D138" s="34"/>
      <c r="E138" s="34"/>
      <c r="F138" s="34"/>
      <c r="G138" s="34"/>
      <c r="H138" s="34"/>
      <c r="I138" s="34"/>
      <c r="J138" s="34"/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2" customHeight="1">
      <c r="A139" s="34"/>
      <c r="B139" s="35"/>
      <c r="C139" s="28" t="s">
        <v>19</v>
      </c>
      <c r="D139" s="34"/>
      <c r="E139" s="34"/>
      <c r="F139" s="23" t="str">
        <f>F12</f>
        <v>Žarnovica</v>
      </c>
      <c r="G139" s="34"/>
      <c r="H139" s="34"/>
      <c r="I139" s="28" t="s">
        <v>21</v>
      </c>
      <c r="J139" s="70" t="str">
        <f>IF(J12="","",J12)</f>
        <v>25. 4. 2022</v>
      </c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25.65" customHeight="1">
      <c r="A141" s="34"/>
      <c r="B141" s="35"/>
      <c r="C141" s="28" t="s">
        <v>23</v>
      </c>
      <c r="D141" s="34"/>
      <c r="E141" s="34"/>
      <c r="F141" s="23" t="str">
        <f>E15</f>
        <v>Sebastian Danko</v>
      </c>
      <c r="G141" s="34"/>
      <c r="H141" s="34"/>
      <c r="I141" s="28" t="s">
        <v>29</v>
      </c>
      <c r="J141" s="32" t="str">
        <f>E21</f>
        <v>Ing. Vladimír Laco, PhD.</v>
      </c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5.15" customHeight="1">
      <c r="A142" s="34"/>
      <c r="B142" s="35"/>
      <c r="C142" s="28" t="s">
        <v>27</v>
      </c>
      <c r="D142" s="34"/>
      <c r="E142" s="34"/>
      <c r="F142" s="23" t="str">
        <f>IF(E18="","",E18)</f>
        <v>Vyplň údaj</v>
      </c>
      <c r="G142" s="34"/>
      <c r="H142" s="34"/>
      <c r="I142" s="28" t="s">
        <v>32</v>
      </c>
      <c r="J142" s="32" t="str">
        <f>E24</f>
        <v>Ing. Ladislav Bab</v>
      </c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0.32" customHeight="1">
      <c r="A143" s="34"/>
      <c r="B143" s="35"/>
      <c r="C143" s="34"/>
      <c r="D143" s="34"/>
      <c r="E143" s="34"/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11" customFormat="1" ht="29.28" customHeight="1">
      <c r="A144" s="154"/>
      <c r="B144" s="155"/>
      <c r="C144" s="156" t="s">
        <v>110</v>
      </c>
      <c r="D144" s="157" t="s">
        <v>60</v>
      </c>
      <c r="E144" s="157" t="s">
        <v>56</v>
      </c>
      <c r="F144" s="157" t="s">
        <v>57</v>
      </c>
      <c r="G144" s="157" t="s">
        <v>111</v>
      </c>
      <c r="H144" s="157" t="s">
        <v>112</v>
      </c>
      <c r="I144" s="157" t="s">
        <v>113</v>
      </c>
      <c r="J144" s="158" t="s">
        <v>93</v>
      </c>
      <c r="K144" s="159" t="s">
        <v>114</v>
      </c>
      <c r="L144" s="160"/>
      <c r="M144" s="87" t="s">
        <v>1</v>
      </c>
      <c r="N144" s="88" t="s">
        <v>39</v>
      </c>
      <c r="O144" s="88" t="s">
        <v>115</v>
      </c>
      <c r="P144" s="88" t="s">
        <v>116</v>
      </c>
      <c r="Q144" s="88" t="s">
        <v>117</v>
      </c>
      <c r="R144" s="88" t="s">
        <v>118</v>
      </c>
      <c r="S144" s="88" t="s">
        <v>119</v>
      </c>
      <c r="T144" s="89" t="s">
        <v>120</v>
      </c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</row>
    <row r="145" s="2" customFormat="1" ht="22.8" customHeight="1">
      <c r="A145" s="34"/>
      <c r="B145" s="35"/>
      <c r="C145" s="94" t="s">
        <v>94</v>
      </c>
      <c r="D145" s="34"/>
      <c r="E145" s="34"/>
      <c r="F145" s="34"/>
      <c r="G145" s="34"/>
      <c r="H145" s="34"/>
      <c r="I145" s="34"/>
      <c r="J145" s="161">
        <f>BK145</f>
        <v>0</v>
      </c>
      <c r="K145" s="34"/>
      <c r="L145" s="35"/>
      <c r="M145" s="90"/>
      <c r="N145" s="74"/>
      <c r="O145" s="91"/>
      <c r="P145" s="162">
        <f>P146+P239+P381+P385+P390</f>
        <v>0</v>
      </c>
      <c r="Q145" s="91"/>
      <c r="R145" s="162">
        <f>R146+R239+R381+R385+R390</f>
        <v>302.858641965</v>
      </c>
      <c r="S145" s="91"/>
      <c r="T145" s="163">
        <f>T146+T239+T381+T385+T390</f>
        <v>0.47250000000000003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5" t="s">
        <v>74</v>
      </c>
      <c r="AU145" s="15" t="s">
        <v>95</v>
      </c>
      <c r="BK145" s="164">
        <f>BK146+BK239+BK381+BK385+BK390</f>
        <v>0</v>
      </c>
    </row>
    <row r="146" s="12" customFormat="1" ht="25.92" customHeight="1">
      <c r="A146" s="12"/>
      <c r="B146" s="165"/>
      <c r="C146" s="12"/>
      <c r="D146" s="166" t="s">
        <v>74</v>
      </c>
      <c r="E146" s="167" t="s">
        <v>121</v>
      </c>
      <c r="F146" s="167" t="s">
        <v>122</v>
      </c>
      <c r="G146" s="12"/>
      <c r="H146" s="12"/>
      <c r="I146" s="168"/>
      <c r="J146" s="153">
        <f>BK146</f>
        <v>0</v>
      </c>
      <c r="K146" s="12"/>
      <c r="L146" s="165"/>
      <c r="M146" s="169"/>
      <c r="N146" s="170"/>
      <c r="O146" s="170"/>
      <c r="P146" s="171">
        <f>P147+P155+P169+P181+P205+P232+P237</f>
        <v>0</v>
      </c>
      <c r="Q146" s="170"/>
      <c r="R146" s="171">
        <f>R147+R155+R169+R181+R205+R232+R237</f>
        <v>274.67919733500003</v>
      </c>
      <c r="S146" s="170"/>
      <c r="T146" s="172">
        <f>T147+T155+T169+T181+T205+T232+T237</f>
        <v>0.47250000000000003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6" t="s">
        <v>83</v>
      </c>
      <c r="AT146" s="173" t="s">
        <v>74</v>
      </c>
      <c r="AU146" s="173" t="s">
        <v>75</v>
      </c>
      <c r="AY146" s="166" t="s">
        <v>123</v>
      </c>
      <c r="BK146" s="174">
        <f>BK147+BK155+BK169+BK181+BK205+BK232+BK237</f>
        <v>0</v>
      </c>
    </row>
    <row r="147" s="12" customFormat="1" ht="22.8" customHeight="1">
      <c r="A147" s="12"/>
      <c r="B147" s="165"/>
      <c r="C147" s="12"/>
      <c r="D147" s="166" t="s">
        <v>74</v>
      </c>
      <c r="E147" s="175" t="s">
        <v>83</v>
      </c>
      <c r="F147" s="175" t="s">
        <v>327</v>
      </c>
      <c r="G147" s="12"/>
      <c r="H147" s="12"/>
      <c r="I147" s="168"/>
      <c r="J147" s="176">
        <f>BK147</f>
        <v>0</v>
      </c>
      <c r="K147" s="12"/>
      <c r="L147" s="165"/>
      <c r="M147" s="169"/>
      <c r="N147" s="170"/>
      <c r="O147" s="170"/>
      <c r="P147" s="171">
        <f>SUM(P148:P154)</f>
        <v>0</v>
      </c>
      <c r="Q147" s="170"/>
      <c r="R147" s="171">
        <f>SUM(R148:R154)</f>
        <v>0</v>
      </c>
      <c r="S147" s="170"/>
      <c r="T147" s="172">
        <f>SUM(T148:T154)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6" t="s">
        <v>83</v>
      </c>
      <c r="AT147" s="173" t="s">
        <v>74</v>
      </c>
      <c r="AU147" s="173" t="s">
        <v>83</v>
      </c>
      <c r="AY147" s="166" t="s">
        <v>123</v>
      </c>
      <c r="BK147" s="174">
        <f>SUM(BK148:BK154)</f>
        <v>0</v>
      </c>
    </row>
    <row r="148" s="2" customFormat="1" ht="33" customHeight="1">
      <c r="A148" s="34"/>
      <c r="B148" s="177"/>
      <c r="C148" s="178" t="s">
        <v>83</v>
      </c>
      <c r="D148" s="178" t="s">
        <v>126</v>
      </c>
      <c r="E148" s="179" t="s">
        <v>328</v>
      </c>
      <c r="F148" s="180" t="s">
        <v>329</v>
      </c>
      <c r="G148" s="181" t="s">
        <v>135</v>
      </c>
      <c r="H148" s="182">
        <v>7.6500000000000004</v>
      </c>
      <c r="I148" s="183"/>
      <c r="J148" s="184">
        <f>ROUND(I148*H148,2)</f>
        <v>0</v>
      </c>
      <c r="K148" s="185"/>
      <c r="L148" s="35"/>
      <c r="M148" s="186" t="s">
        <v>1</v>
      </c>
      <c r="N148" s="187" t="s">
        <v>41</v>
      </c>
      <c r="O148" s="78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0" t="s">
        <v>130</v>
      </c>
      <c r="AT148" s="190" t="s">
        <v>126</v>
      </c>
      <c r="AU148" s="190" t="s">
        <v>131</v>
      </c>
      <c r="AY148" s="15" t="s">
        <v>123</v>
      </c>
      <c r="BE148" s="191">
        <f>IF(N148="základná",J148,0)</f>
        <v>0</v>
      </c>
      <c r="BF148" s="191">
        <f>IF(N148="znížená",J148,0)</f>
        <v>0</v>
      </c>
      <c r="BG148" s="191">
        <f>IF(N148="zákl. prenesená",J148,0)</f>
        <v>0</v>
      </c>
      <c r="BH148" s="191">
        <f>IF(N148="zníž. prenesená",J148,0)</f>
        <v>0</v>
      </c>
      <c r="BI148" s="191">
        <f>IF(N148="nulová",J148,0)</f>
        <v>0</v>
      </c>
      <c r="BJ148" s="15" t="s">
        <v>131</v>
      </c>
      <c r="BK148" s="191">
        <f>ROUND(I148*H148,2)</f>
        <v>0</v>
      </c>
      <c r="BL148" s="15" t="s">
        <v>130</v>
      </c>
      <c r="BM148" s="190" t="s">
        <v>330</v>
      </c>
    </row>
    <row r="149" s="2" customFormat="1" ht="21.75" customHeight="1">
      <c r="A149" s="34"/>
      <c r="B149" s="177"/>
      <c r="C149" s="178" t="s">
        <v>131</v>
      </c>
      <c r="D149" s="178" t="s">
        <v>126</v>
      </c>
      <c r="E149" s="179" t="s">
        <v>331</v>
      </c>
      <c r="F149" s="180" t="s">
        <v>332</v>
      </c>
      <c r="G149" s="181" t="s">
        <v>135</v>
      </c>
      <c r="H149" s="182">
        <v>127.09399999999999</v>
      </c>
      <c r="I149" s="183"/>
      <c r="J149" s="184">
        <f>ROUND(I149*H149,2)</f>
        <v>0</v>
      </c>
      <c r="K149" s="185"/>
      <c r="L149" s="35"/>
      <c r="M149" s="186" t="s">
        <v>1</v>
      </c>
      <c r="N149" s="187" t="s">
        <v>41</v>
      </c>
      <c r="O149" s="78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0" t="s">
        <v>130</v>
      </c>
      <c r="AT149" s="190" t="s">
        <v>126</v>
      </c>
      <c r="AU149" s="190" t="s">
        <v>131</v>
      </c>
      <c r="AY149" s="15" t="s">
        <v>123</v>
      </c>
      <c r="BE149" s="191">
        <f>IF(N149="základná",J149,0)</f>
        <v>0</v>
      </c>
      <c r="BF149" s="191">
        <f>IF(N149="znížená",J149,0)</f>
        <v>0</v>
      </c>
      <c r="BG149" s="191">
        <f>IF(N149="zákl. prenesená",J149,0)</f>
        <v>0</v>
      </c>
      <c r="BH149" s="191">
        <f>IF(N149="zníž. prenesená",J149,0)</f>
        <v>0</v>
      </c>
      <c r="BI149" s="191">
        <f>IF(N149="nulová",J149,0)</f>
        <v>0</v>
      </c>
      <c r="BJ149" s="15" t="s">
        <v>131</v>
      </c>
      <c r="BK149" s="191">
        <f>ROUND(I149*H149,2)</f>
        <v>0</v>
      </c>
      <c r="BL149" s="15" t="s">
        <v>130</v>
      </c>
      <c r="BM149" s="190" t="s">
        <v>333</v>
      </c>
    </row>
    <row r="150" s="2" customFormat="1" ht="24.15" customHeight="1">
      <c r="A150" s="34"/>
      <c r="B150" s="177"/>
      <c r="C150" s="178" t="s">
        <v>137</v>
      </c>
      <c r="D150" s="178" t="s">
        <v>126</v>
      </c>
      <c r="E150" s="179" t="s">
        <v>334</v>
      </c>
      <c r="F150" s="180" t="s">
        <v>335</v>
      </c>
      <c r="G150" s="181" t="s">
        <v>135</v>
      </c>
      <c r="H150" s="182">
        <v>127.09399999999999</v>
      </c>
      <c r="I150" s="183"/>
      <c r="J150" s="184">
        <f>ROUND(I150*H150,2)</f>
        <v>0</v>
      </c>
      <c r="K150" s="185"/>
      <c r="L150" s="35"/>
      <c r="M150" s="186" t="s">
        <v>1</v>
      </c>
      <c r="N150" s="187" t="s">
        <v>41</v>
      </c>
      <c r="O150" s="78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0" t="s">
        <v>130</v>
      </c>
      <c r="AT150" s="190" t="s">
        <v>126</v>
      </c>
      <c r="AU150" s="190" t="s">
        <v>131</v>
      </c>
      <c r="AY150" s="15" t="s">
        <v>123</v>
      </c>
      <c r="BE150" s="191">
        <f>IF(N150="základná",J150,0)</f>
        <v>0</v>
      </c>
      <c r="BF150" s="191">
        <f>IF(N150="znížená",J150,0)</f>
        <v>0</v>
      </c>
      <c r="BG150" s="191">
        <f>IF(N150="zákl. prenesená",J150,0)</f>
        <v>0</v>
      </c>
      <c r="BH150" s="191">
        <f>IF(N150="zníž. prenesená",J150,0)</f>
        <v>0</v>
      </c>
      <c r="BI150" s="191">
        <f>IF(N150="nulová",J150,0)</f>
        <v>0</v>
      </c>
      <c r="BJ150" s="15" t="s">
        <v>131</v>
      </c>
      <c r="BK150" s="191">
        <f>ROUND(I150*H150,2)</f>
        <v>0</v>
      </c>
      <c r="BL150" s="15" t="s">
        <v>130</v>
      </c>
      <c r="BM150" s="190" t="s">
        <v>336</v>
      </c>
    </row>
    <row r="151" s="2" customFormat="1" ht="21.75" customHeight="1">
      <c r="A151" s="34"/>
      <c r="B151" s="177"/>
      <c r="C151" s="178" t="s">
        <v>130</v>
      </c>
      <c r="D151" s="178" t="s">
        <v>126</v>
      </c>
      <c r="E151" s="179" t="s">
        <v>337</v>
      </c>
      <c r="F151" s="180" t="s">
        <v>338</v>
      </c>
      <c r="G151" s="181" t="s">
        <v>135</v>
      </c>
      <c r="H151" s="182">
        <v>16.68</v>
      </c>
      <c r="I151" s="183"/>
      <c r="J151" s="184">
        <f>ROUND(I151*H151,2)</f>
        <v>0</v>
      </c>
      <c r="K151" s="185"/>
      <c r="L151" s="35"/>
      <c r="M151" s="186" t="s">
        <v>1</v>
      </c>
      <c r="N151" s="187" t="s">
        <v>41</v>
      </c>
      <c r="O151" s="78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0" t="s">
        <v>130</v>
      </c>
      <c r="AT151" s="190" t="s">
        <v>126</v>
      </c>
      <c r="AU151" s="190" t="s">
        <v>131</v>
      </c>
      <c r="AY151" s="15" t="s">
        <v>123</v>
      </c>
      <c r="BE151" s="191">
        <f>IF(N151="základná",J151,0)</f>
        <v>0</v>
      </c>
      <c r="BF151" s="191">
        <f>IF(N151="znížená",J151,0)</f>
        <v>0</v>
      </c>
      <c r="BG151" s="191">
        <f>IF(N151="zákl. prenesená",J151,0)</f>
        <v>0</v>
      </c>
      <c r="BH151" s="191">
        <f>IF(N151="zníž. prenesená",J151,0)</f>
        <v>0</v>
      </c>
      <c r="BI151" s="191">
        <f>IF(N151="nulová",J151,0)</f>
        <v>0</v>
      </c>
      <c r="BJ151" s="15" t="s">
        <v>131</v>
      </c>
      <c r="BK151" s="191">
        <f>ROUND(I151*H151,2)</f>
        <v>0</v>
      </c>
      <c r="BL151" s="15" t="s">
        <v>130</v>
      </c>
      <c r="BM151" s="190" t="s">
        <v>339</v>
      </c>
    </row>
    <row r="152" s="2" customFormat="1" ht="37.8" customHeight="1">
      <c r="A152" s="34"/>
      <c r="B152" s="177"/>
      <c r="C152" s="178" t="s">
        <v>340</v>
      </c>
      <c r="D152" s="178" t="s">
        <v>126</v>
      </c>
      <c r="E152" s="179" t="s">
        <v>341</v>
      </c>
      <c r="F152" s="180" t="s">
        <v>342</v>
      </c>
      <c r="G152" s="181" t="s">
        <v>135</v>
      </c>
      <c r="H152" s="182">
        <v>16.68</v>
      </c>
      <c r="I152" s="183"/>
      <c r="J152" s="184">
        <f>ROUND(I152*H152,2)</f>
        <v>0</v>
      </c>
      <c r="K152" s="185"/>
      <c r="L152" s="35"/>
      <c r="M152" s="186" t="s">
        <v>1</v>
      </c>
      <c r="N152" s="187" t="s">
        <v>41</v>
      </c>
      <c r="O152" s="78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0" t="s">
        <v>130</v>
      </c>
      <c r="AT152" s="190" t="s">
        <v>126</v>
      </c>
      <c r="AU152" s="190" t="s">
        <v>131</v>
      </c>
      <c r="AY152" s="15" t="s">
        <v>123</v>
      </c>
      <c r="BE152" s="191">
        <f>IF(N152="základná",J152,0)</f>
        <v>0</v>
      </c>
      <c r="BF152" s="191">
        <f>IF(N152="znížená",J152,0)</f>
        <v>0</v>
      </c>
      <c r="BG152" s="191">
        <f>IF(N152="zákl. prenesená",J152,0)</f>
        <v>0</v>
      </c>
      <c r="BH152" s="191">
        <f>IF(N152="zníž. prenesená",J152,0)</f>
        <v>0</v>
      </c>
      <c r="BI152" s="191">
        <f>IF(N152="nulová",J152,0)</f>
        <v>0</v>
      </c>
      <c r="BJ152" s="15" t="s">
        <v>131</v>
      </c>
      <c r="BK152" s="191">
        <f>ROUND(I152*H152,2)</f>
        <v>0</v>
      </c>
      <c r="BL152" s="15" t="s">
        <v>130</v>
      </c>
      <c r="BM152" s="190" t="s">
        <v>343</v>
      </c>
    </row>
    <row r="153" s="2" customFormat="1" ht="24.15" customHeight="1">
      <c r="A153" s="34"/>
      <c r="B153" s="177"/>
      <c r="C153" s="178" t="s">
        <v>157</v>
      </c>
      <c r="D153" s="178" t="s">
        <v>126</v>
      </c>
      <c r="E153" s="179" t="s">
        <v>344</v>
      </c>
      <c r="F153" s="180" t="s">
        <v>345</v>
      </c>
      <c r="G153" s="181" t="s">
        <v>135</v>
      </c>
      <c r="H153" s="182">
        <v>143.774</v>
      </c>
      <c r="I153" s="183"/>
      <c r="J153" s="184">
        <f>ROUND(I153*H153,2)</f>
        <v>0</v>
      </c>
      <c r="K153" s="185"/>
      <c r="L153" s="35"/>
      <c r="M153" s="186" t="s">
        <v>1</v>
      </c>
      <c r="N153" s="187" t="s">
        <v>41</v>
      </c>
      <c r="O153" s="78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0" t="s">
        <v>130</v>
      </c>
      <c r="AT153" s="190" t="s">
        <v>126</v>
      </c>
      <c r="AU153" s="190" t="s">
        <v>131</v>
      </c>
      <c r="AY153" s="15" t="s">
        <v>123</v>
      </c>
      <c r="BE153" s="191">
        <f>IF(N153="základná",J153,0)</f>
        <v>0</v>
      </c>
      <c r="BF153" s="191">
        <f>IF(N153="znížená",J153,0)</f>
        <v>0</v>
      </c>
      <c r="BG153" s="191">
        <f>IF(N153="zákl. prenesená",J153,0)</f>
        <v>0</v>
      </c>
      <c r="BH153" s="191">
        <f>IF(N153="zníž. prenesená",J153,0)</f>
        <v>0</v>
      </c>
      <c r="BI153" s="191">
        <f>IF(N153="nulová",J153,0)</f>
        <v>0</v>
      </c>
      <c r="BJ153" s="15" t="s">
        <v>131</v>
      </c>
      <c r="BK153" s="191">
        <f>ROUND(I153*H153,2)</f>
        <v>0</v>
      </c>
      <c r="BL153" s="15" t="s">
        <v>130</v>
      </c>
      <c r="BM153" s="190" t="s">
        <v>346</v>
      </c>
    </row>
    <row r="154" s="2" customFormat="1" ht="33" customHeight="1">
      <c r="A154" s="34"/>
      <c r="B154" s="177"/>
      <c r="C154" s="178" t="s">
        <v>162</v>
      </c>
      <c r="D154" s="178" t="s">
        <v>126</v>
      </c>
      <c r="E154" s="179" t="s">
        <v>347</v>
      </c>
      <c r="F154" s="180" t="s">
        <v>348</v>
      </c>
      <c r="G154" s="181" t="s">
        <v>135</v>
      </c>
      <c r="H154" s="182">
        <v>7.6500000000000004</v>
      </c>
      <c r="I154" s="183"/>
      <c r="J154" s="184">
        <f>ROUND(I154*H154,2)</f>
        <v>0</v>
      </c>
      <c r="K154" s="185"/>
      <c r="L154" s="35"/>
      <c r="M154" s="186" t="s">
        <v>1</v>
      </c>
      <c r="N154" s="187" t="s">
        <v>41</v>
      </c>
      <c r="O154" s="78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0" t="s">
        <v>130</v>
      </c>
      <c r="AT154" s="190" t="s">
        <v>126</v>
      </c>
      <c r="AU154" s="190" t="s">
        <v>131</v>
      </c>
      <c r="AY154" s="15" t="s">
        <v>123</v>
      </c>
      <c r="BE154" s="191">
        <f>IF(N154="základná",J154,0)</f>
        <v>0</v>
      </c>
      <c r="BF154" s="191">
        <f>IF(N154="znížená",J154,0)</f>
        <v>0</v>
      </c>
      <c r="BG154" s="191">
        <f>IF(N154="zákl. prenesená",J154,0)</f>
        <v>0</v>
      </c>
      <c r="BH154" s="191">
        <f>IF(N154="zníž. prenesená",J154,0)</f>
        <v>0</v>
      </c>
      <c r="BI154" s="191">
        <f>IF(N154="nulová",J154,0)</f>
        <v>0</v>
      </c>
      <c r="BJ154" s="15" t="s">
        <v>131</v>
      </c>
      <c r="BK154" s="191">
        <f>ROUND(I154*H154,2)</f>
        <v>0</v>
      </c>
      <c r="BL154" s="15" t="s">
        <v>130</v>
      </c>
      <c r="BM154" s="190" t="s">
        <v>349</v>
      </c>
    </row>
    <row r="155" s="12" customFormat="1" ht="22.8" customHeight="1">
      <c r="A155" s="12"/>
      <c r="B155" s="165"/>
      <c r="C155" s="12"/>
      <c r="D155" s="166" t="s">
        <v>74</v>
      </c>
      <c r="E155" s="175" t="s">
        <v>131</v>
      </c>
      <c r="F155" s="175" t="s">
        <v>350</v>
      </c>
      <c r="G155" s="12"/>
      <c r="H155" s="12"/>
      <c r="I155" s="168"/>
      <c r="J155" s="176">
        <f>BK155</f>
        <v>0</v>
      </c>
      <c r="K155" s="12"/>
      <c r="L155" s="165"/>
      <c r="M155" s="169"/>
      <c r="N155" s="170"/>
      <c r="O155" s="170"/>
      <c r="P155" s="171">
        <f>SUM(P156:P168)</f>
        <v>0</v>
      </c>
      <c r="Q155" s="170"/>
      <c r="R155" s="171">
        <f>SUM(R156:R168)</f>
        <v>150.05298955000001</v>
      </c>
      <c r="S155" s="170"/>
      <c r="T155" s="172">
        <f>SUM(T156:T168)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6" t="s">
        <v>83</v>
      </c>
      <c r="AT155" s="173" t="s">
        <v>74</v>
      </c>
      <c r="AU155" s="173" t="s">
        <v>83</v>
      </c>
      <c r="AY155" s="166" t="s">
        <v>123</v>
      </c>
      <c r="BK155" s="174">
        <f>SUM(BK156:BK168)</f>
        <v>0</v>
      </c>
    </row>
    <row r="156" s="2" customFormat="1" ht="24.15" customHeight="1">
      <c r="A156" s="34"/>
      <c r="B156" s="177"/>
      <c r="C156" s="178" t="s">
        <v>166</v>
      </c>
      <c r="D156" s="178" t="s">
        <v>126</v>
      </c>
      <c r="E156" s="179" t="s">
        <v>351</v>
      </c>
      <c r="F156" s="180" t="s">
        <v>352</v>
      </c>
      <c r="G156" s="181" t="s">
        <v>135</v>
      </c>
      <c r="H156" s="182">
        <v>3.8300000000000001</v>
      </c>
      <c r="I156" s="183"/>
      <c r="J156" s="184">
        <f>ROUND(I156*H156,2)</f>
        <v>0</v>
      </c>
      <c r="K156" s="185"/>
      <c r="L156" s="35"/>
      <c r="M156" s="186" t="s">
        <v>1</v>
      </c>
      <c r="N156" s="187" t="s">
        <v>41</v>
      </c>
      <c r="O156" s="78"/>
      <c r="P156" s="188">
        <f>O156*H156</f>
        <v>0</v>
      </c>
      <c r="Q156" s="188">
        <v>2.0699999999999998</v>
      </c>
      <c r="R156" s="188">
        <f>Q156*H156</f>
        <v>7.9280999999999997</v>
      </c>
      <c r="S156" s="188">
        <v>0</v>
      </c>
      <c r="T156" s="189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0" t="s">
        <v>130</v>
      </c>
      <c r="AT156" s="190" t="s">
        <v>126</v>
      </c>
      <c r="AU156" s="190" t="s">
        <v>131</v>
      </c>
      <c r="AY156" s="15" t="s">
        <v>123</v>
      </c>
      <c r="BE156" s="191">
        <f>IF(N156="základná",J156,0)</f>
        <v>0</v>
      </c>
      <c r="BF156" s="191">
        <f>IF(N156="znížená",J156,0)</f>
        <v>0</v>
      </c>
      <c r="BG156" s="191">
        <f>IF(N156="zákl. prenesená",J156,0)</f>
        <v>0</v>
      </c>
      <c r="BH156" s="191">
        <f>IF(N156="zníž. prenesená",J156,0)</f>
        <v>0</v>
      </c>
      <c r="BI156" s="191">
        <f>IF(N156="nulová",J156,0)</f>
        <v>0</v>
      </c>
      <c r="BJ156" s="15" t="s">
        <v>131</v>
      </c>
      <c r="BK156" s="191">
        <f>ROUND(I156*H156,2)</f>
        <v>0</v>
      </c>
      <c r="BL156" s="15" t="s">
        <v>130</v>
      </c>
      <c r="BM156" s="190" t="s">
        <v>353</v>
      </c>
    </row>
    <row r="157" s="2" customFormat="1" ht="24.15" customHeight="1">
      <c r="A157" s="34"/>
      <c r="B157" s="177"/>
      <c r="C157" s="178" t="s">
        <v>354</v>
      </c>
      <c r="D157" s="178" t="s">
        <v>126</v>
      </c>
      <c r="E157" s="179" t="s">
        <v>355</v>
      </c>
      <c r="F157" s="180" t="s">
        <v>356</v>
      </c>
      <c r="G157" s="181" t="s">
        <v>135</v>
      </c>
      <c r="H157" s="182">
        <v>7.5</v>
      </c>
      <c r="I157" s="183"/>
      <c r="J157" s="184">
        <f>ROUND(I157*H157,2)</f>
        <v>0</v>
      </c>
      <c r="K157" s="185"/>
      <c r="L157" s="35"/>
      <c r="M157" s="186" t="s">
        <v>1</v>
      </c>
      <c r="N157" s="187" t="s">
        <v>41</v>
      </c>
      <c r="O157" s="78"/>
      <c r="P157" s="188">
        <f>O157*H157</f>
        <v>0</v>
      </c>
      <c r="Q157" s="188">
        <v>2.0699999999999998</v>
      </c>
      <c r="R157" s="188">
        <f>Q157*H157</f>
        <v>15.524999999999999</v>
      </c>
      <c r="S157" s="188">
        <v>0</v>
      </c>
      <c r="T157" s="18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0" t="s">
        <v>130</v>
      </c>
      <c r="AT157" s="190" t="s">
        <v>126</v>
      </c>
      <c r="AU157" s="190" t="s">
        <v>131</v>
      </c>
      <c r="AY157" s="15" t="s">
        <v>123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5" t="s">
        <v>131</v>
      </c>
      <c r="BK157" s="191">
        <f>ROUND(I157*H157,2)</f>
        <v>0</v>
      </c>
      <c r="BL157" s="15" t="s">
        <v>130</v>
      </c>
      <c r="BM157" s="190" t="s">
        <v>357</v>
      </c>
    </row>
    <row r="158" s="2" customFormat="1" ht="24.15" customHeight="1">
      <c r="A158" s="34"/>
      <c r="B158" s="177"/>
      <c r="C158" s="178" t="s">
        <v>124</v>
      </c>
      <c r="D158" s="178" t="s">
        <v>126</v>
      </c>
      <c r="E158" s="179" t="s">
        <v>358</v>
      </c>
      <c r="F158" s="180" t="s">
        <v>359</v>
      </c>
      <c r="G158" s="181" t="s">
        <v>135</v>
      </c>
      <c r="H158" s="182">
        <v>6.984</v>
      </c>
      <c r="I158" s="183"/>
      <c r="J158" s="184">
        <f>ROUND(I158*H158,2)</f>
        <v>0</v>
      </c>
      <c r="K158" s="185"/>
      <c r="L158" s="35"/>
      <c r="M158" s="186" t="s">
        <v>1</v>
      </c>
      <c r="N158" s="187" t="s">
        <v>41</v>
      </c>
      <c r="O158" s="78"/>
      <c r="P158" s="188">
        <f>O158*H158</f>
        <v>0</v>
      </c>
      <c r="Q158" s="188">
        <v>2.4157199999999999</v>
      </c>
      <c r="R158" s="188">
        <f>Q158*H158</f>
        <v>16.87138848</v>
      </c>
      <c r="S158" s="188">
        <v>0</v>
      </c>
      <c r="T158" s="189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0" t="s">
        <v>130</v>
      </c>
      <c r="AT158" s="190" t="s">
        <v>126</v>
      </c>
      <c r="AU158" s="190" t="s">
        <v>131</v>
      </c>
      <c r="AY158" s="15" t="s">
        <v>123</v>
      </c>
      <c r="BE158" s="191">
        <f>IF(N158="základná",J158,0)</f>
        <v>0</v>
      </c>
      <c r="BF158" s="191">
        <f>IF(N158="znížená",J158,0)</f>
        <v>0</v>
      </c>
      <c r="BG158" s="191">
        <f>IF(N158="zákl. prenesená",J158,0)</f>
        <v>0</v>
      </c>
      <c r="BH158" s="191">
        <f>IF(N158="zníž. prenesená",J158,0)</f>
        <v>0</v>
      </c>
      <c r="BI158" s="191">
        <f>IF(N158="nulová",J158,0)</f>
        <v>0</v>
      </c>
      <c r="BJ158" s="15" t="s">
        <v>131</v>
      </c>
      <c r="BK158" s="191">
        <f>ROUND(I158*H158,2)</f>
        <v>0</v>
      </c>
      <c r="BL158" s="15" t="s">
        <v>130</v>
      </c>
      <c r="BM158" s="190" t="s">
        <v>360</v>
      </c>
    </row>
    <row r="159" s="2" customFormat="1" ht="24.15" customHeight="1">
      <c r="A159" s="34"/>
      <c r="B159" s="177"/>
      <c r="C159" s="178" t="s">
        <v>361</v>
      </c>
      <c r="D159" s="178" t="s">
        <v>126</v>
      </c>
      <c r="E159" s="179" t="s">
        <v>362</v>
      </c>
      <c r="F159" s="180" t="s">
        <v>363</v>
      </c>
      <c r="G159" s="181" t="s">
        <v>135</v>
      </c>
      <c r="H159" s="182">
        <v>10.5</v>
      </c>
      <c r="I159" s="183"/>
      <c r="J159" s="184">
        <f>ROUND(I159*H159,2)</f>
        <v>0</v>
      </c>
      <c r="K159" s="185"/>
      <c r="L159" s="35"/>
      <c r="M159" s="186" t="s">
        <v>1</v>
      </c>
      <c r="N159" s="187" t="s">
        <v>41</v>
      </c>
      <c r="O159" s="78"/>
      <c r="P159" s="188">
        <f>O159*H159</f>
        <v>0</v>
      </c>
      <c r="Q159" s="188">
        <v>2.4157199999999999</v>
      </c>
      <c r="R159" s="188">
        <f>Q159*H159</f>
        <v>25.36506</v>
      </c>
      <c r="S159" s="188">
        <v>0</v>
      </c>
      <c r="T159" s="189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0" t="s">
        <v>130</v>
      </c>
      <c r="AT159" s="190" t="s">
        <v>126</v>
      </c>
      <c r="AU159" s="190" t="s">
        <v>131</v>
      </c>
      <c r="AY159" s="15" t="s">
        <v>123</v>
      </c>
      <c r="BE159" s="191">
        <f>IF(N159="základná",J159,0)</f>
        <v>0</v>
      </c>
      <c r="BF159" s="191">
        <f>IF(N159="znížená",J159,0)</f>
        <v>0</v>
      </c>
      <c r="BG159" s="191">
        <f>IF(N159="zákl. prenesená",J159,0)</f>
        <v>0</v>
      </c>
      <c r="BH159" s="191">
        <f>IF(N159="zníž. prenesená",J159,0)</f>
        <v>0</v>
      </c>
      <c r="BI159" s="191">
        <f>IF(N159="nulová",J159,0)</f>
        <v>0</v>
      </c>
      <c r="BJ159" s="15" t="s">
        <v>131</v>
      </c>
      <c r="BK159" s="191">
        <f>ROUND(I159*H159,2)</f>
        <v>0</v>
      </c>
      <c r="BL159" s="15" t="s">
        <v>130</v>
      </c>
      <c r="BM159" s="190" t="s">
        <v>364</v>
      </c>
    </row>
    <row r="160" s="2" customFormat="1" ht="24.15" customHeight="1">
      <c r="A160" s="34"/>
      <c r="B160" s="177"/>
      <c r="C160" s="178" t="s">
        <v>222</v>
      </c>
      <c r="D160" s="178" t="s">
        <v>126</v>
      </c>
      <c r="E160" s="179" t="s">
        <v>365</v>
      </c>
      <c r="F160" s="180" t="s">
        <v>366</v>
      </c>
      <c r="G160" s="181" t="s">
        <v>129</v>
      </c>
      <c r="H160" s="182">
        <v>14.5</v>
      </c>
      <c r="I160" s="183"/>
      <c r="J160" s="184">
        <f>ROUND(I160*H160,2)</f>
        <v>0</v>
      </c>
      <c r="K160" s="185"/>
      <c r="L160" s="35"/>
      <c r="M160" s="186" t="s">
        <v>1</v>
      </c>
      <c r="N160" s="187" t="s">
        <v>41</v>
      </c>
      <c r="O160" s="78"/>
      <c r="P160" s="188">
        <f>O160*H160</f>
        <v>0</v>
      </c>
      <c r="Q160" s="188">
        <v>0.00067000000000000002</v>
      </c>
      <c r="R160" s="188">
        <f>Q160*H160</f>
        <v>0.0097149999999999997</v>
      </c>
      <c r="S160" s="188">
        <v>0</v>
      </c>
      <c r="T160" s="189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0" t="s">
        <v>130</v>
      </c>
      <c r="AT160" s="190" t="s">
        <v>126</v>
      </c>
      <c r="AU160" s="190" t="s">
        <v>131</v>
      </c>
      <c r="AY160" s="15" t="s">
        <v>123</v>
      </c>
      <c r="BE160" s="191">
        <f>IF(N160="základná",J160,0)</f>
        <v>0</v>
      </c>
      <c r="BF160" s="191">
        <f>IF(N160="znížená",J160,0)</f>
        <v>0</v>
      </c>
      <c r="BG160" s="191">
        <f>IF(N160="zákl. prenesená",J160,0)</f>
        <v>0</v>
      </c>
      <c r="BH160" s="191">
        <f>IF(N160="zníž. prenesená",J160,0)</f>
        <v>0</v>
      </c>
      <c r="BI160" s="191">
        <f>IF(N160="nulová",J160,0)</f>
        <v>0</v>
      </c>
      <c r="BJ160" s="15" t="s">
        <v>131</v>
      </c>
      <c r="BK160" s="191">
        <f>ROUND(I160*H160,2)</f>
        <v>0</v>
      </c>
      <c r="BL160" s="15" t="s">
        <v>130</v>
      </c>
      <c r="BM160" s="190" t="s">
        <v>367</v>
      </c>
    </row>
    <row r="161" s="2" customFormat="1" ht="24.15" customHeight="1">
      <c r="A161" s="34"/>
      <c r="B161" s="177"/>
      <c r="C161" s="178" t="s">
        <v>226</v>
      </c>
      <c r="D161" s="178" t="s">
        <v>126</v>
      </c>
      <c r="E161" s="179" t="s">
        <v>368</v>
      </c>
      <c r="F161" s="180" t="s">
        <v>369</v>
      </c>
      <c r="G161" s="181" t="s">
        <v>129</v>
      </c>
      <c r="H161" s="182">
        <v>14.5</v>
      </c>
      <c r="I161" s="183"/>
      <c r="J161" s="184">
        <f>ROUND(I161*H161,2)</f>
        <v>0</v>
      </c>
      <c r="K161" s="185"/>
      <c r="L161" s="35"/>
      <c r="M161" s="186" t="s">
        <v>1</v>
      </c>
      <c r="N161" s="187" t="s">
        <v>41</v>
      </c>
      <c r="O161" s="78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0" t="s">
        <v>130</v>
      </c>
      <c r="AT161" s="190" t="s">
        <v>126</v>
      </c>
      <c r="AU161" s="190" t="s">
        <v>131</v>
      </c>
      <c r="AY161" s="15" t="s">
        <v>123</v>
      </c>
      <c r="BE161" s="191">
        <f>IF(N161="základná",J161,0)</f>
        <v>0</v>
      </c>
      <c r="BF161" s="191">
        <f>IF(N161="znížená",J161,0)</f>
        <v>0</v>
      </c>
      <c r="BG161" s="191">
        <f>IF(N161="zákl. prenesená",J161,0)</f>
        <v>0</v>
      </c>
      <c r="BH161" s="191">
        <f>IF(N161="zníž. prenesená",J161,0)</f>
        <v>0</v>
      </c>
      <c r="BI161" s="191">
        <f>IF(N161="nulová",J161,0)</f>
        <v>0</v>
      </c>
      <c r="BJ161" s="15" t="s">
        <v>131</v>
      </c>
      <c r="BK161" s="191">
        <f>ROUND(I161*H161,2)</f>
        <v>0</v>
      </c>
      <c r="BL161" s="15" t="s">
        <v>130</v>
      </c>
      <c r="BM161" s="190" t="s">
        <v>370</v>
      </c>
    </row>
    <row r="162" s="2" customFormat="1" ht="33" customHeight="1">
      <c r="A162" s="34"/>
      <c r="B162" s="177"/>
      <c r="C162" s="178" t="s">
        <v>232</v>
      </c>
      <c r="D162" s="178" t="s">
        <v>126</v>
      </c>
      <c r="E162" s="179" t="s">
        <v>371</v>
      </c>
      <c r="F162" s="180" t="s">
        <v>372</v>
      </c>
      <c r="G162" s="181" t="s">
        <v>129</v>
      </c>
      <c r="H162" s="182">
        <v>122.91800000000001</v>
      </c>
      <c r="I162" s="183"/>
      <c r="J162" s="184">
        <f>ROUND(I162*H162,2)</f>
        <v>0</v>
      </c>
      <c r="K162" s="185"/>
      <c r="L162" s="35"/>
      <c r="M162" s="186" t="s">
        <v>1</v>
      </c>
      <c r="N162" s="187" t="s">
        <v>41</v>
      </c>
      <c r="O162" s="78"/>
      <c r="P162" s="188">
        <f>O162*H162</f>
        <v>0</v>
      </c>
      <c r="Q162" s="188">
        <v>0.0062700000000000004</v>
      </c>
      <c r="R162" s="188">
        <f>Q162*H162</f>
        <v>0.77069586000000012</v>
      </c>
      <c r="S162" s="188">
        <v>0</v>
      </c>
      <c r="T162" s="189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0" t="s">
        <v>130</v>
      </c>
      <c r="AT162" s="190" t="s">
        <v>126</v>
      </c>
      <c r="AU162" s="190" t="s">
        <v>131</v>
      </c>
      <c r="AY162" s="15" t="s">
        <v>123</v>
      </c>
      <c r="BE162" s="191">
        <f>IF(N162="základná",J162,0)</f>
        <v>0</v>
      </c>
      <c r="BF162" s="191">
        <f>IF(N162="znížená",J162,0)</f>
        <v>0</v>
      </c>
      <c r="BG162" s="191">
        <f>IF(N162="zákl. prenesená",J162,0)</f>
        <v>0</v>
      </c>
      <c r="BH162" s="191">
        <f>IF(N162="zníž. prenesená",J162,0)</f>
        <v>0</v>
      </c>
      <c r="BI162" s="191">
        <f>IF(N162="nulová",J162,0)</f>
        <v>0</v>
      </c>
      <c r="BJ162" s="15" t="s">
        <v>131</v>
      </c>
      <c r="BK162" s="191">
        <f>ROUND(I162*H162,2)</f>
        <v>0</v>
      </c>
      <c r="BL162" s="15" t="s">
        <v>130</v>
      </c>
      <c r="BM162" s="190" t="s">
        <v>373</v>
      </c>
    </row>
    <row r="163" s="2" customFormat="1" ht="33" customHeight="1">
      <c r="A163" s="34"/>
      <c r="B163" s="177"/>
      <c r="C163" s="178" t="s">
        <v>374</v>
      </c>
      <c r="D163" s="178" t="s">
        <v>126</v>
      </c>
      <c r="E163" s="179" t="s">
        <v>375</v>
      </c>
      <c r="F163" s="180" t="s">
        <v>376</v>
      </c>
      <c r="G163" s="181" t="s">
        <v>129</v>
      </c>
      <c r="H163" s="182">
        <v>77</v>
      </c>
      <c r="I163" s="183"/>
      <c r="J163" s="184">
        <f>ROUND(I163*H163,2)</f>
        <v>0</v>
      </c>
      <c r="K163" s="185"/>
      <c r="L163" s="35"/>
      <c r="M163" s="186" t="s">
        <v>1</v>
      </c>
      <c r="N163" s="187" t="s">
        <v>41</v>
      </c>
      <c r="O163" s="78"/>
      <c r="P163" s="188">
        <f>O163*H163</f>
        <v>0</v>
      </c>
      <c r="Q163" s="188">
        <v>0.0062700000000000004</v>
      </c>
      <c r="R163" s="188">
        <f>Q163*H163</f>
        <v>0.48279000000000005</v>
      </c>
      <c r="S163" s="188">
        <v>0</v>
      </c>
      <c r="T163" s="189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0" t="s">
        <v>130</v>
      </c>
      <c r="AT163" s="190" t="s">
        <v>126</v>
      </c>
      <c r="AU163" s="190" t="s">
        <v>131</v>
      </c>
      <c r="AY163" s="15" t="s">
        <v>123</v>
      </c>
      <c r="BE163" s="191">
        <f>IF(N163="základná",J163,0)</f>
        <v>0</v>
      </c>
      <c r="BF163" s="191">
        <f>IF(N163="znížená",J163,0)</f>
        <v>0</v>
      </c>
      <c r="BG163" s="191">
        <f>IF(N163="zákl. prenesená",J163,0)</f>
        <v>0</v>
      </c>
      <c r="BH163" s="191">
        <f>IF(N163="zníž. prenesená",J163,0)</f>
        <v>0</v>
      </c>
      <c r="BI163" s="191">
        <f>IF(N163="nulová",J163,0)</f>
        <v>0</v>
      </c>
      <c r="BJ163" s="15" t="s">
        <v>131</v>
      </c>
      <c r="BK163" s="191">
        <f>ROUND(I163*H163,2)</f>
        <v>0</v>
      </c>
      <c r="BL163" s="15" t="s">
        <v>130</v>
      </c>
      <c r="BM163" s="190" t="s">
        <v>377</v>
      </c>
    </row>
    <row r="164" s="2" customFormat="1" ht="33" customHeight="1">
      <c r="A164" s="34"/>
      <c r="B164" s="177"/>
      <c r="C164" s="178" t="s">
        <v>242</v>
      </c>
      <c r="D164" s="178" t="s">
        <v>126</v>
      </c>
      <c r="E164" s="179" t="s">
        <v>378</v>
      </c>
      <c r="F164" s="180" t="s">
        <v>379</v>
      </c>
      <c r="G164" s="181" t="s">
        <v>135</v>
      </c>
      <c r="H164" s="182">
        <v>22.934999999999999</v>
      </c>
      <c r="I164" s="183"/>
      <c r="J164" s="184">
        <f>ROUND(I164*H164,2)</f>
        <v>0</v>
      </c>
      <c r="K164" s="185"/>
      <c r="L164" s="35"/>
      <c r="M164" s="186" t="s">
        <v>1</v>
      </c>
      <c r="N164" s="187" t="s">
        <v>41</v>
      </c>
      <c r="O164" s="78"/>
      <c r="P164" s="188">
        <f>O164*H164</f>
        <v>0</v>
      </c>
      <c r="Q164" s="188">
        <v>2.1170900000000001</v>
      </c>
      <c r="R164" s="188">
        <f>Q164*H164</f>
        <v>48.555459149999997</v>
      </c>
      <c r="S164" s="188">
        <v>0</v>
      </c>
      <c r="T164" s="189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0" t="s">
        <v>130</v>
      </c>
      <c r="AT164" s="190" t="s">
        <v>126</v>
      </c>
      <c r="AU164" s="190" t="s">
        <v>131</v>
      </c>
      <c r="AY164" s="15" t="s">
        <v>123</v>
      </c>
      <c r="BE164" s="191">
        <f>IF(N164="základná",J164,0)</f>
        <v>0</v>
      </c>
      <c r="BF164" s="191">
        <f>IF(N164="znížená",J164,0)</f>
        <v>0</v>
      </c>
      <c r="BG164" s="191">
        <f>IF(N164="zákl. prenesená",J164,0)</f>
        <v>0</v>
      </c>
      <c r="BH164" s="191">
        <f>IF(N164="zníž. prenesená",J164,0)</f>
        <v>0</v>
      </c>
      <c r="BI164" s="191">
        <f>IF(N164="nulová",J164,0)</f>
        <v>0</v>
      </c>
      <c r="BJ164" s="15" t="s">
        <v>131</v>
      </c>
      <c r="BK164" s="191">
        <f>ROUND(I164*H164,2)</f>
        <v>0</v>
      </c>
      <c r="BL164" s="15" t="s">
        <v>130</v>
      </c>
      <c r="BM164" s="190" t="s">
        <v>380</v>
      </c>
    </row>
    <row r="165" s="2" customFormat="1" ht="37.8" customHeight="1">
      <c r="A165" s="34"/>
      <c r="B165" s="177"/>
      <c r="C165" s="178" t="s">
        <v>246</v>
      </c>
      <c r="D165" s="178" t="s">
        <v>126</v>
      </c>
      <c r="E165" s="179" t="s">
        <v>381</v>
      </c>
      <c r="F165" s="180" t="s">
        <v>382</v>
      </c>
      <c r="G165" s="181" t="s">
        <v>135</v>
      </c>
      <c r="H165" s="182">
        <v>4.1699999999999999</v>
      </c>
      <c r="I165" s="183"/>
      <c r="J165" s="184">
        <f>ROUND(I165*H165,2)</f>
        <v>0</v>
      </c>
      <c r="K165" s="185"/>
      <c r="L165" s="35"/>
      <c r="M165" s="186" t="s">
        <v>1</v>
      </c>
      <c r="N165" s="187" t="s">
        <v>41</v>
      </c>
      <c r="O165" s="78"/>
      <c r="P165" s="188">
        <f>O165*H165</f>
        <v>0</v>
      </c>
      <c r="Q165" s="188">
        <v>2.1170900000000001</v>
      </c>
      <c r="R165" s="188">
        <f>Q165*H165</f>
        <v>8.8282653</v>
      </c>
      <c r="S165" s="188">
        <v>0</v>
      </c>
      <c r="T165" s="189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0" t="s">
        <v>130</v>
      </c>
      <c r="AT165" s="190" t="s">
        <v>126</v>
      </c>
      <c r="AU165" s="190" t="s">
        <v>131</v>
      </c>
      <c r="AY165" s="15" t="s">
        <v>123</v>
      </c>
      <c r="BE165" s="191">
        <f>IF(N165="základná",J165,0)</f>
        <v>0</v>
      </c>
      <c r="BF165" s="191">
        <f>IF(N165="znížená",J165,0)</f>
        <v>0</v>
      </c>
      <c r="BG165" s="191">
        <f>IF(N165="zákl. prenesená",J165,0)</f>
        <v>0</v>
      </c>
      <c r="BH165" s="191">
        <f>IF(N165="zníž. prenesená",J165,0)</f>
        <v>0</v>
      </c>
      <c r="BI165" s="191">
        <f>IF(N165="nulová",J165,0)</f>
        <v>0</v>
      </c>
      <c r="BJ165" s="15" t="s">
        <v>131</v>
      </c>
      <c r="BK165" s="191">
        <f>ROUND(I165*H165,2)</f>
        <v>0</v>
      </c>
      <c r="BL165" s="15" t="s">
        <v>130</v>
      </c>
      <c r="BM165" s="190" t="s">
        <v>383</v>
      </c>
    </row>
    <row r="166" s="2" customFormat="1" ht="24.15" customHeight="1">
      <c r="A166" s="34"/>
      <c r="B166" s="177"/>
      <c r="C166" s="178" t="s">
        <v>260</v>
      </c>
      <c r="D166" s="178" t="s">
        <v>126</v>
      </c>
      <c r="E166" s="179" t="s">
        <v>384</v>
      </c>
      <c r="F166" s="180" t="s">
        <v>385</v>
      </c>
      <c r="G166" s="181" t="s">
        <v>135</v>
      </c>
      <c r="H166" s="182">
        <v>10.007999999999999</v>
      </c>
      <c r="I166" s="183"/>
      <c r="J166" s="184">
        <f>ROUND(I166*H166,2)</f>
        <v>0</v>
      </c>
      <c r="K166" s="185"/>
      <c r="L166" s="35"/>
      <c r="M166" s="186" t="s">
        <v>1</v>
      </c>
      <c r="N166" s="187" t="s">
        <v>41</v>
      </c>
      <c r="O166" s="78"/>
      <c r="P166" s="188">
        <f>O166*H166</f>
        <v>0</v>
      </c>
      <c r="Q166" s="188">
        <v>2.4157199999999999</v>
      </c>
      <c r="R166" s="188">
        <f>Q166*H166</f>
        <v>24.176525759999997</v>
      </c>
      <c r="S166" s="188">
        <v>0</v>
      </c>
      <c r="T166" s="189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0" t="s">
        <v>130</v>
      </c>
      <c r="AT166" s="190" t="s">
        <v>126</v>
      </c>
      <c r="AU166" s="190" t="s">
        <v>131</v>
      </c>
      <c r="AY166" s="15" t="s">
        <v>123</v>
      </c>
      <c r="BE166" s="191">
        <f>IF(N166="základná",J166,0)</f>
        <v>0</v>
      </c>
      <c r="BF166" s="191">
        <f>IF(N166="znížená",J166,0)</f>
        <v>0</v>
      </c>
      <c r="BG166" s="191">
        <f>IF(N166="zákl. prenesená",J166,0)</f>
        <v>0</v>
      </c>
      <c r="BH166" s="191">
        <f>IF(N166="zníž. prenesená",J166,0)</f>
        <v>0</v>
      </c>
      <c r="BI166" s="191">
        <f>IF(N166="nulová",J166,0)</f>
        <v>0</v>
      </c>
      <c r="BJ166" s="15" t="s">
        <v>131</v>
      </c>
      <c r="BK166" s="191">
        <f>ROUND(I166*H166,2)</f>
        <v>0</v>
      </c>
      <c r="BL166" s="15" t="s">
        <v>130</v>
      </c>
      <c r="BM166" s="190" t="s">
        <v>386</v>
      </c>
    </row>
    <row r="167" s="2" customFormat="1" ht="24.15" customHeight="1">
      <c r="A167" s="34"/>
      <c r="B167" s="177"/>
      <c r="C167" s="178" t="s">
        <v>214</v>
      </c>
      <c r="D167" s="178" t="s">
        <v>126</v>
      </c>
      <c r="E167" s="179" t="s">
        <v>387</v>
      </c>
      <c r="F167" s="180" t="s">
        <v>388</v>
      </c>
      <c r="G167" s="181" t="s">
        <v>193</v>
      </c>
      <c r="H167" s="182">
        <v>1</v>
      </c>
      <c r="I167" s="183"/>
      <c r="J167" s="184">
        <f>ROUND(I167*H167,2)</f>
        <v>0</v>
      </c>
      <c r="K167" s="185"/>
      <c r="L167" s="35"/>
      <c r="M167" s="186" t="s">
        <v>1</v>
      </c>
      <c r="N167" s="187" t="s">
        <v>41</v>
      </c>
      <c r="O167" s="78"/>
      <c r="P167" s="188">
        <f>O167*H167</f>
        <v>0</v>
      </c>
      <c r="Q167" s="188">
        <v>1.01895</v>
      </c>
      <c r="R167" s="188">
        <f>Q167*H167</f>
        <v>1.01895</v>
      </c>
      <c r="S167" s="188">
        <v>0</v>
      </c>
      <c r="T167" s="189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0" t="s">
        <v>130</v>
      </c>
      <c r="AT167" s="190" t="s">
        <v>126</v>
      </c>
      <c r="AU167" s="190" t="s">
        <v>131</v>
      </c>
      <c r="AY167" s="15" t="s">
        <v>123</v>
      </c>
      <c r="BE167" s="191">
        <f>IF(N167="základná",J167,0)</f>
        <v>0</v>
      </c>
      <c r="BF167" s="191">
        <f>IF(N167="znížená",J167,0)</f>
        <v>0</v>
      </c>
      <c r="BG167" s="191">
        <f>IF(N167="zákl. prenesená",J167,0)</f>
        <v>0</v>
      </c>
      <c r="BH167" s="191">
        <f>IF(N167="zníž. prenesená",J167,0)</f>
        <v>0</v>
      </c>
      <c r="BI167" s="191">
        <f>IF(N167="nulová",J167,0)</f>
        <v>0</v>
      </c>
      <c r="BJ167" s="15" t="s">
        <v>131</v>
      </c>
      <c r="BK167" s="191">
        <f>ROUND(I167*H167,2)</f>
        <v>0</v>
      </c>
      <c r="BL167" s="15" t="s">
        <v>130</v>
      </c>
      <c r="BM167" s="190" t="s">
        <v>389</v>
      </c>
    </row>
    <row r="168" s="2" customFormat="1" ht="37.8" customHeight="1">
      <c r="A168" s="34"/>
      <c r="B168" s="177"/>
      <c r="C168" s="178" t="s">
        <v>267</v>
      </c>
      <c r="D168" s="178" t="s">
        <v>126</v>
      </c>
      <c r="E168" s="179" t="s">
        <v>390</v>
      </c>
      <c r="F168" s="180" t="s">
        <v>391</v>
      </c>
      <c r="G168" s="181" t="s">
        <v>193</v>
      </c>
      <c r="H168" s="182">
        <v>0.52000000000000002</v>
      </c>
      <c r="I168" s="183"/>
      <c r="J168" s="184">
        <f>ROUND(I168*H168,2)</f>
        <v>0</v>
      </c>
      <c r="K168" s="185"/>
      <c r="L168" s="35"/>
      <c r="M168" s="186" t="s">
        <v>1</v>
      </c>
      <c r="N168" s="187" t="s">
        <v>41</v>
      </c>
      <c r="O168" s="78"/>
      <c r="P168" s="188">
        <f>O168*H168</f>
        <v>0</v>
      </c>
      <c r="Q168" s="188">
        <v>1.002</v>
      </c>
      <c r="R168" s="188">
        <f>Q168*H168</f>
        <v>0.52104000000000006</v>
      </c>
      <c r="S168" s="188">
        <v>0</v>
      </c>
      <c r="T168" s="189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0" t="s">
        <v>130</v>
      </c>
      <c r="AT168" s="190" t="s">
        <v>126</v>
      </c>
      <c r="AU168" s="190" t="s">
        <v>131</v>
      </c>
      <c r="AY168" s="15" t="s">
        <v>123</v>
      </c>
      <c r="BE168" s="191">
        <f>IF(N168="základná",J168,0)</f>
        <v>0</v>
      </c>
      <c r="BF168" s="191">
        <f>IF(N168="znížená",J168,0)</f>
        <v>0</v>
      </c>
      <c r="BG168" s="191">
        <f>IF(N168="zákl. prenesená",J168,0)</f>
        <v>0</v>
      </c>
      <c r="BH168" s="191">
        <f>IF(N168="zníž. prenesená",J168,0)</f>
        <v>0</v>
      </c>
      <c r="BI168" s="191">
        <f>IF(N168="nulová",J168,0)</f>
        <v>0</v>
      </c>
      <c r="BJ168" s="15" t="s">
        <v>131</v>
      </c>
      <c r="BK168" s="191">
        <f>ROUND(I168*H168,2)</f>
        <v>0</v>
      </c>
      <c r="BL168" s="15" t="s">
        <v>130</v>
      </c>
      <c r="BM168" s="190" t="s">
        <v>392</v>
      </c>
    </row>
    <row r="169" s="12" customFormat="1" ht="22.8" customHeight="1">
      <c r="A169" s="12"/>
      <c r="B169" s="165"/>
      <c r="C169" s="12"/>
      <c r="D169" s="166" t="s">
        <v>74</v>
      </c>
      <c r="E169" s="175" t="s">
        <v>137</v>
      </c>
      <c r="F169" s="175" t="s">
        <v>393</v>
      </c>
      <c r="G169" s="12"/>
      <c r="H169" s="12"/>
      <c r="I169" s="168"/>
      <c r="J169" s="176">
        <f>BK169</f>
        <v>0</v>
      </c>
      <c r="K169" s="12"/>
      <c r="L169" s="165"/>
      <c r="M169" s="169"/>
      <c r="N169" s="170"/>
      <c r="O169" s="170"/>
      <c r="P169" s="171">
        <f>SUM(P170:P180)</f>
        <v>0</v>
      </c>
      <c r="Q169" s="170"/>
      <c r="R169" s="171">
        <f>SUM(R170:R180)</f>
        <v>25.939139639999993</v>
      </c>
      <c r="S169" s="170"/>
      <c r="T169" s="172">
        <f>SUM(T170:T180)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6" t="s">
        <v>83</v>
      </c>
      <c r="AT169" s="173" t="s">
        <v>74</v>
      </c>
      <c r="AU169" s="173" t="s">
        <v>83</v>
      </c>
      <c r="AY169" s="166" t="s">
        <v>123</v>
      </c>
      <c r="BK169" s="174">
        <f>SUM(BK170:BK180)</f>
        <v>0</v>
      </c>
    </row>
    <row r="170" s="2" customFormat="1" ht="24.15" customHeight="1">
      <c r="A170" s="34"/>
      <c r="B170" s="177"/>
      <c r="C170" s="178" t="s">
        <v>394</v>
      </c>
      <c r="D170" s="178" t="s">
        <v>126</v>
      </c>
      <c r="E170" s="179" t="s">
        <v>395</v>
      </c>
      <c r="F170" s="180" t="s">
        <v>396</v>
      </c>
      <c r="G170" s="181" t="s">
        <v>160</v>
      </c>
      <c r="H170" s="182">
        <v>2.6499999999999999</v>
      </c>
      <c r="I170" s="183"/>
      <c r="J170" s="184">
        <f>ROUND(I170*H170,2)</f>
        <v>0</v>
      </c>
      <c r="K170" s="185"/>
      <c r="L170" s="35"/>
      <c r="M170" s="186" t="s">
        <v>1</v>
      </c>
      <c r="N170" s="187" t="s">
        <v>41</v>
      </c>
      <c r="O170" s="78"/>
      <c r="P170" s="188">
        <f>O170*H170</f>
        <v>0</v>
      </c>
      <c r="Q170" s="188">
        <v>0.0099500000000000005</v>
      </c>
      <c r="R170" s="188">
        <f>Q170*H170</f>
        <v>0.026367500000000002</v>
      </c>
      <c r="S170" s="188">
        <v>0</v>
      </c>
      <c r="T170" s="189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0" t="s">
        <v>130</v>
      </c>
      <c r="AT170" s="190" t="s">
        <v>126</v>
      </c>
      <c r="AU170" s="190" t="s">
        <v>131</v>
      </c>
      <c r="AY170" s="15" t="s">
        <v>123</v>
      </c>
      <c r="BE170" s="191">
        <f>IF(N170="základná",J170,0)</f>
        <v>0</v>
      </c>
      <c r="BF170" s="191">
        <f>IF(N170="znížená",J170,0)</f>
        <v>0</v>
      </c>
      <c r="BG170" s="191">
        <f>IF(N170="zákl. prenesená",J170,0)</f>
        <v>0</v>
      </c>
      <c r="BH170" s="191">
        <f>IF(N170="zníž. prenesená",J170,0)</f>
        <v>0</v>
      </c>
      <c r="BI170" s="191">
        <f>IF(N170="nulová",J170,0)</f>
        <v>0</v>
      </c>
      <c r="BJ170" s="15" t="s">
        <v>131</v>
      </c>
      <c r="BK170" s="191">
        <f>ROUND(I170*H170,2)</f>
        <v>0</v>
      </c>
      <c r="BL170" s="15" t="s">
        <v>130</v>
      </c>
      <c r="BM170" s="190" t="s">
        <v>397</v>
      </c>
    </row>
    <row r="171" s="2" customFormat="1" ht="24.15" customHeight="1">
      <c r="A171" s="34"/>
      <c r="B171" s="177"/>
      <c r="C171" s="178" t="s">
        <v>398</v>
      </c>
      <c r="D171" s="178" t="s">
        <v>126</v>
      </c>
      <c r="E171" s="179" t="s">
        <v>399</v>
      </c>
      <c r="F171" s="180" t="s">
        <v>400</v>
      </c>
      <c r="G171" s="181" t="s">
        <v>160</v>
      </c>
      <c r="H171" s="182">
        <v>16.829999999999998</v>
      </c>
      <c r="I171" s="183"/>
      <c r="J171" s="184">
        <f>ROUND(I171*H171,2)</f>
        <v>0</v>
      </c>
      <c r="K171" s="185"/>
      <c r="L171" s="35"/>
      <c r="M171" s="186" t="s">
        <v>1</v>
      </c>
      <c r="N171" s="187" t="s">
        <v>41</v>
      </c>
      <c r="O171" s="78"/>
      <c r="P171" s="188">
        <f>O171*H171</f>
        <v>0</v>
      </c>
      <c r="Q171" s="188">
        <v>0.01363</v>
      </c>
      <c r="R171" s="188">
        <f>Q171*H171</f>
        <v>0.22939289999999998</v>
      </c>
      <c r="S171" s="188">
        <v>0</v>
      </c>
      <c r="T171" s="189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0" t="s">
        <v>130</v>
      </c>
      <c r="AT171" s="190" t="s">
        <v>126</v>
      </c>
      <c r="AU171" s="190" t="s">
        <v>131</v>
      </c>
      <c r="AY171" s="15" t="s">
        <v>123</v>
      </c>
      <c r="BE171" s="191">
        <f>IF(N171="základná",J171,0)</f>
        <v>0</v>
      </c>
      <c r="BF171" s="191">
        <f>IF(N171="znížená",J171,0)</f>
        <v>0</v>
      </c>
      <c r="BG171" s="191">
        <f>IF(N171="zákl. prenesená",J171,0)</f>
        <v>0</v>
      </c>
      <c r="BH171" s="191">
        <f>IF(N171="zníž. prenesená",J171,0)</f>
        <v>0</v>
      </c>
      <c r="BI171" s="191">
        <f>IF(N171="nulová",J171,0)</f>
        <v>0</v>
      </c>
      <c r="BJ171" s="15" t="s">
        <v>131</v>
      </c>
      <c r="BK171" s="191">
        <f>ROUND(I171*H171,2)</f>
        <v>0</v>
      </c>
      <c r="BL171" s="15" t="s">
        <v>130</v>
      </c>
      <c r="BM171" s="190" t="s">
        <v>401</v>
      </c>
    </row>
    <row r="172" s="2" customFormat="1" ht="24.15" customHeight="1">
      <c r="A172" s="34"/>
      <c r="B172" s="177"/>
      <c r="C172" s="178" t="s">
        <v>402</v>
      </c>
      <c r="D172" s="178" t="s">
        <v>126</v>
      </c>
      <c r="E172" s="179" t="s">
        <v>403</v>
      </c>
      <c r="F172" s="180" t="s">
        <v>404</v>
      </c>
      <c r="G172" s="181" t="s">
        <v>160</v>
      </c>
      <c r="H172" s="182">
        <v>46.68</v>
      </c>
      <c r="I172" s="183"/>
      <c r="J172" s="184">
        <f>ROUND(I172*H172,2)</f>
        <v>0</v>
      </c>
      <c r="K172" s="185"/>
      <c r="L172" s="35"/>
      <c r="M172" s="186" t="s">
        <v>1</v>
      </c>
      <c r="N172" s="187" t="s">
        <v>41</v>
      </c>
      <c r="O172" s="78"/>
      <c r="P172" s="188">
        <f>O172*H172</f>
        <v>0</v>
      </c>
      <c r="Q172" s="188">
        <v>0.015879999999999998</v>
      </c>
      <c r="R172" s="188">
        <f>Q172*H172</f>
        <v>0.74127839999999989</v>
      </c>
      <c r="S172" s="188">
        <v>0</v>
      </c>
      <c r="T172" s="189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0" t="s">
        <v>130</v>
      </c>
      <c r="AT172" s="190" t="s">
        <v>126</v>
      </c>
      <c r="AU172" s="190" t="s">
        <v>131</v>
      </c>
      <c r="AY172" s="15" t="s">
        <v>123</v>
      </c>
      <c r="BE172" s="191">
        <f>IF(N172="základná",J172,0)</f>
        <v>0</v>
      </c>
      <c r="BF172" s="191">
        <f>IF(N172="znížená",J172,0)</f>
        <v>0</v>
      </c>
      <c r="BG172" s="191">
        <f>IF(N172="zákl. prenesená",J172,0)</f>
        <v>0</v>
      </c>
      <c r="BH172" s="191">
        <f>IF(N172="zníž. prenesená",J172,0)</f>
        <v>0</v>
      </c>
      <c r="BI172" s="191">
        <f>IF(N172="nulová",J172,0)</f>
        <v>0</v>
      </c>
      <c r="BJ172" s="15" t="s">
        <v>131</v>
      </c>
      <c r="BK172" s="191">
        <f>ROUND(I172*H172,2)</f>
        <v>0</v>
      </c>
      <c r="BL172" s="15" t="s">
        <v>130</v>
      </c>
      <c r="BM172" s="190" t="s">
        <v>405</v>
      </c>
    </row>
    <row r="173" s="2" customFormat="1" ht="37.8" customHeight="1">
      <c r="A173" s="34"/>
      <c r="B173" s="177"/>
      <c r="C173" s="178" t="s">
        <v>406</v>
      </c>
      <c r="D173" s="178" t="s">
        <v>126</v>
      </c>
      <c r="E173" s="179" t="s">
        <v>407</v>
      </c>
      <c r="F173" s="180" t="s">
        <v>408</v>
      </c>
      <c r="G173" s="181" t="s">
        <v>135</v>
      </c>
      <c r="H173" s="182">
        <v>22.347000000000001</v>
      </c>
      <c r="I173" s="183"/>
      <c r="J173" s="184">
        <f>ROUND(I173*H173,2)</f>
        <v>0</v>
      </c>
      <c r="K173" s="185"/>
      <c r="L173" s="35"/>
      <c r="M173" s="186" t="s">
        <v>1</v>
      </c>
      <c r="N173" s="187" t="s">
        <v>41</v>
      </c>
      <c r="O173" s="78"/>
      <c r="P173" s="188">
        <f>O173*H173</f>
        <v>0</v>
      </c>
      <c r="Q173" s="188">
        <v>0.67193999999999998</v>
      </c>
      <c r="R173" s="188">
        <f>Q173*H173</f>
        <v>15.015843180000001</v>
      </c>
      <c r="S173" s="188">
        <v>0</v>
      </c>
      <c r="T173" s="189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0" t="s">
        <v>130</v>
      </c>
      <c r="AT173" s="190" t="s">
        <v>126</v>
      </c>
      <c r="AU173" s="190" t="s">
        <v>131</v>
      </c>
      <c r="AY173" s="15" t="s">
        <v>123</v>
      </c>
      <c r="BE173" s="191">
        <f>IF(N173="základná",J173,0)</f>
        <v>0</v>
      </c>
      <c r="BF173" s="191">
        <f>IF(N173="znížená",J173,0)</f>
        <v>0</v>
      </c>
      <c r="BG173" s="191">
        <f>IF(N173="zákl. prenesená",J173,0)</f>
        <v>0</v>
      </c>
      <c r="BH173" s="191">
        <f>IF(N173="zníž. prenesená",J173,0)</f>
        <v>0</v>
      </c>
      <c r="BI173" s="191">
        <f>IF(N173="nulová",J173,0)</f>
        <v>0</v>
      </c>
      <c r="BJ173" s="15" t="s">
        <v>131</v>
      </c>
      <c r="BK173" s="191">
        <f>ROUND(I173*H173,2)</f>
        <v>0</v>
      </c>
      <c r="BL173" s="15" t="s">
        <v>130</v>
      </c>
      <c r="BM173" s="190" t="s">
        <v>409</v>
      </c>
    </row>
    <row r="174" s="2" customFormat="1" ht="24.15" customHeight="1">
      <c r="A174" s="34"/>
      <c r="B174" s="177"/>
      <c r="C174" s="178" t="s">
        <v>410</v>
      </c>
      <c r="D174" s="178" t="s">
        <v>126</v>
      </c>
      <c r="E174" s="179" t="s">
        <v>411</v>
      </c>
      <c r="F174" s="180" t="s">
        <v>412</v>
      </c>
      <c r="G174" s="181" t="s">
        <v>155</v>
      </c>
      <c r="H174" s="182">
        <v>4</v>
      </c>
      <c r="I174" s="183"/>
      <c r="J174" s="184">
        <f>ROUND(I174*H174,2)</f>
        <v>0</v>
      </c>
      <c r="K174" s="185"/>
      <c r="L174" s="35"/>
      <c r="M174" s="186" t="s">
        <v>1</v>
      </c>
      <c r="N174" s="187" t="s">
        <v>41</v>
      </c>
      <c r="O174" s="78"/>
      <c r="P174" s="188">
        <f>O174*H174</f>
        <v>0</v>
      </c>
      <c r="Q174" s="188">
        <v>0.028760000000000001</v>
      </c>
      <c r="R174" s="188">
        <f>Q174*H174</f>
        <v>0.11504</v>
      </c>
      <c r="S174" s="188">
        <v>0</v>
      </c>
      <c r="T174" s="189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0" t="s">
        <v>130</v>
      </c>
      <c r="AT174" s="190" t="s">
        <v>126</v>
      </c>
      <c r="AU174" s="190" t="s">
        <v>131</v>
      </c>
      <c r="AY174" s="15" t="s">
        <v>123</v>
      </c>
      <c r="BE174" s="191">
        <f>IF(N174="základná",J174,0)</f>
        <v>0</v>
      </c>
      <c r="BF174" s="191">
        <f>IF(N174="znížená",J174,0)</f>
        <v>0</v>
      </c>
      <c r="BG174" s="191">
        <f>IF(N174="zákl. prenesená",J174,0)</f>
        <v>0</v>
      </c>
      <c r="BH174" s="191">
        <f>IF(N174="zníž. prenesená",J174,0)</f>
        <v>0</v>
      </c>
      <c r="BI174" s="191">
        <f>IF(N174="nulová",J174,0)</f>
        <v>0</v>
      </c>
      <c r="BJ174" s="15" t="s">
        <v>131</v>
      </c>
      <c r="BK174" s="191">
        <f>ROUND(I174*H174,2)</f>
        <v>0</v>
      </c>
      <c r="BL174" s="15" t="s">
        <v>130</v>
      </c>
      <c r="BM174" s="190" t="s">
        <v>413</v>
      </c>
    </row>
    <row r="175" s="2" customFormat="1" ht="24.15" customHeight="1">
      <c r="A175" s="34"/>
      <c r="B175" s="177"/>
      <c r="C175" s="178" t="s">
        <v>414</v>
      </c>
      <c r="D175" s="178" t="s">
        <v>126</v>
      </c>
      <c r="E175" s="179" t="s">
        <v>415</v>
      </c>
      <c r="F175" s="180" t="s">
        <v>416</v>
      </c>
      <c r="G175" s="181" t="s">
        <v>155</v>
      </c>
      <c r="H175" s="182">
        <v>4</v>
      </c>
      <c r="I175" s="183"/>
      <c r="J175" s="184">
        <f>ROUND(I175*H175,2)</f>
        <v>0</v>
      </c>
      <c r="K175" s="185"/>
      <c r="L175" s="35"/>
      <c r="M175" s="186" t="s">
        <v>1</v>
      </c>
      <c r="N175" s="187" t="s">
        <v>41</v>
      </c>
      <c r="O175" s="78"/>
      <c r="P175" s="188">
        <f>O175*H175</f>
        <v>0</v>
      </c>
      <c r="Q175" s="188">
        <v>0.11149000000000001</v>
      </c>
      <c r="R175" s="188">
        <f>Q175*H175</f>
        <v>0.44596000000000002</v>
      </c>
      <c r="S175" s="188">
        <v>0</v>
      </c>
      <c r="T175" s="18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0" t="s">
        <v>130</v>
      </c>
      <c r="AT175" s="190" t="s">
        <v>126</v>
      </c>
      <c r="AU175" s="190" t="s">
        <v>131</v>
      </c>
      <c r="AY175" s="15" t="s">
        <v>123</v>
      </c>
      <c r="BE175" s="191">
        <f>IF(N175="základná",J175,0)</f>
        <v>0</v>
      </c>
      <c r="BF175" s="191">
        <f>IF(N175="znížená",J175,0)</f>
        <v>0</v>
      </c>
      <c r="BG175" s="191">
        <f>IF(N175="zákl. prenesená",J175,0)</f>
        <v>0</v>
      </c>
      <c r="BH175" s="191">
        <f>IF(N175="zníž. prenesená",J175,0)</f>
        <v>0</v>
      </c>
      <c r="BI175" s="191">
        <f>IF(N175="nulová",J175,0)</f>
        <v>0</v>
      </c>
      <c r="BJ175" s="15" t="s">
        <v>131</v>
      </c>
      <c r="BK175" s="191">
        <f>ROUND(I175*H175,2)</f>
        <v>0</v>
      </c>
      <c r="BL175" s="15" t="s">
        <v>130</v>
      </c>
      <c r="BM175" s="190" t="s">
        <v>417</v>
      </c>
    </row>
    <row r="176" s="2" customFormat="1" ht="24.15" customHeight="1">
      <c r="A176" s="34"/>
      <c r="B176" s="177"/>
      <c r="C176" s="178" t="s">
        <v>418</v>
      </c>
      <c r="D176" s="178" t="s">
        <v>126</v>
      </c>
      <c r="E176" s="179" t="s">
        <v>419</v>
      </c>
      <c r="F176" s="180" t="s">
        <v>420</v>
      </c>
      <c r="G176" s="181" t="s">
        <v>129</v>
      </c>
      <c r="H176" s="182">
        <v>7.9210000000000003</v>
      </c>
      <c r="I176" s="183"/>
      <c r="J176" s="184">
        <f>ROUND(I176*H176,2)</f>
        <v>0</v>
      </c>
      <c r="K176" s="185"/>
      <c r="L176" s="35"/>
      <c r="M176" s="186" t="s">
        <v>1</v>
      </c>
      <c r="N176" s="187" t="s">
        <v>41</v>
      </c>
      <c r="O176" s="78"/>
      <c r="P176" s="188">
        <f>O176*H176</f>
        <v>0</v>
      </c>
      <c r="Q176" s="188">
        <v>0.11412</v>
      </c>
      <c r="R176" s="188">
        <f>Q176*H176</f>
        <v>0.90394452000000003</v>
      </c>
      <c r="S176" s="188">
        <v>0</v>
      </c>
      <c r="T176" s="189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0" t="s">
        <v>130</v>
      </c>
      <c r="AT176" s="190" t="s">
        <v>126</v>
      </c>
      <c r="AU176" s="190" t="s">
        <v>131</v>
      </c>
      <c r="AY176" s="15" t="s">
        <v>123</v>
      </c>
      <c r="BE176" s="191">
        <f>IF(N176="základná",J176,0)</f>
        <v>0</v>
      </c>
      <c r="BF176" s="191">
        <f>IF(N176="znížená",J176,0)</f>
        <v>0</v>
      </c>
      <c r="BG176" s="191">
        <f>IF(N176="zákl. prenesená",J176,0)</f>
        <v>0</v>
      </c>
      <c r="BH176" s="191">
        <f>IF(N176="zníž. prenesená",J176,0)</f>
        <v>0</v>
      </c>
      <c r="BI176" s="191">
        <f>IF(N176="nulová",J176,0)</f>
        <v>0</v>
      </c>
      <c r="BJ176" s="15" t="s">
        <v>131</v>
      </c>
      <c r="BK176" s="191">
        <f>ROUND(I176*H176,2)</f>
        <v>0</v>
      </c>
      <c r="BL176" s="15" t="s">
        <v>130</v>
      </c>
      <c r="BM176" s="190" t="s">
        <v>421</v>
      </c>
    </row>
    <row r="177" s="2" customFormat="1" ht="24.15" customHeight="1">
      <c r="A177" s="34"/>
      <c r="B177" s="177"/>
      <c r="C177" s="178" t="s">
        <v>422</v>
      </c>
      <c r="D177" s="178" t="s">
        <v>126</v>
      </c>
      <c r="E177" s="179" t="s">
        <v>423</v>
      </c>
      <c r="F177" s="180" t="s">
        <v>424</v>
      </c>
      <c r="G177" s="181" t="s">
        <v>129</v>
      </c>
      <c r="H177" s="182">
        <v>1.6000000000000001</v>
      </c>
      <c r="I177" s="183"/>
      <c r="J177" s="184">
        <f>ROUND(I177*H177,2)</f>
        <v>0</v>
      </c>
      <c r="K177" s="185"/>
      <c r="L177" s="35"/>
      <c r="M177" s="186" t="s">
        <v>1</v>
      </c>
      <c r="N177" s="187" t="s">
        <v>41</v>
      </c>
      <c r="O177" s="78"/>
      <c r="P177" s="188">
        <f>O177*H177</f>
        <v>0</v>
      </c>
      <c r="Q177" s="188">
        <v>0.27988000000000002</v>
      </c>
      <c r="R177" s="188">
        <f>Q177*H177</f>
        <v>0.44780800000000004</v>
      </c>
      <c r="S177" s="188">
        <v>0</v>
      </c>
      <c r="T177" s="189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0" t="s">
        <v>130</v>
      </c>
      <c r="AT177" s="190" t="s">
        <v>126</v>
      </c>
      <c r="AU177" s="190" t="s">
        <v>131</v>
      </c>
      <c r="AY177" s="15" t="s">
        <v>123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5" t="s">
        <v>131</v>
      </c>
      <c r="BK177" s="191">
        <f>ROUND(I177*H177,2)</f>
        <v>0</v>
      </c>
      <c r="BL177" s="15" t="s">
        <v>130</v>
      </c>
      <c r="BM177" s="190" t="s">
        <v>425</v>
      </c>
    </row>
    <row r="178" s="2" customFormat="1" ht="33" customHeight="1">
      <c r="A178" s="34"/>
      <c r="B178" s="177"/>
      <c r="C178" s="178" t="s">
        <v>426</v>
      </c>
      <c r="D178" s="178" t="s">
        <v>126</v>
      </c>
      <c r="E178" s="179" t="s">
        <v>427</v>
      </c>
      <c r="F178" s="180" t="s">
        <v>428</v>
      </c>
      <c r="G178" s="181" t="s">
        <v>129</v>
      </c>
      <c r="H178" s="182">
        <v>1.22</v>
      </c>
      <c r="I178" s="183"/>
      <c r="J178" s="184">
        <f>ROUND(I178*H178,2)</f>
        <v>0</v>
      </c>
      <c r="K178" s="185"/>
      <c r="L178" s="35"/>
      <c r="M178" s="186" t="s">
        <v>1</v>
      </c>
      <c r="N178" s="187" t="s">
        <v>41</v>
      </c>
      <c r="O178" s="78"/>
      <c r="P178" s="188">
        <f>O178*H178</f>
        <v>0</v>
      </c>
      <c r="Q178" s="188">
        <v>0.21690000000000001</v>
      </c>
      <c r="R178" s="188">
        <f>Q178*H178</f>
        <v>0.26461800000000002</v>
      </c>
      <c r="S178" s="188">
        <v>0</v>
      </c>
      <c r="T178" s="18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0" t="s">
        <v>130</v>
      </c>
      <c r="AT178" s="190" t="s">
        <v>126</v>
      </c>
      <c r="AU178" s="190" t="s">
        <v>131</v>
      </c>
      <c r="AY178" s="15" t="s">
        <v>123</v>
      </c>
      <c r="BE178" s="191">
        <f>IF(N178="základná",J178,0)</f>
        <v>0</v>
      </c>
      <c r="BF178" s="191">
        <f>IF(N178="znížená",J178,0)</f>
        <v>0</v>
      </c>
      <c r="BG178" s="191">
        <f>IF(N178="zákl. prenesená",J178,0)</f>
        <v>0</v>
      </c>
      <c r="BH178" s="191">
        <f>IF(N178="zníž. prenesená",J178,0)</f>
        <v>0</v>
      </c>
      <c r="BI178" s="191">
        <f>IF(N178="nulová",J178,0)</f>
        <v>0</v>
      </c>
      <c r="BJ178" s="15" t="s">
        <v>131</v>
      </c>
      <c r="BK178" s="191">
        <f>ROUND(I178*H178,2)</f>
        <v>0</v>
      </c>
      <c r="BL178" s="15" t="s">
        <v>130</v>
      </c>
      <c r="BM178" s="190" t="s">
        <v>429</v>
      </c>
    </row>
    <row r="179" s="2" customFormat="1" ht="33" customHeight="1">
      <c r="A179" s="34"/>
      <c r="B179" s="177"/>
      <c r="C179" s="178" t="s">
        <v>430</v>
      </c>
      <c r="D179" s="178" t="s">
        <v>126</v>
      </c>
      <c r="E179" s="179" t="s">
        <v>431</v>
      </c>
      <c r="F179" s="180" t="s">
        <v>432</v>
      </c>
      <c r="G179" s="181" t="s">
        <v>129</v>
      </c>
      <c r="H179" s="182">
        <v>13.715999999999999</v>
      </c>
      <c r="I179" s="183"/>
      <c r="J179" s="184">
        <f>ROUND(I179*H179,2)</f>
        <v>0</v>
      </c>
      <c r="K179" s="185"/>
      <c r="L179" s="35"/>
      <c r="M179" s="186" t="s">
        <v>1</v>
      </c>
      <c r="N179" s="187" t="s">
        <v>41</v>
      </c>
      <c r="O179" s="78"/>
      <c r="P179" s="188">
        <f>O179*H179</f>
        <v>0</v>
      </c>
      <c r="Q179" s="188">
        <v>0.073819999999999997</v>
      </c>
      <c r="R179" s="188">
        <f>Q179*H179</f>
        <v>1.01251512</v>
      </c>
      <c r="S179" s="188">
        <v>0</v>
      </c>
      <c r="T179" s="189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0" t="s">
        <v>130</v>
      </c>
      <c r="AT179" s="190" t="s">
        <v>126</v>
      </c>
      <c r="AU179" s="190" t="s">
        <v>131</v>
      </c>
      <c r="AY179" s="15" t="s">
        <v>123</v>
      </c>
      <c r="BE179" s="191">
        <f>IF(N179="základná",J179,0)</f>
        <v>0</v>
      </c>
      <c r="BF179" s="191">
        <f>IF(N179="znížená",J179,0)</f>
        <v>0</v>
      </c>
      <c r="BG179" s="191">
        <f>IF(N179="zákl. prenesená",J179,0)</f>
        <v>0</v>
      </c>
      <c r="BH179" s="191">
        <f>IF(N179="zníž. prenesená",J179,0)</f>
        <v>0</v>
      </c>
      <c r="BI179" s="191">
        <f>IF(N179="nulová",J179,0)</f>
        <v>0</v>
      </c>
      <c r="BJ179" s="15" t="s">
        <v>131</v>
      </c>
      <c r="BK179" s="191">
        <f>ROUND(I179*H179,2)</f>
        <v>0</v>
      </c>
      <c r="BL179" s="15" t="s">
        <v>130</v>
      </c>
      <c r="BM179" s="190" t="s">
        <v>433</v>
      </c>
    </row>
    <row r="180" s="2" customFormat="1" ht="33" customHeight="1">
      <c r="A180" s="34"/>
      <c r="B180" s="177"/>
      <c r="C180" s="178" t="s">
        <v>434</v>
      </c>
      <c r="D180" s="178" t="s">
        <v>126</v>
      </c>
      <c r="E180" s="179" t="s">
        <v>435</v>
      </c>
      <c r="F180" s="180" t="s">
        <v>436</v>
      </c>
      <c r="G180" s="181" t="s">
        <v>129</v>
      </c>
      <c r="H180" s="182">
        <v>60.857999999999997</v>
      </c>
      <c r="I180" s="183"/>
      <c r="J180" s="184">
        <f>ROUND(I180*H180,2)</f>
        <v>0</v>
      </c>
      <c r="K180" s="185"/>
      <c r="L180" s="35"/>
      <c r="M180" s="186" t="s">
        <v>1</v>
      </c>
      <c r="N180" s="187" t="s">
        <v>41</v>
      </c>
      <c r="O180" s="78"/>
      <c r="P180" s="188">
        <f>O180*H180</f>
        <v>0</v>
      </c>
      <c r="Q180" s="188">
        <v>0.11069</v>
      </c>
      <c r="R180" s="188">
        <f>Q180*H180</f>
        <v>6.7363720199999992</v>
      </c>
      <c r="S180" s="188">
        <v>0</v>
      </c>
      <c r="T180" s="18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0" t="s">
        <v>130</v>
      </c>
      <c r="AT180" s="190" t="s">
        <v>126</v>
      </c>
      <c r="AU180" s="190" t="s">
        <v>131</v>
      </c>
      <c r="AY180" s="15" t="s">
        <v>123</v>
      </c>
      <c r="BE180" s="191">
        <f>IF(N180="základná",J180,0)</f>
        <v>0</v>
      </c>
      <c r="BF180" s="191">
        <f>IF(N180="znížená",J180,0)</f>
        <v>0</v>
      </c>
      <c r="BG180" s="191">
        <f>IF(N180="zákl. prenesená",J180,0)</f>
        <v>0</v>
      </c>
      <c r="BH180" s="191">
        <f>IF(N180="zníž. prenesená",J180,0)</f>
        <v>0</v>
      </c>
      <c r="BI180" s="191">
        <f>IF(N180="nulová",J180,0)</f>
        <v>0</v>
      </c>
      <c r="BJ180" s="15" t="s">
        <v>131</v>
      </c>
      <c r="BK180" s="191">
        <f>ROUND(I180*H180,2)</f>
        <v>0</v>
      </c>
      <c r="BL180" s="15" t="s">
        <v>130</v>
      </c>
      <c r="BM180" s="190" t="s">
        <v>437</v>
      </c>
    </row>
    <row r="181" s="12" customFormat="1" ht="22.8" customHeight="1">
      <c r="A181" s="12"/>
      <c r="B181" s="165"/>
      <c r="C181" s="12"/>
      <c r="D181" s="166" t="s">
        <v>74</v>
      </c>
      <c r="E181" s="175" t="s">
        <v>130</v>
      </c>
      <c r="F181" s="175" t="s">
        <v>438</v>
      </c>
      <c r="G181" s="12"/>
      <c r="H181" s="12"/>
      <c r="I181" s="168"/>
      <c r="J181" s="176">
        <f>BK181</f>
        <v>0</v>
      </c>
      <c r="K181" s="12"/>
      <c r="L181" s="165"/>
      <c r="M181" s="169"/>
      <c r="N181" s="170"/>
      <c r="O181" s="170"/>
      <c r="P181" s="171">
        <f>SUM(P182:P204)</f>
        <v>0</v>
      </c>
      <c r="Q181" s="170"/>
      <c r="R181" s="171">
        <f>SUM(R182:R204)</f>
        <v>42.961035789999997</v>
      </c>
      <c r="S181" s="170"/>
      <c r="T181" s="172">
        <f>SUM(T182:T204)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66" t="s">
        <v>83</v>
      </c>
      <c r="AT181" s="173" t="s">
        <v>74</v>
      </c>
      <c r="AU181" s="173" t="s">
        <v>83</v>
      </c>
      <c r="AY181" s="166" t="s">
        <v>123</v>
      </c>
      <c r="BK181" s="174">
        <f>SUM(BK182:BK204)</f>
        <v>0</v>
      </c>
    </row>
    <row r="182" s="2" customFormat="1" ht="24.15" customHeight="1">
      <c r="A182" s="34"/>
      <c r="B182" s="177"/>
      <c r="C182" s="178" t="s">
        <v>178</v>
      </c>
      <c r="D182" s="178" t="s">
        <v>126</v>
      </c>
      <c r="E182" s="179" t="s">
        <v>439</v>
      </c>
      <c r="F182" s="180" t="s">
        <v>440</v>
      </c>
      <c r="G182" s="181" t="s">
        <v>135</v>
      </c>
      <c r="H182" s="182">
        <v>9.3119999999999994</v>
      </c>
      <c r="I182" s="183"/>
      <c r="J182" s="184">
        <f>ROUND(I182*H182,2)</f>
        <v>0</v>
      </c>
      <c r="K182" s="185"/>
      <c r="L182" s="35"/>
      <c r="M182" s="186" t="s">
        <v>1</v>
      </c>
      <c r="N182" s="187" t="s">
        <v>41</v>
      </c>
      <c r="O182" s="78"/>
      <c r="P182" s="188">
        <f>O182*H182</f>
        <v>0</v>
      </c>
      <c r="Q182" s="188">
        <v>2.4018999999999999</v>
      </c>
      <c r="R182" s="188">
        <f>Q182*H182</f>
        <v>22.366492799999996</v>
      </c>
      <c r="S182" s="188">
        <v>0</v>
      </c>
      <c r="T182" s="189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0" t="s">
        <v>130</v>
      </c>
      <c r="AT182" s="190" t="s">
        <v>126</v>
      </c>
      <c r="AU182" s="190" t="s">
        <v>131</v>
      </c>
      <c r="AY182" s="15" t="s">
        <v>123</v>
      </c>
      <c r="BE182" s="191">
        <f>IF(N182="základná",J182,0)</f>
        <v>0</v>
      </c>
      <c r="BF182" s="191">
        <f>IF(N182="znížená",J182,0)</f>
        <v>0</v>
      </c>
      <c r="BG182" s="191">
        <f>IF(N182="zákl. prenesená",J182,0)</f>
        <v>0</v>
      </c>
      <c r="BH182" s="191">
        <f>IF(N182="zníž. prenesená",J182,0)</f>
        <v>0</v>
      </c>
      <c r="BI182" s="191">
        <f>IF(N182="nulová",J182,0)</f>
        <v>0</v>
      </c>
      <c r="BJ182" s="15" t="s">
        <v>131</v>
      </c>
      <c r="BK182" s="191">
        <f>ROUND(I182*H182,2)</f>
        <v>0</v>
      </c>
      <c r="BL182" s="15" t="s">
        <v>130</v>
      </c>
      <c r="BM182" s="190" t="s">
        <v>441</v>
      </c>
    </row>
    <row r="183" s="2" customFormat="1" ht="33" customHeight="1">
      <c r="A183" s="34"/>
      <c r="B183" s="177"/>
      <c r="C183" s="178" t="s">
        <v>442</v>
      </c>
      <c r="D183" s="178" t="s">
        <v>126</v>
      </c>
      <c r="E183" s="179" t="s">
        <v>443</v>
      </c>
      <c r="F183" s="180" t="s">
        <v>444</v>
      </c>
      <c r="G183" s="181" t="s">
        <v>135</v>
      </c>
      <c r="H183" s="182">
        <v>0.623</v>
      </c>
      <c r="I183" s="183"/>
      <c r="J183" s="184">
        <f>ROUND(I183*H183,2)</f>
        <v>0</v>
      </c>
      <c r="K183" s="185"/>
      <c r="L183" s="35"/>
      <c r="M183" s="186" t="s">
        <v>1</v>
      </c>
      <c r="N183" s="187" t="s">
        <v>41</v>
      </c>
      <c r="O183" s="78"/>
      <c r="P183" s="188">
        <f>O183*H183</f>
        <v>0</v>
      </c>
      <c r="Q183" s="188">
        <v>2.4018999999999999</v>
      </c>
      <c r="R183" s="188">
        <f>Q183*H183</f>
        <v>1.4963837</v>
      </c>
      <c r="S183" s="188">
        <v>0</v>
      </c>
      <c r="T183" s="189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0" t="s">
        <v>130</v>
      </c>
      <c r="AT183" s="190" t="s">
        <v>126</v>
      </c>
      <c r="AU183" s="190" t="s">
        <v>131</v>
      </c>
      <c r="AY183" s="15" t="s">
        <v>123</v>
      </c>
      <c r="BE183" s="191">
        <f>IF(N183="základná",J183,0)</f>
        <v>0</v>
      </c>
      <c r="BF183" s="191">
        <f>IF(N183="znížená",J183,0)</f>
        <v>0</v>
      </c>
      <c r="BG183" s="191">
        <f>IF(N183="zákl. prenesená",J183,0)</f>
        <v>0</v>
      </c>
      <c r="BH183" s="191">
        <f>IF(N183="zníž. prenesená",J183,0)</f>
        <v>0</v>
      </c>
      <c r="BI183" s="191">
        <f>IF(N183="nulová",J183,0)</f>
        <v>0</v>
      </c>
      <c r="BJ183" s="15" t="s">
        <v>131</v>
      </c>
      <c r="BK183" s="191">
        <f>ROUND(I183*H183,2)</f>
        <v>0</v>
      </c>
      <c r="BL183" s="15" t="s">
        <v>130</v>
      </c>
      <c r="BM183" s="190" t="s">
        <v>445</v>
      </c>
    </row>
    <row r="184" s="2" customFormat="1" ht="24.15" customHeight="1">
      <c r="A184" s="34"/>
      <c r="B184" s="177"/>
      <c r="C184" s="178" t="s">
        <v>149</v>
      </c>
      <c r="D184" s="178" t="s">
        <v>126</v>
      </c>
      <c r="E184" s="179" t="s">
        <v>446</v>
      </c>
      <c r="F184" s="180" t="s">
        <v>447</v>
      </c>
      <c r="G184" s="181" t="s">
        <v>129</v>
      </c>
      <c r="H184" s="182">
        <v>52.719999999999999</v>
      </c>
      <c r="I184" s="183"/>
      <c r="J184" s="184">
        <f>ROUND(I184*H184,2)</f>
        <v>0</v>
      </c>
      <c r="K184" s="185"/>
      <c r="L184" s="35"/>
      <c r="M184" s="186" t="s">
        <v>1</v>
      </c>
      <c r="N184" s="187" t="s">
        <v>41</v>
      </c>
      <c r="O184" s="78"/>
      <c r="P184" s="188">
        <f>O184*H184</f>
        <v>0</v>
      </c>
      <c r="Q184" s="188">
        <v>0.0011299999999999999</v>
      </c>
      <c r="R184" s="188">
        <f>Q184*H184</f>
        <v>0.059573599999999997</v>
      </c>
      <c r="S184" s="188">
        <v>0</v>
      </c>
      <c r="T184" s="189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0" t="s">
        <v>130</v>
      </c>
      <c r="AT184" s="190" t="s">
        <v>126</v>
      </c>
      <c r="AU184" s="190" t="s">
        <v>131</v>
      </c>
      <c r="AY184" s="15" t="s">
        <v>123</v>
      </c>
      <c r="BE184" s="191">
        <f>IF(N184="základná",J184,0)</f>
        <v>0</v>
      </c>
      <c r="BF184" s="191">
        <f>IF(N184="znížená",J184,0)</f>
        <v>0</v>
      </c>
      <c r="BG184" s="191">
        <f>IF(N184="zákl. prenesená",J184,0)</f>
        <v>0</v>
      </c>
      <c r="BH184" s="191">
        <f>IF(N184="zníž. prenesená",J184,0)</f>
        <v>0</v>
      </c>
      <c r="BI184" s="191">
        <f>IF(N184="nulová",J184,0)</f>
        <v>0</v>
      </c>
      <c r="BJ184" s="15" t="s">
        <v>131</v>
      </c>
      <c r="BK184" s="191">
        <f>ROUND(I184*H184,2)</f>
        <v>0</v>
      </c>
      <c r="BL184" s="15" t="s">
        <v>130</v>
      </c>
      <c r="BM184" s="190" t="s">
        <v>448</v>
      </c>
    </row>
    <row r="185" s="2" customFormat="1" ht="24.15" customHeight="1">
      <c r="A185" s="34"/>
      <c r="B185" s="177"/>
      <c r="C185" s="178" t="s">
        <v>449</v>
      </c>
      <c r="D185" s="178" t="s">
        <v>126</v>
      </c>
      <c r="E185" s="179" t="s">
        <v>450</v>
      </c>
      <c r="F185" s="180" t="s">
        <v>451</v>
      </c>
      <c r="G185" s="181" t="s">
        <v>129</v>
      </c>
      <c r="H185" s="182">
        <v>3.1150000000000002</v>
      </c>
      <c r="I185" s="183"/>
      <c r="J185" s="184">
        <f>ROUND(I185*H185,2)</f>
        <v>0</v>
      </c>
      <c r="K185" s="185"/>
      <c r="L185" s="35"/>
      <c r="M185" s="186" t="s">
        <v>1</v>
      </c>
      <c r="N185" s="187" t="s">
        <v>41</v>
      </c>
      <c r="O185" s="78"/>
      <c r="P185" s="188">
        <f>O185*H185</f>
        <v>0</v>
      </c>
      <c r="Q185" s="188">
        <v>0.0011299999999999999</v>
      </c>
      <c r="R185" s="188">
        <f>Q185*H185</f>
        <v>0.00351995</v>
      </c>
      <c r="S185" s="188">
        <v>0</v>
      </c>
      <c r="T185" s="189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0" t="s">
        <v>130</v>
      </c>
      <c r="AT185" s="190" t="s">
        <v>126</v>
      </c>
      <c r="AU185" s="190" t="s">
        <v>131</v>
      </c>
      <c r="AY185" s="15" t="s">
        <v>123</v>
      </c>
      <c r="BE185" s="191">
        <f>IF(N185="základná",J185,0)</f>
        <v>0</v>
      </c>
      <c r="BF185" s="191">
        <f>IF(N185="znížená",J185,0)</f>
        <v>0</v>
      </c>
      <c r="BG185" s="191">
        <f>IF(N185="zákl. prenesená",J185,0)</f>
        <v>0</v>
      </c>
      <c r="BH185" s="191">
        <f>IF(N185="zníž. prenesená",J185,0)</f>
        <v>0</v>
      </c>
      <c r="BI185" s="191">
        <f>IF(N185="nulová",J185,0)</f>
        <v>0</v>
      </c>
      <c r="BJ185" s="15" t="s">
        <v>131</v>
      </c>
      <c r="BK185" s="191">
        <f>ROUND(I185*H185,2)</f>
        <v>0</v>
      </c>
      <c r="BL185" s="15" t="s">
        <v>130</v>
      </c>
      <c r="BM185" s="190" t="s">
        <v>452</v>
      </c>
    </row>
    <row r="186" s="2" customFormat="1" ht="24.15" customHeight="1">
      <c r="A186" s="34"/>
      <c r="B186" s="177"/>
      <c r="C186" s="178" t="s">
        <v>211</v>
      </c>
      <c r="D186" s="178" t="s">
        <v>126</v>
      </c>
      <c r="E186" s="179" t="s">
        <v>453</v>
      </c>
      <c r="F186" s="180" t="s">
        <v>454</v>
      </c>
      <c r="G186" s="181" t="s">
        <v>129</v>
      </c>
      <c r="H186" s="182">
        <v>52.719999999999999</v>
      </c>
      <c r="I186" s="183"/>
      <c r="J186" s="184">
        <f>ROUND(I186*H186,2)</f>
        <v>0</v>
      </c>
      <c r="K186" s="185"/>
      <c r="L186" s="35"/>
      <c r="M186" s="186" t="s">
        <v>1</v>
      </c>
      <c r="N186" s="187" t="s">
        <v>41</v>
      </c>
      <c r="O186" s="78"/>
      <c r="P186" s="188">
        <f>O186*H186</f>
        <v>0</v>
      </c>
      <c r="Q186" s="188">
        <v>0</v>
      </c>
      <c r="R186" s="188">
        <f>Q186*H186</f>
        <v>0</v>
      </c>
      <c r="S186" s="188">
        <v>0</v>
      </c>
      <c r="T186" s="189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0" t="s">
        <v>130</v>
      </c>
      <c r="AT186" s="190" t="s">
        <v>126</v>
      </c>
      <c r="AU186" s="190" t="s">
        <v>131</v>
      </c>
      <c r="AY186" s="15" t="s">
        <v>123</v>
      </c>
      <c r="BE186" s="191">
        <f>IF(N186="základná",J186,0)</f>
        <v>0</v>
      </c>
      <c r="BF186" s="191">
        <f>IF(N186="znížená",J186,0)</f>
        <v>0</v>
      </c>
      <c r="BG186" s="191">
        <f>IF(N186="zákl. prenesená",J186,0)</f>
        <v>0</v>
      </c>
      <c r="BH186" s="191">
        <f>IF(N186="zníž. prenesená",J186,0)</f>
        <v>0</v>
      </c>
      <c r="BI186" s="191">
        <f>IF(N186="nulová",J186,0)</f>
        <v>0</v>
      </c>
      <c r="BJ186" s="15" t="s">
        <v>131</v>
      </c>
      <c r="BK186" s="191">
        <f>ROUND(I186*H186,2)</f>
        <v>0</v>
      </c>
      <c r="BL186" s="15" t="s">
        <v>130</v>
      </c>
      <c r="BM186" s="190" t="s">
        <v>455</v>
      </c>
    </row>
    <row r="187" s="2" customFormat="1" ht="24.15" customHeight="1">
      <c r="A187" s="34"/>
      <c r="B187" s="177"/>
      <c r="C187" s="178" t="s">
        <v>456</v>
      </c>
      <c r="D187" s="178" t="s">
        <v>126</v>
      </c>
      <c r="E187" s="179" t="s">
        <v>457</v>
      </c>
      <c r="F187" s="180" t="s">
        <v>458</v>
      </c>
      <c r="G187" s="181" t="s">
        <v>129</v>
      </c>
      <c r="H187" s="182">
        <v>3.1150000000000002</v>
      </c>
      <c r="I187" s="183"/>
      <c r="J187" s="184">
        <f>ROUND(I187*H187,2)</f>
        <v>0</v>
      </c>
      <c r="K187" s="185"/>
      <c r="L187" s="35"/>
      <c r="M187" s="186" t="s">
        <v>1</v>
      </c>
      <c r="N187" s="187" t="s">
        <v>41</v>
      </c>
      <c r="O187" s="78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0" t="s">
        <v>130</v>
      </c>
      <c r="AT187" s="190" t="s">
        <v>126</v>
      </c>
      <c r="AU187" s="190" t="s">
        <v>131</v>
      </c>
      <c r="AY187" s="15" t="s">
        <v>123</v>
      </c>
      <c r="BE187" s="191">
        <f>IF(N187="základná",J187,0)</f>
        <v>0</v>
      </c>
      <c r="BF187" s="191">
        <f>IF(N187="znížená",J187,0)</f>
        <v>0</v>
      </c>
      <c r="BG187" s="191">
        <f>IF(N187="zákl. prenesená",J187,0)</f>
        <v>0</v>
      </c>
      <c r="BH187" s="191">
        <f>IF(N187="zníž. prenesená",J187,0)</f>
        <v>0</v>
      </c>
      <c r="BI187" s="191">
        <f>IF(N187="nulová",J187,0)</f>
        <v>0</v>
      </c>
      <c r="BJ187" s="15" t="s">
        <v>131</v>
      </c>
      <c r="BK187" s="191">
        <f>ROUND(I187*H187,2)</f>
        <v>0</v>
      </c>
      <c r="BL187" s="15" t="s">
        <v>130</v>
      </c>
      <c r="BM187" s="190" t="s">
        <v>459</v>
      </c>
    </row>
    <row r="188" s="2" customFormat="1" ht="24.15" customHeight="1">
      <c r="A188" s="34"/>
      <c r="B188" s="177"/>
      <c r="C188" s="178" t="s">
        <v>460</v>
      </c>
      <c r="D188" s="178" t="s">
        <v>126</v>
      </c>
      <c r="E188" s="179" t="s">
        <v>461</v>
      </c>
      <c r="F188" s="180" t="s">
        <v>462</v>
      </c>
      <c r="G188" s="181" t="s">
        <v>129</v>
      </c>
      <c r="H188" s="182">
        <v>38.219999999999999</v>
      </c>
      <c r="I188" s="183"/>
      <c r="J188" s="184">
        <f>ROUND(I188*H188,2)</f>
        <v>0</v>
      </c>
      <c r="K188" s="185"/>
      <c r="L188" s="35"/>
      <c r="M188" s="186" t="s">
        <v>1</v>
      </c>
      <c r="N188" s="187" t="s">
        <v>41</v>
      </c>
      <c r="O188" s="78"/>
      <c r="P188" s="188">
        <f>O188*H188</f>
        <v>0</v>
      </c>
      <c r="Q188" s="188">
        <v>0.0022799999999999999</v>
      </c>
      <c r="R188" s="188">
        <f>Q188*H188</f>
        <v>0.0871416</v>
      </c>
      <c r="S188" s="188">
        <v>0</v>
      </c>
      <c r="T188" s="189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0" t="s">
        <v>130</v>
      </c>
      <c r="AT188" s="190" t="s">
        <v>126</v>
      </c>
      <c r="AU188" s="190" t="s">
        <v>131</v>
      </c>
      <c r="AY188" s="15" t="s">
        <v>123</v>
      </c>
      <c r="BE188" s="191">
        <f>IF(N188="základná",J188,0)</f>
        <v>0</v>
      </c>
      <c r="BF188" s="191">
        <f>IF(N188="znížená",J188,0)</f>
        <v>0</v>
      </c>
      <c r="BG188" s="191">
        <f>IF(N188="zákl. prenesená",J188,0)</f>
        <v>0</v>
      </c>
      <c r="BH188" s="191">
        <f>IF(N188="zníž. prenesená",J188,0)</f>
        <v>0</v>
      </c>
      <c r="BI188" s="191">
        <f>IF(N188="nulová",J188,0)</f>
        <v>0</v>
      </c>
      <c r="BJ188" s="15" t="s">
        <v>131</v>
      </c>
      <c r="BK188" s="191">
        <f>ROUND(I188*H188,2)</f>
        <v>0</v>
      </c>
      <c r="BL188" s="15" t="s">
        <v>130</v>
      </c>
      <c r="BM188" s="190" t="s">
        <v>463</v>
      </c>
    </row>
    <row r="189" s="2" customFormat="1" ht="37.8" customHeight="1">
      <c r="A189" s="34"/>
      <c r="B189" s="177"/>
      <c r="C189" s="178" t="s">
        <v>464</v>
      </c>
      <c r="D189" s="178" t="s">
        <v>126</v>
      </c>
      <c r="E189" s="179" t="s">
        <v>465</v>
      </c>
      <c r="F189" s="180" t="s">
        <v>466</v>
      </c>
      <c r="G189" s="181" t="s">
        <v>129</v>
      </c>
      <c r="H189" s="182">
        <v>2.7999999999999998</v>
      </c>
      <c r="I189" s="183"/>
      <c r="J189" s="184">
        <f>ROUND(I189*H189,2)</f>
        <v>0</v>
      </c>
      <c r="K189" s="185"/>
      <c r="L189" s="35"/>
      <c r="M189" s="186" t="s">
        <v>1</v>
      </c>
      <c r="N189" s="187" t="s">
        <v>41</v>
      </c>
      <c r="O189" s="78"/>
      <c r="P189" s="188">
        <f>O189*H189</f>
        <v>0</v>
      </c>
      <c r="Q189" s="188">
        <v>0.0022799999999999999</v>
      </c>
      <c r="R189" s="188">
        <f>Q189*H189</f>
        <v>0.0063839999999999991</v>
      </c>
      <c r="S189" s="188">
        <v>0</v>
      </c>
      <c r="T189" s="189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0" t="s">
        <v>130</v>
      </c>
      <c r="AT189" s="190" t="s">
        <v>126</v>
      </c>
      <c r="AU189" s="190" t="s">
        <v>131</v>
      </c>
      <c r="AY189" s="15" t="s">
        <v>123</v>
      </c>
      <c r="BE189" s="191">
        <f>IF(N189="základná",J189,0)</f>
        <v>0</v>
      </c>
      <c r="BF189" s="191">
        <f>IF(N189="znížená",J189,0)</f>
        <v>0</v>
      </c>
      <c r="BG189" s="191">
        <f>IF(N189="zákl. prenesená",J189,0)</f>
        <v>0</v>
      </c>
      <c r="BH189" s="191">
        <f>IF(N189="zníž. prenesená",J189,0)</f>
        <v>0</v>
      </c>
      <c r="BI189" s="191">
        <f>IF(N189="nulová",J189,0)</f>
        <v>0</v>
      </c>
      <c r="BJ189" s="15" t="s">
        <v>131</v>
      </c>
      <c r="BK189" s="191">
        <f>ROUND(I189*H189,2)</f>
        <v>0</v>
      </c>
      <c r="BL189" s="15" t="s">
        <v>130</v>
      </c>
      <c r="BM189" s="190" t="s">
        <v>467</v>
      </c>
    </row>
    <row r="190" s="2" customFormat="1" ht="24.15" customHeight="1">
      <c r="A190" s="34"/>
      <c r="B190" s="177"/>
      <c r="C190" s="178" t="s">
        <v>468</v>
      </c>
      <c r="D190" s="178" t="s">
        <v>126</v>
      </c>
      <c r="E190" s="179" t="s">
        <v>469</v>
      </c>
      <c r="F190" s="180" t="s">
        <v>470</v>
      </c>
      <c r="G190" s="181" t="s">
        <v>129</v>
      </c>
      <c r="H190" s="182">
        <v>38.219999999999999</v>
      </c>
      <c r="I190" s="183"/>
      <c r="J190" s="184">
        <f>ROUND(I190*H190,2)</f>
        <v>0</v>
      </c>
      <c r="K190" s="185"/>
      <c r="L190" s="35"/>
      <c r="M190" s="186" t="s">
        <v>1</v>
      </c>
      <c r="N190" s="187" t="s">
        <v>41</v>
      </c>
      <c r="O190" s="78"/>
      <c r="P190" s="188">
        <f>O190*H190</f>
        <v>0</v>
      </c>
      <c r="Q190" s="188">
        <v>0</v>
      </c>
      <c r="R190" s="188">
        <f>Q190*H190</f>
        <v>0</v>
      </c>
      <c r="S190" s="188">
        <v>0</v>
      </c>
      <c r="T190" s="189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0" t="s">
        <v>130</v>
      </c>
      <c r="AT190" s="190" t="s">
        <v>126</v>
      </c>
      <c r="AU190" s="190" t="s">
        <v>131</v>
      </c>
      <c r="AY190" s="15" t="s">
        <v>123</v>
      </c>
      <c r="BE190" s="191">
        <f>IF(N190="základná",J190,0)</f>
        <v>0</v>
      </c>
      <c r="BF190" s="191">
        <f>IF(N190="znížená",J190,0)</f>
        <v>0</v>
      </c>
      <c r="BG190" s="191">
        <f>IF(N190="zákl. prenesená",J190,0)</f>
        <v>0</v>
      </c>
      <c r="BH190" s="191">
        <f>IF(N190="zníž. prenesená",J190,0)</f>
        <v>0</v>
      </c>
      <c r="BI190" s="191">
        <f>IF(N190="nulová",J190,0)</f>
        <v>0</v>
      </c>
      <c r="BJ190" s="15" t="s">
        <v>131</v>
      </c>
      <c r="BK190" s="191">
        <f>ROUND(I190*H190,2)</f>
        <v>0</v>
      </c>
      <c r="BL190" s="15" t="s">
        <v>130</v>
      </c>
      <c r="BM190" s="190" t="s">
        <v>471</v>
      </c>
    </row>
    <row r="191" s="2" customFormat="1" ht="37.8" customHeight="1">
      <c r="A191" s="34"/>
      <c r="B191" s="177"/>
      <c r="C191" s="178" t="s">
        <v>472</v>
      </c>
      <c r="D191" s="178" t="s">
        <v>126</v>
      </c>
      <c r="E191" s="179" t="s">
        <v>473</v>
      </c>
      <c r="F191" s="180" t="s">
        <v>474</v>
      </c>
      <c r="G191" s="181" t="s">
        <v>129</v>
      </c>
      <c r="H191" s="182">
        <v>3.1150000000000002</v>
      </c>
      <c r="I191" s="183"/>
      <c r="J191" s="184">
        <f>ROUND(I191*H191,2)</f>
        <v>0</v>
      </c>
      <c r="K191" s="185"/>
      <c r="L191" s="35"/>
      <c r="M191" s="186" t="s">
        <v>1</v>
      </c>
      <c r="N191" s="187" t="s">
        <v>41</v>
      </c>
      <c r="O191" s="78"/>
      <c r="P191" s="188">
        <f>O191*H191</f>
        <v>0</v>
      </c>
      <c r="Q191" s="188">
        <v>0</v>
      </c>
      <c r="R191" s="188">
        <f>Q191*H191</f>
        <v>0</v>
      </c>
      <c r="S191" s="188">
        <v>0</v>
      </c>
      <c r="T191" s="189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0" t="s">
        <v>130</v>
      </c>
      <c r="AT191" s="190" t="s">
        <v>126</v>
      </c>
      <c r="AU191" s="190" t="s">
        <v>131</v>
      </c>
      <c r="AY191" s="15" t="s">
        <v>123</v>
      </c>
      <c r="BE191" s="191">
        <f>IF(N191="základná",J191,0)</f>
        <v>0</v>
      </c>
      <c r="BF191" s="191">
        <f>IF(N191="znížená",J191,0)</f>
        <v>0</v>
      </c>
      <c r="BG191" s="191">
        <f>IF(N191="zákl. prenesená",J191,0)</f>
        <v>0</v>
      </c>
      <c r="BH191" s="191">
        <f>IF(N191="zníž. prenesená",J191,0)</f>
        <v>0</v>
      </c>
      <c r="BI191" s="191">
        <f>IF(N191="nulová",J191,0)</f>
        <v>0</v>
      </c>
      <c r="BJ191" s="15" t="s">
        <v>131</v>
      </c>
      <c r="BK191" s="191">
        <f>ROUND(I191*H191,2)</f>
        <v>0</v>
      </c>
      <c r="BL191" s="15" t="s">
        <v>130</v>
      </c>
      <c r="BM191" s="190" t="s">
        <v>475</v>
      </c>
    </row>
    <row r="192" s="2" customFormat="1" ht="37.8" customHeight="1">
      <c r="A192" s="34"/>
      <c r="B192" s="177"/>
      <c r="C192" s="178" t="s">
        <v>476</v>
      </c>
      <c r="D192" s="178" t="s">
        <v>126</v>
      </c>
      <c r="E192" s="179" t="s">
        <v>477</v>
      </c>
      <c r="F192" s="180" t="s">
        <v>478</v>
      </c>
      <c r="G192" s="181" t="s">
        <v>193</v>
      </c>
      <c r="H192" s="182">
        <v>0.93000000000000005</v>
      </c>
      <c r="I192" s="183"/>
      <c r="J192" s="184">
        <f>ROUND(I192*H192,2)</f>
        <v>0</v>
      </c>
      <c r="K192" s="185"/>
      <c r="L192" s="35"/>
      <c r="M192" s="186" t="s">
        <v>1</v>
      </c>
      <c r="N192" s="187" t="s">
        <v>41</v>
      </c>
      <c r="O192" s="78"/>
      <c r="P192" s="188">
        <f>O192*H192</f>
        <v>0</v>
      </c>
      <c r="Q192" s="188">
        <v>1.0162899999999999</v>
      </c>
      <c r="R192" s="188">
        <f>Q192*H192</f>
        <v>0.94514969999999998</v>
      </c>
      <c r="S192" s="188">
        <v>0</v>
      </c>
      <c r="T192" s="189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0" t="s">
        <v>130</v>
      </c>
      <c r="AT192" s="190" t="s">
        <v>126</v>
      </c>
      <c r="AU192" s="190" t="s">
        <v>131</v>
      </c>
      <c r="AY192" s="15" t="s">
        <v>123</v>
      </c>
      <c r="BE192" s="191">
        <f>IF(N192="základná",J192,0)</f>
        <v>0</v>
      </c>
      <c r="BF192" s="191">
        <f>IF(N192="znížená",J192,0)</f>
        <v>0</v>
      </c>
      <c r="BG192" s="191">
        <f>IF(N192="zákl. prenesená",J192,0)</f>
        <v>0</v>
      </c>
      <c r="BH192" s="191">
        <f>IF(N192="zníž. prenesená",J192,0)</f>
        <v>0</v>
      </c>
      <c r="BI192" s="191">
        <f>IF(N192="nulová",J192,0)</f>
        <v>0</v>
      </c>
      <c r="BJ192" s="15" t="s">
        <v>131</v>
      </c>
      <c r="BK192" s="191">
        <f>ROUND(I192*H192,2)</f>
        <v>0</v>
      </c>
      <c r="BL192" s="15" t="s">
        <v>130</v>
      </c>
      <c r="BM192" s="190" t="s">
        <v>479</v>
      </c>
    </row>
    <row r="193" s="2" customFormat="1" ht="37.8" customHeight="1">
      <c r="A193" s="34"/>
      <c r="B193" s="177"/>
      <c r="C193" s="178" t="s">
        <v>480</v>
      </c>
      <c r="D193" s="178" t="s">
        <v>126</v>
      </c>
      <c r="E193" s="179" t="s">
        <v>481</v>
      </c>
      <c r="F193" s="180" t="s">
        <v>482</v>
      </c>
      <c r="G193" s="181" t="s">
        <v>193</v>
      </c>
      <c r="H193" s="182">
        <v>0.063</v>
      </c>
      <c r="I193" s="183"/>
      <c r="J193" s="184">
        <f>ROUND(I193*H193,2)</f>
        <v>0</v>
      </c>
      <c r="K193" s="185"/>
      <c r="L193" s="35"/>
      <c r="M193" s="186" t="s">
        <v>1</v>
      </c>
      <c r="N193" s="187" t="s">
        <v>41</v>
      </c>
      <c r="O193" s="78"/>
      <c r="P193" s="188">
        <f>O193*H193</f>
        <v>0</v>
      </c>
      <c r="Q193" s="188">
        <v>1.0162899999999999</v>
      </c>
      <c r="R193" s="188">
        <f>Q193*H193</f>
        <v>0.064026269999999996</v>
      </c>
      <c r="S193" s="188">
        <v>0</v>
      </c>
      <c r="T193" s="189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0" t="s">
        <v>130</v>
      </c>
      <c r="AT193" s="190" t="s">
        <v>126</v>
      </c>
      <c r="AU193" s="190" t="s">
        <v>131</v>
      </c>
      <c r="AY193" s="15" t="s">
        <v>123</v>
      </c>
      <c r="BE193" s="191">
        <f>IF(N193="základná",J193,0)</f>
        <v>0</v>
      </c>
      <c r="BF193" s="191">
        <f>IF(N193="znížená",J193,0)</f>
        <v>0</v>
      </c>
      <c r="BG193" s="191">
        <f>IF(N193="zákl. prenesená",J193,0)</f>
        <v>0</v>
      </c>
      <c r="BH193" s="191">
        <f>IF(N193="zníž. prenesená",J193,0)</f>
        <v>0</v>
      </c>
      <c r="BI193" s="191">
        <f>IF(N193="nulová",J193,0)</f>
        <v>0</v>
      </c>
      <c r="BJ193" s="15" t="s">
        <v>131</v>
      </c>
      <c r="BK193" s="191">
        <f>ROUND(I193*H193,2)</f>
        <v>0</v>
      </c>
      <c r="BL193" s="15" t="s">
        <v>130</v>
      </c>
      <c r="BM193" s="190" t="s">
        <v>483</v>
      </c>
    </row>
    <row r="194" s="2" customFormat="1" ht="24.15" customHeight="1">
      <c r="A194" s="34"/>
      <c r="B194" s="177"/>
      <c r="C194" s="178" t="s">
        <v>484</v>
      </c>
      <c r="D194" s="178" t="s">
        <v>126</v>
      </c>
      <c r="E194" s="179" t="s">
        <v>485</v>
      </c>
      <c r="F194" s="180" t="s">
        <v>486</v>
      </c>
      <c r="G194" s="181" t="s">
        <v>135</v>
      </c>
      <c r="H194" s="182">
        <v>0.12</v>
      </c>
      <c r="I194" s="183"/>
      <c r="J194" s="184">
        <f>ROUND(I194*H194,2)</f>
        <v>0</v>
      </c>
      <c r="K194" s="185"/>
      <c r="L194" s="35"/>
      <c r="M194" s="186" t="s">
        <v>1</v>
      </c>
      <c r="N194" s="187" t="s">
        <v>41</v>
      </c>
      <c r="O194" s="78"/>
      <c r="P194" s="188">
        <f>O194*H194</f>
        <v>0</v>
      </c>
      <c r="Q194" s="188">
        <v>2.2880600000000002</v>
      </c>
      <c r="R194" s="188">
        <f>Q194*H194</f>
        <v>0.27456720000000001</v>
      </c>
      <c r="S194" s="188">
        <v>0</v>
      </c>
      <c r="T194" s="189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0" t="s">
        <v>130</v>
      </c>
      <c r="AT194" s="190" t="s">
        <v>126</v>
      </c>
      <c r="AU194" s="190" t="s">
        <v>131</v>
      </c>
      <c r="AY194" s="15" t="s">
        <v>123</v>
      </c>
      <c r="BE194" s="191">
        <f>IF(N194="základná",J194,0)</f>
        <v>0</v>
      </c>
      <c r="BF194" s="191">
        <f>IF(N194="znížená",J194,0)</f>
        <v>0</v>
      </c>
      <c r="BG194" s="191">
        <f>IF(N194="zákl. prenesená",J194,0)</f>
        <v>0</v>
      </c>
      <c r="BH194" s="191">
        <f>IF(N194="zníž. prenesená",J194,0)</f>
        <v>0</v>
      </c>
      <c r="BI194" s="191">
        <f>IF(N194="nulová",J194,0)</f>
        <v>0</v>
      </c>
      <c r="BJ194" s="15" t="s">
        <v>131</v>
      </c>
      <c r="BK194" s="191">
        <f>ROUND(I194*H194,2)</f>
        <v>0</v>
      </c>
      <c r="BL194" s="15" t="s">
        <v>130</v>
      </c>
      <c r="BM194" s="190" t="s">
        <v>487</v>
      </c>
    </row>
    <row r="195" s="2" customFormat="1" ht="24.15" customHeight="1">
      <c r="A195" s="34"/>
      <c r="B195" s="177"/>
      <c r="C195" s="178" t="s">
        <v>488</v>
      </c>
      <c r="D195" s="178" t="s">
        <v>126</v>
      </c>
      <c r="E195" s="179" t="s">
        <v>489</v>
      </c>
      <c r="F195" s="180" t="s">
        <v>490</v>
      </c>
      <c r="G195" s="181" t="s">
        <v>135</v>
      </c>
      <c r="H195" s="182">
        <v>5.1970000000000001</v>
      </c>
      <c r="I195" s="183"/>
      <c r="J195" s="184">
        <f>ROUND(I195*H195,2)</f>
        <v>0</v>
      </c>
      <c r="K195" s="185"/>
      <c r="L195" s="35"/>
      <c r="M195" s="186" t="s">
        <v>1</v>
      </c>
      <c r="N195" s="187" t="s">
        <v>41</v>
      </c>
      <c r="O195" s="78"/>
      <c r="P195" s="188">
        <f>O195*H195</f>
        <v>0</v>
      </c>
      <c r="Q195" s="188">
        <v>2.4018600000000001</v>
      </c>
      <c r="R195" s="188">
        <f>Q195*H195</f>
        <v>12.482466420000002</v>
      </c>
      <c r="S195" s="188">
        <v>0</v>
      </c>
      <c r="T195" s="189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0" t="s">
        <v>130</v>
      </c>
      <c r="AT195" s="190" t="s">
        <v>126</v>
      </c>
      <c r="AU195" s="190" t="s">
        <v>131</v>
      </c>
      <c r="AY195" s="15" t="s">
        <v>123</v>
      </c>
      <c r="BE195" s="191">
        <f>IF(N195="základná",J195,0)</f>
        <v>0</v>
      </c>
      <c r="BF195" s="191">
        <f>IF(N195="znížená",J195,0)</f>
        <v>0</v>
      </c>
      <c r="BG195" s="191">
        <f>IF(N195="zákl. prenesená",J195,0)</f>
        <v>0</v>
      </c>
      <c r="BH195" s="191">
        <f>IF(N195="zníž. prenesená",J195,0)</f>
        <v>0</v>
      </c>
      <c r="BI195" s="191">
        <f>IF(N195="nulová",J195,0)</f>
        <v>0</v>
      </c>
      <c r="BJ195" s="15" t="s">
        <v>131</v>
      </c>
      <c r="BK195" s="191">
        <f>ROUND(I195*H195,2)</f>
        <v>0</v>
      </c>
      <c r="BL195" s="15" t="s">
        <v>130</v>
      </c>
      <c r="BM195" s="190" t="s">
        <v>491</v>
      </c>
    </row>
    <row r="196" s="2" customFormat="1" ht="24.15" customHeight="1">
      <c r="A196" s="34"/>
      <c r="B196" s="177"/>
      <c r="C196" s="178" t="s">
        <v>492</v>
      </c>
      <c r="D196" s="178" t="s">
        <v>126</v>
      </c>
      <c r="E196" s="179" t="s">
        <v>493</v>
      </c>
      <c r="F196" s="180" t="s">
        <v>494</v>
      </c>
      <c r="G196" s="181" t="s">
        <v>129</v>
      </c>
      <c r="H196" s="182">
        <v>41.57</v>
      </c>
      <c r="I196" s="183"/>
      <c r="J196" s="184">
        <f>ROUND(I196*H196,2)</f>
        <v>0</v>
      </c>
      <c r="K196" s="185"/>
      <c r="L196" s="35"/>
      <c r="M196" s="186" t="s">
        <v>1</v>
      </c>
      <c r="N196" s="187" t="s">
        <v>41</v>
      </c>
      <c r="O196" s="78"/>
      <c r="P196" s="188">
        <f>O196*H196</f>
        <v>0</v>
      </c>
      <c r="Q196" s="188">
        <v>0.0034099999999999998</v>
      </c>
      <c r="R196" s="188">
        <f>Q196*H196</f>
        <v>0.14175369999999998</v>
      </c>
      <c r="S196" s="188">
        <v>0</v>
      </c>
      <c r="T196" s="189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0" t="s">
        <v>130</v>
      </c>
      <c r="AT196" s="190" t="s">
        <v>126</v>
      </c>
      <c r="AU196" s="190" t="s">
        <v>131</v>
      </c>
      <c r="AY196" s="15" t="s">
        <v>123</v>
      </c>
      <c r="BE196" s="191">
        <f>IF(N196="základná",J196,0)</f>
        <v>0</v>
      </c>
      <c r="BF196" s="191">
        <f>IF(N196="znížená",J196,0)</f>
        <v>0</v>
      </c>
      <c r="BG196" s="191">
        <f>IF(N196="zákl. prenesená",J196,0)</f>
        <v>0</v>
      </c>
      <c r="BH196" s="191">
        <f>IF(N196="zníž. prenesená",J196,0)</f>
        <v>0</v>
      </c>
      <c r="BI196" s="191">
        <f>IF(N196="nulová",J196,0)</f>
        <v>0</v>
      </c>
      <c r="BJ196" s="15" t="s">
        <v>131</v>
      </c>
      <c r="BK196" s="191">
        <f>ROUND(I196*H196,2)</f>
        <v>0</v>
      </c>
      <c r="BL196" s="15" t="s">
        <v>130</v>
      </c>
      <c r="BM196" s="190" t="s">
        <v>495</v>
      </c>
    </row>
    <row r="197" s="2" customFormat="1" ht="24.15" customHeight="1">
      <c r="A197" s="34"/>
      <c r="B197" s="177"/>
      <c r="C197" s="178" t="s">
        <v>496</v>
      </c>
      <c r="D197" s="178" t="s">
        <v>126</v>
      </c>
      <c r="E197" s="179" t="s">
        <v>497</v>
      </c>
      <c r="F197" s="180" t="s">
        <v>498</v>
      </c>
      <c r="G197" s="181" t="s">
        <v>129</v>
      </c>
      <c r="H197" s="182">
        <v>41.57</v>
      </c>
      <c r="I197" s="183"/>
      <c r="J197" s="184">
        <f>ROUND(I197*H197,2)</f>
        <v>0</v>
      </c>
      <c r="K197" s="185"/>
      <c r="L197" s="35"/>
      <c r="M197" s="186" t="s">
        <v>1</v>
      </c>
      <c r="N197" s="187" t="s">
        <v>41</v>
      </c>
      <c r="O197" s="78"/>
      <c r="P197" s="188">
        <f>O197*H197</f>
        <v>0</v>
      </c>
      <c r="Q197" s="188">
        <v>0</v>
      </c>
      <c r="R197" s="188">
        <f>Q197*H197</f>
        <v>0</v>
      </c>
      <c r="S197" s="188">
        <v>0</v>
      </c>
      <c r="T197" s="189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0" t="s">
        <v>130</v>
      </c>
      <c r="AT197" s="190" t="s">
        <v>126</v>
      </c>
      <c r="AU197" s="190" t="s">
        <v>131</v>
      </c>
      <c r="AY197" s="15" t="s">
        <v>123</v>
      </c>
      <c r="BE197" s="191">
        <f>IF(N197="základná",J197,0)</f>
        <v>0</v>
      </c>
      <c r="BF197" s="191">
        <f>IF(N197="znížená",J197,0)</f>
        <v>0</v>
      </c>
      <c r="BG197" s="191">
        <f>IF(N197="zákl. prenesená",J197,0)</f>
        <v>0</v>
      </c>
      <c r="BH197" s="191">
        <f>IF(N197="zníž. prenesená",J197,0)</f>
        <v>0</v>
      </c>
      <c r="BI197" s="191">
        <f>IF(N197="nulová",J197,0)</f>
        <v>0</v>
      </c>
      <c r="BJ197" s="15" t="s">
        <v>131</v>
      </c>
      <c r="BK197" s="191">
        <f>ROUND(I197*H197,2)</f>
        <v>0</v>
      </c>
      <c r="BL197" s="15" t="s">
        <v>130</v>
      </c>
      <c r="BM197" s="190" t="s">
        <v>499</v>
      </c>
    </row>
    <row r="198" s="2" customFormat="1" ht="24.15" customHeight="1">
      <c r="A198" s="34"/>
      <c r="B198" s="177"/>
      <c r="C198" s="178" t="s">
        <v>500</v>
      </c>
      <c r="D198" s="178" t="s">
        <v>126</v>
      </c>
      <c r="E198" s="179" t="s">
        <v>501</v>
      </c>
      <c r="F198" s="180" t="s">
        <v>502</v>
      </c>
      <c r="G198" s="181" t="s">
        <v>193</v>
      </c>
      <c r="H198" s="182">
        <v>0.51000000000000001</v>
      </c>
      <c r="I198" s="183"/>
      <c r="J198" s="184">
        <f>ROUND(I198*H198,2)</f>
        <v>0</v>
      </c>
      <c r="K198" s="185"/>
      <c r="L198" s="35"/>
      <c r="M198" s="186" t="s">
        <v>1</v>
      </c>
      <c r="N198" s="187" t="s">
        <v>41</v>
      </c>
      <c r="O198" s="78"/>
      <c r="P198" s="188">
        <f>O198*H198</f>
        <v>0</v>
      </c>
      <c r="Q198" s="188">
        <v>1.0166</v>
      </c>
      <c r="R198" s="188">
        <f>Q198*H198</f>
        <v>0.51846599999999998</v>
      </c>
      <c r="S198" s="188">
        <v>0</v>
      </c>
      <c r="T198" s="189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0" t="s">
        <v>130</v>
      </c>
      <c r="AT198" s="190" t="s">
        <v>126</v>
      </c>
      <c r="AU198" s="190" t="s">
        <v>131</v>
      </c>
      <c r="AY198" s="15" t="s">
        <v>123</v>
      </c>
      <c r="BE198" s="191">
        <f>IF(N198="základná",J198,0)</f>
        <v>0</v>
      </c>
      <c r="BF198" s="191">
        <f>IF(N198="znížená",J198,0)</f>
        <v>0</v>
      </c>
      <c r="BG198" s="191">
        <f>IF(N198="zákl. prenesená",J198,0)</f>
        <v>0</v>
      </c>
      <c r="BH198" s="191">
        <f>IF(N198="zníž. prenesená",J198,0)</f>
        <v>0</v>
      </c>
      <c r="BI198" s="191">
        <f>IF(N198="nulová",J198,0)</f>
        <v>0</v>
      </c>
      <c r="BJ198" s="15" t="s">
        <v>131</v>
      </c>
      <c r="BK198" s="191">
        <f>ROUND(I198*H198,2)</f>
        <v>0</v>
      </c>
      <c r="BL198" s="15" t="s">
        <v>130</v>
      </c>
      <c r="BM198" s="190" t="s">
        <v>503</v>
      </c>
    </row>
    <row r="199" s="2" customFormat="1" ht="37.8" customHeight="1">
      <c r="A199" s="34"/>
      <c r="B199" s="177"/>
      <c r="C199" s="178" t="s">
        <v>504</v>
      </c>
      <c r="D199" s="178" t="s">
        <v>126</v>
      </c>
      <c r="E199" s="179" t="s">
        <v>505</v>
      </c>
      <c r="F199" s="180" t="s">
        <v>506</v>
      </c>
      <c r="G199" s="181" t="s">
        <v>129</v>
      </c>
      <c r="H199" s="182">
        <v>20.785</v>
      </c>
      <c r="I199" s="183"/>
      <c r="J199" s="184">
        <f>ROUND(I199*H199,2)</f>
        <v>0</v>
      </c>
      <c r="K199" s="185"/>
      <c r="L199" s="35"/>
      <c r="M199" s="186" t="s">
        <v>1</v>
      </c>
      <c r="N199" s="187" t="s">
        <v>41</v>
      </c>
      <c r="O199" s="78"/>
      <c r="P199" s="188">
        <f>O199*H199</f>
        <v>0</v>
      </c>
      <c r="Q199" s="188">
        <v>0.00014999999999999999</v>
      </c>
      <c r="R199" s="188">
        <f>Q199*H199</f>
        <v>0.0031177499999999999</v>
      </c>
      <c r="S199" s="188">
        <v>0</v>
      </c>
      <c r="T199" s="189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0" t="s">
        <v>130</v>
      </c>
      <c r="AT199" s="190" t="s">
        <v>126</v>
      </c>
      <c r="AU199" s="190" t="s">
        <v>131</v>
      </c>
      <c r="AY199" s="15" t="s">
        <v>123</v>
      </c>
      <c r="BE199" s="191">
        <f>IF(N199="základná",J199,0)</f>
        <v>0</v>
      </c>
      <c r="BF199" s="191">
        <f>IF(N199="znížená",J199,0)</f>
        <v>0</v>
      </c>
      <c r="BG199" s="191">
        <f>IF(N199="zákl. prenesená",J199,0)</f>
        <v>0</v>
      </c>
      <c r="BH199" s="191">
        <f>IF(N199="zníž. prenesená",J199,0)</f>
        <v>0</v>
      </c>
      <c r="BI199" s="191">
        <f>IF(N199="nulová",J199,0)</f>
        <v>0</v>
      </c>
      <c r="BJ199" s="15" t="s">
        <v>131</v>
      </c>
      <c r="BK199" s="191">
        <f>ROUND(I199*H199,2)</f>
        <v>0</v>
      </c>
      <c r="BL199" s="15" t="s">
        <v>130</v>
      </c>
      <c r="BM199" s="190" t="s">
        <v>507</v>
      </c>
    </row>
    <row r="200" s="2" customFormat="1" ht="24.15" customHeight="1">
      <c r="A200" s="34"/>
      <c r="B200" s="177"/>
      <c r="C200" s="206" t="s">
        <v>508</v>
      </c>
      <c r="D200" s="206" t="s">
        <v>509</v>
      </c>
      <c r="E200" s="207" t="s">
        <v>510</v>
      </c>
      <c r="F200" s="208" t="s">
        <v>511</v>
      </c>
      <c r="G200" s="209" t="s">
        <v>129</v>
      </c>
      <c r="H200" s="210">
        <v>21.824000000000002</v>
      </c>
      <c r="I200" s="211"/>
      <c r="J200" s="212">
        <f>ROUND(I200*H200,2)</f>
        <v>0</v>
      </c>
      <c r="K200" s="213"/>
      <c r="L200" s="214"/>
      <c r="M200" s="215" t="s">
        <v>1</v>
      </c>
      <c r="N200" s="216" t="s">
        <v>41</v>
      </c>
      <c r="O200" s="78"/>
      <c r="P200" s="188">
        <f>O200*H200</f>
        <v>0</v>
      </c>
      <c r="Q200" s="188">
        <v>0.0015</v>
      </c>
      <c r="R200" s="188">
        <f>Q200*H200</f>
        <v>0.032736000000000001</v>
      </c>
      <c r="S200" s="188">
        <v>0</v>
      </c>
      <c r="T200" s="189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0" t="s">
        <v>166</v>
      </c>
      <c r="AT200" s="190" t="s">
        <v>509</v>
      </c>
      <c r="AU200" s="190" t="s">
        <v>131</v>
      </c>
      <c r="AY200" s="15" t="s">
        <v>123</v>
      </c>
      <c r="BE200" s="191">
        <f>IF(N200="základná",J200,0)</f>
        <v>0</v>
      </c>
      <c r="BF200" s="191">
        <f>IF(N200="znížená",J200,0)</f>
        <v>0</v>
      </c>
      <c r="BG200" s="191">
        <f>IF(N200="zákl. prenesená",J200,0)</f>
        <v>0</v>
      </c>
      <c r="BH200" s="191">
        <f>IF(N200="zníž. prenesená",J200,0)</f>
        <v>0</v>
      </c>
      <c r="BI200" s="191">
        <f>IF(N200="nulová",J200,0)</f>
        <v>0</v>
      </c>
      <c r="BJ200" s="15" t="s">
        <v>131</v>
      </c>
      <c r="BK200" s="191">
        <f>ROUND(I200*H200,2)</f>
        <v>0</v>
      </c>
      <c r="BL200" s="15" t="s">
        <v>130</v>
      </c>
      <c r="BM200" s="190" t="s">
        <v>512</v>
      </c>
    </row>
    <row r="201" s="2" customFormat="1" ht="24.15" customHeight="1">
      <c r="A201" s="34"/>
      <c r="B201" s="177"/>
      <c r="C201" s="178" t="s">
        <v>513</v>
      </c>
      <c r="D201" s="178" t="s">
        <v>126</v>
      </c>
      <c r="E201" s="179" t="s">
        <v>514</v>
      </c>
      <c r="F201" s="180" t="s">
        <v>515</v>
      </c>
      <c r="G201" s="181" t="s">
        <v>135</v>
      </c>
      <c r="H201" s="182">
        <v>1.746</v>
      </c>
      <c r="I201" s="183"/>
      <c r="J201" s="184">
        <f>ROUND(I201*H201,2)</f>
        <v>0</v>
      </c>
      <c r="K201" s="185"/>
      <c r="L201" s="35"/>
      <c r="M201" s="186" t="s">
        <v>1</v>
      </c>
      <c r="N201" s="187" t="s">
        <v>41</v>
      </c>
      <c r="O201" s="78"/>
      <c r="P201" s="188">
        <f>O201*H201</f>
        <v>0</v>
      </c>
      <c r="Q201" s="188">
        <v>2.4157999999999999</v>
      </c>
      <c r="R201" s="188">
        <f>Q201*H201</f>
        <v>4.2179868000000003</v>
      </c>
      <c r="S201" s="188">
        <v>0</v>
      </c>
      <c r="T201" s="189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0" t="s">
        <v>130</v>
      </c>
      <c r="AT201" s="190" t="s">
        <v>126</v>
      </c>
      <c r="AU201" s="190" t="s">
        <v>131</v>
      </c>
      <c r="AY201" s="15" t="s">
        <v>123</v>
      </c>
      <c r="BE201" s="191">
        <f>IF(N201="základná",J201,0)</f>
        <v>0</v>
      </c>
      <c r="BF201" s="191">
        <f>IF(N201="znížená",J201,0)</f>
        <v>0</v>
      </c>
      <c r="BG201" s="191">
        <f>IF(N201="zákl. prenesená",J201,0)</f>
        <v>0</v>
      </c>
      <c r="BH201" s="191">
        <f>IF(N201="zníž. prenesená",J201,0)</f>
        <v>0</v>
      </c>
      <c r="BI201" s="191">
        <f>IF(N201="nulová",J201,0)</f>
        <v>0</v>
      </c>
      <c r="BJ201" s="15" t="s">
        <v>131</v>
      </c>
      <c r="BK201" s="191">
        <f>ROUND(I201*H201,2)</f>
        <v>0</v>
      </c>
      <c r="BL201" s="15" t="s">
        <v>130</v>
      </c>
      <c r="BM201" s="190" t="s">
        <v>516</v>
      </c>
    </row>
    <row r="202" s="2" customFormat="1" ht="24.15" customHeight="1">
      <c r="A202" s="34"/>
      <c r="B202" s="177"/>
      <c r="C202" s="178" t="s">
        <v>517</v>
      </c>
      <c r="D202" s="178" t="s">
        <v>126</v>
      </c>
      <c r="E202" s="179" t="s">
        <v>518</v>
      </c>
      <c r="F202" s="180" t="s">
        <v>519</v>
      </c>
      <c r="G202" s="181" t="s">
        <v>193</v>
      </c>
      <c r="H202" s="182">
        <v>0.17399999999999999</v>
      </c>
      <c r="I202" s="183"/>
      <c r="J202" s="184">
        <f>ROUND(I202*H202,2)</f>
        <v>0</v>
      </c>
      <c r="K202" s="185"/>
      <c r="L202" s="35"/>
      <c r="M202" s="186" t="s">
        <v>1</v>
      </c>
      <c r="N202" s="187" t="s">
        <v>41</v>
      </c>
      <c r="O202" s="78"/>
      <c r="P202" s="188">
        <f>O202*H202</f>
        <v>0</v>
      </c>
      <c r="Q202" s="188">
        <v>1.0165500000000001</v>
      </c>
      <c r="R202" s="188">
        <f>Q202*H202</f>
        <v>0.1768797</v>
      </c>
      <c r="S202" s="188">
        <v>0</v>
      </c>
      <c r="T202" s="189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0" t="s">
        <v>130</v>
      </c>
      <c r="AT202" s="190" t="s">
        <v>126</v>
      </c>
      <c r="AU202" s="190" t="s">
        <v>131</v>
      </c>
      <c r="AY202" s="15" t="s">
        <v>123</v>
      </c>
      <c r="BE202" s="191">
        <f>IF(N202="základná",J202,0)</f>
        <v>0</v>
      </c>
      <c r="BF202" s="191">
        <f>IF(N202="znížená",J202,0)</f>
        <v>0</v>
      </c>
      <c r="BG202" s="191">
        <f>IF(N202="zákl. prenesená",J202,0)</f>
        <v>0</v>
      </c>
      <c r="BH202" s="191">
        <f>IF(N202="zníž. prenesená",J202,0)</f>
        <v>0</v>
      </c>
      <c r="BI202" s="191">
        <f>IF(N202="nulová",J202,0)</f>
        <v>0</v>
      </c>
      <c r="BJ202" s="15" t="s">
        <v>131</v>
      </c>
      <c r="BK202" s="191">
        <f>ROUND(I202*H202,2)</f>
        <v>0</v>
      </c>
      <c r="BL202" s="15" t="s">
        <v>130</v>
      </c>
      <c r="BM202" s="190" t="s">
        <v>520</v>
      </c>
    </row>
    <row r="203" s="2" customFormat="1" ht="33" customHeight="1">
      <c r="A203" s="34"/>
      <c r="B203" s="177"/>
      <c r="C203" s="178" t="s">
        <v>521</v>
      </c>
      <c r="D203" s="178" t="s">
        <v>126</v>
      </c>
      <c r="E203" s="179" t="s">
        <v>522</v>
      </c>
      <c r="F203" s="180" t="s">
        <v>523</v>
      </c>
      <c r="G203" s="181" t="s">
        <v>129</v>
      </c>
      <c r="H203" s="182">
        <v>9.9049999999999994</v>
      </c>
      <c r="I203" s="183"/>
      <c r="J203" s="184">
        <f>ROUND(I203*H203,2)</f>
        <v>0</v>
      </c>
      <c r="K203" s="185"/>
      <c r="L203" s="35"/>
      <c r="M203" s="186" t="s">
        <v>1</v>
      </c>
      <c r="N203" s="187" t="s">
        <v>41</v>
      </c>
      <c r="O203" s="78"/>
      <c r="P203" s="188">
        <f>O203*H203</f>
        <v>0</v>
      </c>
      <c r="Q203" s="188">
        <v>0.0085199999999999998</v>
      </c>
      <c r="R203" s="188">
        <f>Q203*H203</f>
        <v>0.084390599999999996</v>
      </c>
      <c r="S203" s="188">
        <v>0</v>
      </c>
      <c r="T203" s="189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0" t="s">
        <v>130</v>
      </c>
      <c r="AT203" s="190" t="s">
        <v>126</v>
      </c>
      <c r="AU203" s="190" t="s">
        <v>131</v>
      </c>
      <c r="AY203" s="15" t="s">
        <v>123</v>
      </c>
      <c r="BE203" s="191">
        <f>IF(N203="základná",J203,0)</f>
        <v>0</v>
      </c>
      <c r="BF203" s="191">
        <f>IF(N203="znížená",J203,0)</f>
        <v>0</v>
      </c>
      <c r="BG203" s="191">
        <f>IF(N203="zákl. prenesená",J203,0)</f>
        <v>0</v>
      </c>
      <c r="BH203" s="191">
        <f>IF(N203="zníž. prenesená",J203,0)</f>
        <v>0</v>
      </c>
      <c r="BI203" s="191">
        <f>IF(N203="nulová",J203,0)</f>
        <v>0</v>
      </c>
      <c r="BJ203" s="15" t="s">
        <v>131</v>
      </c>
      <c r="BK203" s="191">
        <f>ROUND(I203*H203,2)</f>
        <v>0</v>
      </c>
      <c r="BL203" s="15" t="s">
        <v>130</v>
      </c>
      <c r="BM203" s="190" t="s">
        <v>524</v>
      </c>
    </row>
    <row r="204" s="2" customFormat="1" ht="33" customHeight="1">
      <c r="A204" s="34"/>
      <c r="B204" s="177"/>
      <c r="C204" s="178" t="s">
        <v>525</v>
      </c>
      <c r="D204" s="178" t="s">
        <v>126</v>
      </c>
      <c r="E204" s="179" t="s">
        <v>526</v>
      </c>
      <c r="F204" s="180" t="s">
        <v>527</v>
      </c>
      <c r="G204" s="181" t="s">
        <v>129</v>
      </c>
      <c r="H204" s="182">
        <v>9.9049999999999994</v>
      </c>
      <c r="I204" s="183"/>
      <c r="J204" s="184">
        <f>ROUND(I204*H204,2)</f>
        <v>0</v>
      </c>
      <c r="K204" s="185"/>
      <c r="L204" s="35"/>
      <c r="M204" s="186" t="s">
        <v>1</v>
      </c>
      <c r="N204" s="187" t="s">
        <v>41</v>
      </c>
      <c r="O204" s="78"/>
      <c r="P204" s="188">
        <f>O204*H204</f>
        <v>0</v>
      </c>
      <c r="Q204" s="188">
        <v>0</v>
      </c>
      <c r="R204" s="188">
        <f>Q204*H204</f>
        <v>0</v>
      </c>
      <c r="S204" s="188">
        <v>0</v>
      </c>
      <c r="T204" s="189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0" t="s">
        <v>130</v>
      </c>
      <c r="AT204" s="190" t="s">
        <v>126</v>
      </c>
      <c r="AU204" s="190" t="s">
        <v>131</v>
      </c>
      <c r="AY204" s="15" t="s">
        <v>123</v>
      </c>
      <c r="BE204" s="191">
        <f>IF(N204="základná",J204,0)</f>
        <v>0</v>
      </c>
      <c r="BF204" s="191">
        <f>IF(N204="znížená",J204,0)</f>
        <v>0</v>
      </c>
      <c r="BG204" s="191">
        <f>IF(N204="zákl. prenesená",J204,0)</f>
        <v>0</v>
      </c>
      <c r="BH204" s="191">
        <f>IF(N204="zníž. prenesená",J204,0)</f>
        <v>0</v>
      </c>
      <c r="BI204" s="191">
        <f>IF(N204="nulová",J204,0)</f>
        <v>0</v>
      </c>
      <c r="BJ204" s="15" t="s">
        <v>131</v>
      </c>
      <c r="BK204" s="191">
        <f>ROUND(I204*H204,2)</f>
        <v>0</v>
      </c>
      <c r="BL204" s="15" t="s">
        <v>130</v>
      </c>
      <c r="BM204" s="190" t="s">
        <v>528</v>
      </c>
    </row>
    <row r="205" s="12" customFormat="1" ht="22.8" customHeight="1">
      <c r="A205" s="12"/>
      <c r="B205" s="165"/>
      <c r="C205" s="12"/>
      <c r="D205" s="166" t="s">
        <v>74</v>
      </c>
      <c r="E205" s="175" t="s">
        <v>157</v>
      </c>
      <c r="F205" s="175" t="s">
        <v>529</v>
      </c>
      <c r="G205" s="12"/>
      <c r="H205" s="12"/>
      <c r="I205" s="168"/>
      <c r="J205" s="176">
        <f>BK205</f>
        <v>0</v>
      </c>
      <c r="K205" s="12"/>
      <c r="L205" s="165"/>
      <c r="M205" s="169"/>
      <c r="N205" s="170"/>
      <c r="O205" s="170"/>
      <c r="P205" s="171">
        <f>SUM(P206:P231)</f>
        <v>0</v>
      </c>
      <c r="Q205" s="170"/>
      <c r="R205" s="171">
        <f>SUM(R206:R231)</f>
        <v>42.334310154999997</v>
      </c>
      <c r="S205" s="170"/>
      <c r="T205" s="172">
        <f>SUM(T206:T231)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66" t="s">
        <v>83</v>
      </c>
      <c r="AT205" s="173" t="s">
        <v>74</v>
      </c>
      <c r="AU205" s="173" t="s">
        <v>83</v>
      </c>
      <c r="AY205" s="166" t="s">
        <v>123</v>
      </c>
      <c r="BK205" s="174">
        <f>SUM(BK206:BK231)</f>
        <v>0</v>
      </c>
    </row>
    <row r="206" s="2" customFormat="1" ht="24.15" customHeight="1">
      <c r="A206" s="34"/>
      <c r="B206" s="177"/>
      <c r="C206" s="178" t="s">
        <v>530</v>
      </c>
      <c r="D206" s="178" t="s">
        <v>126</v>
      </c>
      <c r="E206" s="179" t="s">
        <v>531</v>
      </c>
      <c r="F206" s="180" t="s">
        <v>532</v>
      </c>
      <c r="G206" s="181" t="s">
        <v>129</v>
      </c>
      <c r="H206" s="182">
        <v>38.219999999999999</v>
      </c>
      <c r="I206" s="183"/>
      <c r="J206" s="184">
        <f>ROUND(I206*H206,2)</f>
        <v>0</v>
      </c>
      <c r="K206" s="185"/>
      <c r="L206" s="35"/>
      <c r="M206" s="186" t="s">
        <v>1</v>
      </c>
      <c r="N206" s="187" t="s">
        <v>41</v>
      </c>
      <c r="O206" s="78"/>
      <c r="P206" s="188">
        <f>O206*H206</f>
        <v>0</v>
      </c>
      <c r="Q206" s="188">
        <v>0.016500000000000001</v>
      </c>
      <c r="R206" s="188">
        <f>Q206*H206</f>
        <v>0.63063000000000002</v>
      </c>
      <c r="S206" s="188">
        <v>0</v>
      </c>
      <c r="T206" s="189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0" t="s">
        <v>130</v>
      </c>
      <c r="AT206" s="190" t="s">
        <v>126</v>
      </c>
      <c r="AU206" s="190" t="s">
        <v>131</v>
      </c>
      <c r="AY206" s="15" t="s">
        <v>123</v>
      </c>
      <c r="BE206" s="191">
        <f>IF(N206="základná",J206,0)</f>
        <v>0</v>
      </c>
      <c r="BF206" s="191">
        <f>IF(N206="znížená",J206,0)</f>
        <v>0</v>
      </c>
      <c r="BG206" s="191">
        <f>IF(N206="zákl. prenesená",J206,0)</f>
        <v>0</v>
      </c>
      <c r="BH206" s="191">
        <f>IF(N206="zníž. prenesená",J206,0)</f>
        <v>0</v>
      </c>
      <c r="BI206" s="191">
        <f>IF(N206="nulová",J206,0)</f>
        <v>0</v>
      </c>
      <c r="BJ206" s="15" t="s">
        <v>131</v>
      </c>
      <c r="BK206" s="191">
        <f>ROUND(I206*H206,2)</f>
        <v>0</v>
      </c>
      <c r="BL206" s="15" t="s">
        <v>130</v>
      </c>
      <c r="BM206" s="190" t="s">
        <v>533</v>
      </c>
    </row>
    <row r="207" s="2" customFormat="1" ht="24.15" customHeight="1">
      <c r="A207" s="34"/>
      <c r="B207" s="177"/>
      <c r="C207" s="178" t="s">
        <v>534</v>
      </c>
      <c r="D207" s="178" t="s">
        <v>126</v>
      </c>
      <c r="E207" s="179" t="s">
        <v>535</v>
      </c>
      <c r="F207" s="180" t="s">
        <v>536</v>
      </c>
      <c r="G207" s="181" t="s">
        <v>129</v>
      </c>
      <c r="H207" s="182">
        <v>38.219999999999999</v>
      </c>
      <c r="I207" s="183"/>
      <c r="J207" s="184">
        <f>ROUND(I207*H207,2)</f>
        <v>0</v>
      </c>
      <c r="K207" s="185"/>
      <c r="L207" s="35"/>
      <c r="M207" s="186" t="s">
        <v>1</v>
      </c>
      <c r="N207" s="187" t="s">
        <v>41</v>
      </c>
      <c r="O207" s="78"/>
      <c r="P207" s="188">
        <f>O207*H207</f>
        <v>0</v>
      </c>
      <c r="Q207" s="188">
        <v>0.00040000000000000002</v>
      </c>
      <c r="R207" s="188">
        <f>Q207*H207</f>
        <v>0.015288</v>
      </c>
      <c r="S207" s="188">
        <v>0</v>
      </c>
      <c r="T207" s="189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0" t="s">
        <v>130</v>
      </c>
      <c r="AT207" s="190" t="s">
        <v>126</v>
      </c>
      <c r="AU207" s="190" t="s">
        <v>131</v>
      </c>
      <c r="AY207" s="15" t="s">
        <v>123</v>
      </c>
      <c r="BE207" s="191">
        <f>IF(N207="základná",J207,0)</f>
        <v>0</v>
      </c>
      <c r="BF207" s="191">
        <f>IF(N207="znížená",J207,0)</f>
        <v>0</v>
      </c>
      <c r="BG207" s="191">
        <f>IF(N207="zákl. prenesená",J207,0)</f>
        <v>0</v>
      </c>
      <c r="BH207" s="191">
        <f>IF(N207="zníž. prenesená",J207,0)</f>
        <v>0</v>
      </c>
      <c r="BI207" s="191">
        <f>IF(N207="nulová",J207,0)</f>
        <v>0</v>
      </c>
      <c r="BJ207" s="15" t="s">
        <v>131</v>
      </c>
      <c r="BK207" s="191">
        <f>ROUND(I207*H207,2)</f>
        <v>0</v>
      </c>
      <c r="BL207" s="15" t="s">
        <v>130</v>
      </c>
      <c r="BM207" s="190" t="s">
        <v>537</v>
      </c>
    </row>
    <row r="208" s="2" customFormat="1" ht="24.15" customHeight="1">
      <c r="A208" s="34"/>
      <c r="B208" s="177"/>
      <c r="C208" s="178" t="s">
        <v>538</v>
      </c>
      <c r="D208" s="178" t="s">
        <v>126</v>
      </c>
      <c r="E208" s="179" t="s">
        <v>539</v>
      </c>
      <c r="F208" s="180" t="s">
        <v>540</v>
      </c>
      <c r="G208" s="181" t="s">
        <v>129</v>
      </c>
      <c r="H208" s="182">
        <v>69.159999999999997</v>
      </c>
      <c r="I208" s="183"/>
      <c r="J208" s="184">
        <f>ROUND(I208*H208,2)</f>
        <v>0</v>
      </c>
      <c r="K208" s="185"/>
      <c r="L208" s="35"/>
      <c r="M208" s="186" t="s">
        <v>1</v>
      </c>
      <c r="N208" s="187" t="s">
        <v>41</v>
      </c>
      <c r="O208" s="78"/>
      <c r="P208" s="188">
        <f>O208*H208</f>
        <v>0</v>
      </c>
      <c r="Q208" s="188">
        <v>0.01575</v>
      </c>
      <c r="R208" s="188">
        <f>Q208*H208</f>
        <v>1.08927</v>
      </c>
      <c r="S208" s="188">
        <v>0</v>
      </c>
      <c r="T208" s="189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0" t="s">
        <v>130</v>
      </c>
      <c r="AT208" s="190" t="s">
        <v>126</v>
      </c>
      <c r="AU208" s="190" t="s">
        <v>131</v>
      </c>
      <c r="AY208" s="15" t="s">
        <v>123</v>
      </c>
      <c r="BE208" s="191">
        <f>IF(N208="základná",J208,0)</f>
        <v>0</v>
      </c>
      <c r="BF208" s="191">
        <f>IF(N208="znížená",J208,0)</f>
        <v>0</v>
      </c>
      <c r="BG208" s="191">
        <f>IF(N208="zákl. prenesená",J208,0)</f>
        <v>0</v>
      </c>
      <c r="BH208" s="191">
        <f>IF(N208="zníž. prenesená",J208,0)</f>
        <v>0</v>
      </c>
      <c r="BI208" s="191">
        <f>IF(N208="nulová",J208,0)</f>
        <v>0</v>
      </c>
      <c r="BJ208" s="15" t="s">
        <v>131</v>
      </c>
      <c r="BK208" s="191">
        <f>ROUND(I208*H208,2)</f>
        <v>0</v>
      </c>
      <c r="BL208" s="15" t="s">
        <v>130</v>
      </c>
      <c r="BM208" s="190" t="s">
        <v>541</v>
      </c>
    </row>
    <row r="209" s="2" customFormat="1" ht="24.15" customHeight="1">
      <c r="A209" s="34"/>
      <c r="B209" s="177"/>
      <c r="C209" s="178" t="s">
        <v>542</v>
      </c>
      <c r="D209" s="178" t="s">
        <v>126</v>
      </c>
      <c r="E209" s="179" t="s">
        <v>543</v>
      </c>
      <c r="F209" s="180" t="s">
        <v>544</v>
      </c>
      <c r="G209" s="181" t="s">
        <v>129</v>
      </c>
      <c r="H209" s="182">
        <v>133.17400000000001</v>
      </c>
      <c r="I209" s="183"/>
      <c r="J209" s="184">
        <f>ROUND(I209*H209,2)</f>
        <v>0</v>
      </c>
      <c r="K209" s="185"/>
      <c r="L209" s="35"/>
      <c r="M209" s="186" t="s">
        <v>1</v>
      </c>
      <c r="N209" s="187" t="s">
        <v>41</v>
      </c>
      <c r="O209" s="78"/>
      <c r="P209" s="188">
        <f>O209*H209</f>
        <v>0</v>
      </c>
      <c r="Q209" s="188">
        <v>0.00158</v>
      </c>
      <c r="R209" s="188">
        <f>Q209*H209</f>
        <v>0.21041492000000001</v>
      </c>
      <c r="S209" s="188">
        <v>0</v>
      </c>
      <c r="T209" s="189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0" t="s">
        <v>130</v>
      </c>
      <c r="AT209" s="190" t="s">
        <v>126</v>
      </c>
      <c r="AU209" s="190" t="s">
        <v>131</v>
      </c>
      <c r="AY209" s="15" t="s">
        <v>123</v>
      </c>
      <c r="BE209" s="191">
        <f>IF(N209="základná",J209,0)</f>
        <v>0</v>
      </c>
      <c r="BF209" s="191">
        <f>IF(N209="znížená",J209,0)</f>
        <v>0</v>
      </c>
      <c r="BG209" s="191">
        <f>IF(N209="zákl. prenesená",J209,0)</f>
        <v>0</v>
      </c>
      <c r="BH209" s="191">
        <f>IF(N209="zníž. prenesená",J209,0)</f>
        <v>0</v>
      </c>
      <c r="BI209" s="191">
        <f>IF(N209="nulová",J209,0)</f>
        <v>0</v>
      </c>
      <c r="BJ209" s="15" t="s">
        <v>131</v>
      </c>
      <c r="BK209" s="191">
        <f>ROUND(I209*H209,2)</f>
        <v>0</v>
      </c>
      <c r="BL209" s="15" t="s">
        <v>130</v>
      </c>
      <c r="BM209" s="190" t="s">
        <v>545</v>
      </c>
    </row>
    <row r="210" s="2" customFormat="1" ht="24.15" customHeight="1">
      <c r="A210" s="34"/>
      <c r="B210" s="177"/>
      <c r="C210" s="178" t="s">
        <v>546</v>
      </c>
      <c r="D210" s="178" t="s">
        <v>126</v>
      </c>
      <c r="E210" s="179" t="s">
        <v>547</v>
      </c>
      <c r="F210" s="180" t="s">
        <v>548</v>
      </c>
      <c r="G210" s="181" t="s">
        <v>129</v>
      </c>
      <c r="H210" s="182">
        <v>69.159999999999997</v>
      </c>
      <c r="I210" s="183"/>
      <c r="J210" s="184">
        <f>ROUND(I210*H210,2)</f>
        <v>0</v>
      </c>
      <c r="K210" s="185"/>
      <c r="L210" s="35"/>
      <c r="M210" s="186" t="s">
        <v>1</v>
      </c>
      <c r="N210" s="187" t="s">
        <v>41</v>
      </c>
      <c r="O210" s="78"/>
      <c r="P210" s="188">
        <f>O210*H210</f>
        <v>0</v>
      </c>
      <c r="Q210" s="188">
        <v>0.00040000000000000002</v>
      </c>
      <c r="R210" s="188">
        <f>Q210*H210</f>
        <v>0.027664000000000001</v>
      </c>
      <c r="S210" s="188">
        <v>0</v>
      </c>
      <c r="T210" s="189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0" t="s">
        <v>130</v>
      </c>
      <c r="AT210" s="190" t="s">
        <v>126</v>
      </c>
      <c r="AU210" s="190" t="s">
        <v>131</v>
      </c>
      <c r="AY210" s="15" t="s">
        <v>123</v>
      </c>
      <c r="BE210" s="191">
        <f>IF(N210="základná",J210,0)</f>
        <v>0</v>
      </c>
      <c r="BF210" s="191">
        <f>IF(N210="znížená",J210,0)</f>
        <v>0</v>
      </c>
      <c r="BG210" s="191">
        <f>IF(N210="zákl. prenesená",J210,0)</f>
        <v>0</v>
      </c>
      <c r="BH210" s="191">
        <f>IF(N210="zníž. prenesená",J210,0)</f>
        <v>0</v>
      </c>
      <c r="BI210" s="191">
        <f>IF(N210="nulová",J210,0)</f>
        <v>0</v>
      </c>
      <c r="BJ210" s="15" t="s">
        <v>131</v>
      </c>
      <c r="BK210" s="191">
        <f>ROUND(I210*H210,2)</f>
        <v>0</v>
      </c>
      <c r="BL210" s="15" t="s">
        <v>130</v>
      </c>
      <c r="BM210" s="190" t="s">
        <v>549</v>
      </c>
    </row>
    <row r="211" s="2" customFormat="1" ht="33" customHeight="1">
      <c r="A211" s="34"/>
      <c r="B211" s="177"/>
      <c r="C211" s="178" t="s">
        <v>550</v>
      </c>
      <c r="D211" s="178" t="s">
        <v>126</v>
      </c>
      <c r="E211" s="179" t="s">
        <v>551</v>
      </c>
      <c r="F211" s="180" t="s">
        <v>552</v>
      </c>
      <c r="G211" s="181" t="s">
        <v>160</v>
      </c>
      <c r="H211" s="182">
        <v>243</v>
      </c>
      <c r="I211" s="183"/>
      <c r="J211" s="184">
        <f>ROUND(I211*H211,2)</f>
        <v>0</v>
      </c>
      <c r="K211" s="185"/>
      <c r="L211" s="35"/>
      <c r="M211" s="186" t="s">
        <v>1</v>
      </c>
      <c r="N211" s="187" t="s">
        <v>41</v>
      </c>
      <c r="O211" s="78"/>
      <c r="P211" s="188">
        <f>O211*H211</f>
        <v>0</v>
      </c>
      <c r="Q211" s="188">
        <v>0.0017700000000000001</v>
      </c>
      <c r="R211" s="188">
        <f>Q211*H211</f>
        <v>0.43011000000000005</v>
      </c>
      <c r="S211" s="188">
        <v>0</v>
      </c>
      <c r="T211" s="189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0" t="s">
        <v>130</v>
      </c>
      <c r="AT211" s="190" t="s">
        <v>126</v>
      </c>
      <c r="AU211" s="190" t="s">
        <v>131</v>
      </c>
      <c r="AY211" s="15" t="s">
        <v>123</v>
      </c>
      <c r="BE211" s="191">
        <f>IF(N211="základná",J211,0)</f>
        <v>0</v>
      </c>
      <c r="BF211" s="191">
        <f>IF(N211="znížená",J211,0)</f>
        <v>0</v>
      </c>
      <c r="BG211" s="191">
        <f>IF(N211="zákl. prenesená",J211,0)</f>
        <v>0</v>
      </c>
      <c r="BH211" s="191">
        <f>IF(N211="zníž. prenesená",J211,0)</f>
        <v>0</v>
      </c>
      <c r="BI211" s="191">
        <f>IF(N211="nulová",J211,0)</f>
        <v>0</v>
      </c>
      <c r="BJ211" s="15" t="s">
        <v>131</v>
      </c>
      <c r="BK211" s="191">
        <f>ROUND(I211*H211,2)</f>
        <v>0</v>
      </c>
      <c r="BL211" s="15" t="s">
        <v>130</v>
      </c>
      <c r="BM211" s="190" t="s">
        <v>553</v>
      </c>
    </row>
    <row r="212" s="2" customFormat="1" ht="24.15" customHeight="1">
      <c r="A212" s="34"/>
      <c r="B212" s="177"/>
      <c r="C212" s="178" t="s">
        <v>554</v>
      </c>
      <c r="D212" s="178" t="s">
        <v>126</v>
      </c>
      <c r="E212" s="179" t="s">
        <v>555</v>
      </c>
      <c r="F212" s="180" t="s">
        <v>556</v>
      </c>
      <c r="G212" s="181" t="s">
        <v>160</v>
      </c>
      <c r="H212" s="182">
        <v>148.5</v>
      </c>
      <c r="I212" s="183"/>
      <c r="J212" s="184">
        <f>ROUND(I212*H212,2)</f>
        <v>0</v>
      </c>
      <c r="K212" s="185"/>
      <c r="L212" s="35"/>
      <c r="M212" s="186" t="s">
        <v>1</v>
      </c>
      <c r="N212" s="187" t="s">
        <v>41</v>
      </c>
      <c r="O212" s="78"/>
      <c r="P212" s="188">
        <f>O212*H212</f>
        <v>0</v>
      </c>
      <c r="Q212" s="188">
        <v>0.00191</v>
      </c>
      <c r="R212" s="188">
        <f>Q212*H212</f>
        <v>0.28363500000000003</v>
      </c>
      <c r="S212" s="188">
        <v>0</v>
      </c>
      <c r="T212" s="189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0" t="s">
        <v>130</v>
      </c>
      <c r="AT212" s="190" t="s">
        <v>126</v>
      </c>
      <c r="AU212" s="190" t="s">
        <v>131</v>
      </c>
      <c r="AY212" s="15" t="s">
        <v>123</v>
      </c>
      <c r="BE212" s="191">
        <f>IF(N212="základná",J212,0)</f>
        <v>0</v>
      </c>
      <c r="BF212" s="191">
        <f>IF(N212="znížená",J212,0)</f>
        <v>0</v>
      </c>
      <c r="BG212" s="191">
        <f>IF(N212="zákl. prenesená",J212,0)</f>
        <v>0</v>
      </c>
      <c r="BH212" s="191">
        <f>IF(N212="zníž. prenesená",J212,0)</f>
        <v>0</v>
      </c>
      <c r="BI212" s="191">
        <f>IF(N212="nulová",J212,0)</f>
        <v>0</v>
      </c>
      <c r="BJ212" s="15" t="s">
        <v>131</v>
      </c>
      <c r="BK212" s="191">
        <f>ROUND(I212*H212,2)</f>
        <v>0</v>
      </c>
      <c r="BL212" s="15" t="s">
        <v>130</v>
      </c>
      <c r="BM212" s="190" t="s">
        <v>557</v>
      </c>
    </row>
    <row r="213" s="2" customFormat="1" ht="24.15" customHeight="1">
      <c r="A213" s="34"/>
      <c r="B213" s="177"/>
      <c r="C213" s="178" t="s">
        <v>558</v>
      </c>
      <c r="D213" s="178" t="s">
        <v>126</v>
      </c>
      <c r="E213" s="179" t="s">
        <v>559</v>
      </c>
      <c r="F213" s="180" t="s">
        <v>560</v>
      </c>
      <c r="G213" s="181" t="s">
        <v>129</v>
      </c>
      <c r="H213" s="182">
        <v>230.41</v>
      </c>
      <c r="I213" s="183"/>
      <c r="J213" s="184">
        <f>ROUND(I213*H213,2)</f>
        <v>0</v>
      </c>
      <c r="K213" s="185"/>
      <c r="L213" s="35"/>
      <c r="M213" s="186" t="s">
        <v>1</v>
      </c>
      <c r="N213" s="187" t="s">
        <v>41</v>
      </c>
      <c r="O213" s="78"/>
      <c r="P213" s="188">
        <f>O213*H213</f>
        <v>0</v>
      </c>
      <c r="Q213" s="188">
        <v>0.0315</v>
      </c>
      <c r="R213" s="188">
        <f>Q213*H213</f>
        <v>7.2579149999999997</v>
      </c>
      <c r="S213" s="188">
        <v>0</v>
      </c>
      <c r="T213" s="189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0" t="s">
        <v>130</v>
      </c>
      <c r="AT213" s="190" t="s">
        <v>126</v>
      </c>
      <c r="AU213" s="190" t="s">
        <v>131</v>
      </c>
      <c r="AY213" s="15" t="s">
        <v>123</v>
      </c>
      <c r="BE213" s="191">
        <f>IF(N213="základná",J213,0)</f>
        <v>0</v>
      </c>
      <c r="BF213" s="191">
        <f>IF(N213="znížená",J213,0)</f>
        <v>0</v>
      </c>
      <c r="BG213" s="191">
        <f>IF(N213="zákl. prenesená",J213,0)</f>
        <v>0</v>
      </c>
      <c r="BH213" s="191">
        <f>IF(N213="zníž. prenesená",J213,0)</f>
        <v>0</v>
      </c>
      <c r="BI213" s="191">
        <f>IF(N213="nulová",J213,0)</f>
        <v>0</v>
      </c>
      <c r="BJ213" s="15" t="s">
        <v>131</v>
      </c>
      <c r="BK213" s="191">
        <f>ROUND(I213*H213,2)</f>
        <v>0</v>
      </c>
      <c r="BL213" s="15" t="s">
        <v>130</v>
      </c>
      <c r="BM213" s="190" t="s">
        <v>561</v>
      </c>
    </row>
    <row r="214" s="2" customFormat="1" ht="24.15" customHeight="1">
      <c r="A214" s="34"/>
      <c r="B214" s="177"/>
      <c r="C214" s="178" t="s">
        <v>562</v>
      </c>
      <c r="D214" s="178" t="s">
        <v>126</v>
      </c>
      <c r="E214" s="179" t="s">
        <v>563</v>
      </c>
      <c r="F214" s="180" t="s">
        <v>564</v>
      </c>
      <c r="G214" s="181" t="s">
        <v>129</v>
      </c>
      <c r="H214" s="182">
        <v>156.624</v>
      </c>
      <c r="I214" s="183"/>
      <c r="J214" s="184">
        <f>ROUND(I214*H214,2)</f>
        <v>0</v>
      </c>
      <c r="K214" s="185"/>
      <c r="L214" s="35"/>
      <c r="M214" s="186" t="s">
        <v>1</v>
      </c>
      <c r="N214" s="187" t="s">
        <v>41</v>
      </c>
      <c r="O214" s="78"/>
      <c r="P214" s="188">
        <f>O214*H214</f>
        <v>0</v>
      </c>
      <c r="Q214" s="188">
        <v>0.0051500000000000001</v>
      </c>
      <c r="R214" s="188">
        <f>Q214*H214</f>
        <v>0.80661359999999993</v>
      </c>
      <c r="S214" s="188">
        <v>0</v>
      </c>
      <c r="T214" s="189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0" t="s">
        <v>130</v>
      </c>
      <c r="AT214" s="190" t="s">
        <v>126</v>
      </c>
      <c r="AU214" s="190" t="s">
        <v>131</v>
      </c>
      <c r="AY214" s="15" t="s">
        <v>123</v>
      </c>
      <c r="BE214" s="191">
        <f>IF(N214="základná",J214,0)</f>
        <v>0</v>
      </c>
      <c r="BF214" s="191">
        <f>IF(N214="znížená",J214,0)</f>
        <v>0</v>
      </c>
      <c r="BG214" s="191">
        <f>IF(N214="zákl. prenesená",J214,0)</f>
        <v>0</v>
      </c>
      <c r="BH214" s="191">
        <f>IF(N214="zníž. prenesená",J214,0)</f>
        <v>0</v>
      </c>
      <c r="BI214" s="191">
        <f>IF(N214="nulová",J214,0)</f>
        <v>0</v>
      </c>
      <c r="BJ214" s="15" t="s">
        <v>131</v>
      </c>
      <c r="BK214" s="191">
        <f>ROUND(I214*H214,2)</f>
        <v>0</v>
      </c>
      <c r="BL214" s="15" t="s">
        <v>130</v>
      </c>
      <c r="BM214" s="190" t="s">
        <v>565</v>
      </c>
    </row>
    <row r="215" s="2" customFormat="1" ht="33" customHeight="1">
      <c r="A215" s="34"/>
      <c r="B215" s="177"/>
      <c r="C215" s="178" t="s">
        <v>141</v>
      </c>
      <c r="D215" s="178" t="s">
        <v>126</v>
      </c>
      <c r="E215" s="179" t="s">
        <v>566</v>
      </c>
      <c r="F215" s="180" t="s">
        <v>567</v>
      </c>
      <c r="G215" s="181" t="s">
        <v>129</v>
      </c>
      <c r="H215" s="182">
        <v>72.632000000000005</v>
      </c>
      <c r="I215" s="183"/>
      <c r="J215" s="184">
        <f>ROUND(I215*H215,2)</f>
        <v>0</v>
      </c>
      <c r="K215" s="185"/>
      <c r="L215" s="35"/>
      <c r="M215" s="186" t="s">
        <v>1</v>
      </c>
      <c r="N215" s="187" t="s">
        <v>41</v>
      </c>
      <c r="O215" s="78"/>
      <c r="P215" s="188">
        <f>O215*H215</f>
        <v>0</v>
      </c>
      <c r="Q215" s="188">
        <v>0.014619999999999999</v>
      </c>
      <c r="R215" s="188">
        <f>Q215*H215</f>
        <v>1.06187984</v>
      </c>
      <c r="S215" s="188">
        <v>0</v>
      </c>
      <c r="T215" s="189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0" t="s">
        <v>130</v>
      </c>
      <c r="AT215" s="190" t="s">
        <v>126</v>
      </c>
      <c r="AU215" s="190" t="s">
        <v>131</v>
      </c>
      <c r="AY215" s="15" t="s">
        <v>123</v>
      </c>
      <c r="BE215" s="191">
        <f>IF(N215="základná",J215,0)</f>
        <v>0</v>
      </c>
      <c r="BF215" s="191">
        <f>IF(N215="znížená",J215,0)</f>
        <v>0</v>
      </c>
      <c r="BG215" s="191">
        <f>IF(N215="zákl. prenesená",J215,0)</f>
        <v>0</v>
      </c>
      <c r="BH215" s="191">
        <f>IF(N215="zníž. prenesená",J215,0)</f>
        <v>0</v>
      </c>
      <c r="BI215" s="191">
        <f>IF(N215="nulová",J215,0)</f>
        <v>0</v>
      </c>
      <c r="BJ215" s="15" t="s">
        <v>131</v>
      </c>
      <c r="BK215" s="191">
        <f>ROUND(I215*H215,2)</f>
        <v>0</v>
      </c>
      <c r="BL215" s="15" t="s">
        <v>130</v>
      </c>
      <c r="BM215" s="190" t="s">
        <v>568</v>
      </c>
    </row>
    <row r="216" s="2" customFormat="1" ht="24.15" customHeight="1">
      <c r="A216" s="34"/>
      <c r="B216" s="177"/>
      <c r="C216" s="178" t="s">
        <v>569</v>
      </c>
      <c r="D216" s="178" t="s">
        <v>126</v>
      </c>
      <c r="E216" s="179" t="s">
        <v>570</v>
      </c>
      <c r="F216" s="180" t="s">
        <v>571</v>
      </c>
      <c r="G216" s="181" t="s">
        <v>129</v>
      </c>
      <c r="H216" s="182">
        <v>198.95500000000001</v>
      </c>
      <c r="I216" s="183"/>
      <c r="J216" s="184">
        <f>ROUND(I216*H216,2)</f>
        <v>0</v>
      </c>
      <c r="K216" s="185"/>
      <c r="L216" s="35"/>
      <c r="M216" s="186" t="s">
        <v>1</v>
      </c>
      <c r="N216" s="187" t="s">
        <v>41</v>
      </c>
      <c r="O216" s="78"/>
      <c r="P216" s="188">
        <f>O216*H216</f>
        <v>0</v>
      </c>
      <c r="Q216" s="188">
        <v>0.031819</v>
      </c>
      <c r="R216" s="188">
        <f>Q216*H216</f>
        <v>6.330549145</v>
      </c>
      <c r="S216" s="188">
        <v>0</v>
      </c>
      <c r="T216" s="189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0" t="s">
        <v>130</v>
      </c>
      <c r="AT216" s="190" t="s">
        <v>126</v>
      </c>
      <c r="AU216" s="190" t="s">
        <v>131</v>
      </c>
      <c r="AY216" s="15" t="s">
        <v>123</v>
      </c>
      <c r="BE216" s="191">
        <f>IF(N216="základná",J216,0)</f>
        <v>0</v>
      </c>
      <c r="BF216" s="191">
        <f>IF(N216="znížená",J216,0)</f>
        <v>0</v>
      </c>
      <c r="BG216" s="191">
        <f>IF(N216="zákl. prenesená",J216,0)</f>
        <v>0</v>
      </c>
      <c r="BH216" s="191">
        <f>IF(N216="zníž. prenesená",J216,0)</f>
        <v>0</v>
      </c>
      <c r="BI216" s="191">
        <f>IF(N216="nulová",J216,0)</f>
        <v>0</v>
      </c>
      <c r="BJ216" s="15" t="s">
        <v>131</v>
      </c>
      <c r="BK216" s="191">
        <f>ROUND(I216*H216,2)</f>
        <v>0</v>
      </c>
      <c r="BL216" s="15" t="s">
        <v>130</v>
      </c>
      <c r="BM216" s="190" t="s">
        <v>572</v>
      </c>
    </row>
    <row r="217" s="2" customFormat="1" ht="24.15" customHeight="1">
      <c r="A217" s="34"/>
      <c r="B217" s="177"/>
      <c r="C217" s="178" t="s">
        <v>190</v>
      </c>
      <c r="D217" s="178" t="s">
        <v>126</v>
      </c>
      <c r="E217" s="179" t="s">
        <v>573</v>
      </c>
      <c r="F217" s="180" t="s">
        <v>574</v>
      </c>
      <c r="G217" s="181" t="s">
        <v>129</v>
      </c>
      <c r="H217" s="182">
        <v>38.219999999999999</v>
      </c>
      <c r="I217" s="183"/>
      <c r="J217" s="184">
        <f>ROUND(I217*H217,2)</f>
        <v>0</v>
      </c>
      <c r="K217" s="185"/>
      <c r="L217" s="35"/>
      <c r="M217" s="186" t="s">
        <v>1</v>
      </c>
      <c r="N217" s="187" t="s">
        <v>41</v>
      </c>
      <c r="O217" s="78"/>
      <c r="P217" s="188">
        <f>O217*H217</f>
        <v>0</v>
      </c>
      <c r="Q217" s="188">
        <v>0</v>
      </c>
      <c r="R217" s="188">
        <f>Q217*H217</f>
        <v>0</v>
      </c>
      <c r="S217" s="188">
        <v>0</v>
      </c>
      <c r="T217" s="189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0" t="s">
        <v>130</v>
      </c>
      <c r="AT217" s="190" t="s">
        <v>126</v>
      </c>
      <c r="AU217" s="190" t="s">
        <v>131</v>
      </c>
      <c r="AY217" s="15" t="s">
        <v>123</v>
      </c>
      <c r="BE217" s="191">
        <f>IF(N217="základná",J217,0)</f>
        <v>0</v>
      </c>
      <c r="BF217" s="191">
        <f>IF(N217="znížená",J217,0)</f>
        <v>0</v>
      </c>
      <c r="BG217" s="191">
        <f>IF(N217="zákl. prenesená",J217,0)</f>
        <v>0</v>
      </c>
      <c r="BH217" s="191">
        <f>IF(N217="zníž. prenesená",J217,0)</f>
        <v>0</v>
      </c>
      <c r="BI217" s="191">
        <f>IF(N217="nulová",J217,0)</f>
        <v>0</v>
      </c>
      <c r="BJ217" s="15" t="s">
        <v>131</v>
      </c>
      <c r="BK217" s="191">
        <f>ROUND(I217*H217,2)</f>
        <v>0</v>
      </c>
      <c r="BL217" s="15" t="s">
        <v>130</v>
      </c>
      <c r="BM217" s="190" t="s">
        <v>575</v>
      </c>
    </row>
    <row r="218" s="2" customFormat="1" ht="16.5" customHeight="1">
      <c r="A218" s="34"/>
      <c r="B218" s="177"/>
      <c r="C218" s="206" t="s">
        <v>195</v>
      </c>
      <c r="D218" s="206" t="s">
        <v>509</v>
      </c>
      <c r="E218" s="207" t="s">
        <v>576</v>
      </c>
      <c r="F218" s="208" t="s">
        <v>577</v>
      </c>
      <c r="G218" s="209" t="s">
        <v>129</v>
      </c>
      <c r="H218" s="210">
        <v>43.953000000000003</v>
      </c>
      <c r="I218" s="211"/>
      <c r="J218" s="212">
        <f>ROUND(I218*H218,2)</f>
        <v>0</v>
      </c>
      <c r="K218" s="213"/>
      <c r="L218" s="214"/>
      <c r="M218" s="215" t="s">
        <v>1</v>
      </c>
      <c r="N218" s="216" t="s">
        <v>41</v>
      </c>
      <c r="O218" s="78"/>
      <c r="P218" s="188">
        <f>O218*H218</f>
        <v>0</v>
      </c>
      <c r="Q218" s="188">
        <v>0.00010000000000000001</v>
      </c>
      <c r="R218" s="188">
        <f>Q218*H218</f>
        <v>0.0043953000000000004</v>
      </c>
      <c r="S218" s="188">
        <v>0</v>
      </c>
      <c r="T218" s="189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0" t="s">
        <v>166</v>
      </c>
      <c r="AT218" s="190" t="s">
        <v>509</v>
      </c>
      <c r="AU218" s="190" t="s">
        <v>131</v>
      </c>
      <c r="AY218" s="15" t="s">
        <v>123</v>
      </c>
      <c r="BE218" s="191">
        <f>IF(N218="základná",J218,0)</f>
        <v>0</v>
      </c>
      <c r="BF218" s="191">
        <f>IF(N218="znížená",J218,0)</f>
        <v>0</v>
      </c>
      <c r="BG218" s="191">
        <f>IF(N218="zákl. prenesená",J218,0)</f>
        <v>0</v>
      </c>
      <c r="BH218" s="191">
        <f>IF(N218="zníž. prenesená",J218,0)</f>
        <v>0</v>
      </c>
      <c r="BI218" s="191">
        <f>IF(N218="nulová",J218,0)</f>
        <v>0</v>
      </c>
      <c r="BJ218" s="15" t="s">
        <v>131</v>
      </c>
      <c r="BK218" s="191">
        <f>ROUND(I218*H218,2)</f>
        <v>0</v>
      </c>
      <c r="BL218" s="15" t="s">
        <v>130</v>
      </c>
      <c r="BM218" s="190" t="s">
        <v>578</v>
      </c>
    </row>
    <row r="219" s="2" customFormat="1" ht="24.15" customHeight="1">
      <c r="A219" s="34"/>
      <c r="B219" s="177"/>
      <c r="C219" s="178" t="s">
        <v>579</v>
      </c>
      <c r="D219" s="178" t="s">
        <v>126</v>
      </c>
      <c r="E219" s="179" t="s">
        <v>580</v>
      </c>
      <c r="F219" s="180" t="s">
        <v>581</v>
      </c>
      <c r="G219" s="181" t="s">
        <v>129</v>
      </c>
      <c r="H219" s="182">
        <v>75.310000000000002</v>
      </c>
      <c r="I219" s="183"/>
      <c r="J219" s="184">
        <f>ROUND(I219*H219,2)</f>
        <v>0</v>
      </c>
      <c r="K219" s="185"/>
      <c r="L219" s="35"/>
      <c r="M219" s="186" t="s">
        <v>1</v>
      </c>
      <c r="N219" s="187" t="s">
        <v>41</v>
      </c>
      <c r="O219" s="78"/>
      <c r="P219" s="188">
        <f>O219*H219</f>
        <v>0</v>
      </c>
      <c r="Q219" s="188">
        <v>0</v>
      </c>
      <c r="R219" s="188">
        <f>Q219*H219</f>
        <v>0</v>
      </c>
      <c r="S219" s="188">
        <v>0</v>
      </c>
      <c r="T219" s="189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0" t="s">
        <v>130</v>
      </c>
      <c r="AT219" s="190" t="s">
        <v>126</v>
      </c>
      <c r="AU219" s="190" t="s">
        <v>131</v>
      </c>
      <c r="AY219" s="15" t="s">
        <v>123</v>
      </c>
      <c r="BE219" s="191">
        <f>IF(N219="základná",J219,0)</f>
        <v>0</v>
      </c>
      <c r="BF219" s="191">
        <f>IF(N219="znížená",J219,0)</f>
        <v>0</v>
      </c>
      <c r="BG219" s="191">
        <f>IF(N219="zákl. prenesená",J219,0)</f>
        <v>0</v>
      </c>
      <c r="BH219" s="191">
        <f>IF(N219="zníž. prenesená",J219,0)</f>
        <v>0</v>
      </c>
      <c r="BI219" s="191">
        <f>IF(N219="nulová",J219,0)</f>
        <v>0</v>
      </c>
      <c r="BJ219" s="15" t="s">
        <v>131</v>
      </c>
      <c r="BK219" s="191">
        <f>ROUND(I219*H219,2)</f>
        <v>0</v>
      </c>
      <c r="BL219" s="15" t="s">
        <v>130</v>
      </c>
      <c r="BM219" s="190" t="s">
        <v>582</v>
      </c>
    </row>
    <row r="220" s="2" customFormat="1" ht="16.5" customHeight="1">
      <c r="A220" s="34"/>
      <c r="B220" s="177"/>
      <c r="C220" s="206" t="s">
        <v>583</v>
      </c>
      <c r="D220" s="206" t="s">
        <v>509</v>
      </c>
      <c r="E220" s="207" t="s">
        <v>584</v>
      </c>
      <c r="F220" s="208" t="s">
        <v>585</v>
      </c>
      <c r="G220" s="209" t="s">
        <v>129</v>
      </c>
      <c r="H220" s="210">
        <v>86.606999999999999</v>
      </c>
      <c r="I220" s="211"/>
      <c r="J220" s="212">
        <f>ROUND(I220*H220,2)</f>
        <v>0</v>
      </c>
      <c r="K220" s="213"/>
      <c r="L220" s="214"/>
      <c r="M220" s="215" t="s">
        <v>1</v>
      </c>
      <c r="N220" s="216" t="s">
        <v>41</v>
      </c>
      <c r="O220" s="78"/>
      <c r="P220" s="188">
        <f>O220*H220</f>
        <v>0</v>
      </c>
      <c r="Q220" s="188">
        <v>0.00010000000000000001</v>
      </c>
      <c r="R220" s="188">
        <f>Q220*H220</f>
        <v>0.0086607000000000003</v>
      </c>
      <c r="S220" s="188">
        <v>0</v>
      </c>
      <c r="T220" s="189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0" t="s">
        <v>166</v>
      </c>
      <c r="AT220" s="190" t="s">
        <v>509</v>
      </c>
      <c r="AU220" s="190" t="s">
        <v>131</v>
      </c>
      <c r="AY220" s="15" t="s">
        <v>123</v>
      </c>
      <c r="BE220" s="191">
        <f>IF(N220="základná",J220,0)</f>
        <v>0</v>
      </c>
      <c r="BF220" s="191">
        <f>IF(N220="znížená",J220,0)</f>
        <v>0</v>
      </c>
      <c r="BG220" s="191">
        <f>IF(N220="zákl. prenesená",J220,0)</f>
        <v>0</v>
      </c>
      <c r="BH220" s="191">
        <f>IF(N220="zníž. prenesená",J220,0)</f>
        <v>0</v>
      </c>
      <c r="BI220" s="191">
        <f>IF(N220="nulová",J220,0)</f>
        <v>0</v>
      </c>
      <c r="BJ220" s="15" t="s">
        <v>131</v>
      </c>
      <c r="BK220" s="191">
        <f>ROUND(I220*H220,2)</f>
        <v>0</v>
      </c>
      <c r="BL220" s="15" t="s">
        <v>130</v>
      </c>
      <c r="BM220" s="190" t="s">
        <v>586</v>
      </c>
    </row>
    <row r="221" s="2" customFormat="1" ht="24.15" customHeight="1">
      <c r="A221" s="34"/>
      <c r="B221" s="177"/>
      <c r="C221" s="178" t="s">
        <v>587</v>
      </c>
      <c r="D221" s="178" t="s">
        <v>126</v>
      </c>
      <c r="E221" s="179" t="s">
        <v>588</v>
      </c>
      <c r="F221" s="180" t="s">
        <v>589</v>
      </c>
      <c r="G221" s="181" t="s">
        <v>129</v>
      </c>
      <c r="H221" s="182">
        <v>86</v>
      </c>
      <c r="I221" s="183"/>
      <c r="J221" s="184">
        <f>ROUND(I221*H221,2)</f>
        <v>0</v>
      </c>
      <c r="K221" s="185"/>
      <c r="L221" s="35"/>
      <c r="M221" s="186" t="s">
        <v>1</v>
      </c>
      <c r="N221" s="187" t="s">
        <v>41</v>
      </c>
      <c r="O221" s="78"/>
      <c r="P221" s="188">
        <f>O221*H221</f>
        <v>0</v>
      </c>
      <c r="Q221" s="188">
        <v>0</v>
      </c>
      <c r="R221" s="188">
        <f>Q221*H221</f>
        <v>0</v>
      </c>
      <c r="S221" s="188">
        <v>0</v>
      </c>
      <c r="T221" s="189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0" t="s">
        <v>130</v>
      </c>
      <c r="AT221" s="190" t="s">
        <v>126</v>
      </c>
      <c r="AU221" s="190" t="s">
        <v>131</v>
      </c>
      <c r="AY221" s="15" t="s">
        <v>123</v>
      </c>
      <c r="BE221" s="191">
        <f>IF(N221="základná",J221,0)</f>
        <v>0</v>
      </c>
      <c r="BF221" s="191">
        <f>IF(N221="znížená",J221,0)</f>
        <v>0</v>
      </c>
      <c r="BG221" s="191">
        <f>IF(N221="zákl. prenesená",J221,0)</f>
        <v>0</v>
      </c>
      <c r="BH221" s="191">
        <f>IF(N221="zníž. prenesená",J221,0)</f>
        <v>0</v>
      </c>
      <c r="BI221" s="191">
        <f>IF(N221="nulová",J221,0)</f>
        <v>0</v>
      </c>
      <c r="BJ221" s="15" t="s">
        <v>131</v>
      </c>
      <c r="BK221" s="191">
        <f>ROUND(I221*H221,2)</f>
        <v>0</v>
      </c>
      <c r="BL221" s="15" t="s">
        <v>130</v>
      </c>
      <c r="BM221" s="190" t="s">
        <v>590</v>
      </c>
    </row>
    <row r="222" s="2" customFormat="1" ht="16.5" customHeight="1">
      <c r="A222" s="34"/>
      <c r="B222" s="177"/>
      <c r="C222" s="206" t="s">
        <v>591</v>
      </c>
      <c r="D222" s="206" t="s">
        <v>509</v>
      </c>
      <c r="E222" s="207" t="s">
        <v>592</v>
      </c>
      <c r="F222" s="208" t="s">
        <v>593</v>
      </c>
      <c r="G222" s="209" t="s">
        <v>129</v>
      </c>
      <c r="H222" s="210">
        <v>98.900000000000006</v>
      </c>
      <c r="I222" s="211"/>
      <c r="J222" s="212">
        <f>ROUND(I222*H222,2)</f>
        <v>0</v>
      </c>
      <c r="K222" s="213"/>
      <c r="L222" s="214"/>
      <c r="M222" s="215" t="s">
        <v>1</v>
      </c>
      <c r="N222" s="216" t="s">
        <v>41</v>
      </c>
      <c r="O222" s="78"/>
      <c r="P222" s="188">
        <f>O222*H222</f>
        <v>0</v>
      </c>
      <c r="Q222" s="188">
        <v>0.00029999999999999997</v>
      </c>
      <c r="R222" s="188">
        <f>Q222*H222</f>
        <v>0.029669999999999998</v>
      </c>
      <c r="S222" s="188">
        <v>0</v>
      </c>
      <c r="T222" s="189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0" t="s">
        <v>166</v>
      </c>
      <c r="AT222" s="190" t="s">
        <v>509</v>
      </c>
      <c r="AU222" s="190" t="s">
        <v>131</v>
      </c>
      <c r="AY222" s="15" t="s">
        <v>123</v>
      </c>
      <c r="BE222" s="191">
        <f>IF(N222="základná",J222,0)</f>
        <v>0</v>
      </c>
      <c r="BF222" s="191">
        <f>IF(N222="znížená",J222,0)</f>
        <v>0</v>
      </c>
      <c r="BG222" s="191">
        <f>IF(N222="zákl. prenesená",J222,0)</f>
        <v>0</v>
      </c>
      <c r="BH222" s="191">
        <f>IF(N222="zníž. prenesená",J222,0)</f>
        <v>0</v>
      </c>
      <c r="BI222" s="191">
        <f>IF(N222="nulová",J222,0)</f>
        <v>0</v>
      </c>
      <c r="BJ222" s="15" t="s">
        <v>131</v>
      </c>
      <c r="BK222" s="191">
        <f>ROUND(I222*H222,2)</f>
        <v>0</v>
      </c>
      <c r="BL222" s="15" t="s">
        <v>130</v>
      </c>
      <c r="BM222" s="190" t="s">
        <v>594</v>
      </c>
    </row>
    <row r="223" s="2" customFormat="1" ht="16.5" customHeight="1">
      <c r="A223" s="34"/>
      <c r="B223" s="177"/>
      <c r="C223" s="178" t="s">
        <v>199</v>
      </c>
      <c r="D223" s="178" t="s">
        <v>126</v>
      </c>
      <c r="E223" s="179" t="s">
        <v>595</v>
      </c>
      <c r="F223" s="180" t="s">
        <v>596</v>
      </c>
      <c r="G223" s="181" t="s">
        <v>160</v>
      </c>
      <c r="H223" s="182">
        <v>26.600000000000001</v>
      </c>
      <c r="I223" s="183"/>
      <c r="J223" s="184">
        <f>ROUND(I223*H223,2)</f>
        <v>0</v>
      </c>
      <c r="K223" s="185"/>
      <c r="L223" s="35"/>
      <c r="M223" s="186" t="s">
        <v>1</v>
      </c>
      <c r="N223" s="187" t="s">
        <v>41</v>
      </c>
      <c r="O223" s="78"/>
      <c r="P223" s="188">
        <f>O223*H223</f>
        <v>0</v>
      </c>
      <c r="Q223" s="188">
        <v>0</v>
      </c>
      <c r="R223" s="188">
        <f>Q223*H223</f>
        <v>0</v>
      </c>
      <c r="S223" s="188">
        <v>0</v>
      </c>
      <c r="T223" s="189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0" t="s">
        <v>130</v>
      </c>
      <c r="AT223" s="190" t="s">
        <v>126</v>
      </c>
      <c r="AU223" s="190" t="s">
        <v>131</v>
      </c>
      <c r="AY223" s="15" t="s">
        <v>123</v>
      </c>
      <c r="BE223" s="191">
        <f>IF(N223="základná",J223,0)</f>
        <v>0</v>
      </c>
      <c r="BF223" s="191">
        <f>IF(N223="znížená",J223,0)</f>
        <v>0</v>
      </c>
      <c r="BG223" s="191">
        <f>IF(N223="zákl. prenesená",J223,0)</f>
        <v>0</v>
      </c>
      <c r="BH223" s="191">
        <f>IF(N223="zníž. prenesená",J223,0)</f>
        <v>0</v>
      </c>
      <c r="BI223" s="191">
        <f>IF(N223="nulová",J223,0)</f>
        <v>0</v>
      </c>
      <c r="BJ223" s="15" t="s">
        <v>131</v>
      </c>
      <c r="BK223" s="191">
        <f>ROUND(I223*H223,2)</f>
        <v>0</v>
      </c>
      <c r="BL223" s="15" t="s">
        <v>130</v>
      </c>
      <c r="BM223" s="190" t="s">
        <v>597</v>
      </c>
    </row>
    <row r="224" s="2" customFormat="1" ht="33" customHeight="1">
      <c r="A224" s="34"/>
      <c r="B224" s="177"/>
      <c r="C224" s="206" t="s">
        <v>203</v>
      </c>
      <c r="D224" s="206" t="s">
        <v>509</v>
      </c>
      <c r="E224" s="207" t="s">
        <v>598</v>
      </c>
      <c r="F224" s="208" t="s">
        <v>599</v>
      </c>
      <c r="G224" s="209" t="s">
        <v>160</v>
      </c>
      <c r="H224" s="210">
        <v>26.866</v>
      </c>
      <c r="I224" s="211"/>
      <c r="J224" s="212">
        <f>ROUND(I224*H224,2)</f>
        <v>0</v>
      </c>
      <c r="K224" s="213"/>
      <c r="L224" s="214"/>
      <c r="M224" s="215" t="s">
        <v>1</v>
      </c>
      <c r="N224" s="216" t="s">
        <v>41</v>
      </c>
      <c r="O224" s="78"/>
      <c r="P224" s="188">
        <f>O224*H224</f>
        <v>0</v>
      </c>
      <c r="Q224" s="188">
        <v>0.00014999999999999999</v>
      </c>
      <c r="R224" s="188">
        <f>Q224*H224</f>
        <v>0.0040298999999999995</v>
      </c>
      <c r="S224" s="188">
        <v>0</v>
      </c>
      <c r="T224" s="189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0" t="s">
        <v>166</v>
      </c>
      <c r="AT224" s="190" t="s">
        <v>509</v>
      </c>
      <c r="AU224" s="190" t="s">
        <v>131</v>
      </c>
      <c r="AY224" s="15" t="s">
        <v>123</v>
      </c>
      <c r="BE224" s="191">
        <f>IF(N224="základná",J224,0)</f>
        <v>0</v>
      </c>
      <c r="BF224" s="191">
        <f>IF(N224="znížená",J224,0)</f>
        <v>0</v>
      </c>
      <c r="BG224" s="191">
        <f>IF(N224="zákl. prenesená",J224,0)</f>
        <v>0</v>
      </c>
      <c r="BH224" s="191">
        <f>IF(N224="zníž. prenesená",J224,0)</f>
        <v>0</v>
      </c>
      <c r="BI224" s="191">
        <f>IF(N224="nulová",J224,0)</f>
        <v>0</v>
      </c>
      <c r="BJ224" s="15" t="s">
        <v>131</v>
      </c>
      <c r="BK224" s="191">
        <f>ROUND(I224*H224,2)</f>
        <v>0</v>
      </c>
      <c r="BL224" s="15" t="s">
        <v>130</v>
      </c>
      <c r="BM224" s="190" t="s">
        <v>600</v>
      </c>
    </row>
    <row r="225" s="2" customFormat="1" ht="21.75" customHeight="1">
      <c r="A225" s="34"/>
      <c r="B225" s="177"/>
      <c r="C225" s="178" t="s">
        <v>601</v>
      </c>
      <c r="D225" s="178" t="s">
        <v>126</v>
      </c>
      <c r="E225" s="179" t="s">
        <v>602</v>
      </c>
      <c r="F225" s="180" t="s">
        <v>603</v>
      </c>
      <c r="G225" s="181" t="s">
        <v>160</v>
      </c>
      <c r="H225" s="182">
        <v>76.5</v>
      </c>
      <c r="I225" s="183"/>
      <c r="J225" s="184">
        <f>ROUND(I225*H225,2)</f>
        <v>0</v>
      </c>
      <c r="K225" s="185"/>
      <c r="L225" s="35"/>
      <c r="M225" s="186" t="s">
        <v>1</v>
      </c>
      <c r="N225" s="187" t="s">
        <v>41</v>
      </c>
      <c r="O225" s="78"/>
      <c r="P225" s="188">
        <f>O225*H225</f>
        <v>0</v>
      </c>
      <c r="Q225" s="188">
        <v>0</v>
      </c>
      <c r="R225" s="188">
        <f>Q225*H225</f>
        <v>0</v>
      </c>
      <c r="S225" s="188">
        <v>0</v>
      </c>
      <c r="T225" s="189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0" t="s">
        <v>130</v>
      </c>
      <c r="AT225" s="190" t="s">
        <v>126</v>
      </c>
      <c r="AU225" s="190" t="s">
        <v>131</v>
      </c>
      <c r="AY225" s="15" t="s">
        <v>123</v>
      </c>
      <c r="BE225" s="191">
        <f>IF(N225="základná",J225,0)</f>
        <v>0</v>
      </c>
      <c r="BF225" s="191">
        <f>IF(N225="znížená",J225,0)</f>
        <v>0</v>
      </c>
      <c r="BG225" s="191">
        <f>IF(N225="zákl. prenesená",J225,0)</f>
        <v>0</v>
      </c>
      <c r="BH225" s="191">
        <f>IF(N225="zníž. prenesená",J225,0)</f>
        <v>0</v>
      </c>
      <c r="BI225" s="191">
        <f>IF(N225="nulová",J225,0)</f>
        <v>0</v>
      </c>
      <c r="BJ225" s="15" t="s">
        <v>131</v>
      </c>
      <c r="BK225" s="191">
        <f>ROUND(I225*H225,2)</f>
        <v>0</v>
      </c>
      <c r="BL225" s="15" t="s">
        <v>130</v>
      </c>
      <c r="BM225" s="190" t="s">
        <v>604</v>
      </c>
    </row>
    <row r="226" s="2" customFormat="1" ht="33" customHeight="1">
      <c r="A226" s="34"/>
      <c r="B226" s="177"/>
      <c r="C226" s="206" t="s">
        <v>605</v>
      </c>
      <c r="D226" s="206" t="s">
        <v>509</v>
      </c>
      <c r="E226" s="207" t="s">
        <v>598</v>
      </c>
      <c r="F226" s="208" t="s">
        <v>599</v>
      </c>
      <c r="G226" s="209" t="s">
        <v>160</v>
      </c>
      <c r="H226" s="210">
        <v>77.265000000000001</v>
      </c>
      <c r="I226" s="211"/>
      <c r="J226" s="212">
        <f>ROUND(I226*H226,2)</f>
        <v>0</v>
      </c>
      <c r="K226" s="213"/>
      <c r="L226" s="214"/>
      <c r="M226" s="215" t="s">
        <v>1</v>
      </c>
      <c r="N226" s="216" t="s">
        <v>41</v>
      </c>
      <c r="O226" s="78"/>
      <c r="P226" s="188">
        <f>O226*H226</f>
        <v>0</v>
      </c>
      <c r="Q226" s="188">
        <v>0.00014999999999999999</v>
      </c>
      <c r="R226" s="188">
        <f>Q226*H226</f>
        <v>0.011589749999999999</v>
      </c>
      <c r="S226" s="188">
        <v>0</v>
      </c>
      <c r="T226" s="189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0" t="s">
        <v>166</v>
      </c>
      <c r="AT226" s="190" t="s">
        <v>509</v>
      </c>
      <c r="AU226" s="190" t="s">
        <v>131</v>
      </c>
      <c r="AY226" s="15" t="s">
        <v>123</v>
      </c>
      <c r="BE226" s="191">
        <f>IF(N226="základná",J226,0)</f>
        <v>0</v>
      </c>
      <c r="BF226" s="191">
        <f>IF(N226="znížená",J226,0)</f>
        <v>0</v>
      </c>
      <c r="BG226" s="191">
        <f>IF(N226="zákl. prenesená",J226,0)</f>
        <v>0</v>
      </c>
      <c r="BH226" s="191">
        <f>IF(N226="zníž. prenesená",J226,0)</f>
        <v>0</v>
      </c>
      <c r="BI226" s="191">
        <f>IF(N226="nulová",J226,0)</f>
        <v>0</v>
      </c>
      <c r="BJ226" s="15" t="s">
        <v>131</v>
      </c>
      <c r="BK226" s="191">
        <f>ROUND(I226*H226,2)</f>
        <v>0</v>
      </c>
      <c r="BL226" s="15" t="s">
        <v>130</v>
      </c>
      <c r="BM226" s="190" t="s">
        <v>606</v>
      </c>
    </row>
    <row r="227" s="2" customFormat="1" ht="37.8" customHeight="1">
      <c r="A227" s="34"/>
      <c r="B227" s="177"/>
      <c r="C227" s="178" t="s">
        <v>607</v>
      </c>
      <c r="D227" s="178" t="s">
        <v>126</v>
      </c>
      <c r="E227" s="179" t="s">
        <v>608</v>
      </c>
      <c r="F227" s="180" t="s">
        <v>609</v>
      </c>
      <c r="G227" s="181" t="s">
        <v>129</v>
      </c>
      <c r="H227" s="182">
        <v>49.5</v>
      </c>
      <c r="I227" s="183"/>
      <c r="J227" s="184">
        <f>ROUND(I227*H227,2)</f>
        <v>0</v>
      </c>
      <c r="K227" s="185"/>
      <c r="L227" s="35"/>
      <c r="M227" s="186" t="s">
        <v>1</v>
      </c>
      <c r="N227" s="187" t="s">
        <v>41</v>
      </c>
      <c r="O227" s="78"/>
      <c r="P227" s="188">
        <f>O227*H227</f>
        <v>0</v>
      </c>
      <c r="Q227" s="188">
        <v>0.00044000000000000002</v>
      </c>
      <c r="R227" s="188">
        <f>Q227*H227</f>
        <v>0.021780000000000001</v>
      </c>
      <c r="S227" s="188">
        <v>0</v>
      </c>
      <c r="T227" s="189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0" t="s">
        <v>130</v>
      </c>
      <c r="AT227" s="190" t="s">
        <v>126</v>
      </c>
      <c r="AU227" s="190" t="s">
        <v>131</v>
      </c>
      <c r="AY227" s="15" t="s">
        <v>123</v>
      </c>
      <c r="BE227" s="191">
        <f>IF(N227="základná",J227,0)</f>
        <v>0</v>
      </c>
      <c r="BF227" s="191">
        <f>IF(N227="znížená",J227,0)</f>
        <v>0</v>
      </c>
      <c r="BG227" s="191">
        <f>IF(N227="zákl. prenesená",J227,0)</f>
        <v>0</v>
      </c>
      <c r="BH227" s="191">
        <f>IF(N227="zníž. prenesená",J227,0)</f>
        <v>0</v>
      </c>
      <c r="BI227" s="191">
        <f>IF(N227="nulová",J227,0)</f>
        <v>0</v>
      </c>
      <c r="BJ227" s="15" t="s">
        <v>131</v>
      </c>
      <c r="BK227" s="191">
        <f>ROUND(I227*H227,2)</f>
        <v>0</v>
      </c>
      <c r="BL227" s="15" t="s">
        <v>130</v>
      </c>
      <c r="BM227" s="190" t="s">
        <v>610</v>
      </c>
    </row>
    <row r="228" s="2" customFormat="1" ht="24.15" customHeight="1">
      <c r="A228" s="34"/>
      <c r="B228" s="177"/>
      <c r="C228" s="206" t="s">
        <v>611</v>
      </c>
      <c r="D228" s="206" t="s">
        <v>509</v>
      </c>
      <c r="E228" s="207" t="s">
        <v>612</v>
      </c>
      <c r="F228" s="208" t="s">
        <v>613</v>
      </c>
      <c r="G228" s="209" t="s">
        <v>129</v>
      </c>
      <c r="H228" s="210">
        <v>51.975000000000001</v>
      </c>
      <c r="I228" s="211"/>
      <c r="J228" s="212">
        <f>ROUND(I228*H228,2)</f>
        <v>0</v>
      </c>
      <c r="K228" s="213"/>
      <c r="L228" s="214"/>
      <c r="M228" s="215" t="s">
        <v>1</v>
      </c>
      <c r="N228" s="216" t="s">
        <v>41</v>
      </c>
      <c r="O228" s="78"/>
      <c r="P228" s="188">
        <f>O228*H228</f>
        <v>0</v>
      </c>
      <c r="Q228" s="188">
        <v>0.086999999999999994</v>
      </c>
      <c r="R228" s="188">
        <f>Q228*H228</f>
        <v>4.5218249999999998</v>
      </c>
      <c r="S228" s="188">
        <v>0</v>
      </c>
      <c r="T228" s="189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0" t="s">
        <v>166</v>
      </c>
      <c r="AT228" s="190" t="s">
        <v>509</v>
      </c>
      <c r="AU228" s="190" t="s">
        <v>131</v>
      </c>
      <c r="AY228" s="15" t="s">
        <v>123</v>
      </c>
      <c r="BE228" s="191">
        <f>IF(N228="základná",J228,0)</f>
        <v>0</v>
      </c>
      <c r="BF228" s="191">
        <f>IF(N228="znížená",J228,0)</f>
        <v>0</v>
      </c>
      <c r="BG228" s="191">
        <f>IF(N228="zákl. prenesená",J228,0)</f>
        <v>0</v>
      </c>
      <c r="BH228" s="191">
        <f>IF(N228="zníž. prenesená",J228,0)</f>
        <v>0</v>
      </c>
      <c r="BI228" s="191">
        <f>IF(N228="nulová",J228,0)</f>
        <v>0</v>
      </c>
      <c r="BJ228" s="15" t="s">
        <v>131</v>
      </c>
      <c r="BK228" s="191">
        <f>ROUND(I228*H228,2)</f>
        <v>0</v>
      </c>
      <c r="BL228" s="15" t="s">
        <v>130</v>
      </c>
      <c r="BM228" s="190" t="s">
        <v>614</v>
      </c>
    </row>
    <row r="229" s="2" customFormat="1" ht="24.15" customHeight="1">
      <c r="A229" s="34"/>
      <c r="B229" s="177"/>
      <c r="C229" s="178" t="s">
        <v>615</v>
      </c>
      <c r="D229" s="178" t="s">
        <v>126</v>
      </c>
      <c r="E229" s="179" t="s">
        <v>616</v>
      </c>
      <c r="F229" s="180" t="s">
        <v>617</v>
      </c>
      <c r="G229" s="181" t="s">
        <v>129</v>
      </c>
      <c r="H229" s="182">
        <v>86</v>
      </c>
      <c r="I229" s="183"/>
      <c r="J229" s="184">
        <f>ROUND(I229*H229,2)</f>
        <v>0</v>
      </c>
      <c r="K229" s="185"/>
      <c r="L229" s="35"/>
      <c r="M229" s="186" t="s">
        <v>1</v>
      </c>
      <c r="N229" s="187" t="s">
        <v>41</v>
      </c>
      <c r="O229" s="78"/>
      <c r="P229" s="188">
        <f>O229*H229</f>
        <v>0</v>
      </c>
      <c r="Q229" s="188">
        <v>0.091800000000000007</v>
      </c>
      <c r="R229" s="188">
        <f>Q229*H229</f>
        <v>7.8948000000000009</v>
      </c>
      <c r="S229" s="188">
        <v>0</v>
      </c>
      <c r="T229" s="189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0" t="s">
        <v>130</v>
      </c>
      <c r="AT229" s="190" t="s">
        <v>126</v>
      </c>
      <c r="AU229" s="190" t="s">
        <v>131</v>
      </c>
      <c r="AY229" s="15" t="s">
        <v>123</v>
      </c>
      <c r="BE229" s="191">
        <f>IF(N229="základná",J229,0)</f>
        <v>0</v>
      </c>
      <c r="BF229" s="191">
        <f>IF(N229="znížená",J229,0)</f>
        <v>0</v>
      </c>
      <c r="BG229" s="191">
        <f>IF(N229="zákl. prenesená",J229,0)</f>
        <v>0</v>
      </c>
      <c r="BH229" s="191">
        <f>IF(N229="zníž. prenesená",J229,0)</f>
        <v>0</v>
      </c>
      <c r="BI229" s="191">
        <f>IF(N229="nulová",J229,0)</f>
        <v>0</v>
      </c>
      <c r="BJ229" s="15" t="s">
        <v>131</v>
      </c>
      <c r="BK229" s="191">
        <f>ROUND(I229*H229,2)</f>
        <v>0</v>
      </c>
      <c r="BL229" s="15" t="s">
        <v>130</v>
      </c>
      <c r="BM229" s="190" t="s">
        <v>618</v>
      </c>
    </row>
    <row r="230" s="2" customFormat="1" ht="24.15" customHeight="1">
      <c r="A230" s="34"/>
      <c r="B230" s="177"/>
      <c r="C230" s="178" t="s">
        <v>238</v>
      </c>
      <c r="D230" s="178" t="s">
        <v>126</v>
      </c>
      <c r="E230" s="179" t="s">
        <v>619</v>
      </c>
      <c r="F230" s="180" t="s">
        <v>620</v>
      </c>
      <c r="G230" s="181" t="s">
        <v>129</v>
      </c>
      <c r="H230" s="182">
        <v>38.219999999999999</v>
      </c>
      <c r="I230" s="183"/>
      <c r="J230" s="184">
        <f>ROUND(I230*H230,2)</f>
        <v>0</v>
      </c>
      <c r="K230" s="185"/>
      <c r="L230" s="35"/>
      <c r="M230" s="186" t="s">
        <v>1</v>
      </c>
      <c r="N230" s="187" t="s">
        <v>41</v>
      </c>
      <c r="O230" s="78"/>
      <c r="P230" s="188">
        <f>O230*H230</f>
        <v>0</v>
      </c>
      <c r="Q230" s="188">
        <v>0.10299999999999999</v>
      </c>
      <c r="R230" s="188">
        <f>Q230*H230</f>
        <v>3.9366599999999998</v>
      </c>
      <c r="S230" s="188">
        <v>0</v>
      </c>
      <c r="T230" s="189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0" t="s">
        <v>130</v>
      </c>
      <c r="AT230" s="190" t="s">
        <v>126</v>
      </c>
      <c r="AU230" s="190" t="s">
        <v>131</v>
      </c>
      <c r="AY230" s="15" t="s">
        <v>123</v>
      </c>
      <c r="BE230" s="191">
        <f>IF(N230="základná",J230,0)</f>
        <v>0</v>
      </c>
      <c r="BF230" s="191">
        <f>IF(N230="znížená",J230,0)</f>
        <v>0</v>
      </c>
      <c r="BG230" s="191">
        <f>IF(N230="zákl. prenesená",J230,0)</f>
        <v>0</v>
      </c>
      <c r="BH230" s="191">
        <f>IF(N230="zníž. prenesená",J230,0)</f>
        <v>0</v>
      </c>
      <c r="BI230" s="191">
        <f>IF(N230="nulová",J230,0)</f>
        <v>0</v>
      </c>
      <c r="BJ230" s="15" t="s">
        <v>131</v>
      </c>
      <c r="BK230" s="191">
        <f>ROUND(I230*H230,2)</f>
        <v>0</v>
      </c>
      <c r="BL230" s="15" t="s">
        <v>130</v>
      </c>
      <c r="BM230" s="190" t="s">
        <v>621</v>
      </c>
    </row>
    <row r="231" s="2" customFormat="1" ht="24.15" customHeight="1">
      <c r="A231" s="34"/>
      <c r="B231" s="177"/>
      <c r="C231" s="178" t="s">
        <v>622</v>
      </c>
      <c r="D231" s="178" t="s">
        <v>126</v>
      </c>
      <c r="E231" s="179" t="s">
        <v>623</v>
      </c>
      <c r="F231" s="180" t="s">
        <v>624</v>
      </c>
      <c r="G231" s="181" t="s">
        <v>129</v>
      </c>
      <c r="H231" s="182">
        <v>75.310000000000002</v>
      </c>
      <c r="I231" s="183"/>
      <c r="J231" s="184">
        <f>ROUND(I231*H231,2)</f>
        <v>0</v>
      </c>
      <c r="K231" s="185"/>
      <c r="L231" s="35"/>
      <c r="M231" s="186" t="s">
        <v>1</v>
      </c>
      <c r="N231" s="187" t="s">
        <v>41</v>
      </c>
      <c r="O231" s="78"/>
      <c r="P231" s="188">
        <f>O231*H231</f>
        <v>0</v>
      </c>
      <c r="Q231" s="188">
        <v>0.10299999999999999</v>
      </c>
      <c r="R231" s="188">
        <f>Q231*H231</f>
        <v>7.7569299999999997</v>
      </c>
      <c r="S231" s="188">
        <v>0</v>
      </c>
      <c r="T231" s="189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0" t="s">
        <v>130</v>
      </c>
      <c r="AT231" s="190" t="s">
        <v>126</v>
      </c>
      <c r="AU231" s="190" t="s">
        <v>131</v>
      </c>
      <c r="AY231" s="15" t="s">
        <v>123</v>
      </c>
      <c r="BE231" s="191">
        <f>IF(N231="základná",J231,0)</f>
        <v>0</v>
      </c>
      <c r="BF231" s="191">
        <f>IF(N231="znížená",J231,0)</f>
        <v>0</v>
      </c>
      <c r="BG231" s="191">
        <f>IF(N231="zákl. prenesená",J231,0)</f>
        <v>0</v>
      </c>
      <c r="BH231" s="191">
        <f>IF(N231="zníž. prenesená",J231,0)</f>
        <v>0</v>
      </c>
      <c r="BI231" s="191">
        <f>IF(N231="nulová",J231,0)</f>
        <v>0</v>
      </c>
      <c r="BJ231" s="15" t="s">
        <v>131</v>
      </c>
      <c r="BK231" s="191">
        <f>ROUND(I231*H231,2)</f>
        <v>0</v>
      </c>
      <c r="BL231" s="15" t="s">
        <v>130</v>
      </c>
      <c r="BM231" s="190" t="s">
        <v>625</v>
      </c>
    </row>
    <row r="232" s="12" customFormat="1" ht="22.8" customHeight="1">
      <c r="A232" s="12"/>
      <c r="B232" s="165"/>
      <c r="C232" s="12"/>
      <c r="D232" s="166" t="s">
        <v>74</v>
      </c>
      <c r="E232" s="175" t="s">
        <v>124</v>
      </c>
      <c r="F232" s="175" t="s">
        <v>125</v>
      </c>
      <c r="G232" s="12"/>
      <c r="H232" s="12"/>
      <c r="I232" s="168"/>
      <c r="J232" s="176">
        <f>BK232</f>
        <v>0</v>
      </c>
      <c r="K232" s="12"/>
      <c r="L232" s="165"/>
      <c r="M232" s="169"/>
      <c r="N232" s="170"/>
      <c r="O232" s="170"/>
      <c r="P232" s="171">
        <f>SUM(P233:P236)</f>
        <v>0</v>
      </c>
      <c r="Q232" s="170"/>
      <c r="R232" s="171">
        <f>SUM(R233:R236)</f>
        <v>13.3917222</v>
      </c>
      <c r="S232" s="170"/>
      <c r="T232" s="172">
        <f>SUM(T233:T236)</f>
        <v>0.47250000000000003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66" t="s">
        <v>83</v>
      </c>
      <c r="AT232" s="173" t="s">
        <v>74</v>
      </c>
      <c r="AU232" s="173" t="s">
        <v>83</v>
      </c>
      <c r="AY232" s="166" t="s">
        <v>123</v>
      </c>
      <c r="BK232" s="174">
        <f>SUM(BK233:BK236)</f>
        <v>0</v>
      </c>
    </row>
    <row r="233" s="2" customFormat="1" ht="33" customHeight="1">
      <c r="A233" s="34"/>
      <c r="B233" s="177"/>
      <c r="C233" s="178" t="s">
        <v>626</v>
      </c>
      <c r="D233" s="178" t="s">
        <v>126</v>
      </c>
      <c r="E233" s="179" t="s">
        <v>627</v>
      </c>
      <c r="F233" s="180" t="s">
        <v>628</v>
      </c>
      <c r="G233" s="181" t="s">
        <v>129</v>
      </c>
      <c r="H233" s="182">
        <v>260.18000000000001</v>
      </c>
      <c r="I233" s="183"/>
      <c r="J233" s="184">
        <f>ROUND(I233*H233,2)</f>
        <v>0</v>
      </c>
      <c r="K233" s="185"/>
      <c r="L233" s="35"/>
      <c r="M233" s="186" t="s">
        <v>1</v>
      </c>
      <c r="N233" s="187" t="s">
        <v>41</v>
      </c>
      <c r="O233" s="78"/>
      <c r="P233" s="188">
        <f>O233*H233</f>
        <v>0</v>
      </c>
      <c r="Q233" s="188">
        <v>0.02572</v>
      </c>
      <c r="R233" s="188">
        <f>Q233*H233</f>
        <v>6.6918296000000002</v>
      </c>
      <c r="S233" s="188">
        <v>0</v>
      </c>
      <c r="T233" s="189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0" t="s">
        <v>130</v>
      </c>
      <c r="AT233" s="190" t="s">
        <v>126</v>
      </c>
      <c r="AU233" s="190" t="s">
        <v>131</v>
      </c>
      <c r="AY233" s="15" t="s">
        <v>123</v>
      </c>
      <c r="BE233" s="191">
        <f>IF(N233="základná",J233,0)</f>
        <v>0</v>
      </c>
      <c r="BF233" s="191">
        <f>IF(N233="znížená",J233,0)</f>
        <v>0</v>
      </c>
      <c r="BG233" s="191">
        <f>IF(N233="zákl. prenesená",J233,0)</f>
        <v>0</v>
      </c>
      <c r="BH233" s="191">
        <f>IF(N233="zníž. prenesená",J233,0)</f>
        <v>0</v>
      </c>
      <c r="BI233" s="191">
        <f>IF(N233="nulová",J233,0)</f>
        <v>0</v>
      </c>
      <c r="BJ233" s="15" t="s">
        <v>131</v>
      </c>
      <c r="BK233" s="191">
        <f>ROUND(I233*H233,2)</f>
        <v>0</v>
      </c>
      <c r="BL233" s="15" t="s">
        <v>130</v>
      </c>
      <c r="BM233" s="190" t="s">
        <v>629</v>
      </c>
    </row>
    <row r="234" s="2" customFormat="1" ht="33" customHeight="1">
      <c r="A234" s="34"/>
      <c r="B234" s="177"/>
      <c r="C234" s="178" t="s">
        <v>630</v>
      </c>
      <c r="D234" s="178" t="s">
        <v>126</v>
      </c>
      <c r="E234" s="179" t="s">
        <v>631</v>
      </c>
      <c r="F234" s="180" t="s">
        <v>632</v>
      </c>
      <c r="G234" s="181" t="s">
        <v>129</v>
      </c>
      <c r="H234" s="182">
        <v>260.18000000000001</v>
      </c>
      <c r="I234" s="183"/>
      <c r="J234" s="184">
        <f>ROUND(I234*H234,2)</f>
        <v>0</v>
      </c>
      <c r="K234" s="185"/>
      <c r="L234" s="35"/>
      <c r="M234" s="186" t="s">
        <v>1</v>
      </c>
      <c r="N234" s="187" t="s">
        <v>41</v>
      </c>
      <c r="O234" s="78"/>
      <c r="P234" s="188">
        <f>O234*H234</f>
        <v>0</v>
      </c>
      <c r="Q234" s="188">
        <v>0.02572</v>
      </c>
      <c r="R234" s="188">
        <f>Q234*H234</f>
        <v>6.6918296000000002</v>
      </c>
      <c r="S234" s="188">
        <v>0</v>
      </c>
      <c r="T234" s="189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0" t="s">
        <v>130</v>
      </c>
      <c r="AT234" s="190" t="s">
        <v>126</v>
      </c>
      <c r="AU234" s="190" t="s">
        <v>131</v>
      </c>
      <c r="AY234" s="15" t="s">
        <v>123</v>
      </c>
      <c r="BE234" s="191">
        <f>IF(N234="základná",J234,0)</f>
        <v>0</v>
      </c>
      <c r="BF234" s="191">
        <f>IF(N234="znížená",J234,0)</f>
        <v>0</v>
      </c>
      <c r="BG234" s="191">
        <f>IF(N234="zákl. prenesená",J234,0)</f>
        <v>0</v>
      </c>
      <c r="BH234" s="191">
        <f>IF(N234="zníž. prenesená",J234,0)</f>
        <v>0</v>
      </c>
      <c r="BI234" s="191">
        <f>IF(N234="nulová",J234,0)</f>
        <v>0</v>
      </c>
      <c r="BJ234" s="15" t="s">
        <v>131</v>
      </c>
      <c r="BK234" s="191">
        <f>ROUND(I234*H234,2)</f>
        <v>0</v>
      </c>
      <c r="BL234" s="15" t="s">
        <v>130</v>
      </c>
      <c r="BM234" s="190" t="s">
        <v>633</v>
      </c>
    </row>
    <row r="235" s="2" customFormat="1" ht="16.5" customHeight="1">
      <c r="A235" s="34"/>
      <c r="B235" s="177"/>
      <c r="C235" s="178" t="s">
        <v>634</v>
      </c>
      <c r="D235" s="178" t="s">
        <v>126</v>
      </c>
      <c r="E235" s="179" t="s">
        <v>635</v>
      </c>
      <c r="F235" s="180" t="s">
        <v>636</v>
      </c>
      <c r="G235" s="181" t="s">
        <v>129</v>
      </c>
      <c r="H235" s="182">
        <v>161.25999999999999</v>
      </c>
      <c r="I235" s="183"/>
      <c r="J235" s="184">
        <f>ROUND(I235*H235,2)</f>
        <v>0</v>
      </c>
      <c r="K235" s="185"/>
      <c r="L235" s="35"/>
      <c r="M235" s="186" t="s">
        <v>1</v>
      </c>
      <c r="N235" s="187" t="s">
        <v>41</v>
      </c>
      <c r="O235" s="78"/>
      <c r="P235" s="188">
        <f>O235*H235</f>
        <v>0</v>
      </c>
      <c r="Q235" s="188">
        <v>5.0000000000000002E-05</v>
      </c>
      <c r="R235" s="188">
        <f>Q235*H235</f>
        <v>0.0080630000000000007</v>
      </c>
      <c r="S235" s="188">
        <v>0</v>
      </c>
      <c r="T235" s="189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0" t="s">
        <v>130</v>
      </c>
      <c r="AT235" s="190" t="s">
        <v>126</v>
      </c>
      <c r="AU235" s="190" t="s">
        <v>131</v>
      </c>
      <c r="AY235" s="15" t="s">
        <v>123</v>
      </c>
      <c r="BE235" s="191">
        <f>IF(N235="základná",J235,0)</f>
        <v>0</v>
      </c>
      <c r="BF235" s="191">
        <f>IF(N235="znížená",J235,0)</f>
        <v>0</v>
      </c>
      <c r="BG235" s="191">
        <f>IF(N235="zákl. prenesená",J235,0)</f>
        <v>0</v>
      </c>
      <c r="BH235" s="191">
        <f>IF(N235="zníž. prenesená",J235,0)</f>
        <v>0</v>
      </c>
      <c r="BI235" s="191">
        <f>IF(N235="nulová",J235,0)</f>
        <v>0</v>
      </c>
      <c r="BJ235" s="15" t="s">
        <v>131</v>
      </c>
      <c r="BK235" s="191">
        <f>ROUND(I235*H235,2)</f>
        <v>0</v>
      </c>
      <c r="BL235" s="15" t="s">
        <v>130</v>
      </c>
      <c r="BM235" s="190" t="s">
        <v>637</v>
      </c>
    </row>
    <row r="236" s="2" customFormat="1" ht="24.15" customHeight="1">
      <c r="A236" s="34"/>
      <c r="B236" s="177"/>
      <c r="C236" s="178" t="s">
        <v>638</v>
      </c>
      <c r="D236" s="178" t="s">
        <v>126</v>
      </c>
      <c r="E236" s="179" t="s">
        <v>639</v>
      </c>
      <c r="F236" s="180" t="s">
        <v>640</v>
      </c>
      <c r="G236" s="181" t="s">
        <v>135</v>
      </c>
      <c r="H236" s="182">
        <v>0.252</v>
      </c>
      <c r="I236" s="183"/>
      <c r="J236" s="184">
        <f>ROUND(I236*H236,2)</f>
        <v>0</v>
      </c>
      <c r="K236" s="185"/>
      <c r="L236" s="35"/>
      <c r="M236" s="186" t="s">
        <v>1</v>
      </c>
      <c r="N236" s="187" t="s">
        <v>41</v>
      </c>
      <c r="O236" s="78"/>
      <c r="P236" s="188">
        <f>O236*H236</f>
        <v>0</v>
      </c>
      <c r="Q236" s="188">
        <v>0</v>
      </c>
      <c r="R236" s="188">
        <f>Q236*H236</f>
        <v>0</v>
      </c>
      <c r="S236" s="188">
        <v>1.875</v>
      </c>
      <c r="T236" s="189">
        <f>S236*H236</f>
        <v>0.47250000000000003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0" t="s">
        <v>130</v>
      </c>
      <c r="AT236" s="190" t="s">
        <v>126</v>
      </c>
      <c r="AU236" s="190" t="s">
        <v>131</v>
      </c>
      <c r="AY236" s="15" t="s">
        <v>123</v>
      </c>
      <c r="BE236" s="191">
        <f>IF(N236="základná",J236,0)</f>
        <v>0</v>
      </c>
      <c r="BF236" s="191">
        <f>IF(N236="znížená",J236,0)</f>
        <v>0</v>
      </c>
      <c r="BG236" s="191">
        <f>IF(N236="zákl. prenesená",J236,0)</f>
        <v>0</v>
      </c>
      <c r="BH236" s="191">
        <f>IF(N236="zníž. prenesená",J236,0)</f>
        <v>0</v>
      </c>
      <c r="BI236" s="191">
        <f>IF(N236="nulová",J236,0)</f>
        <v>0</v>
      </c>
      <c r="BJ236" s="15" t="s">
        <v>131</v>
      </c>
      <c r="BK236" s="191">
        <f>ROUND(I236*H236,2)</f>
        <v>0</v>
      </c>
      <c r="BL236" s="15" t="s">
        <v>130</v>
      </c>
      <c r="BM236" s="190" t="s">
        <v>641</v>
      </c>
    </row>
    <row r="237" s="12" customFormat="1" ht="22.8" customHeight="1">
      <c r="A237" s="12"/>
      <c r="B237" s="165"/>
      <c r="C237" s="12"/>
      <c r="D237" s="166" t="s">
        <v>74</v>
      </c>
      <c r="E237" s="175" t="s">
        <v>426</v>
      </c>
      <c r="F237" s="175" t="s">
        <v>642</v>
      </c>
      <c r="G237" s="12"/>
      <c r="H237" s="12"/>
      <c r="I237" s="168"/>
      <c r="J237" s="176">
        <f>BK237</f>
        <v>0</v>
      </c>
      <c r="K237" s="12"/>
      <c r="L237" s="165"/>
      <c r="M237" s="169"/>
      <c r="N237" s="170"/>
      <c r="O237" s="170"/>
      <c r="P237" s="171">
        <f>P238</f>
        <v>0</v>
      </c>
      <c r="Q237" s="170"/>
      <c r="R237" s="171">
        <f>R238</f>
        <v>0</v>
      </c>
      <c r="S237" s="170"/>
      <c r="T237" s="172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66" t="s">
        <v>83</v>
      </c>
      <c r="AT237" s="173" t="s">
        <v>74</v>
      </c>
      <c r="AU237" s="173" t="s">
        <v>83</v>
      </c>
      <c r="AY237" s="166" t="s">
        <v>123</v>
      </c>
      <c r="BK237" s="174">
        <f>BK238</f>
        <v>0</v>
      </c>
    </row>
    <row r="238" s="2" customFormat="1" ht="24.15" customHeight="1">
      <c r="A238" s="34"/>
      <c r="B238" s="177"/>
      <c r="C238" s="178" t="s">
        <v>643</v>
      </c>
      <c r="D238" s="178" t="s">
        <v>126</v>
      </c>
      <c r="E238" s="179" t="s">
        <v>644</v>
      </c>
      <c r="F238" s="180" t="s">
        <v>645</v>
      </c>
      <c r="G238" s="181" t="s">
        <v>193</v>
      </c>
      <c r="H238" s="182">
        <v>274.71600000000001</v>
      </c>
      <c r="I238" s="183"/>
      <c r="J238" s="184">
        <f>ROUND(I238*H238,2)</f>
        <v>0</v>
      </c>
      <c r="K238" s="185"/>
      <c r="L238" s="35"/>
      <c r="M238" s="186" t="s">
        <v>1</v>
      </c>
      <c r="N238" s="187" t="s">
        <v>41</v>
      </c>
      <c r="O238" s="78"/>
      <c r="P238" s="188">
        <f>O238*H238</f>
        <v>0</v>
      </c>
      <c r="Q238" s="188">
        <v>0</v>
      </c>
      <c r="R238" s="188">
        <f>Q238*H238</f>
        <v>0</v>
      </c>
      <c r="S238" s="188">
        <v>0</v>
      </c>
      <c r="T238" s="189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0" t="s">
        <v>130</v>
      </c>
      <c r="AT238" s="190" t="s">
        <v>126</v>
      </c>
      <c r="AU238" s="190" t="s">
        <v>131</v>
      </c>
      <c r="AY238" s="15" t="s">
        <v>123</v>
      </c>
      <c r="BE238" s="191">
        <f>IF(N238="základná",J238,0)</f>
        <v>0</v>
      </c>
      <c r="BF238" s="191">
        <f>IF(N238="znížená",J238,0)</f>
        <v>0</v>
      </c>
      <c r="BG238" s="191">
        <f>IF(N238="zákl. prenesená",J238,0)</f>
        <v>0</v>
      </c>
      <c r="BH238" s="191">
        <f>IF(N238="zníž. prenesená",J238,0)</f>
        <v>0</v>
      </c>
      <c r="BI238" s="191">
        <f>IF(N238="nulová",J238,0)</f>
        <v>0</v>
      </c>
      <c r="BJ238" s="15" t="s">
        <v>131</v>
      </c>
      <c r="BK238" s="191">
        <f>ROUND(I238*H238,2)</f>
        <v>0</v>
      </c>
      <c r="BL238" s="15" t="s">
        <v>130</v>
      </c>
      <c r="BM238" s="190" t="s">
        <v>646</v>
      </c>
    </row>
    <row r="239" s="12" customFormat="1" ht="25.92" customHeight="1">
      <c r="A239" s="12"/>
      <c r="B239" s="165"/>
      <c r="C239" s="12"/>
      <c r="D239" s="166" t="s">
        <v>74</v>
      </c>
      <c r="E239" s="167" t="s">
        <v>207</v>
      </c>
      <c r="F239" s="167" t="s">
        <v>208</v>
      </c>
      <c r="G239" s="12"/>
      <c r="H239" s="12"/>
      <c r="I239" s="168"/>
      <c r="J239" s="153">
        <f>BK239</f>
        <v>0</v>
      </c>
      <c r="K239" s="12"/>
      <c r="L239" s="165"/>
      <c r="M239" s="169"/>
      <c r="N239" s="170"/>
      <c r="O239" s="170"/>
      <c r="P239" s="171">
        <f>P240+P258+P261+P278+P280+P282+P297+P300+P307+P311+P341+P343+P355+P369+P372+P378</f>
        <v>0</v>
      </c>
      <c r="Q239" s="170"/>
      <c r="R239" s="171">
        <f>R240+R258+R261+R278+R280+R282+R297+R300+R307+R311+R341+R343+R355+R369+R372+R378</f>
        <v>28.179444629999999</v>
      </c>
      <c r="S239" s="170"/>
      <c r="T239" s="172">
        <f>T240+T258+T261+T278+T280+T282+T297+T300+T307+T311+T341+T343+T355+T369+T372+T378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66" t="s">
        <v>131</v>
      </c>
      <c r="AT239" s="173" t="s">
        <v>74</v>
      </c>
      <c r="AU239" s="173" t="s">
        <v>75</v>
      </c>
      <c r="AY239" s="166" t="s">
        <v>123</v>
      </c>
      <c r="BK239" s="174">
        <f>BK240+BK258+BK261+BK278+BK280+BK282+BK297+BK300+BK307+BK311+BK341+BK343+BK355+BK369+BK372+BK378</f>
        <v>0</v>
      </c>
    </row>
    <row r="240" s="12" customFormat="1" ht="22.8" customHeight="1">
      <c r="A240" s="12"/>
      <c r="B240" s="165"/>
      <c r="C240" s="12"/>
      <c r="D240" s="166" t="s">
        <v>74</v>
      </c>
      <c r="E240" s="175" t="s">
        <v>647</v>
      </c>
      <c r="F240" s="175" t="s">
        <v>648</v>
      </c>
      <c r="G240" s="12"/>
      <c r="H240" s="12"/>
      <c r="I240" s="168"/>
      <c r="J240" s="176">
        <f>BK240</f>
        <v>0</v>
      </c>
      <c r="K240" s="12"/>
      <c r="L240" s="165"/>
      <c r="M240" s="169"/>
      <c r="N240" s="170"/>
      <c r="O240" s="170"/>
      <c r="P240" s="171">
        <f>SUM(P241:P257)</f>
        <v>0</v>
      </c>
      <c r="Q240" s="170"/>
      <c r="R240" s="171">
        <f>SUM(R241:R257)</f>
        <v>1.7451275399999999</v>
      </c>
      <c r="S240" s="170"/>
      <c r="T240" s="172">
        <f>SUM(T241:T257)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66" t="s">
        <v>131</v>
      </c>
      <c r="AT240" s="173" t="s">
        <v>74</v>
      </c>
      <c r="AU240" s="173" t="s">
        <v>83</v>
      </c>
      <c r="AY240" s="166" t="s">
        <v>123</v>
      </c>
      <c r="BK240" s="174">
        <f>SUM(BK241:BK257)</f>
        <v>0</v>
      </c>
    </row>
    <row r="241" s="2" customFormat="1" ht="33" customHeight="1">
      <c r="A241" s="34"/>
      <c r="B241" s="177"/>
      <c r="C241" s="178" t="s">
        <v>170</v>
      </c>
      <c r="D241" s="178" t="s">
        <v>126</v>
      </c>
      <c r="E241" s="179" t="s">
        <v>649</v>
      </c>
      <c r="F241" s="180" t="s">
        <v>650</v>
      </c>
      <c r="G241" s="181" t="s">
        <v>129</v>
      </c>
      <c r="H241" s="182">
        <v>46.560000000000002</v>
      </c>
      <c r="I241" s="183"/>
      <c r="J241" s="184">
        <f>ROUND(I241*H241,2)</f>
        <v>0</v>
      </c>
      <c r="K241" s="185"/>
      <c r="L241" s="35"/>
      <c r="M241" s="186" t="s">
        <v>1</v>
      </c>
      <c r="N241" s="187" t="s">
        <v>41</v>
      </c>
      <c r="O241" s="78"/>
      <c r="P241" s="188">
        <f>O241*H241</f>
        <v>0</v>
      </c>
      <c r="Q241" s="188">
        <v>0</v>
      </c>
      <c r="R241" s="188">
        <f>Q241*H241</f>
        <v>0</v>
      </c>
      <c r="S241" s="188">
        <v>0</v>
      </c>
      <c r="T241" s="189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0" t="s">
        <v>214</v>
      </c>
      <c r="AT241" s="190" t="s">
        <v>126</v>
      </c>
      <c r="AU241" s="190" t="s">
        <v>131</v>
      </c>
      <c r="AY241" s="15" t="s">
        <v>123</v>
      </c>
      <c r="BE241" s="191">
        <f>IF(N241="základná",J241,0)</f>
        <v>0</v>
      </c>
      <c r="BF241" s="191">
        <f>IF(N241="znížená",J241,0)</f>
        <v>0</v>
      </c>
      <c r="BG241" s="191">
        <f>IF(N241="zákl. prenesená",J241,0)</f>
        <v>0</v>
      </c>
      <c r="BH241" s="191">
        <f>IF(N241="zníž. prenesená",J241,0)</f>
        <v>0</v>
      </c>
      <c r="BI241" s="191">
        <f>IF(N241="nulová",J241,0)</f>
        <v>0</v>
      </c>
      <c r="BJ241" s="15" t="s">
        <v>131</v>
      </c>
      <c r="BK241" s="191">
        <f>ROUND(I241*H241,2)</f>
        <v>0</v>
      </c>
      <c r="BL241" s="15" t="s">
        <v>214</v>
      </c>
      <c r="BM241" s="190" t="s">
        <v>651</v>
      </c>
    </row>
    <row r="242" s="2" customFormat="1" ht="16.5" customHeight="1">
      <c r="A242" s="34"/>
      <c r="B242" s="177"/>
      <c r="C242" s="206" t="s">
        <v>145</v>
      </c>
      <c r="D242" s="206" t="s">
        <v>509</v>
      </c>
      <c r="E242" s="207" t="s">
        <v>652</v>
      </c>
      <c r="F242" s="208" t="s">
        <v>653</v>
      </c>
      <c r="G242" s="209" t="s">
        <v>654</v>
      </c>
      <c r="H242" s="210">
        <v>2</v>
      </c>
      <c r="I242" s="211"/>
      <c r="J242" s="212">
        <f>ROUND(I242*H242,2)</f>
        <v>0</v>
      </c>
      <c r="K242" s="213"/>
      <c r="L242" s="214"/>
      <c r="M242" s="215" t="s">
        <v>1</v>
      </c>
      <c r="N242" s="216" t="s">
        <v>41</v>
      </c>
      <c r="O242" s="78"/>
      <c r="P242" s="188">
        <f>O242*H242</f>
        <v>0</v>
      </c>
      <c r="Q242" s="188">
        <v>0.001</v>
      </c>
      <c r="R242" s="188">
        <f>Q242*H242</f>
        <v>0.002</v>
      </c>
      <c r="S242" s="188">
        <v>0</v>
      </c>
      <c r="T242" s="189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0" t="s">
        <v>254</v>
      </c>
      <c r="AT242" s="190" t="s">
        <v>509</v>
      </c>
      <c r="AU242" s="190" t="s">
        <v>131</v>
      </c>
      <c r="AY242" s="15" t="s">
        <v>123</v>
      </c>
      <c r="BE242" s="191">
        <f>IF(N242="základná",J242,0)</f>
        <v>0</v>
      </c>
      <c r="BF242" s="191">
        <f>IF(N242="znížená",J242,0)</f>
        <v>0</v>
      </c>
      <c r="BG242" s="191">
        <f>IF(N242="zákl. prenesená",J242,0)</f>
        <v>0</v>
      </c>
      <c r="BH242" s="191">
        <f>IF(N242="zníž. prenesená",J242,0)</f>
        <v>0</v>
      </c>
      <c r="BI242" s="191">
        <f>IF(N242="nulová",J242,0)</f>
        <v>0</v>
      </c>
      <c r="BJ242" s="15" t="s">
        <v>131</v>
      </c>
      <c r="BK242" s="191">
        <f>ROUND(I242*H242,2)</f>
        <v>0</v>
      </c>
      <c r="BL242" s="15" t="s">
        <v>214</v>
      </c>
      <c r="BM242" s="190" t="s">
        <v>655</v>
      </c>
    </row>
    <row r="243" s="2" customFormat="1" ht="33" customHeight="1">
      <c r="A243" s="34"/>
      <c r="B243" s="177"/>
      <c r="C243" s="178" t="s">
        <v>656</v>
      </c>
      <c r="D243" s="178" t="s">
        <v>126</v>
      </c>
      <c r="E243" s="179" t="s">
        <v>657</v>
      </c>
      <c r="F243" s="180" t="s">
        <v>658</v>
      </c>
      <c r="G243" s="181" t="s">
        <v>129</v>
      </c>
      <c r="H243" s="182">
        <v>86</v>
      </c>
      <c r="I243" s="183"/>
      <c r="J243" s="184">
        <f>ROUND(I243*H243,2)</f>
        <v>0</v>
      </c>
      <c r="K243" s="185"/>
      <c r="L243" s="35"/>
      <c r="M243" s="186" t="s">
        <v>1</v>
      </c>
      <c r="N243" s="187" t="s">
        <v>41</v>
      </c>
      <c r="O243" s="78"/>
      <c r="P243" s="188">
        <f>O243*H243</f>
        <v>0</v>
      </c>
      <c r="Q243" s="188">
        <v>0</v>
      </c>
      <c r="R243" s="188">
        <f>Q243*H243</f>
        <v>0</v>
      </c>
      <c r="S243" s="188">
        <v>0</v>
      </c>
      <c r="T243" s="189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0" t="s">
        <v>214</v>
      </c>
      <c r="AT243" s="190" t="s">
        <v>126</v>
      </c>
      <c r="AU243" s="190" t="s">
        <v>131</v>
      </c>
      <c r="AY243" s="15" t="s">
        <v>123</v>
      </c>
      <c r="BE243" s="191">
        <f>IF(N243="základná",J243,0)</f>
        <v>0</v>
      </c>
      <c r="BF243" s="191">
        <f>IF(N243="znížená",J243,0)</f>
        <v>0</v>
      </c>
      <c r="BG243" s="191">
        <f>IF(N243="zákl. prenesená",J243,0)</f>
        <v>0</v>
      </c>
      <c r="BH243" s="191">
        <f>IF(N243="zníž. prenesená",J243,0)</f>
        <v>0</v>
      </c>
      <c r="BI243" s="191">
        <f>IF(N243="nulová",J243,0)</f>
        <v>0</v>
      </c>
      <c r="BJ243" s="15" t="s">
        <v>131</v>
      </c>
      <c r="BK243" s="191">
        <f>ROUND(I243*H243,2)</f>
        <v>0</v>
      </c>
      <c r="BL243" s="15" t="s">
        <v>214</v>
      </c>
      <c r="BM243" s="190" t="s">
        <v>659</v>
      </c>
    </row>
    <row r="244" s="2" customFormat="1" ht="16.5" customHeight="1">
      <c r="A244" s="34"/>
      <c r="B244" s="177"/>
      <c r="C244" s="206" t="s">
        <v>660</v>
      </c>
      <c r="D244" s="206" t="s">
        <v>509</v>
      </c>
      <c r="E244" s="207" t="s">
        <v>652</v>
      </c>
      <c r="F244" s="208" t="s">
        <v>653</v>
      </c>
      <c r="G244" s="209" t="s">
        <v>654</v>
      </c>
      <c r="H244" s="210">
        <v>4</v>
      </c>
      <c r="I244" s="211"/>
      <c r="J244" s="212">
        <f>ROUND(I244*H244,2)</f>
        <v>0</v>
      </c>
      <c r="K244" s="213"/>
      <c r="L244" s="214"/>
      <c r="M244" s="215" t="s">
        <v>1</v>
      </c>
      <c r="N244" s="216" t="s">
        <v>41</v>
      </c>
      <c r="O244" s="78"/>
      <c r="P244" s="188">
        <f>O244*H244</f>
        <v>0</v>
      </c>
      <c r="Q244" s="188">
        <v>0.001</v>
      </c>
      <c r="R244" s="188">
        <f>Q244*H244</f>
        <v>0.0040000000000000001</v>
      </c>
      <c r="S244" s="188">
        <v>0</v>
      </c>
      <c r="T244" s="189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0" t="s">
        <v>254</v>
      </c>
      <c r="AT244" s="190" t="s">
        <v>509</v>
      </c>
      <c r="AU244" s="190" t="s">
        <v>131</v>
      </c>
      <c r="AY244" s="15" t="s">
        <v>123</v>
      </c>
      <c r="BE244" s="191">
        <f>IF(N244="základná",J244,0)</f>
        <v>0</v>
      </c>
      <c r="BF244" s="191">
        <f>IF(N244="znížená",J244,0)</f>
        <v>0</v>
      </c>
      <c r="BG244" s="191">
        <f>IF(N244="zákl. prenesená",J244,0)</f>
        <v>0</v>
      </c>
      <c r="BH244" s="191">
        <f>IF(N244="zníž. prenesená",J244,0)</f>
        <v>0</v>
      </c>
      <c r="BI244" s="191">
        <f>IF(N244="nulová",J244,0)</f>
        <v>0</v>
      </c>
      <c r="BJ244" s="15" t="s">
        <v>131</v>
      </c>
      <c r="BK244" s="191">
        <f>ROUND(I244*H244,2)</f>
        <v>0</v>
      </c>
      <c r="BL244" s="15" t="s">
        <v>214</v>
      </c>
      <c r="BM244" s="190" t="s">
        <v>661</v>
      </c>
    </row>
    <row r="245" s="2" customFormat="1" ht="37.8" customHeight="1">
      <c r="A245" s="34"/>
      <c r="B245" s="177"/>
      <c r="C245" s="178" t="s">
        <v>662</v>
      </c>
      <c r="D245" s="178" t="s">
        <v>126</v>
      </c>
      <c r="E245" s="179" t="s">
        <v>663</v>
      </c>
      <c r="F245" s="180" t="s">
        <v>664</v>
      </c>
      <c r="G245" s="181" t="s">
        <v>129</v>
      </c>
      <c r="H245" s="182">
        <v>49.5</v>
      </c>
      <c r="I245" s="183"/>
      <c r="J245" s="184">
        <f>ROUND(I245*H245,2)</f>
        <v>0</v>
      </c>
      <c r="K245" s="185"/>
      <c r="L245" s="35"/>
      <c r="M245" s="186" t="s">
        <v>1</v>
      </c>
      <c r="N245" s="187" t="s">
        <v>41</v>
      </c>
      <c r="O245" s="78"/>
      <c r="P245" s="188">
        <f>O245*H245</f>
        <v>0</v>
      </c>
      <c r="Q245" s="188">
        <v>3.0000000000000001E-05</v>
      </c>
      <c r="R245" s="188">
        <f>Q245*H245</f>
        <v>0.001485</v>
      </c>
      <c r="S245" s="188">
        <v>0</v>
      </c>
      <c r="T245" s="189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0" t="s">
        <v>214</v>
      </c>
      <c r="AT245" s="190" t="s">
        <v>126</v>
      </c>
      <c r="AU245" s="190" t="s">
        <v>131</v>
      </c>
      <c r="AY245" s="15" t="s">
        <v>123</v>
      </c>
      <c r="BE245" s="191">
        <f>IF(N245="základná",J245,0)</f>
        <v>0</v>
      </c>
      <c r="BF245" s="191">
        <f>IF(N245="znížená",J245,0)</f>
        <v>0</v>
      </c>
      <c r="BG245" s="191">
        <f>IF(N245="zákl. prenesená",J245,0)</f>
        <v>0</v>
      </c>
      <c r="BH245" s="191">
        <f>IF(N245="zníž. prenesená",J245,0)</f>
        <v>0</v>
      </c>
      <c r="BI245" s="191">
        <f>IF(N245="nulová",J245,0)</f>
        <v>0</v>
      </c>
      <c r="BJ245" s="15" t="s">
        <v>131</v>
      </c>
      <c r="BK245" s="191">
        <f>ROUND(I245*H245,2)</f>
        <v>0</v>
      </c>
      <c r="BL245" s="15" t="s">
        <v>214</v>
      </c>
      <c r="BM245" s="190" t="s">
        <v>665</v>
      </c>
    </row>
    <row r="246" s="2" customFormat="1" ht="37.8" customHeight="1">
      <c r="A246" s="34"/>
      <c r="B246" s="177"/>
      <c r="C246" s="206" t="s">
        <v>666</v>
      </c>
      <c r="D246" s="206" t="s">
        <v>509</v>
      </c>
      <c r="E246" s="207" t="s">
        <v>667</v>
      </c>
      <c r="F246" s="208" t="s">
        <v>668</v>
      </c>
      <c r="G246" s="209" t="s">
        <v>129</v>
      </c>
      <c r="H246" s="210">
        <v>56.924999999999997</v>
      </c>
      <c r="I246" s="211"/>
      <c r="J246" s="212">
        <f>ROUND(I246*H246,2)</f>
        <v>0</v>
      </c>
      <c r="K246" s="213"/>
      <c r="L246" s="214"/>
      <c r="M246" s="215" t="s">
        <v>1</v>
      </c>
      <c r="N246" s="216" t="s">
        <v>41</v>
      </c>
      <c r="O246" s="78"/>
      <c r="P246" s="188">
        <f>O246*H246</f>
        <v>0</v>
      </c>
      <c r="Q246" s="188">
        <v>0.002</v>
      </c>
      <c r="R246" s="188">
        <f>Q246*H246</f>
        <v>0.11384999999999999</v>
      </c>
      <c r="S246" s="188">
        <v>0</v>
      </c>
      <c r="T246" s="189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0" t="s">
        <v>254</v>
      </c>
      <c r="AT246" s="190" t="s">
        <v>509</v>
      </c>
      <c r="AU246" s="190" t="s">
        <v>131</v>
      </c>
      <c r="AY246" s="15" t="s">
        <v>123</v>
      </c>
      <c r="BE246" s="191">
        <f>IF(N246="základná",J246,0)</f>
        <v>0</v>
      </c>
      <c r="BF246" s="191">
        <f>IF(N246="znížená",J246,0)</f>
        <v>0</v>
      </c>
      <c r="BG246" s="191">
        <f>IF(N246="zákl. prenesená",J246,0)</f>
        <v>0</v>
      </c>
      <c r="BH246" s="191">
        <f>IF(N246="zníž. prenesená",J246,0)</f>
        <v>0</v>
      </c>
      <c r="BI246" s="191">
        <f>IF(N246="nulová",J246,0)</f>
        <v>0</v>
      </c>
      <c r="BJ246" s="15" t="s">
        <v>131</v>
      </c>
      <c r="BK246" s="191">
        <f>ROUND(I246*H246,2)</f>
        <v>0</v>
      </c>
      <c r="BL246" s="15" t="s">
        <v>214</v>
      </c>
      <c r="BM246" s="190" t="s">
        <v>669</v>
      </c>
    </row>
    <row r="247" s="2" customFormat="1" ht="24.15" customHeight="1">
      <c r="A247" s="34"/>
      <c r="B247" s="177"/>
      <c r="C247" s="178" t="s">
        <v>271</v>
      </c>
      <c r="D247" s="178" t="s">
        <v>126</v>
      </c>
      <c r="E247" s="179" t="s">
        <v>670</v>
      </c>
      <c r="F247" s="180" t="s">
        <v>671</v>
      </c>
      <c r="G247" s="181" t="s">
        <v>129</v>
      </c>
      <c r="H247" s="182">
        <v>46.560000000000002</v>
      </c>
      <c r="I247" s="183"/>
      <c r="J247" s="184">
        <f>ROUND(I247*H247,2)</f>
        <v>0</v>
      </c>
      <c r="K247" s="185"/>
      <c r="L247" s="35"/>
      <c r="M247" s="186" t="s">
        <v>1</v>
      </c>
      <c r="N247" s="187" t="s">
        <v>41</v>
      </c>
      <c r="O247" s="78"/>
      <c r="P247" s="188">
        <f>O247*H247</f>
        <v>0</v>
      </c>
      <c r="Q247" s="188">
        <v>0.00054000000000000001</v>
      </c>
      <c r="R247" s="188">
        <f>Q247*H247</f>
        <v>0.025142400000000002</v>
      </c>
      <c r="S247" s="188">
        <v>0</v>
      </c>
      <c r="T247" s="189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0" t="s">
        <v>214</v>
      </c>
      <c r="AT247" s="190" t="s">
        <v>126</v>
      </c>
      <c r="AU247" s="190" t="s">
        <v>131</v>
      </c>
      <c r="AY247" s="15" t="s">
        <v>123</v>
      </c>
      <c r="BE247" s="191">
        <f>IF(N247="základná",J247,0)</f>
        <v>0</v>
      </c>
      <c r="BF247" s="191">
        <f>IF(N247="znížená",J247,0)</f>
        <v>0</v>
      </c>
      <c r="BG247" s="191">
        <f>IF(N247="zákl. prenesená",J247,0)</f>
        <v>0</v>
      </c>
      <c r="BH247" s="191">
        <f>IF(N247="zníž. prenesená",J247,0)</f>
        <v>0</v>
      </c>
      <c r="BI247" s="191">
        <f>IF(N247="nulová",J247,0)</f>
        <v>0</v>
      </c>
      <c r="BJ247" s="15" t="s">
        <v>131</v>
      </c>
      <c r="BK247" s="191">
        <f>ROUND(I247*H247,2)</f>
        <v>0</v>
      </c>
      <c r="BL247" s="15" t="s">
        <v>214</v>
      </c>
      <c r="BM247" s="190" t="s">
        <v>672</v>
      </c>
    </row>
    <row r="248" s="2" customFormat="1" ht="16.5" customHeight="1">
      <c r="A248" s="34"/>
      <c r="B248" s="177"/>
      <c r="C248" s="206" t="s">
        <v>283</v>
      </c>
      <c r="D248" s="206" t="s">
        <v>509</v>
      </c>
      <c r="E248" s="207" t="s">
        <v>673</v>
      </c>
      <c r="F248" s="208" t="s">
        <v>674</v>
      </c>
      <c r="G248" s="209" t="s">
        <v>129</v>
      </c>
      <c r="H248" s="210">
        <v>53.543999999999997</v>
      </c>
      <c r="I248" s="211"/>
      <c r="J248" s="212">
        <f>ROUND(I248*H248,2)</f>
        <v>0</v>
      </c>
      <c r="K248" s="213"/>
      <c r="L248" s="214"/>
      <c r="M248" s="215" t="s">
        <v>1</v>
      </c>
      <c r="N248" s="216" t="s">
        <v>41</v>
      </c>
      <c r="O248" s="78"/>
      <c r="P248" s="188">
        <f>O248*H248</f>
        <v>0</v>
      </c>
      <c r="Q248" s="188">
        <v>0.0043</v>
      </c>
      <c r="R248" s="188">
        <f>Q248*H248</f>
        <v>0.23023919999999998</v>
      </c>
      <c r="S248" s="188">
        <v>0</v>
      </c>
      <c r="T248" s="189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0" t="s">
        <v>254</v>
      </c>
      <c r="AT248" s="190" t="s">
        <v>509</v>
      </c>
      <c r="AU248" s="190" t="s">
        <v>131</v>
      </c>
      <c r="AY248" s="15" t="s">
        <v>123</v>
      </c>
      <c r="BE248" s="191">
        <f>IF(N248="základná",J248,0)</f>
        <v>0</v>
      </c>
      <c r="BF248" s="191">
        <f>IF(N248="znížená",J248,0)</f>
        <v>0</v>
      </c>
      <c r="BG248" s="191">
        <f>IF(N248="zákl. prenesená",J248,0)</f>
        <v>0</v>
      </c>
      <c r="BH248" s="191">
        <f>IF(N248="zníž. prenesená",J248,0)</f>
        <v>0</v>
      </c>
      <c r="BI248" s="191">
        <f>IF(N248="nulová",J248,0)</f>
        <v>0</v>
      </c>
      <c r="BJ248" s="15" t="s">
        <v>131</v>
      </c>
      <c r="BK248" s="191">
        <f>ROUND(I248*H248,2)</f>
        <v>0</v>
      </c>
      <c r="BL248" s="15" t="s">
        <v>214</v>
      </c>
      <c r="BM248" s="190" t="s">
        <v>675</v>
      </c>
    </row>
    <row r="249" s="2" customFormat="1" ht="33" customHeight="1">
      <c r="A249" s="34"/>
      <c r="B249" s="177"/>
      <c r="C249" s="178" t="s">
        <v>676</v>
      </c>
      <c r="D249" s="178" t="s">
        <v>126</v>
      </c>
      <c r="E249" s="179" t="s">
        <v>677</v>
      </c>
      <c r="F249" s="180" t="s">
        <v>678</v>
      </c>
      <c r="G249" s="181" t="s">
        <v>129</v>
      </c>
      <c r="H249" s="182">
        <v>86</v>
      </c>
      <c r="I249" s="183"/>
      <c r="J249" s="184">
        <f>ROUND(I249*H249,2)</f>
        <v>0</v>
      </c>
      <c r="K249" s="185"/>
      <c r="L249" s="35"/>
      <c r="M249" s="186" t="s">
        <v>1</v>
      </c>
      <c r="N249" s="187" t="s">
        <v>41</v>
      </c>
      <c r="O249" s="78"/>
      <c r="P249" s="188">
        <f>O249*H249</f>
        <v>0</v>
      </c>
      <c r="Q249" s="188">
        <v>0.00054000000000000001</v>
      </c>
      <c r="R249" s="188">
        <f>Q249*H249</f>
        <v>0.046440000000000002</v>
      </c>
      <c r="S249" s="188">
        <v>0</v>
      </c>
      <c r="T249" s="189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0" t="s">
        <v>214</v>
      </c>
      <c r="AT249" s="190" t="s">
        <v>126</v>
      </c>
      <c r="AU249" s="190" t="s">
        <v>131</v>
      </c>
      <c r="AY249" s="15" t="s">
        <v>123</v>
      </c>
      <c r="BE249" s="191">
        <f>IF(N249="základná",J249,0)</f>
        <v>0</v>
      </c>
      <c r="BF249" s="191">
        <f>IF(N249="znížená",J249,0)</f>
        <v>0</v>
      </c>
      <c r="BG249" s="191">
        <f>IF(N249="zákl. prenesená",J249,0)</f>
        <v>0</v>
      </c>
      <c r="BH249" s="191">
        <f>IF(N249="zníž. prenesená",J249,0)</f>
        <v>0</v>
      </c>
      <c r="BI249" s="191">
        <f>IF(N249="nulová",J249,0)</f>
        <v>0</v>
      </c>
      <c r="BJ249" s="15" t="s">
        <v>131</v>
      </c>
      <c r="BK249" s="191">
        <f>ROUND(I249*H249,2)</f>
        <v>0</v>
      </c>
      <c r="BL249" s="15" t="s">
        <v>214</v>
      </c>
      <c r="BM249" s="190" t="s">
        <v>679</v>
      </c>
    </row>
    <row r="250" s="2" customFormat="1" ht="16.5" customHeight="1">
      <c r="A250" s="34"/>
      <c r="B250" s="177"/>
      <c r="C250" s="206" t="s">
        <v>680</v>
      </c>
      <c r="D250" s="206" t="s">
        <v>509</v>
      </c>
      <c r="E250" s="207" t="s">
        <v>673</v>
      </c>
      <c r="F250" s="208" t="s">
        <v>674</v>
      </c>
      <c r="G250" s="209" t="s">
        <v>129</v>
      </c>
      <c r="H250" s="210">
        <v>98.900000000000006</v>
      </c>
      <c r="I250" s="211"/>
      <c r="J250" s="212">
        <f>ROUND(I250*H250,2)</f>
        <v>0</v>
      </c>
      <c r="K250" s="213"/>
      <c r="L250" s="214"/>
      <c r="M250" s="215" t="s">
        <v>1</v>
      </c>
      <c r="N250" s="216" t="s">
        <v>41</v>
      </c>
      <c r="O250" s="78"/>
      <c r="P250" s="188">
        <f>O250*H250</f>
        <v>0</v>
      </c>
      <c r="Q250" s="188">
        <v>0.0043</v>
      </c>
      <c r="R250" s="188">
        <f>Q250*H250</f>
        <v>0.42527000000000004</v>
      </c>
      <c r="S250" s="188">
        <v>0</v>
      </c>
      <c r="T250" s="189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0" t="s">
        <v>254</v>
      </c>
      <c r="AT250" s="190" t="s">
        <v>509</v>
      </c>
      <c r="AU250" s="190" t="s">
        <v>131</v>
      </c>
      <c r="AY250" s="15" t="s">
        <v>123</v>
      </c>
      <c r="BE250" s="191">
        <f>IF(N250="základná",J250,0)</f>
        <v>0</v>
      </c>
      <c r="BF250" s="191">
        <f>IF(N250="znížená",J250,0)</f>
        <v>0</v>
      </c>
      <c r="BG250" s="191">
        <f>IF(N250="zákl. prenesená",J250,0)</f>
        <v>0</v>
      </c>
      <c r="BH250" s="191">
        <f>IF(N250="zníž. prenesená",J250,0)</f>
        <v>0</v>
      </c>
      <c r="BI250" s="191">
        <f>IF(N250="nulová",J250,0)</f>
        <v>0</v>
      </c>
      <c r="BJ250" s="15" t="s">
        <v>131</v>
      </c>
      <c r="BK250" s="191">
        <f>ROUND(I250*H250,2)</f>
        <v>0</v>
      </c>
      <c r="BL250" s="15" t="s">
        <v>214</v>
      </c>
      <c r="BM250" s="190" t="s">
        <v>681</v>
      </c>
    </row>
    <row r="251" s="2" customFormat="1" ht="33" customHeight="1">
      <c r="A251" s="34"/>
      <c r="B251" s="177"/>
      <c r="C251" s="178" t="s">
        <v>682</v>
      </c>
      <c r="D251" s="178" t="s">
        <v>126</v>
      </c>
      <c r="E251" s="179" t="s">
        <v>683</v>
      </c>
      <c r="F251" s="180" t="s">
        <v>684</v>
      </c>
      <c r="G251" s="181" t="s">
        <v>129</v>
      </c>
      <c r="H251" s="182">
        <v>46.560000000000002</v>
      </c>
      <c r="I251" s="183"/>
      <c r="J251" s="184">
        <f>ROUND(I251*H251,2)</f>
        <v>0</v>
      </c>
      <c r="K251" s="185"/>
      <c r="L251" s="35"/>
      <c r="M251" s="186" t="s">
        <v>1</v>
      </c>
      <c r="N251" s="187" t="s">
        <v>41</v>
      </c>
      <c r="O251" s="78"/>
      <c r="P251" s="188">
        <f>O251*H251</f>
        <v>0</v>
      </c>
      <c r="Q251" s="188">
        <v>0.00054000000000000001</v>
      </c>
      <c r="R251" s="188">
        <f>Q251*H251</f>
        <v>0.025142400000000002</v>
      </c>
      <c r="S251" s="188">
        <v>0</v>
      </c>
      <c r="T251" s="189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0" t="s">
        <v>214</v>
      </c>
      <c r="AT251" s="190" t="s">
        <v>126</v>
      </c>
      <c r="AU251" s="190" t="s">
        <v>131</v>
      </c>
      <c r="AY251" s="15" t="s">
        <v>123</v>
      </c>
      <c r="BE251" s="191">
        <f>IF(N251="základná",J251,0)</f>
        <v>0</v>
      </c>
      <c r="BF251" s="191">
        <f>IF(N251="znížená",J251,0)</f>
        <v>0</v>
      </c>
      <c r="BG251" s="191">
        <f>IF(N251="zákl. prenesená",J251,0)</f>
        <v>0</v>
      </c>
      <c r="BH251" s="191">
        <f>IF(N251="zníž. prenesená",J251,0)</f>
        <v>0</v>
      </c>
      <c r="BI251" s="191">
        <f>IF(N251="nulová",J251,0)</f>
        <v>0</v>
      </c>
      <c r="BJ251" s="15" t="s">
        <v>131</v>
      </c>
      <c r="BK251" s="191">
        <f>ROUND(I251*H251,2)</f>
        <v>0</v>
      </c>
      <c r="BL251" s="15" t="s">
        <v>214</v>
      </c>
      <c r="BM251" s="190" t="s">
        <v>685</v>
      </c>
    </row>
    <row r="252" s="2" customFormat="1" ht="24.15" customHeight="1">
      <c r="A252" s="34"/>
      <c r="B252" s="177"/>
      <c r="C252" s="206" t="s">
        <v>686</v>
      </c>
      <c r="D252" s="206" t="s">
        <v>509</v>
      </c>
      <c r="E252" s="207" t="s">
        <v>687</v>
      </c>
      <c r="F252" s="208" t="s">
        <v>688</v>
      </c>
      <c r="G252" s="209" t="s">
        <v>129</v>
      </c>
      <c r="H252" s="210">
        <v>53.543999999999997</v>
      </c>
      <c r="I252" s="211"/>
      <c r="J252" s="212">
        <f>ROUND(I252*H252,2)</f>
        <v>0</v>
      </c>
      <c r="K252" s="213"/>
      <c r="L252" s="214"/>
      <c r="M252" s="215" t="s">
        <v>1</v>
      </c>
      <c r="N252" s="216" t="s">
        <v>41</v>
      </c>
      <c r="O252" s="78"/>
      <c r="P252" s="188">
        <f>O252*H252</f>
        <v>0</v>
      </c>
      <c r="Q252" s="188">
        <v>0.0042500000000000003</v>
      </c>
      <c r="R252" s="188">
        <f>Q252*H252</f>
        <v>0.22756200000000001</v>
      </c>
      <c r="S252" s="188">
        <v>0</v>
      </c>
      <c r="T252" s="189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0" t="s">
        <v>254</v>
      </c>
      <c r="AT252" s="190" t="s">
        <v>509</v>
      </c>
      <c r="AU252" s="190" t="s">
        <v>131</v>
      </c>
      <c r="AY252" s="15" t="s">
        <v>123</v>
      </c>
      <c r="BE252" s="191">
        <f>IF(N252="základná",J252,0)</f>
        <v>0</v>
      </c>
      <c r="BF252" s="191">
        <f>IF(N252="znížená",J252,0)</f>
        <v>0</v>
      </c>
      <c r="BG252" s="191">
        <f>IF(N252="zákl. prenesená",J252,0)</f>
        <v>0</v>
      </c>
      <c r="BH252" s="191">
        <f>IF(N252="zníž. prenesená",J252,0)</f>
        <v>0</v>
      </c>
      <c r="BI252" s="191">
        <f>IF(N252="nulová",J252,0)</f>
        <v>0</v>
      </c>
      <c r="BJ252" s="15" t="s">
        <v>131</v>
      </c>
      <c r="BK252" s="191">
        <f>ROUND(I252*H252,2)</f>
        <v>0</v>
      </c>
      <c r="BL252" s="15" t="s">
        <v>214</v>
      </c>
      <c r="BM252" s="190" t="s">
        <v>689</v>
      </c>
    </row>
    <row r="253" s="2" customFormat="1" ht="24.15" customHeight="1">
      <c r="A253" s="34"/>
      <c r="B253" s="177"/>
      <c r="C253" s="178" t="s">
        <v>7</v>
      </c>
      <c r="D253" s="178" t="s">
        <v>126</v>
      </c>
      <c r="E253" s="179" t="s">
        <v>690</v>
      </c>
      <c r="F253" s="180" t="s">
        <v>691</v>
      </c>
      <c r="G253" s="181" t="s">
        <v>129</v>
      </c>
      <c r="H253" s="182">
        <v>104.40000000000001</v>
      </c>
      <c r="I253" s="183"/>
      <c r="J253" s="184">
        <f>ROUND(I253*H253,2)</f>
        <v>0</v>
      </c>
      <c r="K253" s="185"/>
      <c r="L253" s="35"/>
      <c r="M253" s="186" t="s">
        <v>1</v>
      </c>
      <c r="N253" s="187" t="s">
        <v>41</v>
      </c>
      <c r="O253" s="78"/>
      <c r="P253" s="188">
        <f>O253*H253</f>
        <v>0</v>
      </c>
      <c r="Q253" s="188">
        <v>0.00054000000000000001</v>
      </c>
      <c r="R253" s="188">
        <f>Q253*H253</f>
        <v>0.056376000000000002</v>
      </c>
      <c r="S253" s="188">
        <v>0</v>
      </c>
      <c r="T253" s="189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0" t="s">
        <v>214</v>
      </c>
      <c r="AT253" s="190" t="s">
        <v>126</v>
      </c>
      <c r="AU253" s="190" t="s">
        <v>131</v>
      </c>
      <c r="AY253" s="15" t="s">
        <v>123</v>
      </c>
      <c r="BE253" s="191">
        <f>IF(N253="základná",J253,0)</f>
        <v>0</v>
      </c>
      <c r="BF253" s="191">
        <f>IF(N253="znížená",J253,0)</f>
        <v>0</v>
      </c>
      <c r="BG253" s="191">
        <f>IF(N253="zákl. prenesená",J253,0)</f>
        <v>0</v>
      </c>
      <c r="BH253" s="191">
        <f>IF(N253="zníž. prenesená",J253,0)</f>
        <v>0</v>
      </c>
      <c r="BI253" s="191">
        <f>IF(N253="nulová",J253,0)</f>
        <v>0</v>
      </c>
      <c r="BJ253" s="15" t="s">
        <v>131</v>
      </c>
      <c r="BK253" s="191">
        <f>ROUND(I253*H253,2)</f>
        <v>0</v>
      </c>
      <c r="BL253" s="15" t="s">
        <v>214</v>
      </c>
      <c r="BM253" s="190" t="s">
        <v>692</v>
      </c>
    </row>
    <row r="254" s="2" customFormat="1" ht="16.5" customHeight="1">
      <c r="A254" s="34"/>
      <c r="B254" s="177"/>
      <c r="C254" s="206" t="s">
        <v>277</v>
      </c>
      <c r="D254" s="206" t="s">
        <v>509</v>
      </c>
      <c r="E254" s="207" t="s">
        <v>673</v>
      </c>
      <c r="F254" s="208" t="s">
        <v>674</v>
      </c>
      <c r="G254" s="209" t="s">
        <v>129</v>
      </c>
      <c r="H254" s="210">
        <v>120.06</v>
      </c>
      <c r="I254" s="211"/>
      <c r="J254" s="212">
        <f>ROUND(I254*H254,2)</f>
        <v>0</v>
      </c>
      <c r="K254" s="213"/>
      <c r="L254" s="214"/>
      <c r="M254" s="215" t="s">
        <v>1</v>
      </c>
      <c r="N254" s="216" t="s">
        <v>41</v>
      </c>
      <c r="O254" s="78"/>
      <c r="P254" s="188">
        <f>O254*H254</f>
        <v>0</v>
      </c>
      <c r="Q254" s="188">
        <v>0.0043</v>
      </c>
      <c r="R254" s="188">
        <f>Q254*H254</f>
        <v>0.51625799999999999</v>
      </c>
      <c r="S254" s="188">
        <v>0</v>
      </c>
      <c r="T254" s="189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0" t="s">
        <v>254</v>
      </c>
      <c r="AT254" s="190" t="s">
        <v>509</v>
      </c>
      <c r="AU254" s="190" t="s">
        <v>131</v>
      </c>
      <c r="AY254" s="15" t="s">
        <v>123</v>
      </c>
      <c r="BE254" s="191">
        <f>IF(N254="základná",J254,0)</f>
        <v>0</v>
      </c>
      <c r="BF254" s="191">
        <f>IF(N254="znížená",J254,0)</f>
        <v>0</v>
      </c>
      <c r="BG254" s="191">
        <f>IF(N254="zákl. prenesená",J254,0)</f>
        <v>0</v>
      </c>
      <c r="BH254" s="191">
        <f>IF(N254="zníž. prenesená",J254,0)</f>
        <v>0</v>
      </c>
      <c r="BI254" s="191">
        <f>IF(N254="nulová",J254,0)</f>
        <v>0</v>
      </c>
      <c r="BJ254" s="15" t="s">
        <v>131</v>
      </c>
      <c r="BK254" s="191">
        <f>ROUND(I254*H254,2)</f>
        <v>0</v>
      </c>
      <c r="BL254" s="15" t="s">
        <v>214</v>
      </c>
      <c r="BM254" s="190" t="s">
        <v>693</v>
      </c>
    </row>
    <row r="255" s="2" customFormat="1" ht="33" customHeight="1">
      <c r="A255" s="34"/>
      <c r="B255" s="177"/>
      <c r="C255" s="178" t="s">
        <v>694</v>
      </c>
      <c r="D255" s="178" t="s">
        <v>126</v>
      </c>
      <c r="E255" s="179" t="s">
        <v>695</v>
      </c>
      <c r="F255" s="180" t="s">
        <v>696</v>
      </c>
      <c r="G255" s="181" t="s">
        <v>129</v>
      </c>
      <c r="H255" s="182">
        <v>13.010999999999999</v>
      </c>
      <c r="I255" s="183"/>
      <c r="J255" s="184">
        <f>ROUND(I255*H255,2)</f>
        <v>0</v>
      </c>
      <c r="K255" s="185"/>
      <c r="L255" s="35"/>
      <c r="M255" s="186" t="s">
        <v>1</v>
      </c>
      <c r="N255" s="187" t="s">
        <v>41</v>
      </c>
      <c r="O255" s="78"/>
      <c r="P255" s="188">
        <f>O255*H255</f>
        <v>0</v>
      </c>
      <c r="Q255" s="188">
        <v>0.00054000000000000001</v>
      </c>
      <c r="R255" s="188">
        <f>Q255*H255</f>
        <v>0.0070259399999999996</v>
      </c>
      <c r="S255" s="188">
        <v>0</v>
      </c>
      <c r="T255" s="189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0" t="s">
        <v>214</v>
      </c>
      <c r="AT255" s="190" t="s">
        <v>126</v>
      </c>
      <c r="AU255" s="190" t="s">
        <v>131</v>
      </c>
      <c r="AY255" s="15" t="s">
        <v>123</v>
      </c>
      <c r="BE255" s="191">
        <f>IF(N255="základná",J255,0)</f>
        <v>0</v>
      </c>
      <c r="BF255" s="191">
        <f>IF(N255="znížená",J255,0)</f>
        <v>0</v>
      </c>
      <c r="BG255" s="191">
        <f>IF(N255="zákl. prenesená",J255,0)</f>
        <v>0</v>
      </c>
      <c r="BH255" s="191">
        <f>IF(N255="zníž. prenesená",J255,0)</f>
        <v>0</v>
      </c>
      <c r="BI255" s="191">
        <f>IF(N255="nulová",J255,0)</f>
        <v>0</v>
      </c>
      <c r="BJ255" s="15" t="s">
        <v>131</v>
      </c>
      <c r="BK255" s="191">
        <f>ROUND(I255*H255,2)</f>
        <v>0</v>
      </c>
      <c r="BL255" s="15" t="s">
        <v>214</v>
      </c>
      <c r="BM255" s="190" t="s">
        <v>697</v>
      </c>
    </row>
    <row r="256" s="2" customFormat="1" ht="16.5" customHeight="1">
      <c r="A256" s="34"/>
      <c r="B256" s="177"/>
      <c r="C256" s="206" t="s">
        <v>698</v>
      </c>
      <c r="D256" s="206" t="s">
        <v>509</v>
      </c>
      <c r="E256" s="207" t="s">
        <v>673</v>
      </c>
      <c r="F256" s="208" t="s">
        <v>674</v>
      </c>
      <c r="G256" s="209" t="s">
        <v>129</v>
      </c>
      <c r="H256" s="210">
        <v>14.962</v>
      </c>
      <c r="I256" s="211"/>
      <c r="J256" s="212">
        <f>ROUND(I256*H256,2)</f>
        <v>0</v>
      </c>
      <c r="K256" s="213"/>
      <c r="L256" s="214"/>
      <c r="M256" s="215" t="s">
        <v>1</v>
      </c>
      <c r="N256" s="216" t="s">
        <v>41</v>
      </c>
      <c r="O256" s="78"/>
      <c r="P256" s="188">
        <f>O256*H256</f>
        <v>0</v>
      </c>
      <c r="Q256" s="188">
        <v>0.0043</v>
      </c>
      <c r="R256" s="188">
        <f>Q256*H256</f>
        <v>0.064336599999999994</v>
      </c>
      <c r="S256" s="188">
        <v>0</v>
      </c>
      <c r="T256" s="189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0" t="s">
        <v>254</v>
      </c>
      <c r="AT256" s="190" t="s">
        <v>509</v>
      </c>
      <c r="AU256" s="190" t="s">
        <v>131</v>
      </c>
      <c r="AY256" s="15" t="s">
        <v>123</v>
      </c>
      <c r="BE256" s="191">
        <f>IF(N256="základná",J256,0)</f>
        <v>0</v>
      </c>
      <c r="BF256" s="191">
        <f>IF(N256="znížená",J256,0)</f>
        <v>0</v>
      </c>
      <c r="BG256" s="191">
        <f>IF(N256="zákl. prenesená",J256,0)</f>
        <v>0</v>
      </c>
      <c r="BH256" s="191">
        <f>IF(N256="zníž. prenesená",J256,0)</f>
        <v>0</v>
      </c>
      <c r="BI256" s="191">
        <f>IF(N256="nulová",J256,0)</f>
        <v>0</v>
      </c>
      <c r="BJ256" s="15" t="s">
        <v>131</v>
      </c>
      <c r="BK256" s="191">
        <f>ROUND(I256*H256,2)</f>
        <v>0</v>
      </c>
      <c r="BL256" s="15" t="s">
        <v>214</v>
      </c>
      <c r="BM256" s="190" t="s">
        <v>699</v>
      </c>
    </row>
    <row r="257" s="2" customFormat="1" ht="24.15" customHeight="1">
      <c r="A257" s="34"/>
      <c r="B257" s="177"/>
      <c r="C257" s="178" t="s">
        <v>700</v>
      </c>
      <c r="D257" s="178" t="s">
        <v>126</v>
      </c>
      <c r="E257" s="179" t="s">
        <v>701</v>
      </c>
      <c r="F257" s="180" t="s">
        <v>702</v>
      </c>
      <c r="G257" s="181" t="s">
        <v>703</v>
      </c>
      <c r="H257" s="182"/>
      <c r="I257" s="183"/>
      <c r="J257" s="184">
        <f>ROUND(I257*H257,2)</f>
        <v>0</v>
      </c>
      <c r="K257" s="185"/>
      <c r="L257" s="35"/>
      <c r="M257" s="186" t="s">
        <v>1</v>
      </c>
      <c r="N257" s="187" t="s">
        <v>41</v>
      </c>
      <c r="O257" s="78"/>
      <c r="P257" s="188">
        <f>O257*H257</f>
        <v>0</v>
      </c>
      <c r="Q257" s="188">
        <v>0</v>
      </c>
      <c r="R257" s="188">
        <f>Q257*H257</f>
        <v>0</v>
      </c>
      <c r="S257" s="188">
        <v>0</v>
      </c>
      <c r="T257" s="189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0" t="s">
        <v>214</v>
      </c>
      <c r="AT257" s="190" t="s">
        <v>126</v>
      </c>
      <c r="AU257" s="190" t="s">
        <v>131</v>
      </c>
      <c r="AY257" s="15" t="s">
        <v>123</v>
      </c>
      <c r="BE257" s="191">
        <f>IF(N257="základná",J257,0)</f>
        <v>0</v>
      </c>
      <c r="BF257" s="191">
        <f>IF(N257="znížená",J257,0)</f>
        <v>0</v>
      </c>
      <c r="BG257" s="191">
        <f>IF(N257="zákl. prenesená",J257,0)</f>
        <v>0</v>
      </c>
      <c r="BH257" s="191">
        <f>IF(N257="zníž. prenesená",J257,0)</f>
        <v>0</v>
      </c>
      <c r="BI257" s="191">
        <f>IF(N257="nulová",J257,0)</f>
        <v>0</v>
      </c>
      <c r="BJ257" s="15" t="s">
        <v>131</v>
      </c>
      <c r="BK257" s="191">
        <f>ROUND(I257*H257,2)</f>
        <v>0</v>
      </c>
      <c r="BL257" s="15" t="s">
        <v>214</v>
      </c>
      <c r="BM257" s="190" t="s">
        <v>704</v>
      </c>
    </row>
    <row r="258" s="12" customFormat="1" ht="22.8" customHeight="1">
      <c r="A258" s="12"/>
      <c r="B258" s="165"/>
      <c r="C258" s="12"/>
      <c r="D258" s="166" t="s">
        <v>74</v>
      </c>
      <c r="E258" s="175" t="s">
        <v>705</v>
      </c>
      <c r="F258" s="175" t="s">
        <v>706</v>
      </c>
      <c r="G258" s="12"/>
      <c r="H258" s="12"/>
      <c r="I258" s="168"/>
      <c r="J258" s="176">
        <f>BK258</f>
        <v>0</v>
      </c>
      <c r="K258" s="12"/>
      <c r="L258" s="165"/>
      <c r="M258" s="169"/>
      <c r="N258" s="170"/>
      <c r="O258" s="170"/>
      <c r="P258" s="171">
        <f>SUM(P259:P260)</f>
        <v>0</v>
      </c>
      <c r="Q258" s="170"/>
      <c r="R258" s="171">
        <f>SUM(R259:R260)</f>
        <v>0.01311</v>
      </c>
      <c r="S258" s="170"/>
      <c r="T258" s="172">
        <f>SUM(T259:T260)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66" t="s">
        <v>131</v>
      </c>
      <c r="AT258" s="173" t="s">
        <v>74</v>
      </c>
      <c r="AU258" s="173" t="s">
        <v>83</v>
      </c>
      <c r="AY258" s="166" t="s">
        <v>123</v>
      </c>
      <c r="BK258" s="174">
        <f>SUM(BK259:BK260)</f>
        <v>0</v>
      </c>
    </row>
    <row r="259" s="2" customFormat="1" ht="24.15" customHeight="1">
      <c r="A259" s="34"/>
      <c r="B259" s="177"/>
      <c r="C259" s="178" t="s">
        <v>707</v>
      </c>
      <c r="D259" s="178" t="s">
        <v>126</v>
      </c>
      <c r="E259" s="179" t="s">
        <v>708</v>
      </c>
      <c r="F259" s="180" t="s">
        <v>709</v>
      </c>
      <c r="G259" s="181" t="s">
        <v>129</v>
      </c>
      <c r="H259" s="182">
        <v>5.7000000000000002</v>
      </c>
      <c r="I259" s="183"/>
      <c r="J259" s="184">
        <f>ROUND(I259*H259,2)</f>
        <v>0</v>
      </c>
      <c r="K259" s="185"/>
      <c r="L259" s="35"/>
      <c r="M259" s="186" t="s">
        <v>1</v>
      </c>
      <c r="N259" s="187" t="s">
        <v>41</v>
      </c>
      <c r="O259" s="78"/>
      <c r="P259" s="188">
        <f>O259*H259</f>
        <v>0</v>
      </c>
      <c r="Q259" s="188">
        <v>0</v>
      </c>
      <c r="R259" s="188">
        <f>Q259*H259</f>
        <v>0</v>
      </c>
      <c r="S259" s="188">
        <v>0</v>
      </c>
      <c r="T259" s="189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0" t="s">
        <v>214</v>
      </c>
      <c r="AT259" s="190" t="s">
        <v>126</v>
      </c>
      <c r="AU259" s="190" t="s">
        <v>131</v>
      </c>
      <c r="AY259" s="15" t="s">
        <v>123</v>
      </c>
      <c r="BE259" s="191">
        <f>IF(N259="základná",J259,0)</f>
        <v>0</v>
      </c>
      <c r="BF259" s="191">
        <f>IF(N259="znížená",J259,0)</f>
        <v>0</v>
      </c>
      <c r="BG259" s="191">
        <f>IF(N259="zákl. prenesená",J259,0)</f>
        <v>0</v>
      </c>
      <c r="BH259" s="191">
        <f>IF(N259="zníž. prenesená",J259,0)</f>
        <v>0</v>
      </c>
      <c r="BI259" s="191">
        <f>IF(N259="nulová",J259,0)</f>
        <v>0</v>
      </c>
      <c r="BJ259" s="15" t="s">
        <v>131</v>
      </c>
      <c r="BK259" s="191">
        <f>ROUND(I259*H259,2)</f>
        <v>0</v>
      </c>
      <c r="BL259" s="15" t="s">
        <v>214</v>
      </c>
      <c r="BM259" s="190" t="s">
        <v>710</v>
      </c>
    </row>
    <row r="260" s="2" customFormat="1" ht="33" customHeight="1">
      <c r="A260" s="34"/>
      <c r="B260" s="177"/>
      <c r="C260" s="206" t="s">
        <v>711</v>
      </c>
      <c r="D260" s="206" t="s">
        <v>509</v>
      </c>
      <c r="E260" s="207" t="s">
        <v>712</v>
      </c>
      <c r="F260" s="208" t="s">
        <v>713</v>
      </c>
      <c r="G260" s="209" t="s">
        <v>129</v>
      </c>
      <c r="H260" s="210">
        <v>6.5549999999999997</v>
      </c>
      <c r="I260" s="211"/>
      <c r="J260" s="212">
        <f>ROUND(I260*H260,2)</f>
        <v>0</v>
      </c>
      <c r="K260" s="213"/>
      <c r="L260" s="214"/>
      <c r="M260" s="215" t="s">
        <v>1</v>
      </c>
      <c r="N260" s="216" t="s">
        <v>41</v>
      </c>
      <c r="O260" s="78"/>
      <c r="P260" s="188">
        <f>O260*H260</f>
        <v>0</v>
      </c>
      <c r="Q260" s="188">
        <v>0.002</v>
      </c>
      <c r="R260" s="188">
        <f>Q260*H260</f>
        <v>0.01311</v>
      </c>
      <c r="S260" s="188">
        <v>0</v>
      </c>
      <c r="T260" s="189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0" t="s">
        <v>254</v>
      </c>
      <c r="AT260" s="190" t="s">
        <v>509</v>
      </c>
      <c r="AU260" s="190" t="s">
        <v>131</v>
      </c>
      <c r="AY260" s="15" t="s">
        <v>123</v>
      </c>
      <c r="BE260" s="191">
        <f>IF(N260="základná",J260,0)</f>
        <v>0</v>
      </c>
      <c r="BF260" s="191">
        <f>IF(N260="znížená",J260,0)</f>
        <v>0</v>
      </c>
      <c r="BG260" s="191">
        <f>IF(N260="zákl. prenesená",J260,0)</f>
        <v>0</v>
      </c>
      <c r="BH260" s="191">
        <f>IF(N260="zníž. prenesená",J260,0)</f>
        <v>0</v>
      </c>
      <c r="BI260" s="191">
        <f>IF(N260="nulová",J260,0)</f>
        <v>0</v>
      </c>
      <c r="BJ260" s="15" t="s">
        <v>131</v>
      </c>
      <c r="BK260" s="191">
        <f>ROUND(I260*H260,2)</f>
        <v>0</v>
      </c>
      <c r="BL260" s="15" t="s">
        <v>214</v>
      </c>
      <c r="BM260" s="190" t="s">
        <v>714</v>
      </c>
    </row>
    <row r="261" s="12" customFormat="1" ht="22.8" customHeight="1">
      <c r="A261" s="12"/>
      <c r="B261" s="165"/>
      <c r="C261" s="12"/>
      <c r="D261" s="166" t="s">
        <v>74</v>
      </c>
      <c r="E261" s="175" t="s">
        <v>209</v>
      </c>
      <c r="F261" s="175" t="s">
        <v>210</v>
      </c>
      <c r="G261" s="12"/>
      <c r="H261" s="12"/>
      <c r="I261" s="168"/>
      <c r="J261" s="176">
        <f>BK261</f>
        <v>0</v>
      </c>
      <c r="K261" s="12"/>
      <c r="L261" s="165"/>
      <c r="M261" s="169"/>
      <c r="N261" s="170"/>
      <c r="O261" s="170"/>
      <c r="P261" s="171">
        <f>SUM(P262:P277)</f>
        <v>0</v>
      </c>
      <c r="Q261" s="170"/>
      <c r="R261" s="171">
        <f>SUM(R262:R277)</f>
        <v>3.4873929200000005</v>
      </c>
      <c r="S261" s="170"/>
      <c r="T261" s="172">
        <f>SUM(T262:T277)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6" t="s">
        <v>131</v>
      </c>
      <c r="AT261" s="173" t="s">
        <v>74</v>
      </c>
      <c r="AU261" s="173" t="s">
        <v>83</v>
      </c>
      <c r="AY261" s="166" t="s">
        <v>123</v>
      </c>
      <c r="BK261" s="174">
        <f>SUM(BK262:BK277)</f>
        <v>0</v>
      </c>
    </row>
    <row r="262" s="2" customFormat="1" ht="24.15" customHeight="1">
      <c r="A262" s="34"/>
      <c r="B262" s="177"/>
      <c r="C262" s="178" t="s">
        <v>715</v>
      </c>
      <c r="D262" s="178" t="s">
        <v>126</v>
      </c>
      <c r="E262" s="179" t="s">
        <v>716</v>
      </c>
      <c r="F262" s="180" t="s">
        <v>717</v>
      </c>
      <c r="G262" s="181" t="s">
        <v>129</v>
      </c>
      <c r="H262" s="182">
        <v>75.310000000000002</v>
      </c>
      <c r="I262" s="183"/>
      <c r="J262" s="184">
        <f>ROUND(I262*H262,2)</f>
        <v>0</v>
      </c>
      <c r="K262" s="185"/>
      <c r="L262" s="35"/>
      <c r="M262" s="186" t="s">
        <v>1</v>
      </c>
      <c r="N262" s="187" t="s">
        <v>41</v>
      </c>
      <c r="O262" s="78"/>
      <c r="P262" s="188">
        <f>O262*H262</f>
        <v>0</v>
      </c>
      <c r="Q262" s="188">
        <v>0</v>
      </c>
      <c r="R262" s="188">
        <f>Q262*H262</f>
        <v>0</v>
      </c>
      <c r="S262" s="188">
        <v>0</v>
      </c>
      <c r="T262" s="189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0" t="s">
        <v>214</v>
      </c>
      <c r="AT262" s="190" t="s">
        <v>126</v>
      </c>
      <c r="AU262" s="190" t="s">
        <v>131</v>
      </c>
      <c r="AY262" s="15" t="s">
        <v>123</v>
      </c>
      <c r="BE262" s="191">
        <f>IF(N262="základná",J262,0)</f>
        <v>0</v>
      </c>
      <c r="BF262" s="191">
        <f>IF(N262="znížená",J262,0)</f>
        <v>0</v>
      </c>
      <c r="BG262" s="191">
        <f>IF(N262="zákl. prenesená",J262,0)</f>
        <v>0</v>
      </c>
      <c r="BH262" s="191">
        <f>IF(N262="zníž. prenesená",J262,0)</f>
        <v>0</v>
      </c>
      <c r="BI262" s="191">
        <f>IF(N262="nulová",J262,0)</f>
        <v>0</v>
      </c>
      <c r="BJ262" s="15" t="s">
        <v>131</v>
      </c>
      <c r="BK262" s="191">
        <f>ROUND(I262*H262,2)</f>
        <v>0</v>
      </c>
      <c r="BL262" s="15" t="s">
        <v>214</v>
      </c>
      <c r="BM262" s="190" t="s">
        <v>718</v>
      </c>
    </row>
    <row r="263" s="2" customFormat="1" ht="24.15" customHeight="1">
      <c r="A263" s="34"/>
      <c r="B263" s="177"/>
      <c r="C263" s="206" t="s">
        <v>719</v>
      </c>
      <c r="D263" s="206" t="s">
        <v>509</v>
      </c>
      <c r="E263" s="207" t="s">
        <v>720</v>
      </c>
      <c r="F263" s="208" t="s">
        <v>721</v>
      </c>
      <c r="G263" s="209" t="s">
        <v>129</v>
      </c>
      <c r="H263" s="210">
        <v>76.816000000000002</v>
      </c>
      <c r="I263" s="211"/>
      <c r="J263" s="212">
        <f>ROUND(I263*H263,2)</f>
        <v>0</v>
      </c>
      <c r="K263" s="213"/>
      <c r="L263" s="214"/>
      <c r="M263" s="215" t="s">
        <v>1</v>
      </c>
      <c r="N263" s="216" t="s">
        <v>41</v>
      </c>
      <c r="O263" s="78"/>
      <c r="P263" s="188">
        <f>O263*H263</f>
        <v>0</v>
      </c>
      <c r="Q263" s="188">
        <v>0.012</v>
      </c>
      <c r="R263" s="188">
        <f>Q263*H263</f>
        <v>0.92179200000000006</v>
      </c>
      <c r="S263" s="188">
        <v>0</v>
      </c>
      <c r="T263" s="189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0" t="s">
        <v>254</v>
      </c>
      <c r="AT263" s="190" t="s">
        <v>509</v>
      </c>
      <c r="AU263" s="190" t="s">
        <v>131</v>
      </c>
      <c r="AY263" s="15" t="s">
        <v>123</v>
      </c>
      <c r="BE263" s="191">
        <f>IF(N263="základná",J263,0)</f>
        <v>0</v>
      </c>
      <c r="BF263" s="191">
        <f>IF(N263="znížená",J263,0)</f>
        <v>0</v>
      </c>
      <c r="BG263" s="191">
        <f>IF(N263="zákl. prenesená",J263,0)</f>
        <v>0</v>
      </c>
      <c r="BH263" s="191">
        <f>IF(N263="zníž. prenesená",J263,0)</f>
        <v>0</v>
      </c>
      <c r="BI263" s="191">
        <f>IF(N263="nulová",J263,0)</f>
        <v>0</v>
      </c>
      <c r="BJ263" s="15" t="s">
        <v>131</v>
      </c>
      <c r="BK263" s="191">
        <f>ROUND(I263*H263,2)</f>
        <v>0</v>
      </c>
      <c r="BL263" s="15" t="s">
        <v>214</v>
      </c>
      <c r="BM263" s="190" t="s">
        <v>722</v>
      </c>
    </row>
    <row r="264" s="2" customFormat="1" ht="24.15" customHeight="1">
      <c r="A264" s="34"/>
      <c r="B264" s="177"/>
      <c r="C264" s="178" t="s">
        <v>182</v>
      </c>
      <c r="D264" s="178" t="s">
        <v>126</v>
      </c>
      <c r="E264" s="179" t="s">
        <v>723</v>
      </c>
      <c r="F264" s="180" t="s">
        <v>724</v>
      </c>
      <c r="G264" s="181" t="s">
        <v>129</v>
      </c>
      <c r="H264" s="182">
        <v>38.219999999999999</v>
      </c>
      <c r="I264" s="183"/>
      <c r="J264" s="184">
        <f>ROUND(I264*H264,2)</f>
        <v>0</v>
      </c>
      <c r="K264" s="185"/>
      <c r="L264" s="35"/>
      <c r="M264" s="186" t="s">
        <v>1</v>
      </c>
      <c r="N264" s="187" t="s">
        <v>41</v>
      </c>
      <c r="O264" s="78"/>
      <c r="P264" s="188">
        <f>O264*H264</f>
        <v>0</v>
      </c>
      <c r="Q264" s="188">
        <v>0</v>
      </c>
      <c r="R264" s="188">
        <f>Q264*H264</f>
        <v>0</v>
      </c>
      <c r="S264" s="188">
        <v>0</v>
      </c>
      <c r="T264" s="189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0" t="s">
        <v>214</v>
      </c>
      <c r="AT264" s="190" t="s">
        <v>126</v>
      </c>
      <c r="AU264" s="190" t="s">
        <v>131</v>
      </c>
      <c r="AY264" s="15" t="s">
        <v>123</v>
      </c>
      <c r="BE264" s="191">
        <f>IF(N264="základná",J264,0)</f>
        <v>0</v>
      </c>
      <c r="BF264" s="191">
        <f>IF(N264="znížená",J264,0)</f>
        <v>0</v>
      </c>
      <c r="BG264" s="191">
        <f>IF(N264="zákl. prenesená",J264,0)</f>
        <v>0</v>
      </c>
      <c r="BH264" s="191">
        <f>IF(N264="zníž. prenesená",J264,0)</f>
        <v>0</v>
      </c>
      <c r="BI264" s="191">
        <f>IF(N264="nulová",J264,0)</f>
        <v>0</v>
      </c>
      <c r="BJ264" s="15" t="s">
        <v>131</v>
      </c>
      <c r="BK264" s="191">
        <f>ROUND(I264*H264,2)</f>
        <v>0</v>
      </c>
      <c r="BL264" s="15" t="s">
        <v>214</v>
      </c>
      <c r="BM264" s="190" t="s">
        <v>725</v>
      </c>
    </row>
    <row r="265" s="2" customFormat="1" ht="24.15" customHeight="1">
      <c r="A265" s="34"/>
      <c r="B265" s="177"/>
      <c r="C265" s="206" t="s">
        <v>186</v>
      </c>
      <c r="D265" s="206" t="s">
        <v>509</v>
      </c>
      <c r="E265" s="207" t="s">
        <v>726</v>
      </c>
      <c r="F265" s="208" t="s">
        <v>727</v>
      </c>
      <c r="G265" s="209" t="s">
        <v>129</v>
      </c>
      <c r="H265" s="210">
        <v>38.984000000000002</v>
      </c>
      <c r="I265" s="211"/>
      <c r="J265" s="212">
        <f>ROUND(I265*H265,2)</f>
        <v>0</v>
      </c>
      <c r="K265" s="213"/>
      <c r="L265" s="214"/>
      <c r="M265" s="215" t="s">
        <v>1</v>
      </c>
      <c r="N265" s="216" t="s">
        <v>41</v>
      </c>
      <c r="O265" s="78"/>
      <c r="P265" s="188">
        <f>O265*H265</f>
        <v>0</v>
      </c>
      <c r="Q265" s="188">
        <v>0.0019499999999999999</v>
      </c>
      <c r="R265" s="188">
        <f>Q265*H265</f>
        <v>0.076018799999999997</v>
      </c>
      <c r="S265" s="188">
        <v>0</v>
      </c>
      <c r="T265" s="189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0" t="s">
        <v>254</v>
      </c>
      <c r="AT265" s="190" t="s">
        <v>509</v>
      </c>
      <c r="AU265" s="190" t="s">
        <v>131</v>
      </c>
      <c r="AY265" s="15" t="s">
        <v>123</v>
      </c>
      <c r="BE265" s="191">
        <f>IF(N265="základná",J265,0)</f>
        <v>0</v>
      </c>
      <c r="BF265" s="191">
        <f>IF(N265="znížená",J265,0)</f>
        <v>0</v>
      </c>
      <c r="BG265" s="191">
        <f>IF(N265="zákl. prenesená",J265,0)</f>
        <v>0</v>
      </c>
      <c r="BH265" s="191">
        <f>IF(N265="zníž. prenesená",J265,0)</f>
        <v>0</v>
      </c>
      <c r="BI265" s="191">
        <f>IF(N265="nulová",J265,0)</f>
        <v>0</v>
      </c>
      <c r="BJ265" s="15" t="s">
        <v>131</v>
      </c>
      <c r="BK265" s="191">
        <f>ROUND(I265*H265,2)</f>
        <v>0</v>
      </c>
      <c r="BL265" s="15" t="s">
        <v>214</v>
      </c>
      <c r="BM265" s="190" t="s">
        <v>728</v>
      </c>
    </row>
    <row r="266" s="2" customFormat="1" ht="24.15" customHeight="1">
      <c r="A266" s="34"/>
      <c r="B266" s="177"/>
      <c r="C266" s="178" t="s">
        <v>729</v>
      </c>
      <c r="D266" s="178" t="s">
        <v>126</v>
      </c>
      <c r="E266" s="179" t="s">
        <v>730</v>
      </c>
      <c r="F266" s="180" t="s">
        <v>731</v>
      </c>
      <c r="G266" s="181" t="s">
        <v>129</v>
      </c>
      <c r="H266" s="182">
        <v>86</v>
      </c>
      <c r="I266" s="183"/>
      <c r="J266" s="184">
        <f>ROUND(I266*H266,2)</f>
        <v>0</v>
      </c>
      <c r="K266" s="185"/>
      <c r="L266" s="35"/>
      <c r="M266" s="186" t="s">
        <v>1</v>
      </c>
      <c r="N266" s="187" t="s">
        <v>41</v>
      </c>
      <c r="O266" s="78"/>
      <c r="P266" s="188">
        <f>O266*H266</f>
        <v>0</v>
      </c>
      <c r="Q266" s="188">
        <v>0</v>
      </c>
      <c r="R266" s="188">
        <f>Q266*H266</f>
        <v>0</v>
      </c>
      <c r="S266" s="188">
        <v>0</v>
      </c>
      <c r="T266" s="189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0" t="s">
        <v>214</v>
      </c>
      <c r="AT266" s="190" t="s">
        <v>126</v>
      </c>
      <c r="AU266" s="190" t="s">
        <v>131</v>
      </c>
      <c r="AY266" s="15" t="s">
        <v>123</v>
      </c>
      <c r="BE266" s="191">
        <f>IF(N266="základná",J266,0)</f>
        <v>0</v>
      </c>
      <c r="BF266" s="191">
        <f>IF(N266="znížená",J266,0)</f>
        <v>0</v>
      </c>
      <c r="BG266" s="191">
        <f>IF(N266="zákl. prenesená",J266,0)</f>
        <v>0</v>
      </c>
      <c r="BH266" s="191">
        <f>IF(N266="zníž. prenesená",J266,0)</f>
        <v>0</v>
      </c>
      <c r="BI266" s="191">
        <f>IF(N266="nulová",J266,0)</f>
        <v>0</v>
      </c>
      <c r="BJ266" s="15" t="s">
        <v>131</v>
      </c>
      <c r="BK266" s="191">
        <f>ROUND(I266*H266,2)</f>
        <v>0</v>
      </c>
      <c r="BL266" s="15" t="s">
        <v>214</v>
      </c>
      <c r="BM266" s="190" t="s">
        <v>732</v>
      </c>
    </row>
    <row r="267" s="2" customFormat="1" ht="24.15" customHeight="1">
      <c r="A267" s="34"/>
      <c r="B267" s="177"/>
      <c r="C267" s="206" t="s">
        <v>733</v>
      </c>
      <c r="D267" s="206" t="s">
        <v>509</v>
      </c>
      <c r="E267" s="207" t="s">
        <v>726</v>
      </c>
      <c r="F267" s="208" t="s">
        <v>727</v>
      </c>
      <c r="G267" s="209" t="s">
        <v>129</v>
      </c>
      <c r="H267" s="210">
        <v>92.879999999999995</v>
      </c>
      <c r="I267" s="211"/>
      <c r="J267" s="212">
        <f>ROUND(I267*H267,2)</f>
        <v>0</v>
      </c>
      <c r="K267" s="213"/>
      <c r="L267" s="214"/>
      <c r="M267" s="215" t="s">
        <v>1</v>
      </c>
      <c r="N267" s="216" t="s">
        <v>41</v>
      </c>
      <c r="O267" s="78"/>
      <c r="P267" s="188">
        <f>O267*H267</f>
        <v>0</v>
      </c>
      <c r="Q267" s="188">
        <v>0.0019499999999999999</v>
      </c>
      <c r="R267" s="188">
        <f>Q267*H267</f>
        <v>0.18111599999999997</v>
      </c>
      <c r="S267" s="188">
        <v>0</v>
      </c>
      <c r="T267" s="189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0" t="s">
        <v>254</v>
      </c>
      <c r="AT267" s="190" t="s">
        <v>509</v>
      </c>
      <c r="AU267" s="190" t="s">
        <v>131</v>
      </c>
      <c r="AY267" s="15" t="s">
        <v>123</v>
      </c>
      <c r="BE267" s="191">
        <f>IF(N267="základná",J267,0)</f>
        <v>0</v>
      </c>
      <c r="BF267" s="191">
        <f>IF(N267="znížená",J267,0)</f>
        <v>0</v>
      </c>
      <c r="BG267" s="191">
        <f>IF(N267="zákl. prenesená",J267,0)</f>
        <v>0</v>
      </c>
      <c r="BH267" s="191">
        <f>IF(N267="zníž. prenesená",J267,0)</f>
        <v>0</v>
      </c>
      <c r="BI267" s="191">
        <f>IF(N267="nulová",J267,0)</f>
        <v>0</v>
      </c>
      <c r="BJ267" s="15" t="s">
        <v>131</v>
      </c>
      <c r="BK267" s="191">
        <f>ROUND(I267*H267,2)</f>
        <v>0</v>
      </c>
      <c r="BL267" s="15" t="s">
        <v>214</v>
      </c>
      <c r="BM267" s="190" t="s">
        <v>734</v>
      </c>
    </row>
    <row r="268" s="2" customFormat="1" ht="24.15" customHeight="1">
      <c r="A268" s="34"/>
      <c r="B268" s="177"/>
      <c r="C268" s="178" t="s">
        <v>302</v>
      </c>
      <c r="D268" s="178" t="s">
        <v>126</v>
      </c>
      <c r="E268" s="179" t="s">
        <v>735</v>
      </c>
      <c r="F268" s="180" t="s">
        <v>736</v>
      </c>
      <c r="G268" s="181" t="s">
        <v>129</v>
      </c>
      <c r="H268" s="182">
        <v>107.578</v>
      </c>
      <c r="I268" s="183"/>
      <c r="J268" s="184">
        <f>ROUND(I268*H268,2)</f>
        <v>0</v>
      </c>
      <c r="K268" s="185"/>
      <c r="L268" s="35"/>
      <c r="M268" s="186" t="s">
        <v>1</v>
      </c>
      <c r="N268" s="187" t="s">
        <v>41</v>
      </c>
      <c r="O268" s="78"/>
      <c r="P268" s="188">
        <f>O268*H268</f>
        <v>0</v>
      </c>
      <c r="Q268" s="188">
        <v>0.0035000000000000001</v>
      </c>
      <c r="R268" s="188">
        <f>Q268*H268</f>
        <v>0.376523</v>
      </c>
      <c r="S268" s="188">
        <v>0</v>
      </c>
      <c r="T268" s="189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0" t="s">
        <v>214</v>
      </c>
      <c r="AT268" s="190" t="s">
        <v>126</v>
      </c>
      <c r="AU268" s="190" t="s">
        <v>131</v>
      </c>
      <c r="AY268" s="15" t="s">
        <v>123</v>
      </c>
      <c r="BE268" s="191">
        <f>IF(N268="základná",J268,0)</f>
        <v>0</v>
      </c>
      <c r="BF268" s="191">
        <f>IF(N268="znížená",J268,0)</f>
        <v>0</v>
      </c>
      <c r="BG268" s="191">
        <f>IF(N268="zákl. prenesená",J268,0)</f>
        <v>0</v>
      </c>
      <c r="BH268" s="191">
        <f>IF(N268="zníž. prenesená",J268,0)</f>
        <v>0</v>
      </c>
      <c r="BI268" s="191">
        <f>IF(N268="nulová",J268,0)</f>
        <v>0</v>
      </c>
      <c r="BJ268" s="15" t="s">
        <v>131</v>
      </c>
      <c r="BK268" s="191">
        <f>ROUND(I268*H268,2)</f>
        <v>0</v>
      </c>
      <c r="BL268" s="15" t="s">
        <v>214</v>
      </c>
      <c r="BM268" s="190" t="s">
        <v>737</v>
      </c>
    </row>
    <row r="269" s="2" customFormat="1" ht="24.15" customHeight="1">
      <c r="A269" s="34"/>
      <c r="B269" s="177"/>
      <c r="C269" s="206" t="s">
        <v>292</v>
      </c>
      <c r="D269" s="206" t="s">
        <v>509</v>
      </c>
      <c r="E269" s="207" t="s">
        <v>738</v>
      </c>
      <c r="F269" s="208" t="s">
        <v>739</v>
      </c>
      <c r="G269" s="209" t="s">
        <v>129</v>
      </c>
      <c r="H269" s="210">
        <v>109.73</v>
      </c>
      <c r="I269" s="211"/>
      <c r="J269" s="212">
        <f>ROUND(I269*H269,2)</f>
        <v>0</v>
      </c>
      <c r="K269" s="213"/>
      <c r="L269" s="214"/>
      <c r="M269" s="215" t="s">
        <v>1</v>
      </c>
      <c r="N269" s="216" t="s">
        <v>41</v>
      </c>
      <c r="O269" s="78"/>
      <c r="P269" s="188">
        <f>O269*H269</f>
        <v>0</v>
      </c>
      <c r="Q269" s="188">
        <v>0.0033</v>
      </c>
      <c r="R269" s="188">
        <f>Q269*H269</f>
        <v>0.36210900000000001</v>
      </c>
      <c r="S269" s="188">
        <v>0</v>
      </c>
      <c r="T269" s="189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0" t="s">
        <v>254</v>
      </c>
      <c r="AT269" s="190" t="s">
        <v>509</v>
      </c>
      <c r="AU269" s="190" t="s">
        <v>131</v>
      </c>
      <c r="AY269" s="15" t="s">
        <v>123</v>
      </c>
      <c r="BE269" s="191">
        <f>IF(N269="základná",J269,0)</f>
        <v>0</v>
      </c>
      <c r="BF269" s="191">
        <f>IF(N269="znížená",J269,0)</f>
        <v>0</v>
      </c>
      <c r="BG269" s="191">
        <f>IF(N269="zákl. prenesená",J269,0)</f>
        <v>0</v>
      </c>
      <c r="BH269" s="191">
        <f>IF(N269="zníž. prenesená",J269,0)</f>
        <v>0</v>
      </c>
      <c r="BI269" s="191">
        <f>IF(N269="nulová",J269,0)</f>
        <v>0</v>
      </c>
      <c r="BJ269" s="15" t="s">
        <v>131</v>
      </c>
      <c r="BK269" s="191">
        <f>ROUND(I269*H269,2)</f>
        <v>0</v>
      </c>
      <c r="BL269" s="15" t="s">
        <v>214</v>
      </c>
      <c r="BM269" s="190" t="s">
        <v>740</v>
      </c>
    </row>
    <row r="270" s="2" customFormat="1" ht="33" customHeight="1">
      <c r="A270" s="34"/>
      <c r="B270" s="177"/>
      <c r="C270" s="178" t="s">
        <v>296</v>
      </c>
      <c r="D270" s="178" t="s">
        <v>126</v>
      </c>
      <c r="E270" s="179" t="s">
        <v>741</v>
      </c>
      <c r="F270" s="180" t="s">
        <v>742</v>
      </c>
      <c r="G270" s="181" t="s">
        <v>129</v>
      </c>
      <c r="H270" s="182">
        <v>20</v>
      </c>
      <c r="I270" s="183"/>
      <c r="J270" s="184">
        <f>ROUND(I270*H270,2)</f>
        <v>0</v>
      </c>
      <c r="K270" s="185"/>
      <c r="L270" s="35"/>
      <c r="M270" s="186" t="s">
        <v>1</v>
      </c>
      <c r="N270" s="187" t="s">
        <v>41</v>
      </c>
      <c r="O270" s="78"/>
      <c r="P270" s="188">
        <f>O270*H270</f>
        <v>0</v>
      </c>
      <c r="Q270" s="188">
        <v>0</v>
      </c>
      <c r="R270" s="188">
        <f>Q270*H270</f>
        <v>0</v>
      </c>
      <c r="S270" s="188">
        <v>0</v>
      </c>
      <c r="T270" s="189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0" t="s">
        <v>214</v>
      </c>
      <c r="AT270" s="190" t="s">
        <v>126</v>
      </c>
      <c r="AU270" s="190" t="s">
        <v>131</v>
      </c>
      <c r="AY270" s="15" t="s">
        <v>123</v>
      </c>
      <c r="BE270" s="191">
        <f>IF(N270="základná",J270,0)</f>
        <v>0</v>
      </c>
      <c r="BF270" s="191">
        <f>IF(N270="znížená",J270,0)</f>
        <v>0</v>
      </c>
      <c r="BG270" s="191">
        <f>IF(N270="zákl. prenesená",J270,0)</f>
        <v>0</v>
      </c>
      <c r="BH270" s="191">
        <f>IF(N270="zníž. prenesená",J270,0)</f>
        <v>0</v>
      </c>
      <c r="BI270" s="191">
        <f>IF(N270="nulová",J270,0)</f>
        <v>0</v>
      </c>
      <c r="BJ270" s="15" t="s">
        <v>131</v>
      </c>
      <c r="BK270" s="191">
        <f>ROUND(I270*H270,2)</f>
        <v>0</v>
      </c>
      <c r="BL270" s="15" t="s">
        <v>214</v>
      </c>
      <c r="BM270" s="190" t="s">
        <v>743</v>
      </c>
    </row>
    <row r="271" s="2" customFormat="1" ht="24.15" customHeight="1">
      <c r="A271" s="34"/>
      <c r="B271" s="177"/>
      <c r="C271" s="206" t="s">
        <v>174</v>
      </c>
      <c r="D271" s="206" t="s">
        <v>509</v>
      </c>
      <c r="E271" s="207" t="s">
        <v>744</v>
      </c>
      <c r="F271" s="208" t="s">
        <v>745</v>
      </c>
      <c r="G271" s="209" t="s">
        <v>129</v>
      </c>
      <c r="H271" s="210">
        <v>20.399999999999999</v>
      </c>
      <c r="I271" s="211"/>
      <c r="J271" s="212">
        <f>ROUND(I271*H271,2)</f>
        <v>0</v>
      </c>
      <c r="K271" s="213"/>
      <c r="L271" s="214"/>
      <c r="M271" s="215" t="s">
        <v>1</v>
      </c>
      <c r="N271" s="216" t="s">
        <v>41</v>
      </c>
      <c r="O271" s="78"/>
      <c r="P271" s="188">
        <f>O271*H271</f>
        <v>0</v>
      </c>
      <c r="Q271" s="188">
        <v>0.0055500000000000002</v>
      </c>
      <c r="R271" s="188">
        <f>Q271*H271</f>
        <v>0.11322</v>
      </c>
      <c r="S271" s="188">
        <v>0</v>
      </c>
      <c r="T271" s="189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0" t="s">
        <v>254</v>
      </c>
      <c r="AT271" s="190" t="s">
        <v>509</v>
      </c>
      <c r="AU271" s="190" t="s">
        <v>131</v>
      </c>
      <c r="AY271" s="15" t="s">
        <v>123</v>
      </c>
      <c r="BE271" s="191">
        <f>IF(N271="základná",J271,0)</f>
        <v>0</v>
      </c>
      <c r="BF271" s="191">
        <f>IF(N271="znížená",J271,0)</f>
        <v>0</v>
      </c>
      <c r="BG271" s="191">
        <f>IF(N271="zákl. prenesená",J271,0)</f>
        <v>0</v>
      </c>
      <c r="BH271" s="191">
        <f>IF(N271="zníž. prenesená",J271,0)</f>
        <v>0</v>
      </c>
      <c r="BI271" s="191">
        <f>IF(N271="nulová",J271,0)</f>
        <v>0</v>
      </c>
      <c r="BJ271" s="15" t="s">
        <v>131</v>
      </c>
      <c r="BK271" s="191">
        <f>ROUND(I271*H271,2)</f>
        <v>0</v>
      </c>
      <c r="BL271" s="15" t="s">
        <v>214</v>
      </c>
      <c r="BM271" s="190" t="s">
        <v>746</v>
      </c>
    </row>
    <row r="272" s="2" customFormat="1" ht="37.8" customHeight="1">
      <c r="A272" s="34"/>
      <c r="B272" s="177"/>
      <c r="C272" s="178" t="s">
        <v>747</v>
      </c>
      <c r="D272" s="178" t="s">
        <v>126</v>
      </c>
      <c r="E272" s="179" t="s">
        <v>748</v>
      </c>
      <c r="F272" s="180" t="s">
        <v>749</v>
      </c>
      <c r="G272" s="181" t="s">
        <v>129</v>
      </c>
      <c r="H272" s="182">
        <v>102.20399999999999</v>
      </c>
      <c r="I272" s="183"/>
      <c r="J272" s="184">
        <f>ROUND(I272*H272,2)</f>
        <v>0</v>
      </c>
      <c r="K272" s="185"/>
      <c r="L272" s="35"/>
      <c r="M272" s="186" t="s">
        <v>1</v>
      </c>
      <c r="N272" s="187" t="s">
        <v>41</v>
      </c>
      <c r="O272" s="78"/>
      <c r="P272" s="188">
        <f>O272*H272</f>
        <v>0</v>
      </c>
      <c r="Q272" s="188">
        <v>0.00052999999999999998</v>
      </c>
      <c r="R272" s="188">
        <f>Q272*H272</f>
        <v>0.054168119999999993</v>
      </c>
      <c r="S272" s="188">
        <v>0</v>
      </c>
      <c r="T272" s="189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0" t="s">
        <v>214</v>
      </c>
      <c r="AT272" s="190" t="s">
        <v>126</v>
      </c>
      <c r="AU272" s="190" t="s">
        <v>131</v>
      </c>
      <c r="AY272" s="15" t="s">
        <v>123</v>
      </c>
      <c r="BE272" s="191">
        <f>IF(N272="základná",J272,0)</f>
        <v>0</v>
      </c>
      <c r="BF272" s="191">
        <f>IF(N272="znížená",J272,0)</f>
        <v>0</v>
      </c>
      <c r="BG272" s="191">
        <f>IF(N272="zákl. prenesená",J272,0)</f>
        <v>0</v>
      </c>
      <c r="BH272" s="191">
        <f>IF(N272="zníž. prenesená",J272,0)</f>
        <v>0</v>
      </c>
      <c r="BI272" s="191">
        <f>IF(N272="nulová",J272,0)</f>
        <v>0</v>
      </c>
      <c r="BJ272" s="15" t="s">
        <v>131</v>
      </c>
      <c r="BK272" s="191">
        <f>ROUND(I272*H272,2)</f>
        <v>0</v>
      </c>
      <c r="BL272" s="15" t="s">
        <v>214</v>
      </c>
      <c r="BM272" s="190" t="s">
        <v>750</v>
      </c>
    </row>
    <row r="273" s="2" customFormat="1" ht="21.75" customHeight="1">
      <c r="A273" s="34"/>
      <c r="B273" s="177"/>
      <c r="C273" s="206" t="s">
        <v>751</v>
      </c>
      <c r="D273" s="206" t="s">
        <v>509</v>
      </c>
      <c r="E273" s="207" t="s">
        <v>752</v>
      </c>
      <c r="F273" s="208" t="s">
        <v>753</v>
      </c>
      <c r="G273" s="209" t="s">
        <v>129</v>
      </c>
      <c r="H273" s="210">
        <v>104.24800000000001</v>
      </c>
      <c r="I273" s="211"/>
      <c r="J273" s="212">
        <f>ROUND(I273*H273,2)</f>
        <v>0</v>
      </c>
      <c r="K273" s="213"/>
      <c r="L273" s="214"/>
      <c r="M273" s="215" t="s">
        <v>1</v>
      </c>
      <c r="N273" s="216" t="s">
        <v>41</v>
      </c>
      <c r="O273" s="78"/>
      <c r="P273" s="188">
        <f>O273*H273</f>
        <v>0</v>
      </c>
      <c r="Q273" s="188">
        <v>0.0080000000000000002</v>
      </c>
      <c r="R273" s="188">
        <f>Q273*H273</f>
        <v>0.83398400000000006</v>
      </c>
      <c r="S273" s="188">
        <v>0</v>
      </c>
      <c r="T273" s="189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0" t="s">
        <v>254</v>
      </c>
      <c r="AT273" s="190" t="s">
        <v>509</v>
      </c>
      <c r="AU273" s="190" t="s">
        <v>131</v>
      </c>
      <c r="AY273" s="15" t="s">
        <v>123</v>
      </c>
      <c r="BE273" s="191">
        <f>IF(N273="základná",J273,0)</f>
        <v>0</v>
      </c>
      <c r="BF273" s="191">
        <f>IF(N273="znížená",J273,0)</f>
        <v>0</v>
      </c>
      <c r="BG273" s="191">
        <f>IF(N273="zákl. prenesená",J273,0)</f>
        <v>0</v>
      </c>
      <c r="BH273" s="191">
        <f>IF(N273="zníž. prenesená",J273,0)</f>
        <v>0</v>
      </c>
      <c r="BI273" s="191">
        <f>IF(N273="nulová",J273,0)</f>
        <v>0</v>
      </c>
      <c r="BJ273" s="15" t="s">
        <v>131</v>
      </c>
      <c r="BK273" s="191">
        <f>ROUND(I273*H273,2)</f>
        <v>0</v>
      </c>
      <c r="BL273" s="15" t="s">
        <v>214</v>
      </c>
      <c r="BM273" s="190" t="s">
        <v>754</v>
      </c>
    </row>
    <row r="274" s="2" customFormat="1" ht="21.75" customHeight="1">
      <c r="A274" s="34"/>
      <c r="B274" s="177"/>
      <c r="C274" s="206" t="s">
        <v>755</v>
      </c>
      <c r="D274" s="206" t="s">
        <v>509</v>
      </c>
      <c r="E274" s="207" t="s">
        <v>756</v>
      </c>
      <c r="F274" s="208" t="s">
        <v>757</v>
      </c>
      <c r="G274" s="209" t="s">
        <v>129</v>
      </c>
      <c r="H274" s="210">
        <v>104.24800000000001</v>
      </c>
      <c r="I274" s="211"/>
      <c r="J274" s="212">
        <f>ROUND(I274*H274,2)</f>
        <v>0</v>
      </c>
      <c r="K274" s="213"/>
      <c r="L274" s="214"/>
      <c r="M274" s="215" t="s">
        <v>1</v>
      </c>
      <c r="N274" s="216" t="s">
        <v>41</v>
      </c>
      <c r="O274" s="78"/>
      <c r="P274" s="188">
        <f>O274*H274</f>
        <v>0</v>
      </c>
      <c r="Q274" s="188">
        <v>0.0040000000000000001</v>
      </c>
      <c r="R274" s="188">
        <f>Q274*H274</f>
        <v>0.41699200000000003</v>
      </c>
      <c r="S274" s="188">
        <v>0</v>
      </c>
      <c r="T274" s="189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0" t="s">
        <v>254</v>
      </c>
      <c r="AT274" s="190" t="s">
        <v>509</v>
      </c>
      <c r="AU274" s="190" t="s">
        <v>131</v>
      </c>
      <c r="AY274" s="15" t="s">
        <v>123</v>
      </c>
      <c r="BE274" s="191">
        <f>IF(N274="základná",J274,0)</f>
        <v>0</v>
      </c>
      <c r="BF274" s="191">
        <f>IF(N274="znížená",J274,0)</f>
        <v>0</v>
      </c>
      <c r="BG274" s="191">
        <f>IF(N274="zákl. prenesená",J274,0)</f>
        <v>0</v>
      </c>
      <c r="BH274" s="191">
        <f>IF(N274="zníž. prenesená",J274,0)</f>
        <v>0</v>
      </c>
      <c r="BI274" s="191">
        <f>IF(N274="nulová",J274,0)</f>
        <v>0</v>
      </c>
      <c r="BJ274" s="15" t="s">
        <v>131</v>
      </c>
      <c r="BK274" s="191">
        <f>ROUND(I274*H274,2)</f>
        <v>0</v>
      </c>
      <c r="BL274" s="15" t="s">
        <v>214</v>
      </c>
      <c r="BM274" s="190" t="s">
        <v>758</v>
      </c>
    </row>
    <row r="275" s="2" customFormat="1" ht="24.15" customHeight="1">
      <c r="A275" s="34"/>
      <c r="B275" s="177"/>
      <c r="C275" s="178" t="s">
        <v>759</v>
      </c>
      <c r="D275" s="178" t="s">
        <v>126</v>
      </c>
      <c r="E275" s="179" t="s">
        <v>760</v>
      </c>
      <c r="F275" s="180" t="s">
        <v>761</v>
      </c>
      <c r="G275" s="181" t="s">
        <v>129</v>
      </c>
      <c r="H275" s="182">
        <v>49.5</v>
      </c>
      <c r="I275" s="183"/>
      <c r="J275" s="184">
        <f>ROUND(I275*H275,2)</f>
        <v>0</v>
      </c>
      <c r="K275" s="185"/>
      <c r="L275" s="35"/>
      <c r="M275" s="186" t="s">
        <v>1</v>
      </c>
      <c r="N275" s="187" t="s">
        <v>41</v>
      </c>
      <c r="O275" s="78"/>
      <c r="P275" s="188">
        <f>O275*H275</f>
        <v>0</v>
      </c>
      <c r="Q275" s="188">
        <v>0</v>
      </c>
      <c r="R275" s="188">
        <f>Q275*H275</f>
        <v>0</v>
      </c>
      <c r="S275" s="188">
        <v>0</v>
      </c>
      <c r="T275" s="189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0" t="s">
        <v>214</v>
      </c>
      <c r="AT275" s="190" t="s">
        <v>126</v>
      </c>
      <c r="AU275" s="190" t="s">
        <v>131</v>
      </c>
      <c r="AY275" s="15" t="s">
        <v>123</v>
      </c>
      <c r="BE275" s="191">
        <f>IF(N275="základná",J275,0)</f>
        <v>0</v>
      </c>
      <c r="BF275" s="191">
        <f>IF(N275="znížená",J275,0)</f>
        <v>0</v>
      </c>
      <c r="BG275" s="191">
        <f>IF(N275="zákl. prenesená",J275,0)</f>
        <v>0</v>
      </c>
      <c r="BH275" s="191">
        <f>IF(N275="zníž. prenesená",J275,0)</f>
        <v>0</v>
      </c>
      <c r="BI275" s="191">
        <f>IF(N275="nulová",J275,0)</f>
        <v>0</v>
      </c>
      <c r="BJ275" s="15" t="s">
        <v>131</v>
      </c>
      <c r="BK275" s="191">
        <f>ROUND(I275*H275,2)</f>
        <v>0</v>
      </c>
      <c r="BL275" s="15" t="s">
        <v>214</v>
      </c>
      <c r="BM275" s="190" t="s">
        <v>762</v>
      </c>
    </row>
    <row r="276" s="2" customFormat="1" ht="24.15" customHeight="1">
      <c r="A276" s="34"/>
      <c r="B276" s="177"/>
      <c r="C276" s="206" t="s">
        <v>763</v>
      </c>
      <c r="D276" s="206" t="s">
        <v>509</v>
      </c>
      <c r="E276" s="207" t="s">
        <v>764</v>
      </c>
      <c r="F276" s="208" t="s">
        <v>765</v>
      </c>
      <c r="G276" s="209" t="s">
        <v>129</v>
      </c>
      <c r="H276" s="210">
        <v>50.490000000000002</v>
      </c>
      <c r="I276" s="211"/>
      <c r="J276" s="212">
        <f>ROUND(I276*H276,2)</f>
        <v>0</v>
      </c>
      <c r="K276" s="213"/>
      <c r="L276" s="214"/>
      <c r="M276" s="215" t="s">
        <v>1</v>
      </c>
      <c r="N276" s="216" t="s">
        <v>41</v>
      </c>
      <c r="O276" s="78"/>
      <c r="P276" s="188">
        <f>O276*H276</f>
        <v>0</v>
      </c>
      <c r="Q276" s="188">
        <v>0.0030000000000000001</v>
      </c>
      <c r="R276" s="188">
        <f>Q276*H276</f>
        <v>0.15147000000000002</v>
      </c>
      <c r="S276" s="188">
        <v>0</v>
      </c>
      <c r="T276" s="189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0" t="s">
        <v>254</v>
      </c>
      <c r="AT276" s="190" t="s">
        <v>509</v>
      </c>
      <c r="AU276" s="190" t="s">
        <v>131</v>
      </c>
      <c r="AY276" s="15" t="s">
        <v>123</v>
      </c>
      <c r="BE276" s="191">
        <f>IF(N276="základná",J276,0)</f>
        <v>0</v>
      </c>
      <c r="BF276" s="191">
        <f>IF(N276="znížená",J276,0)</f>
        <v>0</v>
      </c>
      <c r="BG276" s="191">
        <f>IF(N276="zákl. prenesená",J276,0)</f>
        <v>0</v>
      </c>
      <c r="BH276" s="191">
        <f>IF(N276="zníž. prenesená",J276,0)</f>
        <v>0</v>
      </c>
      <c r="BI276" s="191">
        <f>IF(N276="nulová",J276,0)</f>
        <v>0</v>
      </c>
      <c r="BJ276" s="15" t="s">
        <v>131</v>
      </c>
      <c r="BK276" s="191">
        <f>ROUND(I276*H276,2)</f>
        <v>0</v>
      </c>
      <c r="BL276" s="15" t="s">
        <v>214</v>
      </c>
      <c r="BM276" s="190" t="s">
        <v>766</v>
      </c>
    </row>
    <row r="277" s="2" customFormat="1" ht="24.15" customHeight="1">
      <c r="A277" s="34"/>
      <c r="B277" s="177"/>
      <c r="C277" s="178" t="s">
        <v>767</v>
      </c>
      <c r="D277" s="178" t="s">
        <v>126</v>
      </c>
      <c r="E277" s="179" t="s">
        <v>768</v>
      </c>
      <c r="F277" s="180" t="s">
        <v>769</v>
      </c>
      <c r="G277" s="181" t="s">
        <v>703</v>
      </c>
      <c r="H277" s="182"/>
      <c r="I277" s="183"/>
      <c r="J277" s="184">
        <f>ROUND(I277*H277,2)</f>
        <v>0</v>
      </c>
      <c r="K277" s="185"/>
      <c r="L277" s="35"/>
      <c r="M277" s="186" t="s">
        <v>1</v>
      </c>
      <c r="N277" s="187" t="s">
        <v>41</v>
      </c>
      <c r="O277" s="78"/>
      <c r="P277" s="188">
        <f>O277*H277</f>
        <v>0</v>
      </c>
      <c r="Q277" s="188">
        <v>0</v>
      </c>
      <c r="R277" s="188">
        <f>Q277*H277</f>
        <v>0</v>
      </c>
      <c r="S277" s="188">
        <v>0</v>
      </c>
      <c r="T277" s="189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0" t="s">
        <v>214</v>
      </c>
      <c r="AT277" s="190" t="s">
        <v>126</v>
      </c>
      <c r="AU277" s="190" t="s">
        <v>131</v>
      </c>
      <c r="AY277" s="15" t="s">
        <v>123</v>
      </c>
      <c r="BE277" s="191">
        <f>IF(N277="základná",J277,0)</f>
        <v>0</v>
      </c>
      <c r="BF277" s="191">
        <f>IF(N277="znížená",J277,0)</f>
        <v>0</v>
      </c>
      <c r="BG277" s="191">
        <f>IF(N277="zákl. prenesená",J277,0)</f>
        <v>0</v>
      </c>
      <c r="BH277" s="191">
        <f>IF(N277="zníž. prenesená",J277,0)</f>
        <v>0</v>
      </c>
      <c r="BI277" s="191">
        <f>IF(N277="nulová",J277,0)</f>
        <v>0</v>
      </c>
      <c r="BJ277" s="15" t="s">
        <v>131</v>
      </c>
      <c r="BK277" s="191">
        <f>ROUND(I277*H277,2)</f>
        <v>0</v>
      </c>
      <c r="BL277" s="15" t="s">
        <v>214</v>
      </c>
      <c r="BM277" s="190" t="s">
        <v>770</v>
      </c>
    </row>
    <row r="278" s="12" customFormat="1" ht="22.8" customHeight="1">
      <c r="A278" s="12"/>
      <c r="B278" s="165"/>
      <c r="C278" s="12"/>
      <c r="D278" s="166" t="s">
        <v>74</v>
      </c>
      <c r="E278" s="175" t="s">
        <v>771</v>
      </c>
      <c r="F278" s="175" t="s">
        <v>772</v>
      </c>
      <c r="G278" s="12"/>
      <c r="H278" s="12"/>
      <c r="I278" s="168"/>
      <c r="J278" s="176">
        <f>BK278</f>
        <v>0</v>
      </c>
      <c r="K278" s="12"/>
      <c r="L278" s="165"/>
      <c r="M278" s="169"/>
      <c r="N278" s="170"/>
      <c r="O278" s="170"/>
      <c r="P278" s="171">
        <f>P279</f>
        <v>0</v>
      </c>
      <c r="Q278" s="170"/>
      <c r="R278" s="171">
        <f>R279</f>
        <v>0.013509999999999999</v>
      </c>
      <c r="S278" s="170"/>
      <c r="T278" s="172">
        <f>T279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66" t="s">
        <v>131</v>
      </c>
      <c r="AT278" s="173" t="s">
        <v>74</v>
      </c>
      <c r="AU278" s="173" t="s">
        <v>83</v>
      </c>
      <c r="AY278" s="166" t="s">
        <v>123</v>
      </c>
      <c r="BK278" s="174">
        <f>BK279</f>
        <v>0</v>
      </c>
    </row>
    <row r="279" s="2" customFormat="1" ht="24.15" customHeight="1">
      <c r="A279" s="34"/>
      <c r="B279" s="177"/>
      <c r="C279" s="178" t="s">
        <v>773</v>
      </c>
      <c r="D279" s="178" t="s">
        <v>126</v>
      </c>
      <c r="E279" s="179" t="s">
        <v>774</v>
      </c>
      <c r="F279" s="180" t="s">
        <v>775</v>
      </c>
      <c r="G279" s="181" t="s">
        <v>220</v>
      </c>
      <c r="H279" s="182">
        <v>1</v>
      </c>
      <c r="I279" s="183"/>
      <c r="J279" s="184">
        <f>ROUND(I279*H279,2)</f>
        <v>0</v>
      </c>
      <c r="K279" s="185"/>
      <c r="L279" s="35"/>
      <c r="M279" s="186" t="s">
        <v>1</v>
      </c>
      <c r="N279" s="187" t="s">
        <v>41</v>
      </c>
      <c r="O279" s="78"/>
      <c r="P279" s="188">
        <f>O279*H279</f>
        <v>0</v>
      </c>
      <c r="Q279" s="188">
        <v>0.013509999999999999</v>
      </c>
      <c r="R279" s="188">
        <f>Q279*H279</f>
        <v>0.013509999999999999</v>
      </c>
      <c r="S279" s="188">
        <v>0</v>
      </c>
      <c r="T279" s="189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0" t="s">
        <v>214</v>
      </c>
      <c r="AT279" s="190" t="s">
        <v>126</v>
      </c>
      <c r="AU279" s="190" t="s">
        <v>131</v>
      </c>
      <c r="AY279" s="15" t="s">
        <v>123</v>
      </c>
      <c r="BE279" s="191">
        <f>IF(N279="základná",J279,0)</f>
        <v>0</v>
      </c>
      <c r="BF279" s="191">
        <f>IF(N279="znížená",J279,0)</f>
        <v>0</v>
      </c>
      <c r="BG279" s="191">
        <f>IF(N279="zákl. prenesená",J279,0)</f>
        <v>0</v>
      </c>
      <c r="BH279" s="191">
        <f>IF(N279="zníž. prenesená",J279,0)</f>
        <v>0</v>
      </c>
      <c r="BI279" s="191">
        <f>IF(N279="nulová",J279,0)</f>
        <v>0</v>
      </c>
      <c r="BJ279" s="15" t="s">
        <v>131</v>
      </c>
      <c r="BK279" s="191">
        <f>ROUND(I279*H279,2)</f>
        <v>0</v>
      </c>
      <c r="BL279" s="15" t="s">
        <v>214</v>
      </c>
      <c r="BM279" s="190" t="s">
        <v>776</v>
      </c>
    </row>
    <row r="280" s="12" customFormat="1" ht="22.8" customHeight="1">
      <c r="A280" s="12"/>
      <c r="B280" s="165"/>
      <c r="C280" s="12"/>
      <c r="D280" s="166" t="s">
        <v>74</v>
      </c>
      <c r="E280" s="175" t="s">
        <v>230</v>
      </c>
      <c r="F280" s="175" t="s">
        <v>231</v>
      </c>
      <c r="G280" s="12"/>
      <c r="H280" s="12"/>
      <c r="I280" s="168"/>
      <c r="J280" s="176">
        <f>BK280</f>
        <v>0</v>
      </c>
      <c r="K280" s="12"/>
      <c r="L280" s="165"/>
      <c r="M280" s="169"/>
      <c r="N280" s="170"/>
      <c r="O280" s="170"/>
      <c r="P280" s="171">
        <f>P281</f>
        <v>0</v>
      </c>
      <c r="Q280" s="170"/>
      <c r="R280" s="171">
        <f>R281</f>
        <v>0</v>
      </c>
      <c r="S280" s="170"/>
      <c r="T280" s="172">
        <f>T281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66" t="s">
        <v>131</v>
      </c>
      <c r="AT280" s="173" t="s">
        <v>74</v>
      </c>
      <c r="AU280" s="173" t="s">
        <v>83</v>
      </c>
      <c r="AY280" s="166" t="s">
        <v>123</v>
      </c>
      <c r="BK280" s="174">
        <f>BK281</f>
        <v>0</v>
      </c>
    </row>
    <row r="281" s="2" customFormat="1" ht="16.5" customHeight="1">
      <c r="A281" s="34"/>
      <c r="B281" s="177"/>
      <c r="C281" s="178" t="s">
        <v>777</v>
      </c>
      <c r="D281" s="178" t="s">
        <v>126</v>
      </c>
      <c r="E281" s="179" t="s">
        <v>778</v>
      </c>
      <c r="F281" s="180" t="s">
        <v>779</v>
      </c>
      <c r="G281" s="181" t="s">
        <v>220</v>
      </c>
      <c r="H281" s="182">
        <v>1</v>
      </c>
      <c r="I281" s="183"/>
      <c r="J281" s="184">
        <f>ROUND(I281*H281,2)</f>
        <v>0</v>
      </c>
      <c r="K281" s="185"/>
      <c r="L281" s="35"/>
      <c r="M281" s="186" t="s">
        <v>1</v>
      </c>
      <c r="N281" s="187" t="s">
        <v>41</v>
      </c>
      <c r="O281" s="78"/>
      <c r="P281" s="188">
        <f>O281*H281</f>
        <v>0</v>
      </c>
      <c r="Q281" s="188">
        <v>0</v>
      </c>
      <c r="R281" s="188">
        <f>Q281*H281</f>
        <v>0</v>
      </c>
      <c r="S281" s="188">
        <v>0</v>
      </c>
      <c r="T281" s="189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0" t="s">
        <v>214</v>
      </c>
      <c r="AT281" s="190" t="s">
        <v>126</v>
      </c>
      <c r="AU281" s="190" t="s">
        <v>131</v>
      </c>
      <c r="AY281" s="15" t="s">
        <v>123</v>
      </c>
      <c r="BE281" s="191">
        <f>IF(N281="základná",J281,0)</f>
        <v>0</v>
      </c>
      <c r="BF281" s="191">
        <f>IF(N281="znížená",J281,0)</f>
        <v>0</v>
      </c>
      <c r="BG281" s="191">
        <f>IF(N281="zákl. prenesená",J281,0)</f>
        <v>0</v>
      </c>
      <c r="BH281" s="191">
        <f>IF(N281="zníž. prenesená",J281,0)</f>
        <v>0</v>
      </c>
      <c r="BI281" s="191">
        <f>IF(N281="nulová",J281,0)</f>
        <v>0</v>
      </c>
      <c r="BJ281" s="15" t="s">
        <v>131</v>
      </c>
      <c r="BK281" s="191">
        <f>ROUND(I281*H281,2)</f>
        <v>0</v>
      </c>
      <c r="BL281" s="15" t="s">
        <v>214</v>
      </c>
      <c r="BM281" s="190" t="s">
        <v>780</v>
      </c>
    </row>
    <row r="282" s="12" customFormat="1" ht="22.8" customHeight="1">
      <c r="A282" s="12"/>
      <c r="B282" s="165"/>
      <c r="C282" s="12"/>
      <c r="D282" s="166" t="s">
        <v>74</v>
      </c>
      <c r="E282" s="175" t="s">
        <v>236</v>
      </c>
      <c r="F282" s="175" t="s">
        <v>237</v>
      </c>
      <c r="G282" s="12"/>
      <c r="H282" s="12"/>
      <c r="I282" s="168"/>
      <c r="J282" s="176">
        <f>BK282</f>
        <v>0</v>
      </c>
      <c r="K282" s="12"/>
      <c r="L282" s="165"/>
      <c r="M282" s="169"/>
      <c r="N282" s="170"/>
      <c r="O282" s="170"/>
      <c r="P282" s="171">
        <f>SUM(P283:P296)</f>
        <v>0</v>
      </c>
      <c r="Q282" s="170"/>
      <c r="R282" s="171">
        <f>SUM(R283:R296)</f>
        <v>8.1104181999999998</v>
      </c>
      <c r="S282" s="170"/>
      <c r="T282" s="172">
        <f>SUM(T283:T296)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66" t="s">
        <v>131</v>
      </c>
      <c r="AT282" s="173" t="s">
        <v>74</v>
      </c>
      <c r="AU282" s="173" t="s">
        <v>83</v>
      </c>
      <c r="AY282" s="166" t="s">
        <v>123</v>
      </c>
      <c r="BK282" s="174">
        <f>SUM(BK283:BK296)</f>
        <v>0</v>
      </c>
    </row>
    <row r="283" s="2" customFormat="1" ht="33" customHeight="1">
      <c r="A283" s="34"/>
      <c r="B283" s="177"/>
      <c r="C283" s="178" t="s">
        <v>781</v>
      </c>
      <c r="D283" s="178" t="s">
        <v>126</v>
      </c>
      <c r="E283" s="179" t="s">
        <v>782</v>
      </c>
      <c r="F283" s="180" t="s">
        <v>783</v>
      </c>
      <c r="G283" s="181" t="s">
        <v>160</v>
      </c>
      <c r="H283" s="182">
        <v>70.200000000000003</v>
      </c>
      <c r="I283" s="183"/>
      <c r="J283" s="184">
        <f>ROUND(I283*H283,2)</f>
        <v>0</v>
      </c>
      <c r="K283" s="185"/>
      <c r="L283" s="35"/>
      <c r="M283" s="186" t="s">
        <v>1</v>
      </c>
      <c r="N283" s="187" t="s">
        <v>41</v>
      </c>
      <c r="O283" s="78"/>
      <c r="P283" s="188">
        <f>O283*H283</f>
        <v>0</v>
      </c>
      <c r="Q283" s="188">
        <v>0.00025999999999999998</v>
      </c>
      <c r="R283" s="188">
        <f>Q283*H283</f>
        <v>0.018252000000000001</v>
      </c>
      <c r="S283" s="188">
        <v>0</v>
      </c>
      <c r="T283" s="189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0" t="s">
        <v>214</v>
      </c>
      <c r="AT283" s="190" t="s">
        <v>126</v>
      </c>
      <c r="AU283" s="190" t="s">
        <v>131</v>
      </c>
      <c r="AY283" s="15" t="s">
        <v>123</v>
      </c>
      <c r="BE283" s="191">
        <f>IF(N283="základná",J283,0)</f>
        <v>0</v>
      </c>
      <c r="BF283" s="191">
        <f>IF(N283="znížená",J283,0)</f>
        <v>0</v>
      </c>
      <c r="BG283" s="191">
        <f>IF(N283="zákl. prenesená",J283,0)</f>
        <v>0</v>
      </c>
      <c r="BH283" s="191">
        <f>IF(N283="zníž. prenesená",J283,0)</f>
        <v>0</v>
      </c>
      <c r="BI283" s="191">
        <f>IF(N283="nulová",J283,0)</f>
        <v>0</v>
      </c>
      <c r="BJ283" s="15" t="s">
        <v>131</v>
      </c>
      <c r="BK283" s="191">
        <f>ROUND(I283*H283,2)</f>
        <v>0</v>
      </c>
      <c r="BL283" s="15" t="s">
        <v>214</v>
      </c>
      <c r="BM283" s="190" t="s">
        <v>784</v>
      </c>
    </row>
    <row r="284" s="2" customFormat="1" ht="24.15" customHeight="1">
      <c r="A284" s="34"/>
      <c r="B284" s="177"/>
      <c r="C284" s="206" t="s">
        <v>785</v>
      </c>
      <c r="D284" s="206" t="s">
        <v>509</v>
      </c>
      <c r="E284" s="207" t="s">
        <v>786</v>
      </c>
      <c r="F284" s="208" t="s">
        <v>787</v>
      </c>
      <c r="G284" s="209" t="s">
        <v>135</v>
      </c>
      <c r="H284" s="210">
        <v>0.86499999999999999</v>
      </c>
      <c r="I284" s="211"/>
      <c r="J284" s="212">
        <f>ROUND(I284*H284,2)</f>
        <v>0</v>
      </c>
      <c r="K284" s="213"/>
      <c r="L284" s="214"/>
      <c r="M284" s="215" t="s">
        <v>1</v>
      </c>
      <c r="N284" s="216" t="s">
        <v>41</v>
      </c>
      <c r="O284" s="78"/>
      <c r="P284" s="188">
        <f>O284*H284</f>
        <v>0</v>
      </c>
      <c r="Q284" s="188">
        <v>0.55000000000000004</v>
      </c>
      <c r="R284" s="188">
        <f>Q284*H284</f>
        <v>0.47575000000000001</v>
      </c>
      <c r="S284" s="188">
        <v>0</v>
      </c>
      <c r="T284" s="189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0" t="s">
        <v>254</v>
      </c>
      <c r="AT284" s="190" t="s">
        <v>509</v>
      </c>
      <c r="AU284" s="190" t="s">
        <v>131</v>
      </c>
      <c r="AY284" s="15" t="s">
        <v>123</v>
      </c>
      <c r="BE284" s="191">
        <f>IF(N284="základná",J284,0)</f>
        <v>0</v>
      </c>
      <c r="BF284" s="191">
        <f>IF(N284="znížená",J284,0)</f>
        <v>0</v>
      </c>
      <c r="BG284" s="191">
        <f>IF(N284="zákl. prenesená",J284,0)</f>
        <v>0</v>
      </c>
      <c r="BH284" s="191">
        <f>IF(N284="zníž. prenesená",J284,0)</f>
        <v>0</v>
      </c>
      <c r="BI284" s="191">
        <f>IF(N284="nulová",J284,0)</f>
        <v>0</v>
      </c>
      <c r="BJ284" s="15" t="s">
        <v>131</v>
      </c>
      <c r="BK284" s="191">
        <f>ROUND(I284*H284,2)</f>
        <v>0</v>
      </c>
      <c r="BL284" s="15" t="s">
        <v>214</v>
      </c>
      <c r="BM284" s="190" t="s">
        <v>788</v>
      </c>
    </row>
    <row r="285" s="2" customFormat="1" ht="33" customHeight="1">
      <c r="A285" s="34"/>
      <c r="B285" s="177"/>
      <c r="C285" s="178" t="s">
        <v>789</v>
      </c>
      <c r="D285" s="178" t="s">
        <v>126</v>
      </c>
      <c r="E285" s="179" t="s">
        <v>790</v>
      </c>
      <c r="F285" s="180" t="s">
        <v>791</v>
      </c>
      <c r="G285" s="181" t="s">
        <v>160</v>
      </c>
      <c r="H285" s="182">
        <v>425.10000000000002</v>
      </c>
      <c r="I285" s="183"/>
      <c r="J285" s="184">
        <f>ROUND(I285*H285,2)</f>
        <v>0</v>
      </c>
      <c r="K285" s="185"/>
      <c r="L285" s="35"/>
      <c r="M285" s="186" t="s">
        <v>1</v>
      </c>
      <c r="N285" s="187" t="s">
        <v>41</v>
      </c>
      <c r="O285" s="78"/>
      <c r="P285" s="188">
        <f>O285*H285</f>
        <v>0</v>
      </c>
      <c r="Q285" s="188">
        <v>0.00025999999999999998</v>
      </c>
      <c r="R285" s="188">
        <f>Q285*H285</f>
        <v>0.110526</v>
      </c>
      <c r="S285" s="188">
        <v>0</v>
      </c>
      <c r="T285" s="189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0" t="s">
        <v>214</v>
      </c>
      <c r="AT285" s="190" t="s">
        <v>126</v>
      </c>
      <c r="AU285" s="190" t="s">
        <v>131</v>
      </c>
      <c r="AY285" s="15" t="s">
        <v>123</v>
      </c>
      <c r="BE285" s="191">
        <f>IF(N285="základná",J285,0)</f>
        <v>0</v>
      </c>
      <c r="BF285" s="191">
        <f>IF(N285="znížená",J285,0)</f>
        <v>0</v>
      </c>
      <c r="BG285" s="191">
        <f>IF(N285="zákl. prenesená",J285,0)</f>
        <v>0</v>
      </c>
      <c r="BH285" s="191">
        <f>IF(N285="zníž. prenesená",J285,0)</f>
        <v>0</v>
      </c>
      <c r="BI285" s="191">
        <f>IF(N285="nulová",J285,0)</f>
        <v>0</v>
      </c>
      <c r="BJ285" s="15" t="s">
        <v>131</v>
      </c>
      <c r="BK285" s="191">
        <f>ROUND(I285*H285,2)</f>
        <v>0</v>
      </c>
      <c r="BL285" s="15" t="s">
        <v>214</v>
      </c>
      <c r="BM285" s="190" t="s">
        <v>792</v>
      </c>
    </row>
    <row r="286" s="2" customFormat="1" ht="24.15" customHeight="1">
      <c r="A286" s="34"/>
      <c r="B286" s="177"/>
      <c r="C286" s="206" t="s">
        <v>793</v>
      </c>
      <c r="D286" s="206" t="s">
        <v>509</v>
      </c>
      <c r="E286" s="207" t="s">
        <v>794</v>
      </c>
      <c r="F286" s="208" t="s">
        <v>795</v>
      </c>
      <c r="G286" s="209" t="s">
        <v>135</v>
      </c>
      <c r="H286" s="210">
        <v>8.5879999999999992</v>
      </c>
      <c r="I286" s="211"/>
      <c r="J286" s="212">
        <f>ROUND(I286*H286,2)</f>
        <v>0</v>
      </c>
      <c r="K286" s="213"/>
      <c r="L286" s="214"/>
      <c r="M286" s="215" t="s">
        <v>1</v>
      </c>
      <c r="N286" s="216" t="s">
        <v>41</v>
      </c>
      <c r="O286" s="78"/>
      <c r="P286" s="188">
        <f>O286*H286</f>
        <v>0</v>
      </c>
      <c r="Q286" s="188">
        <v>0.55000000000000004</v>
      </c>
      <c r="R286" s="188">
        <f>Q286*H286</f>
        <v>4.7233999999999998</v>
      </c>
      <c r="S286" s="188">
        <v>0</v>
      </c>
      <c r="T286" s="189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0" t="s">
        <v>254</v>
      </c>
      <c r="AT286" s="190" t="s">
        <v>509</v>
      </c>
      <c r="AU286" s="190" t="s">
        <v>131</v>
      </c>
      <c r="AY286" s="15" t="s">
        <v>123</v>
      </c>
      <c r="BE286" s="191">
        <f>IF(N286="základná",J286,0)</f>
        <v>0</v>
      </c>
      <c r="BF286" s="191">
        <f>IF(N286="znížená",J286,0)</f>
        <v>0</v>
      </c>
      <c r="BG286" s="191">
        <f>IF(N286="zákl. prenesená",J286,0)</f>
        <v>0</v>
      </c>
      <c r="BH286" s="191">
        <f>IF(N286="zníž. prenesená",J286,0)</f>
        <v>0</v>
      </c>
      <c r="BI286" s="191">
        <f>IF(N286="nulová",J286,0)</f>
        <v>0</v>
      </c>
      <c r="BJ286" s="15" t="s">
        <v>131</v>
      </c>
      <c r="BK286" s="191">
        <f>ROUND(I286*H286,2)</f>
        <v>0</v>
      </c>
      <c r="BL286" s="15" t="s">
        <v>214</v>
      </c>
      <c r="BM286" s="190" t="s">
        <v>796</v>
      </c>
    </row>
    <row r="287" s="2" customFormat="1" ht="37.8" customHeight="1">
      <c r="A287" s="34"/>
      <c r="B287" s="177"/>
      <c r="C287" s="178" t="s">
        <v>797</v>
      </c>
      <c r="D287" s="178" t="s">
        <v>126</v>
      </c>
      <c r="E287" s="179" t="s">
        <v>798</v>
      </c>
      <c r="F287" s="180" t="s">
        <v>799</v>
      </c>
      <c r="G287" s="181" t="s">
        <v>160</v>
      </c>
      <c r="H287" s="182">
        <v>57.600000000000001</v>
      </c>
      <c r="I287" s="183"/>
      <c r="J287" s="184">
        <f>ROUND(I287*H287,2)</f>
        <v>0</v>
      </c>
      <c r="K287" s="185"/>
      <c r="L287" s="35"/>
      <c r="M287" s="186" t="s">
        <v>1</v>
      </c>
      <c r="N287" s="187" t="s">
        <v>41</v>
      </c>
      <c r="O287" s="78"/>
      <c r="P287" s="188">
        <f>O287*H287</f>
        <v>0</v>
      </c>
      <c r="Q287" s="188">
        <v>0.00025999999999999998</v>
      </c>
      <c r="R287" s="188">
        <f>Q287*H287</f>
        <v>0.014976</v>
      </c>
      <c r="S287" s="188">
        <v>0</v>
      </c>
      <c r="T287" s="189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0" t="s">
        <v>214</v>
      </c>
      <c r="AT287" s="190" t="s">
        <v>126</v>
      </c>
      <c r="AU287" s="190" t="s">
        <v>131</v>
      </c>
      <c r="AY287" s="15" t="s">
        <v>123</v>
      </c>
      <c r="BE287" s="191">
        <f>IF(N287="základná",J287,0)</f>
        <v>0</v>
      </c>
      <c r="BF287" s="191">
        <f>IF(N287="znížená",J287,0)</f>
        <v>0</v>
      </c>
      <c r="BG287" s="191">
        <f>IF(N287="zákl. prenesená",J287,0)</f>
        <v>0</v>
      </c>
      <c r="BH287" s="191">
        <f>IF(N287="zníž. prenesená",J287,0)</f>
        <v>0</v>
      </c>
      <c r="BI287" s="191">
        <f>IF(N287="nulová",J287,0)</f>
        <v>0</v>
      </c>
      <c r="BJ287" s="15" t="s">
        <v>131</v>
      </c>
      <c r="BK287" s="191">
        <f>ROUND(I287*H287,2)</f>
        <v>0</v>
      </c>
      <c r="BL287" s="15" t="s">
        <v>214</v>
      </c>
      <c r="BM287" s="190" t="s">
        <v>800</v>
      </c>
    </row>
    <row r="288" s="2" customFormat="1" ht="33" customHeight="1">
      <c r="A288" s="34"/>
      <c r="B288" s="177"/>
      <c r="C288" s="206" t="s">
        <v>801</v>
      </c>
      <c r="D288" s="206" t="s">
        <v>509</v>
      </c>
      <c r="E288" s="207" t="s">
        <v>802</v>
      </c>
      <c r="F288" s="208" t="s">
        <v>803</v>
      </c>
      <c r="G288" s="209" t="s">
        <v>135</v>
      </c>
      <c r="H288" s="210">
        <v>2.4289999999999998</v>
      </c>
      <c r="I288" s="211"/>
      <c r="J288" s="212">
        <f>ROUND(I288*H288,2)</f>
        <v>0</v>
      </c>
      <c r="K288" s="213"/>
      <c r="L288" s="214"/>
      <c r="M288" s="215" t="s">
        <v>1</v>
      </c>
      <c r="N288" s="216" t="s">
        <v>41</v>
      </c>
      <c r="O288" s="78"/>
      <c r="P288" s="188">
        <f>O288*H288</f>
        <v>0</v>
      </c>
      <c r="Q288" s="188">
        <v>0.55000000000000004</v>
      </c>
      <c r="R288" s="188">
        <f>Q288*H288</f>
        <v>1.33595</v>
      </c>
      <c r="S288" s="188">
        <v>0</v>
      </c>
      <c r="T288" s="189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0" t="s">
        <v>254</v>
      </c>
      <c r="AT288" s="190" t="s">
        <v>509</v>
      </c>
      <c r="AU288" s="190" t="s">
        <v>131</v>
      </c>
      <c r="AY288" s="15" t="s">
        <v>123</v>
      </c>
      <c r="BE288" s="191">
        <f>IF(N288="základná",J288,0)</f>
        <v>0</v>
      </c>
      <c r="BF288" s="191">
        <f>IF(N288="znížená",J288,0)</f>
        <v>0</v>
      </c>
      <c r="BG288" s="191">
        <f>IF(N288="zákl. prenesená",J288,0)</f>
        <v>0</v>
      </c>
      <c r="BH288" s="191">
        <f>IF(N288="zníž. prenesená",J288,0)</f>
        <v>0</v>
      </c>
      <c r="BI288" s="191">
        <f>IF(N288="nulová",J288,0)</f>
        <v>0</v>
      </c>
      <c r="BJ288" s="15" t="s">
        <v>131</v>
      </c>
      <c r="BK288" s="191">
        <f>ROUND(I288*H288,2)</f>
        <v>0</v>
      </c>
      <c r="BL288" s="15" t="s">
        <v>214</v>
      </c>
      <c r="BM288" s="190" t="s">
        <v>804</v>
      </c>
    </row>
    <row r="289" s="2" customFormat="1" ht="24.15" customHeight="1">
      <c r="A289" s="34"/>
      <c r="B289" s="177"/>
      <c r="C289" s="178" t="s">
        <v>805</v>
      </c>
      <c r="D289" s="178" t="s">
        <v>126</v>
      </c>
      <c r="E289" s="179" t="s">
        <v>806</v>
      </c>
      <c r="F289" s="180" t="s">
        <v>807</v>
      </c>
      <c r="G289" s="181" t="s">
        <v>160</v>
      </c>
      <c r="H289" s="182">
        <v>485.51999999999998</v>
      </c>
      <c r="I289" s="183"/>
      <c r="J289" s="184">
        <f>ROUND(I289*H289,2)</f>
        <v>0</v>
      </c>
      <c r="K289" s="185"/>
      <c r="L289" s="35"/>
      <c r="M289" s="186" t="s">
        <v>1</v>
      </c>
      <c r="N289" s="187" t="s">
        <v>41</v>
      </c>
      <c r="O289" s="78"/>
      <c r="P289" s="188">
        <f>O289*H289</f>
        <v>0</v>
      </c>
      <c r="Q289" s="188">
        <v>0</v>
      </c>
      <c r="R289" s="188">
        <f>Q289*H289</f>
        <v>0</v>
      </c>
      <c r="S289" s="188">
        <v>0</v>
      </c>
      <c r="T289" s="189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0" t="s">
        <v>214</v>
      </c>
      <c r="AT289" s="190" t="s">
        <v>126</v>
      </c>
      <c r="AU289" s="190" t="s">
        <v>131</v>
      </c>
      <c r="AY289" s="15" t="s">
        <v>123</v>
      </c>
      <c r="BE289" s="191">
        <f>IF(N289="základná",J289,0)</f>
        <v>0</v>
      </c>
      <c r="BF289" s="191">
        <f>IF(N289="znížená",J289,0)</f>
        <v>0</v>
      </c>
      <c r="BG289" s="191">
        <f>IF(N289="zákl. prenesená",J289,0)</f>
        <v>0</v>
      </c>
      <c r="BH289" s="191">
        <f>IF(N289="zníž. prenesená",J289,0)</f>
        <v>0</v>
      </c>
      <c r="BI289" s="191">
        <f>IF(N289="nulová",J289,0)</f>
        <v>0</v>
      </c>
      <c r="BJ289" s="15" t="s">
        <v>131</v>
      </c>
      <c r="BK289" s="191">
        <f>ROUND(I289*H289,2)</f>
        <v>0</v>
      </c>
      <c r="BL289" s="15" t="s">
        <v>214</v>
      </c>
      <c r="BM289" s="190" t="s">
        <v>808</v>
      </c>
    </row>
    <row r="290" s="2" customFormat="1" ht="24.15" customHeight="1">
      <c r="A290" s="34"/>
      <c r="B290" s="177"/>
      <c r="C290" s="206" t="s">
        <v>809</v>
      </c>
      <c r="D290" s="206" t="s">
        <v>509</v>
      </c>
      <c r="E290" s="207" t="s">
        <v>810</v>
      </c>
      <c r="F290" s="208" t="s">
        <v>811</v>
      </c>
      <c r="G290" s="209" t="s">
        <v>135</v>
      </c>
      <c r="H290" s="210">
        <v>1.0680000000000001</v>
      </c>
      <c r="I290" s="211"/>
      <c r="J290" s="212">
        <f>ROUND(I290*H290,2)</f>
        <v>0</v>
      </c>
      <c r="K290" s="213"/>
      <c r="L290" s="214"/>
      <c r="M290" s="215" t="s">
        <v>1</v>
      </c>
      <c r="N290" s="216" t="s">
        <v>41</v>
      </c>
      <c r="O290" s="78"/>
      <c r="P290" s="188">
        <f>O290*H290</f>
        <v>0</v>
      </c>
      <c r="Q290" s="188">
        <v>0.55000000000000004</v>
      </c>
      <c r="R290" s="188">
        <f>Q290*H290</f>
        <v>0.58740000000000003</v>
      </c>
      <c r="S290" s="188">
        <v>0</v>
      </c>
      <c r="T290" s="189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0" t="s">
        <v>254</v>
      </c>
      <c r="AT290" s="190" t="s">
        <v>509</v>
      </c>
      <c r="AU290" s="190" t="s">
        <v>131</v>
      </c>
      <c r="AY290" s="15" t="s">
        <v>123</v>
      </c>
      <c r="BE290" s="191">
        <f>IF(N290="základná",J290,0)</f>
        <v>0</v>
      </c>
      <c r="BF290" s="191">
        <f>IF(N290="znížená",J290,0)</f>
        <v>0</v>
      </c>
      <c r="BG290" s="191">
        <f>IF(N290="zákl. prenesená",J290,0)</f>
        <v>0</v>
      </c>
      <c r="BH290" s="191">
        <f>IF(N290="zníž. prenesená",J290,0)</f>
        <v>0</v>
      </c>
      <c r="BI290" s="191">
        <f>IF(N290="nulová",J290,0)</f>
        <v>0</v>
      </c>
      <c r="BJ290" s="15" t="s">
        <v>131</v>
      </c>
      <c r="BK290" s="191">
        <f>ROUND(I290*H290,2)</f>
        <v>0</v>
      </c>
      <c r="BL290" s="15" t="s">
        <v>214</v>
      </c>
      <c r="BM290" s="190" t="s">
        <v>812</v>
      </c>
    </row>
    <row r="291" s="2" customFormat="1" ht="16.5" customHeight="1">
      <c r="A291" s="34"/>
      <c r="B291" s="177"/>
      <c r="C291" s="178" t="s">
        <v>813</v>
      </c>
      <c r="D291" s="178" t="s">
        <v>126</v>
      </c>
      <c r="E291" s="179" t="s">
        <v>814</v>
      </c>
      <c r="F291" s="180" t="s">
        <v>815</v>
      </c>
      <c r="G291" s="181" t="s">
        <v>160</v>
      </c>
      <c r="H291" s="182">
        <v>191.09999999999999</v>
      </c>
      <c r="I291" s="183"/>
      <c r="J291" s="184">
        <f>ROUND(I291*H291,2)</f>
        <v>0</v>
      </c>
      <c r="K291" s="185"/>
      <c r="L291" s="35"/>
      <c r="M291" s="186" t="s">
        <v>1</v>
      </c>
      <c r="N291" s="187" t="s">
        <v>41</v>
      </c>
      <c r="O291" s="78"/>
      <c r="P291" s="188">
        <f>O291*H291</f>
        <v>0</v>
      </c>
      <c r="Q291" s="188">
        <v>0</v>
      </c>
      <c r="R291" s="188">
        <f>Q291*H291</f>
        <v>0</v>
      </c>
      <c r="S291" s="188">
        <v>0</v>
      </c>
      <c r="T291" s="189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0" t="s">
        <v>214</v>
      </c>
      <c r="AT291" s="190" t="s">
        <v>126</v>
      </c>
      <c r="AU291" s="190" t="s">
        <v>131</v>
      </c>
      <c r="AY291" s="15" t="s">
        <v>123</v>
      </c>
      <c r="BE291" s="191">
        <f>IF(N291="základná",J291,0)</f>
        <v>0</v>
      </c>
      <c r="BF291" s="191">
        <f>IF(N291="znížená",J291,0)</f>
        <v>0</v>
      </c>
      <c r="BG291" s="191">
        <f>IF(N291="zákl. prenesená",J291,0)</f>
        <v>0</v>
      </c>
      <c r="BH291" s="191">
        <f>IF(N291="zníž. prenesená",J291,0)</f>
        <v>0</v>
      </c>
      <c r="BI291" s="191">
        <f>IF(N291="nulová",J291,0)</f>
        <v>0</v>
      </c>
      <c r="BJ291" s="15" t="s">
        <v>131</v>
      </c>
      <c r="BK291" s="191">
        <f>ROUND(I291*H291,2)</f>
        <v>0</v>
      </c>
      <c r="BL291" s="15" t="s">
        <v>214</v>
      </c>
      <c r="BM291" s="190" t="s">
        <v>816</v>
      </c>
    </row>
    <row r="292" s="2" customFormat="1" ht="24.15" customHeight="1">
      <c r="A292" s="34"/>
      <c r="B292" s="177"/>
      <c r="C292" s="206" t="s">
        <v>817</v>
      </c>
      <c r="D292" s="206" t="s">
        <v>509</v>
      </c>
      <c r="E292" s="207" t="s">
        <v>810</v>
      </c>
      <c r="F292" s="208" t="s">
        <v>811</v>
      </c>
      <c r="G292" s="209" t="s">
        <v>135</v>
      </c>
      <c r="H292" s="210">
        <v>0.51600000000000001</v>
      </c>
      <c r="I292" s="211"/>
      <c r="J292" s="212">
        <f>ROUND(I292*H292,2)</f>
        <v>0</v>
      </c>
      <c r="K292" s="213"/>
      <c r="L292" s="214"/>
      <c r="M292" s="215" t="s">
        <v>1</v>
      </c>
      <c r="N292" s="216" t="s">
        <v>41</v>
      </c>
      <c r="O292" s="78"/>
      <c r="P292" s="188">
        <f>O292*H292</f>
        <v>0</v>
      </c>
      <c r="Q292" s="188">
        <v>0.55000000000000004</v>
      </c>
      <c r="R292" s="188">
        <f>Q292*H292</f>
        <v>0.28380000000000005</v>
      </c>
      <c r="S292" s="188">
        <v>0</v>
      </c>
      <c r="T292" s="189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0" t="s">
        <v>254</v>
      </c>
      <c r="AT292" s="190" t="s">
        <v>509</v>
      </c>
      <c r="AU292" s="190" t="s">
        <v>131</v>
      </c>
      <c r="AY292" s="15" t="s">
        <v>123</v>
      </c>
      <c r="BE292" s="191">
        <f>IF(N292="základná",J292,0)</f>
        <v>0</v>
      </c>
      <c r="BF292" s="191">
        <f>IF(N292="znížená",J292,0)</f>
        <v>0</v>
      </c>
      <c r="BG292" s="191">
        <f>IF(N292="zákl. prenesená",J292,0)</f>
        <v>0</v>
      </c>
      <c r="BH292" s="191">
        <f>IF(N292="zníž. prenesená",J292,0)</f>
        <v>0</v>
      </c>
      <c r="BI292" s="191">
        <f>IF(N292="nulová",J292,0)</f>
        <v>0</v>
      </c>
      <c r="BJ292" s="15" t="s">
        <v>131</v>
      </c>
      <c r="BK292" s="191">
        <f>ROUND(I292*H292,2)</f>
        <v>0</v>
      </c>
      <c r="BL292" s="15" t="s">
        <v>214</v>
      </c>
      <c r="BM292" s="190" t="s">
        <v>818</v>
      </c>
    </row>
    <row r="293" s="2" customFormat="1" ht="44.25" customHeight="1">
      <c r="A293" s="34"/>
      <c r="B293" s="177"/>
      <c r="C293" s="178" t="s">
        <v>819</v>
      </c>
      <c r="D293" s="178" t="s">
        <v>126</v>
      </c>
      <c r="E293" s="179" t="s">
        <v>820</v>
      </c>
      <c r="F293" s="180" t="s">
        <v>821</v>
      </c>
      <c r="G293" s="181" t="s">
        <v>135</v>
      </c>
      <c r="H293" s="182">
        <v>13.462</v>
      </c>
      <c r="I293" s="183"/>
      <c r="J293" s="184">
        <f>ROUND(I293*H293,2)</f>
        <v>0</v>
      </c>
      <c r="K293" s="185"/>
      <c r="L293" s="35"/>
      <c r="M293" s="186" t="s">
        <v>1</v>
      </c>
      <c r="N293" s="187" t="s">
        <v>41</v>
      </c>
      <c r="O293" s="78"/>
      <c r="P293" s="188">
        <f>O293*H293</f>
        <v>0</v>
      </c>
      <c r="Q293" s="188">
        <v>0.023099999999999999</v>
      </c>
      <c r="R293" s="188">
        <f>Q293*H293</f>
        <v>0.31097219999999998</v>
      </c>
      <c r="S293" s="188">
        <v>0</v>
      </c>
      <c r="T293" s="189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0" t="s">
        <v>214</v>
      </c>
      <c r="AT293" s="190" t="s">
        <v>126</v>
      </c>
      <c r="AU293" s="190" t="s">
        <v>131</v>
      </c>
      <c r="AY293" s="15" t="s">
        <v>123</v>
      </c>
      <c r="BE293" s="191">
        <f>IF(N293="základná",J293,0)</f>
        <v>0</v>
      </c>
      <c r="BF293" s="191">
        <f>IF(N293="znížená",J293,0)</f>
        <v>0</v>
      </c>
      <c r="BG293" s="191">
        <f>IF(N293="zákl. prenesená",J293,0)</f>
        <v>0</v>
      </c>
      <c r="BH293" s="191">
        <f>IF(N293="zníž. prenesená",J293,0)</f>
        <v>0</v>
      </c>
      <c r="BI293" s="191">
        <f>IF(N293="nulová",J293,0)</f>
        <v>0</v>
      </c>
      <c r="BJ293" s="15" t="s">
        <v>131</v>
      </c>
      <c r="BK293" s="191">
        <f>ROUND(I293*H293,2)</f>
        <v>0</v>
      </c>
      <c r="BL293" s="15" t="s">
        <v>214</v>
      </c>
      <c r="BM293" s="190" t="s">
        <v>822</v>
      </c>
    </row>
    <row r="294" s="2" customFormat="1" ht="24.15" customHeight="1">
      <c r="A294" s="34"/>
      <c r="B294" s="177"/>
      <c r="C294" s="178" t="s">
        <v>823</v>
      </c>
      <c r="D294" s="178" t="s">
        <v>126</v>
      </c>
      <c r="E294" s="179" t="s">
        <v>824</v>
      </c>
      <c r="F294" s="180" t="s">
        <v>825</v>
      </c>
      <c r="G294" s="181" t="s">
        <v>129</v>
      </c>
      <c r="H294" s="182">
        <v>20.992999999999999</v>
      </c>
      <c r="I294" s="183"/>
      <c r="J294" s="184">
        <f>ROUND(I294*H294,2)</f>
        <v>0</v>
      </c>
      <c r="K294" s="185"/>
      <c r="L294" s="35"/>
      <c r="M294" s="186" t="s">
        <v>1</v>
      </c>
      <c r="N294" s="187" t="s">
        <v>41</v>
      </c>
      <c r="O294" s="78"/>
      <c r="P294" s="188">
        <f>O294*H294</f>
        <v>0</v>
      </c>
      <c r="Q294" s="188">
        <v>0</v>
      </c>
      <c r="R294" s="188">
        <f>Q294*H294</f>
        <v>0</v>
      </c>
      <c r="S294" s="188">
        <v>0</v>
      </c>
      <c r="T294" s="189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0" t="s">
        <v>214</v>
      </c>
      <c r="AT294" s="190" t="s">
        <v>126</v>
      </c>
      <c r="AU294" s="190" t="s">
        <v>131</v>
      </c>
      <c r="AY294" s="15" t="s">
        <v>123</v>
      </c>
      <c r="BE294" s="191">
        <f>IF(N294="základná",J294,0)</f>
        <v>0</v>
      </c>
      <c r="BF294" s="191">
        <f>IF(N294="znížená",J294,0)</f>
        <v>0</v>
      </c>
      <c r="BG294" s="191">
        <f>IF(N294="zákl. prenesená",J294,0)</f>
        <v>0</v>
      </c>
      <c r="BH294" s="191">
        <f>IF(N294="zníž. prenesená",J294,0)</f>
        <v>0</v>
      </c>
      <c r="BI294" s="191">
        <f>IF(N294="nulová",J294,0)</f>
        <v>0</v>
      </c>
      <c r="BJ294" s="15" t="s">
        <v>131</v>
      </c>
      <c r="BK294" s="191">
        <f>ROUND(I294*H294,2)</f>
        <v>0</v>
      </c>
      <c r="BL294" s="15" t="s">
        <v>214</v>
      </c>
      <c r="BM294" s="190" t="s">
        <v>826</v>
      </c>
    </row>
    <row r="295" s="2" customFormat="1" ht="16.5" customHeight="1">
      <c r="A295" s="34"/>
      <c r="B295" s="177"/>
      <c r="C295" s="206" t="s">
        <v>827</v>
      </c>
      <c r="D295" s="206" t="s">
        <v>509</v>
      </c>
      <c r="E295" s="207" t="s">
        <v>828</v>
      </c>
      <c r="F295" s="208" t="s">
        <v>829</v>
      </c>
      <c r="G295" s="209" t="s">
        <v>129</v>
      </c>
      <c r="H295" s="210">
        <v>22.672000000000001</v>
      </c>
      <c r="I295" s="211"/>
      <c r="J295" s="212">
        <f>ROUND(I295*H295,2)</f>
        <v>0</v>
      </c>
      <c r="K295" s="213"/>
      <c r="L295" s="214"/>
      <c r="M295" s="215" t="s">
        <v>1</v>
      </c>
      <c r="N295" s="216" t="s">
        <v>41</v>
      </c>
      <c r="O295" s="78"/>
      <c r="P295" s="188">
        <f>O295*H295</f>
        <v>0</v>
      </c>
      <c r="Q295" s="188">
        <v>0.010999999999999999</v>
      </c>
      <c r="R295" s="188">
        <f>Q295*H295</f>
        <v>0.249392</v>
      </c>
      <c r="S295" s="188">
        <v>0</v>
      </c>
      <c r="T295" s="189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0" t="s">
        <v>254</v>
      </c>
      <c r="AT295" s="190" t="s">
        <v>509</v>
      </c>
      <c r="AU295" s="190" t="s">
        <v>131</v>
      </c>
      <c r="AY295" s="15" t="s">
        <v>123</v>
      </c>
      <c r="BE295" s="191">
        <f>IF(N295="základná",J295,0)</f>
        <v>0</v>
      </c>
      <c r="BF295" s="191">
        <f>IF(N295="znížená",J295,0)</f>
        <v>0</v>
      </c>
      <c r="BG295" s="191">
        <f>IF(N295="zákl. prenesená",J295,0)</f>
        <v>0</v>
      </c>
      <c r="BH295" s="191">
        <f>IF(N295="zníž. prenesená",J295,0)</f>
        <v>0</v>
      </c>
      <c r="BI295" s="191">
        <f>IF(N295="nulová",J295,0)</f>
        <v>0</v>
      </c>
      <c r="BJ295" s="15" t="s">
        <v>131</v>
      </c>
      <c r="BK295" s="191">
        <f>ROUND(I295*H295,2)</f>
        <v>0</v>
      </c>
      <c r="BL295" s="15" t="s">
        <v>214</v>
      </c>
      <c r="BM295" s="190" t="s">
        <v>830</v>
      </c>
    </row>
    <row r="296" s="2" customFormat="1" ht="24.15" customHeight="1">
      <c r="A296" s="34"/>
      <c r="B296" s="177"/>
      <c r="C296" s="178" t="s">
        <v>831</v>
      </c>
      <c r="D296" s="178" t="s">
        <v>126</v>
      </c>
      <c r="E296" s="179" t="s">
        <v>832</v>
      </c>
      <c r="F296" s="180" t="s">
        <v>833</v>
      </c>
      <c r="G296" s="181" t="s">
        <v>703</v>
      </c>
      <c r="H296" s="182"/>
      <c r="I296" s="183"/>
      <c r="J296" s="184">
        <f>ROUND(I296*H296,2)</f>
        <v>0</v>
      </c>
      <c r="K296" s="185"/>
      <c r="L296" s="35"/>
      <c r="M296" s="186" t="s">
        <v>1</v>
      </c>
      <c r="N296" s="187" t="s">
        <v>41</v>
      </c>
      <c r="O296" s="78"/>
      <c r="P296" s="188">
        <f>O296*H296</f>
        <v>0</v>
      </c>
      <c r="Q296" s="188">
        <v>0</v>
      </c>
      <c r="R296" s="188">
        <f>Q296*H296</f>
        <v>0</v>
      </c>
      <c r="S296" s="188">
        <v>0</v>
      </c>
      <c r="T296" s="189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0" t="s">
        <v>214</v>
      </c>
      <c r="AT296" s="190" t="s">
        <v>126</v>
      </c>
      <c r="AU296" s="190" t="s">
        <v>131</v>
      </c>
      <c r="AY296" s="15" t="s">
        <v>123</v>
      </c>
      <c r="BE296" s="191">
        <f>IF(N296="základná",J296,0)</f>
        <v>0</v>
      </c>
      <c r="BF296" s="191">
        <f>IF(N296="znížená",J296,0)</f>
        <v>0</v>
      </c>
      <c r="BG296" s="191">
        <f>IF(N296="zákl. prenesená",J296,0)</f>
        <v>0</v>
      </c>
      <c r="BH296" s="191">
        <f>IF(N296="zníž. prenesená",J296,0)</f>
        <v>0</v>
      </c>
      <c r="BI296" s="191">
        <f>IF(N296="nulová",J296,0)</f>
        <v>0</v>
      </c>
      <c r="BJ296" s="15" t="s">
        <v>131</v>
      </c>
      <c r="BK296" s="191">
        <f>ROUND(I296*H296,2)</f>
        <v>0</v>
      </c>
      <c r="BL296" s="15" t="s">
        <v>214</v>
      </c>
      <c r="BM296" s="190" t="s">
        <v>834</v>
      </c>
    </row>
    <row r="297" s="12" customFormat="1" ht="22.8" customHeight="1">
      <c r="A297" s="12"/>
      <c r="B297" s="165"/>
      <c r="C297" s="12"/>
      <c r="D297" s="166" t="s">
        <v>74</v>
      </c>
      <c r="E297" s="175" t="s">
        <v>835</v>
      </c>
      <c r="F297" s="175" t="s">
        <v>836</v>
      </c>
      <c r="G297" s="12"/>
      <c r="H297" s="12"/>
      <c r="I297" s="168"/>
      <c r="J297" s="176">
        <f>BK297</f>
        <v>0</v>
      </c>
      <c r="K297" s="12"/>
      <c r="L297" s="165"/>
      <c r="M297" s="169"/>
      <c r="N297" s="170"/>
      <c r="O297" s="170"/>
      <c r="P297" s="171">
        <f>SUM(P298:P299)</f>
        <v>0</v>
      </c>
      <c r="Q297" s="170"/>
      <c r="R297" s="171">
        <f>SUM(R298:R299)</f>
        <v>2.4291912</v>
      </c>
      <c r="S297" s="170"/>
      <c r="T297" s="172">
        <f>SUM(T298:T299)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66" t="s">
        <v>131</v>
      </c>
      <c r="AT297" s="173" t="s">
        <v>74</v>
      </c>
      <c r="AU297" s="173" t="s">
        <v>83</v>
      </c>
      <c r="AY297" s="166" t="s">
        <v>123</v>
      </c>
      <c r="BK297" s="174">
        <f>SUM(BK298:BK299)</f>
        <v>0</v>
      </c>
    </row>
    <row r="298" s="2" customFormat="1" ht="37.8" customHeight="1">
      <c r="A298" s="34"/>
      <c r="B298" s="177"/>
      <c r="C298" s="178" t="s">
        <v>837</v>
      </c>
      <c r="D298" s="178" t="s">
        <v>126</v>
      </c>
      <c r="E298" s="179" t="s">
        <v>838</v>
      </c>
      <c r="F298" s="180" t="s">
        <v>839</v>
      </c>
      <c r="G298" s="181" t="s">
        <v>129</v>
      </c>
      <c r="H298" s="182">
        <v>102</v>
      </c>
      <c r="I298" s="183"/>
      <c r="J298" s="184">
        <f>ROUND(I298*H298,2)</f>
        <v>0</v>
      </c>
      <c r="K298" s="185"/>
      <c r="L298" s="35"/>
      <c r="M298" s="186" t="s">
        <v>1</v>
      </c>
      <c r="N298" s="187" t="s">
        <v>41</v>
      </c>
      <c r="O298" s="78"/>
      <c r="P298" s="188">
        <f>O298*H298</f>
        <v>0</v>
      </c>
      <c r="Q298" s="188">
        <v>0.023815599999999999</v>
      </c>
      <c r="R298" s="188">
        <f>Q298*H298</f>
        <v>2.4291912</v>
      </c>
      <c r="S298" s="188">
        <v>0</v>
      </c>
      <c r="T298" s="189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0" t="s">
        <v>214</v>
      </c>
      <c r="AT298" s="190" t="s">
        <v>126</v>
      </c>
      <c r="AU298" s="190" t="s">
        <v>131</v>
      </c>
      <c r="AY298" s="15" t="s">
        <v>123</v>
      </c>
      <c r="BE298" s="191">
        <f>IF(N298="základná",J298,0)</f>
        <v>0</v>
      </c>
      <c r="BF298" s="191">
        <f>IF(N298="znížená",J298,0)</f>
        <v>0</v>
      </c>
      <c r="BG298" s="191">
        <f>IF(N298="zákl. prenesená",J298,0)</f>
        <v>0</v>
      </c>
      <c r="BH298" s="191">
        <f>IF(N298="zníž. prenesená",J298,0)</f>
        <v>0</v>
      </c>
      <c r="BI298" s="191">
        <f>IF(N298="nulová",J298,0)</f>
        <v>0</v>
      </c>
      <c r="BJ298" s="15" t="s">
        <v>131</v>
      </c>
      <c r="BK298" s="191">
        <f>ROUND(I298*H298,2)</f>
        <v>0</v>
      </c>
      <c r="BL298" s="15" t="s">
        <v>214</v>
      </c>
      <c r="BM298" s="190" t="s">
        <v>840</v>
      </c>
    </row>
    <row r="299" s="2" customFormat="1" ht="24.15" customHeight="1">
      <c r="A299" s="34"/>
      <c r="B299" s="177"/>
      <c r="C299" s="178" t="s">
        <v>841</v>
      </c>
      <c r="D299" s="178" t="s">
        <v>126</v>
      </c>
      <c r="E299" s="179" t="s">
        <v>842</v>
      </c>
      <c r="F299" s="180" t="s">
        <v>843</v>
      </c>
      <c r="G299" s="181" t="s">
        <v>703</v>
      </c>
      <c r="H299" s="182"/>
      <c r="I299" s="183"/>
      <c r="J299" s="184">
        <f>ROUND(I299*H299,2)</f>
        <v>0</v>
      </c>
      <c r="K299" s="185"/>
      <c r="L299" s="35"/>
      <c r="M299" s="186" t="s">
        <v>1</v>
      </c>
      <c r="N299" s="187" t="s">
        <v>41</v>
      </c>
      <c r="O299" s="78"/>
      <c r="P299" s="188">
        <f>O299*H299</f>
        <v>0</v>
      </c>
      <c r="Q299" s="188">
        <v>0</v>
      </c>
      <c r="R299" s="188">
        <f>Q299*H299</f>
        <v>0</v>
      </c>
      <c r="S299" s="188">
        <v>0</v>
      </c>
      <c r="T299" s="189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0" t="s">
        <v>214</v>
      </c>
      <c r="AT299" s="190" t="s">
        <v>126</v>
      </c>
      <c r="AU299" s="190" t="s">
        <v>131</v>
      </c>
      <c r="AY299" s="15" t="s">
        <v>123</v>
      </c>
      <c r="BE299" s="191">
        <f>IF(N299="základná",J299,0)</f>
        <v>0</v>
      </c>
      <c r="BF299" s="191">
        <f>IF(N299="znížená",J299,0)</f>
        <v>0</v>
      </c>
      <c r="BG299" s="191">
        <f>IF(N299="zákl. prenesená",J299,0)</f>
        <v>0</v>
      </c>
      <c r="BH299" s="191">
        <f>IF(N299="zníž. prenesená",J299,0)</f>
        <v>0</v>
      </c>
      <c r="BI299" s="191">
        <f>IF(N299="nulová",J299,0)</f>
        <v>0</v>
      </c>
      <c r="BJ299" s="15" t="s">
        <v>131</v>
      </c>
      <c r="BK299" s="191">
        <f>ROUND(I299*H299,2)</f>
        <v>0</v>
      </c>
      <c r="BL299" s="15" t="s">
        <v>214</v>
      </c>
      <c r="BM299" s="190" t="s">
        <v>844</v>
      </c>
    </row>
    <row r="300" s="12" customFormat="1" ht="22.8" customHeight="1">
      <c r="A300" s="12"/>
      <c r="B300" s="165"/>
      <c r="C300" s="12"/>
      <c r="D300" s="166" t="s">
        <v>74</v>
      </c>
      <c r="E300" s="175" t="s">
        <v>258</v>
      </c>
      <c r="F300" s="175" t="s">
        <v>259</v>
      </c>
      <c r="G300" s="12"/>
      <c r="H300" s="12"/>
      <c r="I300" s="168"/>
      <c r="J300" s="176">
        <f>BK300</f>
        <v>0</v>
      </c>
      <c r="K300" s="12"/>
      <c r="L300" s="165"/>
      <c r="M300" s="169"/>
      <c r="N300" s="170"/>
      <c r="O300" s="170"/>
      <c r="P300" s="171">
        <f>SUM(P301:P306)</f>
        <v>0</v>
      </c>
      <c r="Q300" s="170"/>
      <c r="R300" s="171">
        <f>SUM(R301:R306)</f>
        <v>1.5633369400000001</v>
      </c>
      <c r="S300" s="170"/>
      <c r="T300" s="172">
        <f>SUM(T301:T306)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66" t="s">
        <v>131</v>
      </c>
      <c r="AT300" s="173" t="s">
        <v>74</v>
      </c>
      <c r="AU300" s="173" t="s">
        <v>83</v>
      </c>
      <c r="AY300" s="166" t="s">
        <v>123</v>
      </c>
      <c r="BK300" s="174">
        <f>SUM(BK301:BK306)</f>
        <v>0</v>
      </c>
    </row>
    <row r="301" s="2" customFormat="1" ht="33" customHeight="1">
      <c r="A301" s="34"/>
      <c r="B301" s="177"/>
      <c r="C301" s="178" t="s">
        <v>845</v>
      </c>
      <c r="D301" s="178" t="s">
        <v>126</v>
      </c>
      <c r="E301" s="179" t="s">
        <v>846</v>
      </c>
      <c r="F301" s="180" t="s">
        <v>847</v>
      </c>
      <c r="G301" s="181" t="s">
        <v>129</v>
      </c>
      <c r="H301" s="182">
        <v>167.50399999999999</v>
      </c>
      <c r="I301" s="183"/>
      <c r="J301" s="184">
        <f>ROUND(I301*H301,2)</f>
        <v>0</v>
      </c>
      <c r="K301" s="185"/>
      <c r="L301" s="35"/>
      <c r="M301" s="186" t="s">
        <v>1</v>
      </c>
      <c r="N301" s="187" t="s">
        <v>41</v>
      </c>
      <c r="O301" s="78"/>
      <c r="P301" s="188">
        <f>O301*H301</f>
        <v>0</v>
      </c>
      <c r="Q301" s="188">
        <v>0.0085400000000000007</v>
      </c>
      <c r="R301" s="188">
        <f>Q301*H301</f>
        <v>1.43048416</v>
      </c>
      <c r="S301" s="188">
        <v>0</v>
      </c>
      <c r="T301" s="189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0" t="s">
        <v>214</v>
      </c>
      <c r="AT301" s="190" t="s">
        <v>126</v>
      </c>
      <c r="AU301" s="190" t="s">
        <v>131</v>
      </c>
      <c r="AY301" s="15" t="s">
        <v>123</v>
      </c>
      <c r="BE301" s="191">
        <f>IF(N301="základná",J301,0)</f>
        <v>0</v>
      </c>
      <c r="BF301" s="191">
        <f>IF(N301="znížená",J301,0)</f>
        <v>0</v>
      </c>
      <c r="BG301" s="191">
        <f>IF(N301="zákl. prenesená",J301,0)</f>
        <v>0</v>
      </c>
      <c r="BH301" s="191">
        <f>IF(N301="zníž. prenesená",J301,0)</f>
        <v>0</v>
      </c>
      <c r="BI301" s="191">
        <f>IF(N301="nulová",J301,0)</f>
        <v>0</v>
      </c>
      <c r="BJ301" s="15" t="s">
        <v>131</v>
      </c>
      <c r="BK301" s="191">
        <f>ROUND(I301*H301,2)</f>
        <v>0</v>
      </c>
      <c r="BL301" s="15" t="s">
        <v>214</v>
      </c>
      <c r="BM301" s="190" t="s">
        <v>848</v>
      </c>
    </row>
    <row r="302" s="2" customFormat="1" ht="24.15" customHeight="1">
      <c r="A302" s="34"/>
      <c r="B302" s="177"/>
      <c r="C302" s="178" t="s">
        <v>849</v>
      </c>
      <c r="D302" s="178" t="s">
        <v>126</v>
      </c>
      <c r="E302" s="179" t="s">
        <v>850</v>
      </c>
      <c r="F302" s="180" t="s">
        <v>851</v>
      </c>
      <c r="G302" s="181" t="s">
        <v>160</v>
      </c>
      <c r="H302" s="182">
        <v>33.420000000000002</v>
      </c>
      <c r="I302" s="183"/>
      <c r="J302" s="184">
        <f>ROUND(I302*H302,2)</f>
        <v>0</v>
      </c>
      <c r="K302" s="185"/>
      <c r="L302" s="35"/>
      <c r="M302" s="186" t="s">
        <v>1</v>
      </c>
      <c r="N302" s="187" t="s">
        <v>41</v>
      </c>
      <c r="O302" s="78"/>
      <c r="P302" s="188">
        <f>O302*H302</f>
        <v>0</v>
      </c>
      <c r="Q302" s="188">
        <v>0.0025300000000000001</v>
      </c>
      <c r="R302" s="188">
        <f>Q302*H302</f>
        <v>0.084552600000000006</v>
      </c>
      <c r="S302" s="188">
        <v>0</v>
      </c>
      <c r="T302" s="189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0" t="s">
        <v>214</v>
      </c>
      <c r="AT302" s="190" t="s">
        <v>126</v>
      </c>
      <c r="AU302" s="190" t="s">
        <v>131</v>
      </c>
      <c r="AY302" s="15" t="s">
        <v>123</v>
      </c>
      <c r="BE302" s="191">
        <f>IF(N302="základná",J302,0)</f>
        <v>0</v>
      </c>
      <c r="BF302" s="191">
        <f>IF(N302="znížená",J302,0)</f>
        <v>0</v>
      </c>
      <c r="BG302" s="191">
        <f>IF(N302="zákl. prenesená",J302,0)</f>
        <v>0</v>
      </c>
      <c r="BH302" s="191">
        <f>IF(N302="zníž. prenesená",J302,0)</f>
        <v>0</v>
      </c>
      <c r="BI302" s="191">
        <f>IF(N302="nulová",J302,0)</f>
        <v>0</v>
      </c>
      <c r="BJ302" s="15" t="s">
        <v>131</v>
      </c>
      <c r="BK302" s="191">
        <f>ROUND(I302*H302,2)</f>
        <v>0</v>
      </c>
      <c r="BL302" s="15" t="s">
        <v>214</v>
      </c>
      <c r="BM302" s="190" t="s">
        <v>852</v>
      </c>
    </row>
    <row r="303" s="2" customFormat="1" ht="24.15" customHeight="1">
      <c r="A303" s="34"/>
      <c r="B303" s="177"/>
      <c r="C303" s="178" t="s">
        <v>853</v>
      </c>
      <c r="D303" s="178" t="s">
        <v>126</v>
      </c>
      <c r="E303" s="179" t="s">
        <v>854</v>
      </c>
      <c r="F303" s="180" t="s">
        <v>855</v>
      </c>
      <c r="G303" s="181" t="s">
        <v>155</v>
      </c>
      <c r="H303" s="182">
        <v>3</v>
      </c>
      <c r="I303" s="183"/>
      <c r="J303" s="184">
        <f>ROUND(I303*H303,2)</f>
        <v>0</v>
      </c>
      <c r="K303" s="185"/>
      <c r="L303" s="35"/>
      <c r="M303" s="186" t="s">
        <v>1</v>
      </c>
      <c r="N303" s="187" t="s">
        <v>41</v>
      </c>
      <c r="O303" s="78"/>
      <c r="P303" s="188">
        <f>O303*H303</f>
        <v>0</v>
      </c>
      <c r="Q303" s="188">
        <v>0.00106</v>
      </c>
      <c r="R303" s="188">
        <f>Q303*H303</f>
        <v>0.0031799999999999997</v>
      </c>
      <c r="S303" s="188">
        <v>0</v>
      </c>
      <c r="T303" s="189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0" t="s">
        <v>214</v>
      </c>
      <c r="AT303" s="190" t="s">
        <v>126</v>
      </c>
      <c r="AU303" s="190" t="s">
        <v>131</v>
      </c>
      <c r="AY303" s="15" t="s">
        <v>123</v>
      </c>
      <c r="BE303" s="191">
        <f>IF(N303="základná",J303,0)</f>
        <v>0</v>
      </c>
      <c r="BF303" s="191">
        <f>IF(N303="znížená",J303,0)</f>
        <v>0</v>
      </c>
      <c r="BG303" s="191">
        <f>IF(N303="zákl. prenesená",J303,0)</f>
        <v>0</v>
      </c>
      <c r="BH303" s="191">
        <f>IF(N303="zníž. prenesená",J303,0)</f>
        <v>0</v>
      </c>
      <c r="BI303" s="191">
        <f>IF(N303="nulová",J303,0)</f>
        <v>0</v>
      </c>
      <c r="BJ303" s="15" t="s">
        <v>131</v>
      </c>
      <c r="BK303" s="191">
        <f>ROUND(I303*H303,2)</f>
        <v>0</v>
      </c>
      <c r="BL303" s="15" t="s">
        <v>214</v>
      </c>
      <c r="BM303" s="190" t="s">
        <v>856</v>
      </c>
    </row>
    <row r="304" s="2" customFormat="1" ht="24.15" customHeight="1">
      <c r="A304" s="34"/>
      <c r="B304" s="177"/>
      <c r="C304" s="178" t="s">
        <v>857</v>
      </c>
      <c r="D304" s="178" t="s">
        <v>126</v>
      </c>
      <c r="E304" s="179" t="s">
        <v>858</v>
      </c>
      <c r="F304" s="180" t="s">
        <v>859</v>
      </c>
      <c r="G304" s="181" t="s">
        <v>160</v>
      </c>
      <c r="H304" s="182">
        <v>13.818</v>
      </c>
      <c r="I304" s="183"/>
      <c r="J304" s="184">
        <f>ROUND(I304*H304,2)</f>
        <v>0</v>
      </c>
      <c r="K304" s="185"/>
      <c r="L304" s="35"/>
      <c r="M304" s="186" t="s">
        <v>1</v>
      </c>
      <c r="N304" s="187" t="s">
        <v>41</v>
      </c>
      <c r="O304" s="78"/>
      <c r="P304" s="188">
        <f>O304*H304</f>
        <v>0</v>
      </c>
      <c r="Q304" s="188">
        <v>0.0010100000000000001</v>
      </c>
      <c r="R304" s="188">
        <f>Q304*H304</f>
        <v>0.01395618</v>
      </c>
      <c r="S304" s="188">
        <v>0</v>
      </c>
      <c r="T304" s="189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0" t="s">
        <v>214</v>
      </c>
      <c r="AT304" s="190" t="s">
        <v>126</v>
      </c>
      <c r="AU304" s="190" t="s">
        <v>131</v>
      </c>
      <c r="AY304" s="15" t="s">
        <v>123</v>
      </c>
      <c r="BE304" s="191">
        <f>IF(N304="základná",J304,0)</f>
        <v>0</v>
      </c>
      <c r="BF304" s="191">
        <f>IF(N304="znížená",J304,0)</f>
        <v>0</v>
      </c>
      <c r="BG304" s="191">
        <f>IF(N304="zákl. prenesená",J304,0)</f>
        <v>0</v>
      </c>
      <c r="BH304" s="191">
        <f>IF(N304="zníž. prenesená",J304,0)</f>
        <v>0</v>
      </c>
      <c r="BI304" s="191">
        <f>IF(N304="nulová",J304,0)</f>
        <v>0</v>
      </c>
      <c r="BJ304" s="15" t="s">
        <v>131</v>
      </c>
      <c r="BK304" s="191">
        <f>ROUND(I304*H304,2)</f>
        <v>0</v>
      </c>
      <c r="BL304" s="15" t="s">
        <v>214</v>
      </c>
      <c r="BM304" s="190" t="s">
        <v>860</v>
      </c>
    </row>
    <row r="305" s="2" customFormat="1" ht="24.15" customHeight="1">
      <c r="A305" s="34"/>
      <c r="B305" s="177"/>
      <c r="C305" s="178" t="s">
        <v>861</v>
      </c>
      <c r="D305" s="178" t="s">
        <v>126</v>
      </c>
      <c r="E305" s="179" t="s">
        <v>862</v>
      </c>
      <c r="F305" s="180" t="s">
        <v>863</v>
      </c>
      <c r="G305" s="181" t="s">
        <v>160</v>
      </c>
      <c r="H305" s="182">
        <v>15.9</v>
      </c>
      <c r="I305" s="183"/>
      <c r="J305" s="184">
        <f>ROUND(I305*H305,2)</f>
        <v>0</v>
      </c>
      <c r="K305" s="185"/>
      <c r="L305" s="35"/>
      <c r="M305" s="186" t="s">
        <v>1</v>
      </c>
      <c r="N305" s="187" t="s">
        <v>41</v>
      </c>
      <c r="O305" s="78"/>
      <c r="P305" s="188">
        <f>O305*H305</f>
        <v>0</v>
      </c>
      <c r="Q305" s="188">
        <v>0.0019599999999999999</v>
      </c>
      <c r="R305" s="188">
        <f>Q305*H305</f>
        <v>0.031164000000000001</v>
      </c>
      <c r="S305" s="188">
        <v>0</v>
      </c>
      <c r="T305" s="189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0" t="s">
        <v>214</v>
      </c>
      <c r="AT305" s="190" t="s">
        <v>126</v>
      </c>
      <c r="AU305" s="190" t="s">
        <v>131</v>
      </c>
      <c r="AY305" s="15" t="s">
        <v>123</v>
      </c>
      <c r="BE305" s="191">
        <f>IF(N305="základná",J305,0)</f>
        <v>0</v>
      </c>
      <c r="BF305" s="191">
        <f>IF(N305="znížená",J305,0)</f>
        <v>0</v>
      </c>
      <c r="BG305" s="191">
        <f>IF(N305="zákl. prenesená",J305,0)</f>
        <v>0</v>
      </c>
      <c r="BH305" s="191">
        <f>IF(N305="zníž. prenesená",J305,0)</f>
        <v>0</v>
      </c>
      <c r="BI305" s="191">
        <f>IF(N305="nulová",J305,0)</f>
        <v>0</v>
      </c>
      <c r="BJ305" s="15" t="s">
        <v>131</v>
      </c>
      <c r="BK305" s="191">
        <f>ROUND(I305*H305,2)</f>
        <v>0</v>
      </c>
      <c r="BL305" s="15" t="s">
        <v>214</v>
      </c>
      <c r="BM305" s="190" t="s">
        <v>864</v>
      </c>
    </row>
    <row r="306" s="2" customFormat="1" ht="24.15" customHeight="1">
      <c r="A306" s="34"/>
      <c r="B306" s="177"/>
      <c r="C306" s="178" t="s">
        <v>865</v>
      </c>
      <c r="D306" s="178" t="s">
        <v>126</v>
      </c>
      <c r="E306" s="179" t="s">
        <v>866</v>
      </c>
      <c r="F306" s="180" t="s">
        <v>867</v>
      </c>
      <c r="G306" s="181" t="s">
        <v>703</v>
      </c>
      <c r="H306" s="182"/>
      <c r="I306" s="183"/>
      <c r="J306" s="184">
        <f>ROUND(I306*H306,2)</f>
        <v>0</v>
      </c>
      <c r="K306" s="185"/>
      <c r="L306" s="35"/>
      <c r="M306" s="186" t="s">
        <v>1</v>
      </c>
      <c r="N306" s="187" t="s">
        <v>41</v>
      </c>
      <c r="O306" s="78"/>
      <c r="P306" s="188">
        <f>O306*H306</f>
        <v>0</v>
      </c>
      <c r="Q306" s="188">
        <v>0</v>
      </c>
      <c r="R306" s="188">
        <f>Q306*H306</f>
        <v>0</v>
      </c>
      <c r="S306" s="188">
        <v>0</v>
      </c>
      <c r="T306" s="189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0" t="s">
        <v>214</v>
      </c>
      <c r="AT306" s="190" t="s">
        <v>126</v>
      </c>
      <c r="AU306" s="190" t="s">
        <v>131</v>
      </c>
      <c r="AY306" s="15" t="s">
        <v>123</v>
      </c>
      <c r="BE306" s="191">
        <f>IF(N306="základná",J306,0)</f>
        <v>0</v>
      </c>
      <c r="BF306" s="191">
        <f>IF(N306="znížená",J306,0)</f>
        <v>0</v>
      </c>
      <c r="BG306" s="191">
        <f>IF(N306="zákl. prenesená",J306,0)</f>
        <v>0</v>
      </c>
      <c r="BH306" s="191">
        <f>IF(N306="zníž. prenesená",J306,0)</f>
        <v>0</v>
      </c>
      <c r="BI306" s="191">
        <f>IF(N306="nulová",J306,0)</f>
        <v>0</v>
      </c>
      <c r="BJ306" s="15" t="s">
        <v>131</v>
      </c>
      <c r="BK306" s="191">
        <f>ROUND(I306*H306,2)</f>
        <v>0</v>
      </c>
      <c r="BL306" s="15" t="s">
        <v>214</v>
      </c>
      <c r="BM306" s="190" t="s">
        <v>868</v>
      </c>
    </row>
    <row r="307" s="12" customFormat="1" ht="22.8" customHeight="1">
      <c r="A307" s="12"/>
      <c r="B307" s="165"/>
      <c r="C307" s="12"/>
      <c r="D307" s="166" t="s">
        <v>74</v>
      </c>
      <c r="E307" s="175" t="s">
        <v>275</v>
      </c>
      <c r="F307" s="175" t="s">
        <v>276</v>
      </c>
      <c r="G307" s="12"/>
      <c r="H307" s="12"/>
      <c r="I307" s="168"/>
      <c r="J307" s="176">
        <f>BK307</f>
        <v>0</v>
      </c>
      <c r="K307" s="12"/>
      <c r="L307" s="165"/>
      <c r="M307" s="169"/>
      <c r="N307" s="170"/>
      <c r="O307" s="170"/>
      <c r="P307" s="171">
        <f>SUM(P308:P310)</f>
        <v>0</v>
      </c>
      <c r="Q307" s="170"/>
      <c r="R307" s="171">
        <f>SUM(R308:R310)</f>
        <v>0.12176598</v>
      </c>
      <c r="S307" s="170"/>
      <c r="T307" s="172">
        <f>SUM(T308:T310)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66" t="s">
        <v>131</v>
      </c>
      <c r="AT307" s="173" t="s">
        <v>74</v>
      </c>
      <c r="AU307" s="173" t="s">
        <v>83</v>
      </c>
      <c r="AY307" s="166" t="s">
        <v>123</v>
      </c>
      <c r="BK307" s="174">
        <f>SUM(BK308:BK310)</f>
        <v>0</v>
      </c>
    </row>
    <row r="308" s="2" customFormat="1" ht="16.5" customHeight="1">
      <c r="A308" s="34"/>
      <c r="B308" s="177"/>
      <c r="C308" s="178" t="s">
        <v>869</v>
      </c>
      <c r="D308" s="178" t="s">
        <v>126</v>
      </c>
      <c r="E308" s="179" t="s">
        <v>870</v>
      </c>
      <c r="F308" s="180" t="s">
        <v>871</v>
      </c>
      <c r="G308" s="181" t="s">
        <v>129</v>
      </c>
      <c r="H308" s="182">
        <v>49.5</v>
      </c>
      <c r="I308" s="183"/>
      <c r="J308" s="184">
        <f>ROUND(I308*H308,2)</f>
        <v>0</v>
      </c>
      <c r="K308" s="185"/>
      <c r="L308" s="35"/>
      <c r="M308" s="186" t="s">
        <v>1</v>
      </c>
      <c r="N308" s="187" t="s">
        <v>41</v>
      </c>
      <c r="O308" s="78"/>
      <c r="P308" s="188">
        <f>O308*H308</f>
        <v>0</v>
      </c>
      <c r="Q308" s="188">
        <v>0.00073412</v>
      </c>
      <c r="R308" s="188">
        <f>Q308*H308</f>
        <v>0.03633894</v>
      </c>
      <c r="S308" s="188">
        <v>0</v>
      </c>
      <c r="T308" s="189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0" t="s">
        <v>130</v>
      </c>
      <c r="AT308" s="190" t="s">
        <v>126</v>
      </c>
      <c r="AU308" s="190" t="s">
        <v>131</v>
      </c>
      <c r="AY308" s="15" t="s">
        <v>123</v>
      </c>
      <c r="BE308" s="191">
        <f>IF(N308="základná",J308,0)</f>
        <v>0</v>
      </c>
      <c r="BF308" s="191">
        <f>IF(N308="znížená",J308,0)</f>
        <v>0</v>
      </c>
      <c r="BG308" s="191">
        <f>IF(N308="zákl. prenesená",J308,0)</f>
        <v>0</v>
      </c>
      <c r="BH308" s="191">
        <f>IF(N308="zníž. prenesená",J308,0)</f>
        <v>0</v>
      </c>
      <c r="BI308" s="191">
        <f>IF(N308="nulová",J308,0)</f>
        <v>0</v>
      </c>
      <c r="BJ308" s="15" t="s">
        <v>131</v>
      </c>
      <c r="BK308" s="191">
        <f>ROUND(I308*H308,2)</f>
        <v>0</v>
      </c>
      <c r="BL308" s="15" t="s">
        <v>130</v>
      </c>
      <c r="BM308" s="190" t="s">
        <v>872</v>
      </c>
    </row>
    <row r="309" s="2" customFormat="1" ht="21.75" customHeight="1">
      <c r="A309" s="34"/>
      <c r="B309" s="177"/>
      <c r="C309" s="178" t="s">
        <v>873</v>
      </c>
      <c r="D309" s="178" t="s">
        <v>126</v>
      </c>
      <c r="E309" s="179" t="s">
        <v>874</v>
      </c>
      <c r="F309" s="180" t="s">
        <v>875</v>
      </c>
      <c r="G309" s="181" t="s">
        <v>129</v>
      </c>
      <c r="H309" s="182">
        <v>167.50399999999999</v>
      </c>
      <c r="I309" s="183"/>
      <c r="J309" s="184">
        <f>ROUND(I309*H309,2)</f>
        <v>0</v>
      </c>
      <c r="K309" s="185"/>
      <c r="L309" s="35"/>
      <c r="M309" s="186" t="s">
        <v>1</v>
      </c>
      <c r="N309" s="187" t="s">
        <v>41</v>
      </c>
      <c r="O309" s="78"/>
      <c r="P309" s="188">
        <f>O309*H309</f>
        <v>0</v>
      </c>
      <c r="Q309" s="188">
        <v>0.00051000000000000004</v>
      </c>
      <c r="R309" s="188">
        <f>Q309*H309</f>
        <v>0.085427039999999996</v>
      </c>
      <c r="S309" s="188">
        <v>0</v>
      </c>
      <c r="T309" s="189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0" t="s">
        <v>214</v>
      </c>
      <c r="AT309" s="190" t="s">
        <v>126</v>
      </c>
      <c r="AU309" s="190" t="s">
        <v>131</v>
      </c>
      <c r="AY309" s="15" t="s">
        <v>123</v>
      </c>
      <c r="BE309" s="191">
        <f>IF(N309="základná",J309,0)</f>
        <v>0</v>
      </c>
      <c r="BF309" s="191">
        <f>IF(N309="znížená",J309,0)</f>
        <v>0</v>
      </c>
      <c r="BG309" s="191">
        <f>IF(N309="zákl. prenesená",J309,0)</f>
        <v>0</v>
      </c>
      <c r="BH309" s="191">
        <f>IF(N309="zníž. prenesená",J309,0)</f>
        <v>0</v>
      </c>
      <c r="BI309" s="191">
        <f>IF(N309="nulová",J309,0)</f>
        <v>0</v>
      </c>
      <c r="BJ309" s="15" t="s">
        <v>131</v>
      </c>
      <c r="BK309" s="191">
        <f>ROUND(I309*H309,2)</f>
        <v>0</v>
      </c>
      <c r="BL309" s="15" t="s">
        <v>214</v>
      </c>
      <c r="BM309" s="190" t="s">
        <v>876</v>
      </c>
    </row>
    <row r="310" s="2" customFormat="1" ht="21.75" customHeight="1">
      <c r="A310" s="34"/>
      <c r="B310" s="177"/>
      <c r="C310" s="178" t="s">
        <v>877</v>
      </c>
      <c r="D310" s="178" t="s">
        <v>126</v>
      </c>
      <c r="E310" s="179" t="s">
        <v>878</v>
      </c>
      <c r="F310" s="180" t="s">
        <v>879</v>
      </c>
      <c r="G310" s="181" t="s">
        <v>703</v>
      </c>
      <c r="H310" s="182"/>
      <c r="I310" s="183"/>
      <c r="J310" s="184">
        <f>ROUND(I310*H310,2)</f>
        <v>0</v>
      </c>
      <c r="K310" s="185"/>
      <c r="L310" s="35"/>
      <c r="M310" s="186" t="s">
        <v>1</v>
      </c>
      <c r="N310" s="187" t="s">
        <v>41</v>
      </c>
      <c r="O310" s="78"/>
      <c r="P310" s="188">
        <f>O310*H310</f>
        <v>0</v>
      </c>
      <c r="Q310" s="188">
        <v>0</v>
      </c>
      <c r="R310" s="188">
        <f>Q310*H310</f>
        <v>0</v>
      </c>
      <c r="S310" s="188">
        <v>0</v>
      </c>
      <c r="T310" s="189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0" t="s">
        <v>214</v>
      </c>
      <c r="AT310" s="190" t="s">
        <v>126</v>
      </c>
      <c r="AU310" s="190" t="s">
        <v>131</v>
      </c>
      <c r="AY310" s="15" t="s">
        <v>123</v>
      </c>
      <c r="BE310" s="191">
        <f>IF(N310="základná",J310,0)</f>
        <v>0</v>
      </c>
      <c r="BF310" s="191">
        <f>IF(N310="znížená",J310,0)</f>
        <v>0</v>
      </c>
      <c r="BG310" s="191">
        <f>IF(N310="zákl. prenesená",J310,0)</f>
        <v>0</v>
      </c>
      <c r="BH310" s="191">
        <f>IF(N310="zníž. prenesená",J310,0)</f>
        <v>0</v>
      </c>
      <c r="BI310" s="191">
        <f>IF(N310="nulová",J310,0)</f>
        <v>0</v>
      </c>
      <c r="BJ310" s="15" t="s">
        <v>131</v>
      </c>
      <c r="BK310" s="191">
        <f>ROUND(I310*H310,2)</f>
        <v>0</v>
      </c>
      <c r="BL310" s="15" t="s">
        <v>214</v>
      </c>
      <c r="BM310" s="190" t="s">
        <v>880</v>
      </c>
    </row>
    <row r="311" s="12" customFormat="1" ht="22.8" customHeight="1">
      <c r="A311" s="12"/>
      <c r="B311" s="165"/>
      <c r="C311" s="12"/>
      <c r="D311" s="166" t="s">
        <v>74</v>
      </c>
      <c r="E311" s="175" t="s">
        <v>281</v>
      </c>
      <c r="F311" s="175" t="s">
        <v>282</v>
      </c>
      <c r="G311" s="12"/>
      <c r="H311" s="12"/>
      <c r="I311" s="168"/>
      <c r="J311" s="176">
        <f>BK311</f>
        <v>0</v>
      </c>
      <c r="K311" s="12"/>
      <c r="L311" s="165"/>
      <c r="M311" s="169"/>
      <c r="N311" s="170"/>
      <c r="O311" s="170"/>
      <c r="P311" s="171">
        <f>SUM(P312:P340)</f>
        <v>0</v>
      </c>
      <c r="Q311" s="170"/>
      <c r="R311" s="171">
        <f>SUM(R312:R340)</f>
        <v>1.8582860800000001</v>
      </c>
      <c r="S311" s="170"/>
      <c r="T311" s="172">
        <f>SUM(T312:T340)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166" t="s">
        <v>131</v>
      </c>
      <c r="AT311" s="173" t="s">
        <v>74</v>
      </c>
      <c r="AU311" s="173" t="s">
        <v>83</v>
      </c>
      <c r="AY311" s="166" t="s">
        <v>123</v>
      </c>
      <c r="BK311" s="174">
        <f>SUM(BK312:BK340)</f>
        <v>0</v>
      </c>
    </row>
    <row r="312" s="2" customFormat="1" ht="24.15" customHeight="1">
      <c r="A312" s="34"/>
      <c r="B312" s="177"/>
      <c r="C312" s="178" t="s">
        <v>881</v>
      </c>
      <c r="D312" s="178" t="s">
        <v>126</v>
      </c>
      <c r="E312" s="179" t="s">
        <v>882</v>
      </c>
      <c r="F312" s="180" t="s">
        <v>883</v>
      </c>
      <c r="G312" s="181" t="s">
        <v>220</v>
      </c>
      <c r="H312" s="182">
        <v>42.555999999999997</v>
      </c>
      <c r="I312" s="183"/>
      <c r="J312" s="184">
        <f>ROUND(I312*H312,2)</f>
        <v>0</v>
      </c>
      <c r="K312" s="185"/>
      <c r="L312" s="35"/>
      <c r="M312" s="186" t="s">
        <v>1</v>
      </c>
      <c r="N312" s="187" t="s">
        <v>41</v>
      </c>
      <c r="O312" s="78"/>
      <c r="P312" s="188">
        <f>O312*H312</f>
        <v>0</v>
      </c>
      <c r="Q312" s="188">
        <v>0.00021000000000000001</v>
      </c>
      <c r="R312" s="188">
        <f>Q312*H312</f>
        <v>0.0089367600000000002</v>
      </c>
      <c r="S312" s="188">
        <v>0</v>
      </c>
      <c r="T312" s="189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0" t="s">
        <v>214</v>
      </c>
      <c r="AT312" s="190" t="s">
        <v>126</v>
      </c>
      <c r="AU312" s="190" t="s">
        <v>131</v>
      </c>
      <c r="AY312" s="15" t="s">
        <v>123</v>
      </c>
      <c r="BE312" s="191">
        <f>IF(N312="základná",J312,0)</f>
        <v>0</v>
      </c>
      <c r="BF312" s="191">
        <f>IF(N312="znížená",J312,0)</f>
        <v>0</v>
      </c>
      <c r="BG312" s="191">
        <f>IF(N312="zákl. prenesená",J312,0)</f>
        <v>0</v>
      </c>
      <c r="BH312" s="191">
        <f>IF(N312="zníž. prenesená",J312,0)</f>
        <v>0</v>
      </c>
      <c r="BI312" s="191">
        <f>IF(N312="nulová",J312,0)</f>
        <v>0</v>
      </c>
      <c r="BJ312" s="15" t="s">
        <v>131</v>
      </c>
      <c r="BK312" s="191">
        <f>ROUND(I312*H312,2)</f>
        <v>0</v>
      </c>
      <c r="BL312" s="15" t="s">
        <v>214</v>
      </c>
      <c r="BM312" s="190" t="s">
        <v>884</v>
      </c>
    </row>
    <row r="313" s="2" customFormat="1" ht="33" customHeight="1">
      <c r="A313" s="34"/>
      <c r="B313" s="177"/>
      <c r="C313" s="206" t="s">
        <v>885</v>
      </c>
      <c r="D313" s="206" t="s">
        <v>509</v>
      </c>
      <c r="E313" s="207" t="s">
        <v>886</v>
      </c>
      <c r="F313" s="208" t="s">
        <v>887</v>
      </c>
      <c r="G313" s="209" t="s">
        <v>155</v>
      </c>
      <c r="H313" s="210">
        <v>4</v>
      </c>
      <c r="I313" s="211"/>
      <c r="J313" s="212">
        <f>ROUND(I313*H313,2)</f>
        <v>0</v>
      </c>
      <c r="K313" s="213"/>
      <c r="L313" s="214"/>
      <c r="M313" s="215" t="s">
        <v>1</v>
      </c>
      <c r="N313" s="216" t="s">
        <v>41</v>
      </c>
      <c r="O313" s="78"/>
      <c r="P313" s="188">
        <f>O313*H313</f>
        <v>0</v>
      </c>
      <c r="Q313" s="188">
        <v>0.097000000000000003</v>
      </c>
      <c r="R313" s="188">
        <f>Q313*H313</f>
        <v>0.38800000000000001</v>
      </c>
      <c r="S313" s="188">
        <v>0</v>
      </c>
      <c r="T313" s="189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0" t="s">
        <v>747</v>
      </c>
      <c r="AT313" s="190" t="s">
        <v>509</v>
      </c>
      <c r="AU313" s="190" t="s">
        <v>131</v>
      </c>
      <c r="AY313" s="15" t="s">
        <v>123</v>
      </c>
      <c r="BE313" s="191">
        <f>IF(N313="základná",J313,0)</f>
        <v>0</v>
      </c>
      <c r="BF313" s="191">
        <f>IF(N313="znížená",J313,0)</f>
        <v>0</v>
      </c>
      <c r="BG313" s="191">
        <f>IF(N313="zákl. prenesená",J313,0)</f>
        <v>0</v>
      </c>
      <c r="BH313" s="191">
        <f>IF(N313="zníž. prenesená",J313,0)</f>
        <v>0</v>
      </c>
      <c r="BI313" s="191">
        <f>IF(N313="nulová",J313,0)</f>
        <v>0</v>
      </c>
      <c r="BJ313" s="15" t="s">
        <v>131</v>
      </c>
      <c r="BK313" s="191">
        <f>ROUND(I313*H313,2)</f>
        <v>0</v>
      </c>
      <c r="BL313" s="15" t="s">
        <v>747</v>
      </c>
      <c r="BM313" s="190" t="s">
        <v>888</v>
      </c>
    </row>
    <row r="314" s="2" customFormat="1" ht="33" customHeight="1">
      <c r="A314" s="34"/>
      <c r="B314" s="177"/>
      <c r="C314" s="206" t="s">
        <v>889</v>
      </c>
      <c r="D314" s="206" t="s">
        <v>509</v>
      </c>
      <c r="E314" s="207" t="s">
        <v>890</v>
      </c>
      <c r="F314" s="208" t="s">
        <v>891</v>
      </c>
      <c r="G314" s="209" t="s">
        <v>155</v>
      </c>
      <c r="H314" s="210">
        <v>1</v>
      </c>
      <c r="I314" s="211"/>
      <c r="J314" s="212">
        <f>ROUND(I314*H314,2)</f>
        <v>0</v>
      </c>
      <c r="K314" s="213"/>
      <c r="L314" s="214"/>
      <c r="M314" s="215" t="s">
        <v>1</v>
      </c>
      <c r="N314" s="216" t="s">
        <v>41</v>
      </c>
      <c r="O314" s="78"/>
      <c r="P314" s="188">
        <f>O314*H314</f>
        <v>0</v>
      </c>
      <c r="Q314" s="188">
        <v>0.029999999999999999</v>
      </c>
      <c r="R314" s="188">
        <f>Q314*H314</f>
        <v>0.029999999999999999</v>
      </c>
      <c r="S314" s="188">
        <v>0</v>
      </c>
      <c r="T314" s="189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0" t="s">
        <v>747</v>
      </c>
      <c r="AT314" s="190" t="s">
        <v>509</v>
      </c>
      <c r="AU314" s="190" t="s">
        <v>131</v>
      </c>
      <c r="AY314" s="15" t="s">
        <v>123</v>
      </c>
      <c r="BE314" s="191">
        <f>IF(N314="základná",J314,0)</f>
        <v>0</v>
      </c>
      <c r="BF314" s="191">
        <f>IF(N314="znížená",J314,0)</f>
        <v>0</v>
      </c>
      <c r="BG314" s="191">
        <f>IF(N314="zákl. prenesená",J314,0)</f>
        <v>0</v>
      </c>
      <c r="BH314" s="191">
        <f>IF(N314="zníž. prenesená",J314,0)</f>
        <v>0</v>
      </c>
      <c r="BI314" s="191">
        <f>IF(N314="nulová",J314,0)</f>
        <v>0</v>
      </c>
      <c r="BJ314" s="15" t="s">
        <v>131</v>
      </c>
      <c r="BK314" s="191">
        <f>ROUND(I314*H314,2)</f>
        <v>0</v>
      </c>
      <c r="BL314" s="15" t="s">
        <v>747</v>
      </c>
      <c r="BM314" s="190" t="s">
        <v>892</v>
      </c>
    </row>
    <row r="315" s="2" customFormat="1" ht="33" customHeight="1">
      <c r="A315" s="34"/>
      <c r="B315" s="177"/>
      <c r="C315" s="206" t="s">
        <v>893</v>
      </c>
      <c r="D315" s="206" t="s">
        <v>509</v>
      </c>
      <c r="E315" s="207" t="s">
        <v>894</v>
      </c>
      <c r="F315" s="208" t="s">
        <v>895</v>
      </c>
      <c r="G315" s="209" t="s">
        <v>155</v>
      </c>
      <c r="H315" s="210">
        <v>1</v>
      </c>
      <c r="I315" s="211"/>
      <c r="J315" s="212">
        <f>ROUND(I315*H315,2)</f>
        <v>0</v>
      </c>
      <c r="K315" s="213"/>
      <c r="L315" s="214"/>
      <c r="M315" s="215" t="s">
        <v>1</v>
      </c>
      <c r="N315" s="216" t="s">
        <v>41</v>
      </c>
      <c r="O315" s="78"/>
      <c r="P315" s="188">
        <f>O315*H315</f>
        <v>0</v>
      </c>
      <c r="Q315" s="188">
        <v>0.036999999999999998</v>
      </c>
      <c r="R315" s="188">
        <f>Q315*H315</f>
        <v>0.036999999999999998</v>
      </c>
      <c r="S315" s="188">
        <v>0</v>
      </c>
      <c r="T315" s="189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0" t="s">
        <v>747</v>
      </c>
      <c r="AT315" s="190" t="s">
        <v>509</v>
      </c>
      <c r="AU315" s="190" t="s">
        <v>131</v>
      </c>
      <c r="AY315" s="15" t="s">
        <v>123</v>
      </c>
      <c r="BE315" s="191">
        <f>IF(N315="základná",J315,0)</f>
        <v>0</v>
      </c>
      <c r="BF315" s="191">
        <f>IF(N315="znížená",J315,0)</f>
        <v>0</v>
      </c>
      <c r="BG315" s="191">
        <f>IF(N315="zákl. prenesená",J315,0)</f>
        <v>0</v>
      </c>
      <c r="BH315" s="191">
        <f>IF(N315="zníž. prenesená",J315,0)</f>
        <v>0</v>
      </c>
      <c r="BI315" s="191">
        <f>IF(N315="nulová",J315,0)</f>
        <v>0</v>
      </c>
      <c r="BJ315" s="15" t="s">
        <v>131</v>
      </c>
      <c r="BK315" s="191">
        <f>ROUND(I315*H315,2)</f>
        <v>0</v>
      </c>
      <c r="BL315" s="15" t="s">
        <v>747</v>
      </c>
      <c r="BM315" s="190" t="s">
        <v>896</v>
      </c>
    </row>
    <row r="316" s="2" customFormat="1" ht="33" customHeight="1">
      <c r="A316" s="34"/>
      <c r="B316" s="177"/>
      <c r="C316" s="206" t="s">
        <v>897</v>
      </c>
      <c r="D316" s="206" t="s">
        <v>509</v>
      </c>
      <c r="E316" s="207" t="s">
        <v>898</v>
      </c>
      <c r="F316" s="208" t="s">
        <v>899</v>
      </c>
      <c r="G316" s="209" t="s">
        <v>155</v>
      </c>
      <c r="H316" s="210">
        <v>1</v>
      </c>
      <c r="I316" s="211"/>
      <c r="J316" s="212">
        <f>ROUND(I316*H316,2)</f>
        <v>0</v>
      </c>
      <c r="K316" s="213"/>
      <c r="L316" s="214"/>
      <c r="M316" s="215" t="s">
        <v>1</v>
      </c>
      <c r="N316" s="216" t="s">
        <v>41</v>
      </c>
      <c r="O316" s="78"/>
      <c r="P316" s="188">
        <f>O316*H316</f>
        <v>0</v>
      </c>
      <c r="Q316" s="188">
        <v>0.108</v>
      </c>
      <c r="R316" s="188">
        <f>Q316*H316</f>
        <v>0.108</v>
      </c>
      <c r="S316" s="188">
        <v>0</v>
      </c>
      <c r="T316" s="189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0" t="s">
        <v>747</v>
      </c>
      <c r="AT316" s="190" t="s">
        <v>509</v>
      </c>
      <c r="AU316" s="190" t="s">
        <v>131</v>
      </c>
      <c r="AY316" s="15" t="s">
        <v>123</v>
      </c>
      <c r="BE316" s="191">
        <f>IF(N316="základná",J316,0)</f>
        <v>0</v>
      </c>
      <c r="BF316" s="191">
        <f>IF(N316="znížená",J316,0)</f>
        <v>0</v>
      </c>
      <c r="BG316" s="191">
        <f>IF(N316="zákl. prenesená",J316,0)</f>
        <v>0</v>
      </c>
      <c r="BH316" s="191">
        <f>IF(N316="zníž. prenesená",J316,0)</f>
        <v>0</v>
      </c>
      <c r="BI316" s="191">
        <f>IF(N316="nulová",J316,0)</f>
        <v>0</v>
      </c>
      <c r="BJ316" s="15" t="s">
        <v>131</v>
      </c>
      <c r="BK316" s="191">
        <f>ROUND(I316*H316,2)</f>
        <v>0</v>
      </c>
      <c r="BL316" s="15" t="s">
        <v>747</v>
      </c>
      <c r="BM316" s="190" t="s">
        <v>900</v>
      </c>
    </row>
    <row r="317" s="2" customFormat="1" ht="33" customHeight="1">
      <c r="A317" s="34"/>
      <c r="B317" s="177"/>
      <c r="C317" s="206" t="s">
        <v>901</v>
      </c>
      <c r="D317" s="206" t="s">
        <v>509</v>
      </c>
      <c r="E317" s="207" t="s">
        <v>902</v>
      </c>
      <c r="F317" s="208" t="s">
        <v>903</v>
      </c>
      <c r="G317" s="209" t="s">
        <v>155</v>
      </c>
      <c r="H317" s="210">
        <v>1</v>
      </c>
      <c r="I317" s="211"/>
      <c r="J317" s="212">
        <f>ROUND(I317*H317,2)</f>
        <v>0</v>
      </c>
      <c r="K317" s="213"/>
      <c r="L317" s="214"/>
      <c r="M317" s="215" t="s">
        <v>1</v>
      </c>
      <c r="N317" s="216" t="s">
        <v>41</v>
      </c>
      <c r="O317" s="78"/>
      <c r="P317" s="188">
        <f>O317*H317</f>
        <v>0</v>
      </c>
      <c r="Q317" s="188">
        <v>0.029999999999999999</v>
      </c>
      <c r="R317" s="188">
        <f>Q317*H317</f>
        <v>0.029999999999999999</v>
      </c>
      <c r="S317" s="188">
        <v>0</v>
      </c>
      <c r="T317" s="189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0" t="s">
        <v>747</v>
      </c>
      <c r="AT317" s="190" t="s">
        <v>509</v>
      </c>
      <c r="AU317" s="190" t="s">
        <v>131</v>
      </c>
      <c r="AY317" s="15" t="s">
        <v>123</v>
      </c>
      <c r="BE317" s="191">
        <f>IF(N317="základná",J317,0)</f>
        <v>0</v>
      </c>
      <c r="BF317" s="191">
        <f>IF(N317="znížená",J317,0)</f>
        <v>0</v>
      </c>
      <c r="BG317" s="191">
        <f>IF(N317="zákl. prenesená",J317,0)</f>
        <v>0</v>
      </c>
      <c r="BH317" s="191">
        <f>IF(N317="zníž. prenesená",J317,0)</f>
        <v>0</v>
      </c>
      <c r="BI317" s="191">
        <f>IF(N317="nulová",J317,0)</f>
        <v>0</v>
      </c>
      <c r="BJ317" s="15" t="s">
        <v>131</v>
      </c>
      <c r="BK317" s="191">
        <f>ROUND(I317*H317,2)</f>
        <v>0</v>
      </c>
      <c r="BL317" s="15" t="s">
        <v>747</v>
      </c>
      <c r="BM317" s="190" t="s">
        <v>904</v>
      </c>
    </row>
    <row r="318" s="2" customFormat="1" ht="33" customHeight="1">
      <c r="A318" s="34"/>
      <c r="B318" s="177"/>
      <c r="C318" s="206" t="s">
        <v>905</v>
      </c>
      <c r="D318" s="206" t="s">
        <v>509</v>
      </c>
      <c r="E318" s="207" t="s">
        <v>906</v>
      </c>
      <c r="F318" s="208" t="s">
        <v>907</v>
      </c>
      <c r="G318" s="209" t="s">
        <v>155</v>
      </c>
      <c r="H318" s="210">
        <v>1</v>
      </c>
      <c r="I318" s="211"/>
      <c r="J318" s="212">
        <f>ROUND(I318*H318,2)</f>
        <v>0</v>
      </c>
      <c r="K318" s="213"/>
      <c r="L318" s="214"/>
      <c r="M318" s="215" t="s">
        <v>1</v>
      </c>
      <c r="N318" s="216" t="s">
        <v>41</v>
      </c>
      <c r="O318" s="78"/>
      <c r="P318" s="188">
        <f>O318*H318</f>
        <v>0</v>
      </c>
      <c r="Q318" s="188">
        <v>0.024</v>
      </c>
      <c r="R318" s="188">
        <f>Q318*H318</f>
        <v>0.024</v>
      </c>
      <c r="S318" s="188">
        <v>0</v>
      </c>
      <c r="T318" s="189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0" t="s">
        <v>747</v>
      </c>
      <c r="AT318" s="190" t="s">
        <v>509</v>
      </c>
      <c r="AU318" s="190" t="s">
        <v>131</v>
      </c>
      <c r="AY318" s="15" t="s">
        <v>123</v>
      </c>
      <c r="BE318" s="191">
        <f>IF(N318="základná",J318,0)</f>
        <v>0</v>
      </c>
      <c r="BF318" s="191">
        <f>IF(N318="znížená",J318,0)</f>
        <v>0</v>
      </c>
      <c r="BG318" s="191">
        <f>IF(N318="zákl. prenesená",J318,0)</f>
        <v>0</v>
      </c>
      <c r="BH318" s="191">
        <f>IF(N318="zníž. prenesená",J318,0)</f>
        <v>0</v>
      </c>
      <c r="BI318" s="191">
        <f>IF(N318="nulová",J318,0)</f>
        <v>0</v>
      </c>
      <c r="BJ318" s="15" t="s">
        <v>131</v>
      </c>
      <c r="BK318" s="191">
        <f>ROUND(I318*H318,2)</f>
        <v>0</v>
      </c>
      <c r="BL318" s="15" t="s">
        <v>747</v>
      </c>
      <c r="BM318" s="190" t="s">
        <v>908</v>
      </c>
    </row>
    <row r="319" s="2" customFormat="1" ht="33" customHeight="1">
      <c r="A319" s="34"/>
      <c r="B319" s="177"/>
      <c r="C319" s="206" t="s">
        <v>909</v>
      </c>
      <c r="D319" s="206" t="s">
        <v>509</v>
      </c>
      <c r="E319" s="207" t="s">
        <v>910</v>
      </c>
      <c r="F319" s="208" t="s">
        <v>911</v>
      </c>
      <c r="G319" s="209" t="s">
        <v>155</v>
      </c>
      <c r="H319" s="210">
        <v>1</v>
      </c>
      <c r="I319" s="211"/>
      <c r="J319" s="212">
        <f>ROUND(I319*H319,2)</f>
        <v>0</v>
      </c>
      <c r="K319" s="213"/>
      <c r="L319" s="214"/>
      <c r="M319" s="215" t="s">
        <v>1</v>
      </c>
      <c r="N319" s="216" t="s">
        <v>41</v>
      </c>
      <c r="O319" s="78"/>
      <c r="P319" s="188">
        <f>O319*H319</f>
        <v>0</v>
      </c>
      <c r="Q319" s="188">
        <v>0.059999999999999998</v>
      </c>
      <c r="R319" s="188">
        <f>Q319*H319</f>
        <v>0.059999999999999998</v>
      </c>
      <c r="S319" s="188">
        <v>0</v>
      </c>
      <c r="T319" s="189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0" t="s">
        <v>747</v>
      </c>
      <c r="AT319" s="190" t="s">
        <v>509</v>
      </c>
      <c r="AU319" s="190" t="s">
        <v>131</v>
      </c>
      <c r="AY319" s="15" t="s">
        <v>123</v>
      </c>
      <c r="BE319" s="191">
        <f>IF(N319="základná",J319,0)</f>
        <v>0</v>
      </c>
      <c r="BF319" s="191">
        <f>IF(N319="znížená",J319,0)</f>
        <v>0</v>
      </c>
      <c r="BG319" s="191">
        <f>IF(N319="zákl. prenesená",J319,0)</f>
        <v>0</v>
      </c>
      <c r="BH319" s="191">
        <f>IF(N319="zníž. prenesená",J319,0)</f>
        <v>0</v>
      </c>
      <c r="BI319" s="191">
        <f>IF(N319="nulová",J319,0)</f>
        <v>0</v>
      </c>
      <c r="BJ319" s="15" t="s">
        <v>131</v>
      </c>
      <c r="BK319" s="191">
        <f>ROUND(I319*H319,2)</f>
        <v>0</v>
      </c>
      <c r="BL319" s="15" t="s">
        <v>747</v>
      </c>
      <c r="BM319" s="190" t="s">
        <v>912</v>
      </c>
    </row>
    <row r="320" s="2" customFormat="1" ht="33" customHeight="1">
      <c r="A320" s="34"/>
      <c r="B320" s="177"/>
      <c r="C320" s="206" t="s">
        <v>913</v>
      </c>
      <c r="D320" s="206" t="s">
        <v>509</v>
      </c>
      <c r="E320" s="207" t="s">
        <v>914</v>
      </c>
      <c r="F320" s="208" t="s">
        <v>915</v>
      </c>
      <c r="G320" s="209" t="s">
        <v>155</v>
      </c>
      <c r="H320" s="210">
        <v>2</v>
      </c>
      <c r="I320" s="211"/>
      <c r="J320" s="212">
        <f>ROUND(I320*H320,2)</f>
        <v>0</v>
      </c>
      <c r="K320" s="213"/>
      <c r="L320" s="214"/>
      <c r="M320" s="215" t="s">
        <v>1</v>
      </c>
      <c r="N320" s="216" t="s">
        <v>41</v>
      </c>
      <c r="O320" s="78"/>
      <c r="P320" s="188">
        <f>O320*H320</f>
        <v>0</v>
      </c>
      <c r="Q320" s="188">
        <v>0.035999999999999997</v>
      </c>
      <c r="R320" s="188">
        <f>Q320*H320</f>
        <v>0.071999999999999995</v>
      </c>
      <c r="S320" s="188">
        <v>0</v>
      </c>
      <c r="T320" s="189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0" t="s">
        <v>747</v>
      </c>
      <c r="AT320" s="190" t="s">
        <v>509</v>
      </c>
      <c r="AU320" s="190" t="s">
        <v>131</v>
      </c>
      <c r="AY320" s="15" t="s">
        <v>123</v>
      </c>
      <c r="BE320" s="191">
        <f>IF(N320="základná",J320,0)</f>
        <v>0</v>
      </c>
      <c r="BF320" s="191">
        <f>IF(N320="znížená",J320,0)</f>
        <v>0</v>
      </c>
      <c r="BG320" s="191">
        <f>IF(N320="zákl. prenesená",J320,0)</f>
        <v>0</v>
      </c>
      <c r="BH320" s="191">
        <f>IF(N320="zníž. prenesená",J320,0)</f>
        <v>0</v>
      </c>
      <c r="BI320" s="191">
        <f>IF(N320="nulová",J320,0)</f>
        <v>0</v>
      </c>
      <c r="BJ320" s="15" t="s">
        <v>131</v>
      </c>
      <c r="BK320" s="191">
        <f>ROUND(I320*H320,2)</f>
        <v>0</v>
      </c>
      <c r="BL320" s="15" t="s">
        <v>747</v>
      </c>
      <c r="BM320" s="190" t="s">
        <v>916</v>
      </c>
    </row>
    <row r="321" s="2" customFormat="1" ht="37.8" customHeight="1">
      <c r="A321" s="34"/>
      <c r="B321" s="177"/>
      <c r="C321" s="206" t="s">
        <v>917</v>
      </c>
      <c r="D321" s="206" t="s">
        <v>509</v>
      </c>
      <c r="E321" s="207" t="s">
        <v>918</v>
      </c>
      <c r="F321" s="208" t="s">
        <v>919</v>
      </c>
      <c r="G321" s="209" t="s">
        <v>160</v>
      </c>
      <c r="H321" s="210">
        <v>44.683999999999998</v>
      </c>
      <c r="I321" s="211"/>
      <c r="J321" s="212">
        <f>ROUND(I321*H321,2)</f>
        <v>0</v>
      </c>
      <c r="K321" s="213"/>
      <c r="L321" s="214"/>
      <c r="M321" s="215" t="s">
        <v>1</v>
      </c>
      <c r="N321" s="216" t="s">
        <v>41</v>
      </c>
      <c r="O321" s="78"/>
      <c r="P321" s="188">
        <f>O321*H321</f>
        <v>0</v>
      </c>
      <c r="Q321" s="188">
        <v>0.00010000000000000001</v>
      </c>
      <c r="R321" s="188">
        <f>Q321*H321</f>
        <v>0.0044684</v>
      </c>
      <c r="S321" s="188">
        <v>0</v>
      </c>
      <c r="T321" s="189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0" t="s">
        <v>254</v>
      </c>
      <c r="AT321" s="190" t="s">
        <v>509</v>
      </c>
      <c r="AU321" s="190" t="s">
        <v>131</v>
      </c>
      <c r="AY321" s="15" t="s">
        <v>123</v>
      </c>
      <c r="BE321" s="191">
        <f>IF(N321="základná",J321,0)</f>
        <v>0</v>
      </c>
      <c r="BF321" s="191">
        <f>IF(N321="znížená",J321,0)</f>
        <v>0</v>
      </c>
      <c r="BG321" s="191">
        <f>IF(N321="zákl. prenesená",J321,0)</f>
        <v>0</v>
      </c>
      <c r="BH321" s="191">
        <f>IF(N321="zníž. prenesená",J321,0)</f>
        <v>0</v>
      </c>
      <c r="BI321" s="191">
        <f>IF(N321="nulová",J321,0)</f>
        <v>0</v>
      </c>
      <c r="BJ321" s="15" t="s">
        <v>131</v>
      </c>
      <c r="BK321" s="191">
        <f>ROUND(I321*H321,2)</f>
        <v>0</v>
      </c>
      <c r="BL321" s="15" t="s">
        <v>214</v>
      </c>
      <c r="BM321" s="190" t="s">
        <v>920</v>
      </c>
    </row>
    <row r="322" s="2" customFormat="1" ht="37.8" customHeight="1">
      <c r="A322" s="34"/>
      <c r="B322" s="177"/>
      <c r="C322" s="206" t="s">
        <v>921</v>
      </c>
      <c r="D322" s="206" t="s">
        <v>509</v>
      </c>
      <c r="E322" s="207" t="s">
        <v>922</v>
      </c>
      <c r="F322" s="208" t="s">
        <v>923</v>
      </c>
      <c r="G322" s="209" t="s">
        <v>160</v>
      </c>
      <c r="H322" s="210">
        <v>44.683999999999998</v>
      </c>
      <c r="I322" s="211"/>
      <c r="J322" s="212">
        <f>ROUND(I322*H322,2)</f>
        <v>0</v>
      </c>
      <c r="K322" s="213"/>
      <c r="L322" s="214"/>
      <c r="M322" s="215" t="s">
        <v>1</v>
      </c>
      <c r="N322" s="216" t="s">
        <v>41</v>
      </c>
      <c r="O322" s="78"/>
      <c r="P322" s="188">
        <f>O322*H322</f>
        <v>0</v>
      </c>
      <c r="Q322" s="188">
        <v>0.00010000000000000001</v>
      </c>
      <c r="R322" s="188">
        <f>Q322*H322</f>
        <v>0.0044684</v>
      </c>
      <c r="S322" s="188">
        <v>0</v>
      </c>
      <c r="T322" s="189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0" t="s">
        <v>254</v>
      </c>
      <c r="AT322" s="190" t="s">
        <v>509</v>
      </c>
      <c r="AU322" s="190" t="s">
        <v>131</v>
      </c>
      <c r="AY322" s="15" t="s">
        <v>123</v>
      </c>
      <c r="BE322" s="191">
        <f>IF(N322="základná",J322,0)</f>
        <v>0</v>
      </c>
      <c r="BF322" s="191">
        <f>IF(N322="znížená",J322,0)</f>
        <v>0</v>
      </c>
      <c r="BG322" s="191">
        <f>IF(N322="zákl. prenesená",J322,0)</f>
        <v>0</v>
      </c>
      <c r="BH322" s="191">
        <f>IF(N322="zníž. prenesená",J322,0)</f>
        <v>0</v>
      </c>
      <c r="BI322" s="191">
        <f>IF(N322="nulová",J322,0)</f>
        <v>0</v>
      </c>
      <c r="BJ322" s="15" t="s">
        <v>131</v>
      </c>
      <c r="BK322" s="191">
        <f>ROUND(I322*H322,2)</f>
        <v>0</v>
      </c>
      <c r="BL322" s="15" t="s">
        <v>214</v>
      </c>
      <c r="BM322" s="190" t="s">
        <v>924</v>
      </c>
    </row>
    <row r="323" s="2" customFormat="1" ht="33" customHeight="1">
      <c r="A323" s="34"/>
      <c r="B323" s="177"/>
      <c r="C323" s="178" t="s">
        <v>925</v>
      </c>
      <c r="D323" s="178" t="s">
        <v>126</v>
      </c>
      <c r="E323" s="179" t="s">
        <v>926</v>
      </c>
      <c r="F323" s="180" t="s">
        <v>927</v>
      </c>
      <c r="G323" s="181" t="s">
        <v>160</v>
      </c>
      <c r="H323" s="182">
        <v>17.02</v>
      </c>
      <c r="I323" s="183"/>
      <c r="J323" s="184">
        <f>ROUND(I323*H323,2)</f>
        <v>0</v>
      </c>
      <c r="K323" s="185"/>
      <c r="L323" s="35"/>
      <c r="M323" s="186" t="s">
        <v>1</v>
      </c>
      <c r="N323" s="187" t="s">
        <v>41</v>
      </c>
      <c r="O323" s="78"/>
      <c r="P323" s="188">
        <f>O323*H323</f>
        <v>0</v>
      </c>
      <c r="Q323" s="188">
        <v>0.00021000000000000001</v>
      </c>
      <c r="R323" s="188">
        <f>Q323*H323</f>
        <v>0.0035742</v>
      </c>
      <c r="S323" s="188">
        <v>0</v>
      </c>
      <c r="T323" s="189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0" t="s">
        <v>214</v>
      </c>
      <c r="AT323" s="190" t="s">
        <v>126</v>
      </c>
      <c r="AU323" s="190" t="s">
        <v>131</v>
      </c>
      <c r="AY323" s="15" t="s">
        <v>123</v>
      </c>
      <c r="BE323" s="191">
        <f>IF(N323="základná",J323,0)</f>
        <v>0</v>
      </c>
      <c r="BF323" s="191">
        <f>IF(N323="znížená",J323,0)</f>
        <v>0</v>
      </c>
      <c r="BG323" s="191">
        <f>IF(N323="zákl. prenesená",J323,0)</f>
        <v>0</v>
      </c>
      <c r="BH323" s="191">
        <f>IF(N323="zníž. prenesená",J323,0)</f>
        <v>0</v>
      </c>
      <c r="BI323" s="191">
        <f>IF(N323="nulová",J323,0)</f>
        <v>0</v>
      </c>
      <c r="BJ323" s="15" t="s">
        <v>131</v>
      </c>
      <c r="BK323" s="191">
        <f>ROUND(I323*H323,2)</f>
        <v>0</v>
      </c>
      <c r="BL323" s="15" t="s">
        <v>214</v>
      </c>
      <c r="BM323" s="190" t="s">
        <v>928</v>
      </c>
    </row>
    <row r="324" s="2" customFormat="1" ht="24.15" customHeight="1">
      <c r="A324" s="34"/>
      <c r="B324" s="177"/>
      <c r="C324" s="206" t="s">
        <v>929</v>
      </c>
      <c r="D324" s="206" t="s">
        <v>509</v>
      </c>
      <c r="E324" s="207" t="s">
        <v>930</v>
      </c>
      <c r="F324" s="208" t="s">
        <v>931</v>
      </c>
      <c r="G324" s="209" t="s">
        <v>155</v>
      </c>
      <c r="H324" s="210">
        <v>2</v>
      </c>
      <c r="I324" s="211"/>
      <c r="J324" s="212">
        <f>ROUND(I324*H324,2)</f>
        <v>0</v>
      </c>
      <c r="K324" s="213"/>
      <c r="L324" s="214"/>
      <c r="M324" s="215" t="s">
        <v>1</v>
      </c>
      <c r="N324" s="216" t="s">
        <v>41</v>
      </c>
      <c r="O324" s="78"/>
      <c r="P324" s="188">
        <f>O324*H324</f>
        <v>0</v>
      </c>
      <c r="Q324" s="188">
        <v>0.046019999999999998</v>
      </c>
      <c r="R324" s="188">
        <f>Q324*H324</f>
        <v>0.092039999999999997</v>
      </c>
      <c r="S324" s="188">
        <v>0</v>
      </c>
      <c r="T324" s="189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0" t="s">
        <v>747</v>
      </c>
      <c r="AT324" s="190" t="s">
        <v>509</v>
      </c>
      <c r="AU324" s="190" t="s">
        <v>131</v>
      </c>
      <c r="AY324" s="15" t="s">
        <v>123</v>
      </c>
      <c r="BE324" s="191">
        <f>IF(N324="základná",J324,0)</f>
        <v>0</v>
      </c>
      <c r="BF324" s="191">
        <f>IF(N324="znížená",J324,0)</f>
        <v>0</v>
      </c>
      <c r="BG324" s="191">
        <f>IF(N324="zákl. prenesená",J324,0)</f>
        <v>0</v>
      </c>
      <c r="BH324" s="191">
        <f>IF(N324="zníž. prenesená",J324,0)</f>
        <v>0</v>
      </c>
      <c r="BI324" s="191">
        <f>IF(N324="nulová",J324,0)</f>
        <v>0</v>
      </c>
      <c r="BJ324" s="15" t="s">
        <v>131</v>
      </c>
      <c r="BK324" s="191">
        <f>ROUND(I324*H324,2)</f>
        <v>0</v>
      </c>
      <c r="BL324" s="15" t="s">
        <v>747</v>
      </c>
      <c r="BM324" s="190" t="s">
        <v>932</v>
      </c>
    </row>
    <row r="325" s="2" customFormat="1" ht="37.8" customHeight="1">
      <c r="A325" s="34"/>
      <c r="B325" s="177"/>
      <c r="C325" s="206" t="s">
        <v>933</v>
      </c>
      <c r="D325" s="206" t="s">
        <v>509</v>
      </c>
      <c r="E325" s="207" t="s">
        <v>918</v>
      </c>
      <c r="F325" s="208" t="s">
        <v>919</v>
      </c>
      <c r="G325" s="209" t="s">
        <v>160</v>
      </c>
      <c r="H325" s="210">
        <v>17.870999999999999</v>
      </c>
      <c r="I325" s="211"/>
      <c r="J325" s="212">
        <f>ROUND(I325*H325,2)</f>
        <v>0</v>
      </c>
      <c r="K325" s="213"/>
      <c r="L325" s="214"/>
      <c r="M325" s="215" t="s">
        <v>1</v>
      </c>
      <c r="N325" s="216" t="s">
        <v>41</v>
      </c>
      <c r="O325" s="78"/>
      <c r="P325" s="188">
        <f>O325*H325</f>
        <v>0</v>
      </c>
      <c r="Q325" s="188">
        <v>0.00010000000000000001</v>
      </c>
      <c r="R325" s="188">
        <f>Q325*H325</f>
        <v>0.0017871</v>
      </c>
      <c r="S325" s="188">
        <v>0</v>
      </c>
      <c r="T325" s="189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0" t="s">
        <v>254</v>
      </c>
      <c r="AT325" s="190" t="s">
        <v>509</v>
      </c>
      <c r="AU325" s="190" t="s">
        <v>131</v>
      </c>
      <c r="AY325" s="15" t="s">
        <v>123</v>
      </c>
      <c r="BE325" s="191">
        <f>IF(N325="základná",J325,0)</f>
        <v>0</v>
      </c>
      <c r="BF325" s="191">
        <f>IF(N325="znížená",J325,0)</f>
        <v>0</v>
      </c>
      <c r="BG325" s="191">
        <f>IF(N325="zákl. prenesená",J325,0)</f>
        <v>0</v>
      </c>
      <c r="BH325" s="191">
        <f>IF(N325="zníž. prenesená",J325,0)</f>
        <v>0</v>
      </c>
      <c r="BI325" s="191">
        <f>IF(N325="nulová",J325,0)</f>
        <v>0</v>
      </c>
      <c r="BJ325" s="15" t="s">
        <v>131</v>
      </c>
      <c r="BK325" s="191">
        <f>ROUND(I325*H325,2)</f>
        <v>0</v>
      </c>
      <c r="BL325" s="15" t="s">
        <v>214</v>
      </c>
      <c r="BM325" s="190" t="s">
        <v>934</v>
      </c>
    </row>
    <row r="326" s="2" customFormat="1" ht="37.8" customHeight="1">
      <c r="A326" s="34"/>
      <c r="B326" s="177"/>
      <c r="C326" s="206" t="s">
        <v>935</v>
      </c>
      <c r="D326" s="206" t="s">
        <v>509</v>
      </c>
      <c r="E326" s="207" t="s">
        <v>922</v>
      </c>
      <c r="F326" s="208" t="s">
        <v>923</v>
      </c>
      <c r="G326" s="209" t="s">
        <v>160</v>
      </c>
      <c r="H326" s="210">
        <v>17.870999999999999</v>
      </c>
      <c r="I326" s="211"/>
      <c r="J326" s="212">
        <f>ROUND(I326*H326,2)</f>
        <v>0</v>
      </c>
      <c r="K326" s="213"/>
      <c r="L326" s="214"/>
      <c r="M326" s="215" t="s">
        <v>1</v>
      </c>
      <c r="N326" s="216" t="s">
        <v>41</v>
      </c>
      <c r="O326" s="78"/>
      <c r="P326" s="188">
        <f>O326*H326</f>
        <v>0</v>
      </c>
      <c r="Q326" s="188">
        <v>0.00010000000000000001</v>
      </c>
      <c r="R326" s="188">
        <f>Q326*H326</f>
        <v>0.0017871</v>
      </c>
      <c r="S326" s="188">
        <v>0</v>
      </c>
      <c r="T326" s="189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0" t="s">
        <v>254</v>
      </c>
      <c r="AT326" s="190" t="s">
        <v>509</v>
      </c>
      <c r="AU326" s="190" t="s">
        <v>131</v>
      </c>
      <c r="AY326" s="15" t="s">
        <v>123</v>
      </c>
      <c r="BE326" s="191">
        <f>IF(N326="základná",J326,0)</f>
        <v>0</v>
      </c>
      <c r="BF326" s="191">
        <f>IF(N326="znížená",J326,0)</f>
        <v>0</v>
      </c>
      <c r="BG326" s="191">
        <f>IF(N326="zákl. prenesená",J326,0)</f>
        <v>0</v>
      </c>
      <c r="BH326" s="191">
        <f>IF(N326="zníž. prenesená",J326,0)</f>
        <v>0</v>
      </c>
      <c r="BI326" s="191">
        <f>IF(N326="nulová",J326,0)</f>
        <v>0</v>
      </c>
      <c r="BJ326" s="15" t="s">
        <v>131</v>
      </c>
      <c r="BK326" s="191">
        <f>ROUND(I326*H326,2)</f>
        <v>0</v>
      </c>
      <c r="BL326" s="15" t="s">
        <v>214</v>
      </c>
      <c r="BM326" s="190" t="s">
        <v>936</v>
      </c>
    </row>
    <row r="327" s="2" customFormat="1" ht="21.75" customHeight="1">
      <c r="A327" s="34"/>
      <c r="B327" s="177"/>
      <c r="C327" s="178" t="s">
        <v>937</v>
      </c>
      <c r="D327" s="178" t="s">
        <v>126</v>
      </c>
      <c r="E327" s="179" t="s">
        <v>938</v>
      </c>
      <c r="F327" s="180" t="s">
        <v>939</v>
      </c>
      <c r="G327" s="181" t="s">
        <v>160</v>
      </c>
      <c r="H327" s="182">
        <v>16.98</v>
      </c>
      <c r="I327" s="183"/>
      <c r="J327" s="184">
        <f>ROUND(I327*H327,2)</f>
        <v>0</v>
      </c>
      <c r="K327" s="185"/>
      <c r="L327" s="35"/>
      <c r="M327" s="186" t="s">
        <v>1</v>
      </c>
      <c r="N327" s="187" t="s">
        <v>41</v>
      </c>
      <c r="O327" s="78"/>
      <c r="P327" s="188">
        <f>O327*H327</f>
        <v>0</v>
      </c>
      <c r="Q327" s="188">
        <v>0.00042000000000000002</v>
      </c>
      <c r="R327" s="188">
        <f>Q327*H327</f>
        <v>0.0071316000000000001</v>
      </c>
      <c r="S327" s="188">
        <v>0</v>
      </c>
      <c r="T327" s="189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0" t="s">
        <v>214</v>
      </c>
      <c r="AT327" s="190" t="s">
        <v>126</v>
      </c>
      <c r="AU327" s="190" t="s">
        <v>131</v>
      </c>
      <c r="AY327" s="15" t="s">
        <v>123</v>
      </c>
      <c r="BE327" s="191">
        <f>IF(N327="základná",J327,0)</f>
        <v>0</v>
      </c>
      <c r="BF327" s="191">
        <f>IF(N327="znížená",J327,0)</f>
        <v>0</v>
      </c>
      <c r="BG327" s="191">
        <f>IF(N327="zákl. prenesená",J327,0)</f>
        <v>0</v>
      </c>
      <c r="BH327" s="191">
        <f>IF(N327="zníž. prenesená",J327,0)</f>
        <v>0</v>
      </c>
      <c r="BI327" s="191">
        <f>IF(N327="nulová",J327,0)</f>
        <v>0</v>
      </c>
      <c r="BJ327" s="15" t="s">
        <v>131</v>
      </c>
      <c r="BK327" s="191">
        <f>ROUND(I327*H327,2)</f>
        <v>0</v>
      </c>
      <c r="BL327" s="15" t="s">
        <v>214</v>
      </c>
      <c r="BM327" s="190" t="s">
        <v>940</v>
      </c>
    </row>
    <row r="328" s="2" customFormat="1" ht="33" customHeight="1">
      <c r="A328" s="34"/>
      <c r="B328" s="177"/>
      <c r="C328" s="206" t="s">
        <v>941</v>
      </c>
      <c r="D328" s="206" t="s">
        <v>509</v>
      </c>
      <c r="E328" s="207" t="s">
        <v>942</v>
      </c>
      <c r="F328" s="208" t="s">
        <v>943</v>
      </c>
      <c r="G328" s="209" t="s">
        <v>155</v>
      </c>
      <c r="H328" s="210">
        <v>2</v>
      </c>
      <c r="I328" s="211"/>
      <c r="J328" s="212">
        <f>ROUND(I328*H328,2)</f>
        <v>0</v>
      </c>
      <c r="K328" s="213"/>
      <c r="L328" s="214"/>
      <c r="M328" s="215" t="s">
        <v>1</v>
      </c>
      <c r="N328" s="216" t="s">
        <v>41</v>
      </c>
      <c r="O328" s="78"/>
      <c r="P328" s="188">
        <f>O328*H328</f>
        <v>0</v>
      </c>
      <c r="Q328" s="188">
        <v>0.33000000000000002</v>
      </c>
      <c r="R328" s="188">
        <f>Q328*H328</f>
        <v>0.66000000000000003</v>
      </c>
      <c r="S328" s="188">
        <v>0</v>
      </c>
      <c r="T328" s="189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0" t="s">
        <v>254</v>
      </c>
      <c r="AT328" s="190" t="s">
        <v>509</v>
      </c>
      <c r="AU328" s="190" t="s">
        <v>131</v>
      </c>
      <c r="AY328" s="15" t="s">
        <v>123</v>
      </c>
      <c r="BE328" s="191">
        <f>IF(N328="základná",J328,0)</f>
        <v>0</v>
      </c>
      <c r="BF328" s="191">
        <f>IF(N328="znížená",J328,0)</f>
        <v>0</v>
      </c>
      <c r="BG328" s="191">
        <f>IF(N328="zákl. prenesená",J328,0)</f>
        <v>0</v>
      </c>
      <c r="BH328" s="191">
        <f>IF(N328="zníž. prenesená",J328,0)</f>
        <v>0</v>
      </c>
      <c r="BI328" s="191">
        <f>IF(N328="nulová",J328,0)</f>
        <v>0</v>
      </c>
      <c r="BJ328" s="15" t="s">
        <v>131</v>
      </c>
      <c r="BK328" s="191">
        <f>ROUND(I328*H328,2)</f>
        <v>0</v>
      </c>
      <c r="BL328" s="15" t="s">
        <v>214</v>
      </c>
      <c r="BM328" s="190" t="s">
        <v>944</v>
      </c>
    </row>
    <row r="329" s="2" customFormat="1" ht="24.15" customHeight="1">
      <c r="A329" s="34"/>
      <c r="B329" s="177"/>
      <c r="C329" s="206" t="s">
        <v>945</v>
      </c>
      <c r="D329" s="206" t="s">
        <v>509</v>
      </c>
      <c r="E329" s="207" t="s">
        <v>946</v>
      </c>
      <c r="F329" s="208" t="s">
        <v>947</v>
      </c>
      <c r="G329" s="209" t="s">
        <v>155</v>
      </c>
      <c r="H329" s="210">
        <v>1</v>
      </c>
      <c r="I329" s="211"/>
      <c r="J329" s="212">
        <f>ROUND(I329*H329,2)</f>
        <v>0</v>
      </c>
      <c r="K329" s="213"/>
      <c r="L329" s="214"/>
      <c r="M329" s="215" t="s">
        <v>1</v>
      </c>
      <c r="N329" s="216" t="s">
        <v>41</v>
      </c>
      <c r="O329" s="78"/>
      <c r="P329" s="188">
        <f>O329*H329</f>
        <v>0</v>
      </c>
      <c r="Q329" s="188">
        <v>0.037999999999999999</v>
      </c>
      <c r="R329" s="188">
        <f>Q329*H329</f>
        <v>0.037999999999999999</v>
      </c>
      <c r="S329" s="188">
        <v>0</v>
      </c>
      <c r="T329" s="189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0" t="s">
        <v>254</v>
      </c>
      <c r="AT329" s="190" t="s">
        <v>509</v>
      </c>
      <c r="AU329" s="190" t="s">
        <v>131</v>
      </c>
      <c r="AY329" s="15" t="s">
        <v>123</v>
      </c>
      <c r="BE329" s="191">
        <f>IF(N329="základná",J329,0)</f>
        <v>0</v>
      </c>
      <c r="BF329" s="191">
        <f>IF(N329="znížená",J329,0)</f>
        <v>0</v>
      </c>
      <c r="BG329" s="191">
        <f>IF(N329="zákl. prenesená",J329,0)</f>
        <v>0</v>
      </c>
      <c r="BH329" s="191">
        <f>IF(N329="zníž. prenesená",J329,0)</f>
        <v>0</v>
      </c>
      <c r="BI329" s="191">
        <f>IF(N329="nulová",J329,0)</f>
        <v>0</v>
      </c>
      <c r="BJ329" s="15" t="s">
        <v>131</v>
      </c>
      <c r="BK329" s="191">
        <f>ROUND(I329*H329,2)</f>
        <v>0</v>
      </c>
      <c r="BL329" s="15" t="s">
        <v>214</v>
      </c>
      <c r="BM329" s="190" t="s">
        <v>948</v>
      </c>
    </row>
    <row r="330" s="2" customFormat="1" ht="16.5" customHeight="1">
      <c r="A330" s="34"/>
      <c r="B330" s="177"/>
      <c r="C330" s="178" t="s">
        <v>949</v>
      </c>
      <c r="D330" s="178" t="s">
        <v>126</v>
      </c>
      <c r="E330" s="179" t="s">
        <v>950</v>
      </c>
      <c r="F330" s="180" t="s">
        <v>951</v>
      </c>
      <c r="G330" s="181" t="s">
        <v>220</v>
      </c>
      <c r="H330" s="182">
        <v>8</v>
      </c>
      <c r="I330" s="183"/>
      <c r="J330" s="184">
        <f>ROUND(I330*H330,2)</f>
        <v>0</v>
      </c>
      <c r="K330" s="185"/>
      <c r="L330" s="35"/>
      <c r="M330" s="186" t="s">
        <v>1</v>
      </c>
      <c r="N330" s="187" t="s">
        <v>41</v>
      </c>
      <c r="O330" s="78"/>
      <c r="P330" s="188">
        <f>O330*H330</f>
        <v>0</v>
      </c>
      <c r="Q330" s="188">
        <v>0</v>
      </c>
      <c r="R330" s="188">
        <f>Q330*H330</f>
        <v>0</v>
      </c>
      <c r="S330" s="188">
        <v>0</v>
      </c>
      <c r="T330" s="189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0" t="s">
        <v>214</v>
      </c>
      <c r="AT330" s="190" t="s">
        <v>126</v>
      </c>
      <c r="AU330" s="190" t="s">
        <v>131</v>
      </c>
      <c r="AY330" s="15" t="s">
        <v>123</v>
      </c>
      <c r="BE330" s="191">
        <f>IF(N330="základná",J330,0)</f>
        <v>0</v>
      </c>
      <c r="BF330" s="191">
        <f>IF(N330="znížená",J330,0)</f>
        <v>0</v>
      </c>
      <c r="BG330" s="191">
        <f>IF(N330="zákl. prenesená",J330,0)</f>
        <v>0</v>
      </c>
      <c r="BH330" s="191">
        <f>IF(N330="zníž. prenesená",J330,0)</f>
        <v>0</v>
      </c>
      <c r="BI330" s="191">
        <f>IF(N330="nulová",J330,0)</f>
        <v>0</v>
      </c>
      <c r="BJ330" s="15" t="s">
        <v>131</v>
      </c>
      <c r="BK330" s="191">
        <f>ROUND(I330*H330,2)</f>
        <v>0</v>
      </c>
      <c r="BL330" s="15" t="s">
        <v>214</v>
      </c>
      <c r="BM330" s="190" t="s">
        <v>952</v>
      </c>
    </row>
    <row r="331" s="2" customFormat="1" ht="24.15" customHeight="1">
      <c r="A331" s="34"/>
      <c r="B331" s="177"/>
      <c r="C331" s="206" t="s">
        <v>953</v>
      </c>
      <c r="D331" s="206" t="s">
        <v>509</v>
      </c>
      <c r="E331" s="207" t="s">
        <v>954</v>
      </c>
      <c r="F331" s="208" t="s">
        <v>955</v>
      </c>
      <c r="G331" s="209" t="s">
        <v>155</v>
      </c>
      <c r="H331" s="210">
        <v>8</v>
      </c>
      <c r="I331" s="211"/>
      <c r="J331" s="212">
        <f>ROUND(I331*H331,2)</f>
        <v>0</v>
      </c>
      <c r="K331" s="213"/>
      <c r="L331" s="214"/>
      <c r="M331" s="215" t="s">
        <v>1</v>
      </c>
      <c r="N331" s="216" t="s">
        <v>41</v>
      </c>
      <c r="O331" s="78"/>
      <c r="P331" s="188">
        <f>O331*H331</f>
        <v>0</v>
      </c>
      <c r="Q331" s="188">
        <v>0.001</v>
      </c>
      <c r="R331" s="188">
        <f>Q331*H331</f>
        <v>0.0080000000000000002</v>
      </c>
      <c r="S331" s="188">
        <v>0</v>
      </c>
      <c r="T331" s="189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0" t="s">
        <v>254</v>
      </c>
      <c r="AT331" s="190" t="s">
        <v>509</v>
      </c>
      <c r="AU331" s="190" t="s">
        <v>131</v>
      </c>
      <c r="AY331" s="15" t="s">
        <v>123</v>
      </c>
      <c r="BE331" s="191">
        <f>IF(N331="základná",J331,0)</f>
        <v>0</v>
      </c>
      <c r="BF331" s="191">
        <f>IF(N331="znížená",J331,0)</f>
        <v>0</v>
      </c>
      <c r="BG331" s="191">
        <f>IF(N331="zákl. prenesená",J331,0)</f>
        <v>0</v>
      </c>
      <c r="BH331" s="191">
        <f>IF(N331="zníž. prenesená",J331,0)</f>
        <v>0</v>
      </c>
      <c r="BI331" s="191">
        <f>IF(N331="nulová",J331,0)</f>
        <v>0</v>
      </c>
      <c r="BJ331" s="15" t="s">
        <v>131</v>
      </c>
      <c r="BK331" s="191">
        <f>ROUND(I331*H331,2)</f>
        <v>0</v>
      </c>
      <c r="BL331" s="15" t="s">
        <v>214</v>
      </c>
      <c r="BM331" s="190" t="s">
        <v>956</v>
      </c>
    </row>
    <row r="332" s="2" customFormat="1" ht="33" customHeight="1">
      <c r="A332" s="34"/>
      <c r="B332" s="177"/>
      <c r="C332" s="206" t="s">
        <v>957</v>
      </c>
      <c r="D332" s="206" t="s">
        <v>509</v>
      </c>
      <c r="E332" s="207" t="s">
        <v>958</v>
      </c>
      <c r="F332" s="208" t="s">
        <v>959</v>
      </c>
      <c r="G332" s="209" t="s">
        <v>155</v>
      </c>
      <c r="H332" s="210">
        <v>8</v>
      </c>
      <c r="I332" s="211"/>
      <c r="J332" s="212">
        <f>ROUND(I332*H332,2)</f>
        <v>0</v>
      </c>
      <c r="K332" s="213"/>
      <c r="L332" s="214"/>
      <c r="M332" s="215" t="s">
        <v>1</v>
      </c>
      <c r="N332" s="216" t="s">
        <v>41</v>
      </c>
      <c r="O332" s="78"/>
      <c r="P332" s="188">
        <f>O332*H332</f>
        <v>0</v>
      </c>
      <c r="Q332" s="188">
        <v>0.025000000000000001</v>
      </c>
      <c r="R332" s="188">
        <f>Q332*H332</f>
        <v>0.20000000000000001</v>
      </c>
      <c r="S332" s="188">
        <v>0</v>
      </c>
      <c r="T332" s="189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0" t="s">
        <v>254</v>
      </c>
      <c r="AT332" s="190" t="s">
        <v>509</v>
      </c>
      <c r="AU332" s="190" t="s">
        <v>131</v>
      </c>
      <c r="AY332" s="15" t="s">
        <v>123</v>
      </c>
      <c r="BE332" s="191">
        <f>IF(N332="základná",J332,0)</f>
        <v>0</v>
      </c>
      <c r="BF332" s="191">
        <f>IF(N332="znížená",J332,0)</f>
        <v>0</v>
      </c>
      <c r="BG332" s="191">
        <f>IF(N332="zákl. prenesená",J332,0)</f>
        <v>0</v>
      </c>
      <c r="BH332" s="191">
        <f>IF(N332="zníž. prenesená",J332,0)</f>
        <v>0</v>
      </c>
      <c r="BI332" s="191">
        <f>IF(N332="nulová",J332,0)</f>
        <v>0</v>
      </c>
      <c r="BJ332" s="15" t="s">
        <v>131</v>
      </c>
      <c r="BK332" s="191">
        <f>ROUND(I332*H332,2)</f>
        <v>0</v>
      </c>
      <c r="BL332" s="15" t="s">
        <v>214</v>
      </c>
      <c r="BM332" s="190" t="s">
        <v>960</v>
      </c>
    </row>
    <row r="333" s="2" customFormat="1" ht="24.15" customHeight="1">
      <c r="A333" s="34"/>
      <c r="B333" s="177"/>
      <c r="C333" s="178" t="s">
        <v>961</v>
      </c>
      <c r="D333" s="178" t="s">
        <v>126</v>
      </c>
      <c r="E333" s="179" t="s">
        <v>962</v>
      </c>
      <c r="F333" s="180" t="s">
        <v>963</v>
      </c>
      <c r="G333" s="181" t="s">
        <v>155</v>
      </c>
      <c r="H333" s="182">
        <v>1</v>
      </c>
      <c r="I333" s="183"/>
      <c r="J333" s="184">
        <f>ROUND(I333*H333,2)</f>
        <v>0</v>
      </c>
      <c r="K333" s="185"/>
      <c r="L333" s="35"/>
      <c r="M333" s="186" t="s">
        <v>1</v>
      </c>
      <c r="N333" s="187" t="s">
        <v>41</v>
      </c>
      <c r="O333" s="78"/>
      <c r="P333" s="188">
        <f>O333*H333</f>
        <v>0</v>
      </c>
      <c r="Q333" s="188">
        <v>6.0000000000000002E-05</v>
      </c>
      <c r="R333" s="188">
        <f>Q333*H333</f>
        <v>6.0000000000000002E-05</v>
      </c>
      <c r="S333" s="188">
        <v>0</v>
      </c>
      <c r="T333" s="189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0" t="s">
        <v>214</v>
      </c>
      <c r="AT333" s="190" t="s">
        <v>126</v>
      </c>
      <c r="AU333" s="190" t="s">
        <v>131</v>
      </c>
      <c r="AY333" s="15" t="s">
        <v>123</v>
      </c>
      <c r="BE333" s="191">
        <f>IF(N333="základná",J333,0)</f>
        <v>0</v>
      </c>
      <c r="BF333" s="191">
        <f>IF(N333="znížená",J333,0)</f>
        <v>0</v>
      </c>
      <c r="BG333" s="191">
        <f>IF(N333="zákl. prenesená",J333,0)</f>
        <v>0</v>
      </c>
      <c r="BH333" s="191">
        <f>IF(N333="zníž. prenesená",J333,0)</f>
        <v>0</v>
      </c>
      <c r="BI333" s="191">
        <f>IF(N333="nulová",J333,0)</f>
        <v>0</v>
      </c>
      <c r="BJ333" s="15" t="s">
        <v>131</v>
      </c>
      <c r="BK333" s="191">
        <f>ROUND(I333*H333,2)</f>
        <v>0</v>
      </c>
      <c r="BL333" s="15" t="s">
        <v>214</v>
      </c>
      <c r="BM333" s="190" t="s">
        <v>964</v>
      </c>
    </row>
    <row r="334" s="2" customFormat="1" ht="49.05" customHeight="1">
      <c r="A334" s="34"/>
      <c r="B334" s="177"/>
      <c r="C334" s="206" t="s">
        <v>965</v>
      </c>
      <c r="D334" s="206" t="s">
        <v>509</v>
      </c>
      <c r="E334" s="207" t="s">
        <v>966</v>
      </c>
      <c r="F334" s="208" t="s">
        <v>967</v>
      </c>
      <c r="G334" s="209" t="s">
        <v>129</v>
      </c>
      <c r="H334" s="210">
        <v>1</v>
      </c>
      <c r="I334" s="211"/>
      <c r="J334" s="212">
        <f>ROUND(I334*H334,2)</f>
        <v>0</v>
      </c>
      <c r="K334" s="213"/>
      <c r="L334" s="214"/>
      <c r="M334" s="215" t="s">
        <v>1</v>
      </c>
      <c r="N334" s="216" t="s">
        <v>41</v>
      </c>
      <c r="O334" s="78"/>
      <c r="P334" s="188">
        <f>O334*H334</f>
        <v>0</v>
      </c>
      <c r="Q334" s="188">
        <v>0.00018000000000000001</v>
      </c>
      <c r="R334" s="188">
        <f>Q334*H334</f>
        <v>0.00018000000000000001</v>
      </c>
      <c r="S334" s="188">
        <v>0</v>
      </c>
      <c r="T334" s="189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0" t="s">
        <v>254</v>
      </c>
      <c r="AT334" s="190" t="s">
        <v>509</v>
      </c>
      <c r="AU334" s="190" t="s">
        <v>131</v>
      </c>
      <c r="AY334" s="15" t="s">
        <v>123</v>
      </c>
      <c r="BE334" s="191">
        <f>IF(N334="základná",J334,0)</f>
        <v>0</v>
      </c>
      <c r="BF334" s="191">
        <f>IF(N334="znížená",J334,0)</f>
        <v>0</v>
      </c>
      <c r="BG334" s="191">
        <f>IF(N334="zákl. prenesená",J334,0)</f>
        <v>0</v>
      </c>
      <c r="BH334" s="191">
        <f>IF(N334="zníž. prenesená",J334,0)</f>
        <v>0</v>
      </c>
      <c r="BI334" s="191">
        <f>IF(N334="nulová",J334,0)</f>
        <v>0</v>
      </c>
      <c r="BJ334" s="15" t="s">
        <v>131</v>
      </c>
      <c r="BK334" s="191">
        <f>ROUND(I334*H334,2)</f>
        <v>0</v>
      </c>
      <c r="BL334" s="15" t="s">
        <v>214</v>
      </c>
      <c r="BM334" s="190" t="s">
        <v>968</v>
      </c>
    </row>
    <row r="335" s="2" customFormat="1" ht="24.15" customHeight="1">
      <c r="A335" s="34"/>
      <c r="B335" s="177"/>
      <c r="C335" s="206" t="s">
        <v>969</v>
      </c>
      <c r="D335" s="206" t="s">
        <v>509</v>
      </c>
      <c r="E335" s="207" t="s">
        <v>970</v>
      </c>
      <c r="F335" s="208" t="s">
        <v>971</v>
      </c>
      <c r="G335" s="209" t="s">
        <v>155</v>
      </c>
      <c r="H335" s="210">
        <v>1</v>
      </c>
      <c r="I335" s="211"/>
      <c r="J335" s="212">
        <f>ROUND(I335*H335,2)</f>
        <v>0</v>
      </c>
      <c r="K335" s="213"/>
      <c r="L335" s="214"/>
      <c r="M335" s="215" t="s">
        <v>1</v>
      </c>
      <c r="N335" s="216" t="s">
        <v>41</v>
      </c>
      <c r="O335" s="78"/>
      <c r="P335" s="188">
        <f>O335*H335</f>
        <v>0</v>
      </c>
      <c r="Q335" s="188">
        <v>0.044999999999999998</v>
      </c>
      <c r="R335" s="188">
        <f>Q335*H335</f>
        <v>0.044999999999999998</v>
      </c>
      <c r="S335" s="188">
        <v>0</v>
      </c>
      <c r="T335" s="189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0" t="s">
        <v>254</v>
      </c>
      <c r="AT335" s="190" t="s">
        <v>509</v>
      </c>
      <c r="AU335" s="190" t="s">
        <v>131</v>
      </c>
      <c r="AY335" s="15" t="s">
        <v>123</v>
      </c>
      <c r="BE335" s="191">
        <f>IF(N335="základná",J335,0)</f>
        <v>0</v>
      </c>
      <c r="BF335" s="191">
        <f>IF(N335="znížená",J335,0)</f>
        <v>0</v>
      </c>
      <c r="BG335" s="191">
        <f>IF(N335="zákl. prenesená",J335,0)</f>
        <v>0</v>
      </c>
      <c r="BH335" s="191">
        <f>IF(N335="zníž. prenesená",J335,0)</f>
        <v>0</v>
      </c>
      <c r="BI335" s="191">
        <f>IF(N335="nulová",J335,0)</f>
        <v>0</v>
      </c>
      <c r="BJ335" s="15" t="s">
        <v>131</v>
      </c>
      <c r="BK335" s="191">
        <f>ROUND(I335*H335,2)</f>
        <v>0</v>
      </c>
      <c r="BL335" s="15" t="s">
        <v>214</v>
      </c>
      <c r="BM335" s="190" t="s">
        <v>972</v>
      </c>
    </row>
    <row r="336" s="2" customFormat="1" ht="24.15" customHeight="1">
      <c r="A336" s="34"/>
      <c r="B336" s="177"/>
      <c r="C336" s="206" t="s">
        <v>973</v>
      </c>
      <c r="D336" s="206" t="s">
        <v>509</v>
      </c>
      <c r="E336" s="207" t="s">
        <v>974</v>
      </c>
      <c r="F336" s="208" t="s">
        <v>975</v>
      </c>
      <c r="G336" s="209" t="s">
        <v>155</v>
      </c>
      <c r="H336" s="210">
        <v>1</v>
      </c>
      <c r="I336" s="211"/>
      <c r="J336" s="212">
        <f>ROUND(I336*H336,2)</f>
        <v>0</v>
      </c>
      <c r="K336" s="213"/>
      <c r="L336" s="214"/>
      <c r="M336" s="215" t="s">
        <v>1</v>
      </c>
      <c r="N336" s="216" t="s">
        <v>41</v>
      </c>
      <c r="O336" s="78"/>
      <c r="P336" s="188">
        <f>O336*H336</f>
        <v>0</v>
      </c>
      <c r="Q336" s="188">
        <v>0.014999999999999999</v>
      </c>
      <c r="R336" s="188">
        <f>Q336*H336</f>
        <v>0.014999999999999999</v>
      </c>
      <c r="S336" s="188">
        <v>0</v>
      </c>
      <c r="T336" s="189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0" t="s">
        <v>254</v>
      </c>
      <c r="AT336" s="190" t="s">
        <v>509</v>
      </c>
      <c r="AU336" s="190" t="s">
        <v>131</v>
      </c>
      <c r="AY336" s="15" t="s">
        <v>123</v>
      </c>
      <c r="BE336" s="191">
        <f>IF(N336="základná",J336,0)</f>
        <v>0</v>
      </c>
      <c r="BF336" s="191">
        <f>IF(N336="znížená",J336,0)</f>
        <v>0</v>
      </c>
      <c r="BG336" s="191">
        <f>IF(N336="zákl. prenesená",J336,0)</f>
        <v>0</v>
      </c>
      <c r="BH336" s="191">
        <f>IF(N336="zníž. prenesená",J336,0)</f>
        <v>0</v>
      </c>
      <c r="BI336" s="191">
        <f>IF(N336="nulová",J336,0)</f>
        <v>0</v>
      </c>
      <c r="BJ336" s="15" t="s">
        <v>131</v>
      </c>
      <c r="BK336" s="191">
        <f>ROUND(I336*H336,2)</f>
        <v>0</v>
      </c>
      <c r="BL336" s="15" t="s">
        <v>214</v>
      </c>
      <c r="BM336" s="190" t="s">
        <v>976</v>
      </c>
    </row>
    <row r="337" s="2" customFormat="1" ht="24.15" customHeight="1">
      <c r="A337" s="34"/>
      <c r="B337" s="177"/>
      <c r="C337" s="178" t="s">
        <v>977</v>
      </c>
      <c r="D337" s="178" t="s">
        <v>126</v>
      </c>
      <c r="E337" s="179" t="s">
        <v>978</v>
      </c>
      <c r="F337" s="180" t="s">
        <v>979</v>
      </c>
      <c r="G337" s="181" t="s">
        <v>155</v>
      </c>
      <c r="H337" s="182">
        <v>6</v>
      </c>
      <c r="I337" s="183"/>
      <c r="J337" s="184">
        <f>ROUND(I337*H337,2)</f>
        <v>0</v>
      </c>
      <c r="K337" s="185"/>
      <c r="L337" s="35"/>
      <c r="M337" s="186" t="s">
        <v>1</v>
      </c>
      <c r="N337" s="187" t="s">
        <v>41</v>
      </c>
      <c r="O337" s="78"/>
      <c r="P337" s="188">
        <f>O337*H337</f>
        <v>0</v>
      </c>
      <c r="Q337" s="188">
        <v>0.00025000000000000001</v>
      </c>
      <c r="R337" s="188">
        <f>Q337*H337</f>
        <v>0.0015</v>
      </c>
      <c r="S337" s="188">
        <v>0</v>
      </c>
      <c r="T337" s="189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0" t="s">
        <v>214</v>
      </c>
      <c r="AT337" s="190" t="s">
        <v>126</v>
      </c>
      <c r="AU337" s="190" t="s">
        <v>131</v>
      </c>
      <c r="AY337" s="15" t="s">
        <v>123</v>
      </c>
      <c r="BE337" s="191">
        <f>IF(N337="základná",J337,0)</f>
        <v>0</v>
      </c>
      <c r="BF337" s="191">
        <f>IF(N337="znížená",J337,0)</f>
        <v>0</v>
      </c>
      <c r="BG337" s="191">
        <f>IF(N337="zákl. prenesená",J337,0)</f>
        <v>0</v>
      </c>
      <c r="BH337" s="191">
        <f>IF(N337="zníž. prenesená",J337,0)</f>
        <v>0</v>
      </c>
      <c r="BI337" s="191">
        <f>IF(N337="nulová",J337,0)</f>
        <v>0</v>
      </c>
      <c r="BJ337" s="15" t="s">
        <v>131</v>
      </c>
      <c r="BK337" s="191">
        <f>ROUND(I337*H337,2)</f>
        <v>0</v>
      </c>
      <c r="BL337" s="15" t="s">
        <v>214</v>
      </c>
      <c r="BM337" s="190" t="s">
        <v>980</v>
      </c>
    </row>
    <row r="338" s="2" customFormat="1" ht="37.8" customHeight="1">
      <c r="A338" s="34"/>
      <c r="B338" s="177"/>
      <c r="C338" s="206" t="s">
        <v>981</v>
      </c>
      <c r="D338" s="206" t="s">
        <v>509</v>
      </c>
      <c r="E338" s="207" t="s">
        <v>982</v>
      </c>
      <c r="F338" s="208" t="s">
        <v>983</v>
      </c>
      <c r="G338" s="209" t="s">
        <v>160</v>
      </c>
      <c r="H338" s="210">
        <v>13.818</v>
      </c>
      <c r="I338" s="211"/>
      <c r="J338" s="212">
        <f>ROUND(I338*H338,2)</f>
        <v>0</v>
      </c>
      <c r="K338" s="213"/>
      <c r="L338" s="214"/>
      <c r="M338" s="215" t="s">
        <v>1</v>
      </c>
      <c r="N338" s="216" t="s">
        <v>41</v>
      </c>
      <c r="O338" s="78"/>
      <c r="P338" s="188">
        <f>O338*H338</f>
        <v>0</v>
      </c>
      <c r="Q338" s="188">
        <v>0.00114</v>
      </c>
      <c r="R338" s="188">
        <f>Q338*H338</f>
        <v>0.015752519999999999</v>
      </c>
      <c r="S338" s="188">
        <v>0</v>
      </c>
      <c r="T338" s="189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0" t="s">
        <v>254</v>
      </c>
      <c r="AT338" s="190" t="s">
        <v>509</v>
      </c>
      <c r="AU338" s="190" t="s">
        <v>131</v>
      </c>
      <c r="AY338" s="15" t="s">
        <v>123</v>
      </c>
      <c r="BE338" s="191">
        <f>IF(N338="základná",J338,0)</f>
        <v>0</v>
      </c>
      <c r="BF338" s="191">
        <f>IF(N338="znížená",J338,0)</f>
        <v>0</v>
      </c>
      <c r="BG338" s="191">
        <f>IF(N338="zákl. prenesená",J338,0)</f>
        <v>0</v>
      </c>
      <c r="BH338" s="191">
        <f>IF(N338="zníž. prenesená",J338,0)</f>
        <v>0</v>
      </c>
      <c r="BI338" s="191">
        <f>IF(N338="nulová",J338,0)</f>
        <v>0</v>
      </c>
      <c r="BJ338" s="15" t="s">
        <v>131</v>
      </c>
      <c r="BK338" s="191">
        <f>ROUND(I338*H338,2)</f>
        <v>0</v>
      </c>
      <c r="BL338" s="15" t="s">
        <v>214</v>
      </c>
      <c r="BM338" s="190" t="s">
        <v>984</v>
      </c>
    </row>
    <row r="339" s="2" customFormat="1" ht="24.15" customHeight="1">
      <c r="A339" s="34"/>
      <c r="B339" s="177"/>
      <c r="C339" s="178" t="s">
        <v>985</v>
      </c>
      <c r="D339" s="178" t="s">
        <v>126</v>
      </c>
      <c r="E339" s="179" t="s">
        <v>986</v>
      </c>
      <c r="F339" s="180" t="s">
        <v>987</v>
      </c>
      <c r="G339" s="181" t="s">
        <v>155</v>
      </c>
      <c r="H339" s="182">
        <v>5</v>
      </c>
      <c r="I339" s="183"/>
      <c r="J339" s="184">
        <f>ROUND(I339*H339,2)</f>
        <v>0</v>
      </c>
      <c r="K339" s="185"/>
      <c r="L339" s="35"/>
      <c r="M339" s="186" t="s">
        <v>1</v>
      </c>
      <c r="N339" s="187" t="s">
        <v>41</v>
      </c>
      <c r="O339" s="78"/>
      <c r="P339" s="188">
        <f>O339*H339</f>
        <v>0</v>
      </c>
      <c r="Q339" s="188">
        <v>0.00025999999999999998</v>
      </c>
      <c r="R339" s="188">
        <f>Q339*H339</f>
        <v>0.0012999999999999999</v>
      </c>
      <c r="S339" s="188">
        <v>0</v>
      </c>
      <c r="T339" s="189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0" t="s">
        <v>214</v>
      </c>
      <c r="AT339" s="190" t="s">
        <v>126</v>
      </c>
      <c r="AU339" s="190" t="s">
        <v>131</v>
      </c>
      <c r="AY339" s="15" t="s">
        <v>123</v>
      </c>
      <c r="BE339" s="191">
        <f>IF(N339="základná",J339,0)</f>
        <v>0</v>
      </c>
      <c r="BF339" s="191">
        <f>IF(N339="znížená",J339,0)</f>
        <v>0</v>
      </c>
      <c r="BG339" s="191">
        <f>IF(N339="zákl. prenesená",J339,0)</f>
        <v>0</v>
      </c>
      <c r="BH339" s="191">
        <f>IF(N339="zníž. prenesená",J339,0)</f>
        <v>0</v>
      </c>
      <c r="BI339" s="191">
        <f>IF(N339="nulová",J339,0)</f>
        <v>0</v>
      </c>
      <c r="BJ339" s="15" t="s">
        <v>131</v>
      </c>
      <c r="BK339" s="191">
        <f>ROUND(I339*H339,2)</f>
        <v>0</v>
      </c>
      <c r="BL339" s="15" t="s">
        <v>214</v>
      </c>
      <c r="BM339" s="190" t="s">
        <v>988</v>
      </c>
    </row>
    <row r="340" s="2" customFormat="1" ht="24.15" customHeight="1">
      <c r="A340" s="34"/>
      <c r="B340" s="177"/>
      <c r="C340" s="178" t="s">
        <v>989</v>
      </c>
      <c r="D340" s="178" t="s">
        <v>126</v>
      </c>
      <c r="E340" s="179" t="s">
        <v>990</v>
      </c>
      <c r="F340" s="180" t="s">
        <v>991</v>
      </c>
      <c r="G340" s="181" t="s">
        <v>155</v>
      </c>
      <c r="H340" s="182">
        <v>1</v>
      </c>
      <c r="I340" s="183"/>
      <c r="J340" s="184">
        <f>ROUND(I340*H340,2)</f>
        <v>0</v>
      </c>
      <c r="K340" s="185"/>
      <c r="L340" s="35"/>
      <c r="M340" s="186" t="s">
        <v>1</v>
      </c>
      <c r="N340" s="187" t="s">
        <v>41</v>
      </c>
      <c r="O340" s="78"/>
      <c r="P340" s="188">
        <f>O340*H340</f>
        <v>0</v>
      </c>
      <c r="Q340" s="188">
        <v>0.00029999999999999997</v>
      </c>
      <c r="R340" s="188">
        <f>Q340*H340</f>
        <v>0.00029999999999999997</v>
      </c>
      <c r="S340" s="188">
        <v>0</v>
      </c>
      <c r="T340" s="189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0" t="s">
        <v>214</v>
      </c>
      <c r="AT340" s="190" t="s">
        <v>126</v>
      </c>
      <c r="AU340" s="190" t="s">
        <v>131</v>
      </c>
      <c r="AY340" s="15" t="s">
        <v>123</v>
      </c>
      <c r="BE340" s="191">
        <f>IF(N340="základná",J340,0)</f>
        <v>0</v>
      </c>
      <c r="BF340" s="191">
        <f>IF(N340="znížená",J340,0)</f>
        <v>0</v>
      </c>
      <c r="BG340" s="191">
        <f>IF(N340="zákl. prenesená",J340,0)</f>
        <v>0</v>
      </c>
      <c r="BH340" s="191">
        <f>IF(N340="zníž. prenesená",J340,0)</f>
        <v>0</v>
      </c>
      <c r="BI340" s="191">
        <f>IF(N340="nulová",J340,0)</f>
        <v>0</v>
      </c>
      <c r="BJ340" s="15" t="s">
        <v>131</v>
      </c>
      <c r="BK340" s="191">
        <f>ROUND(I340*H340,2)</f>
        <v>0</v>
      </c>
      <c r="BL340" s="15" t="s">
        <v>214</v>
      </c>
      <c r="BM340" s="190" t="s">
        <v>992</v>
      </c>
    </row>
    <row r="341" s="12" customFormat="1" ht="22.8" customHeight="1">
      <c r="A341" s="12"/>
      <c r="B341" s="165"/>
      <c r="C341" s="12"/>
      <c r="D341" s="166" t="s">
        <v>74</v>
      </c>
      <c r="E341" s="175" t="s">
        <v>290</v>
      </c>
      <c r="F341" s="175" t="s">
        <v>291</v>
      </c>
      <c r="G341" s="12"/>
      <c r="H341" s="12"/>
      <c r="I341" s="168"/>
      <c r="J341" s="176">
        <f>BK341</f>
        <v>0</v>
      </c>
      <c r="K341" s="12"/>
      <c r="L341" s="165"/>
      <c r="M341" s="169"/>
      <c r="N341" s="170"/>
      <c r="O341" s="170"/>
      <c r="P341" s="171">
        <f>P342</f>
        <v>0</v>
      </c>
      <c r="Q341" s="170"/>
      <c r="R341" s="171">
        <f>R342</f>
        <v>0.00094250000000000009</v>
      </c>
      <c r="S341" s="170"/>
      <c r="T341" s="172">
        <f>T342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66" t="s">
        <v>131</v>
      </c>
      <c r="AT341" s="173" t="s">
        <v>74</v>
      </c>
      <c r="AU341" s="173" t="s">
        <v>83</v>
      </c>
      <c r="AY341" s="166" t="s">
        <v>123</v>
      </c>
      <c r="BK341" s="174">
        <f>BK342</f>
        <v>0</v>
      </c>
    </row>
    <row r="342" s="2" customFormat="1" ht="16.5" customHeight="1">
      <c r="A342" s="34"/>
      <c r="B342" s="177"/>
      <c r="C342" s="178" t="s">
        <v>993</v>
      </c>
      <c r="D342" s="178" t="s">
        <v>126</v>
      </c>
      <c r="E342" s="179" t="s">
        <v>994</v>
      </c>
      <c r="F342" s="180" t="s">
        <v>995</v>
      </c>
      <c r="G342" s="181" t="s">
        <v>160</v>
      </c>
      <c r="H342" s="182">
        <v>18.850000000000001</v>
      </c>
      <c r="I342" s="183"/>
      <c r="J342" s="184">
        <f>ROUND(I342*H342,2)</f>
        <v>0</v>
      </c>
      <c r="K342" s="185"/>
      <c r="L342" s="35"/>
      <c r="M342" s="186" t="s">
        <v>1</v>
      </c>
      <c r="N342" s="187" t="s">
        <v>41</v>
      </c>
      <c r="O342" s="78"/>
      <c r="P342" s="188">
        <f>O342*H342</f>
        <v>0</v>
      </c>
      <c r="Q342" s="188">
        <v>5.0000000000000002E-05</v>
      </c>
      <c r="R342" s="188">
        <f>Q342*H342</f>
        <v>0.00094250000000000009</v>
      </c>
      <c r="S342" s="188">
        <v>0</v>
      </c>
      <c r="T342" s="189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0" t="s">
        <v>214</v>
      </c>
      <c r="AT342" s="190" t="s">
        <v>126</v>
      </c>
      <c r="AU342" s="190" t="s">
        <v>131</v>
      </c>
      <c r="AY342" s="15" t="s">
        <v>123</v>
      </c>
      <c r="BE342" s="191">
        <f>IF(N342="základná",J342,0)</f>
        <v>0</v>
      </c>
      <c r="BF342" s="191">
        <f>IF(N342="znížená",J342,0)</f>
        <v>0</v>
      </c>
      <c r="BG342" s="191">
        <f>IF(N342="zákl. prenesená",J342,0)</f>
        <v>0</v>
      </c>
      <c r="BH342" s="191">
        <f>IF(N342="zníž. prenesená",J342,0)</f>
        <v>0</v>
      </c>
      <c r="BI342" s="191">
        <f>IF(N342="nulová",J342,0)</f>
        <v>0</v>
      </c>
      <c r="BJ342" s="15" t="s">
        <v>131</v>
      </c>
      <c r="BK342" s="191">
        <f>ROUND(I342*H342,2)</f>
        <v>0</v>
      </c>
      <c r="BL342" s="15" t="s">
        <v>214</v>
      </c>
      <c r="BM342" s="190" t="s">
        <v>996</v>
      </c>
    </row>
    <row r="343" s="12" customFormat="1" ht="22.8" customHeight="1">
      <c r="A343" s="12"/>
      <c r="B343" s="165"/>
      <c r="C343" s="12"/>
      <c r="D343" s="166" t="s">
        <v>74</v>
      </c>
      <c r="E343" s="175" t="s">
        <v>997</v>
      </c>
      <c r="F343" s="175" t="s">
        <v>998</v>
      </c>
      <c r="G343" s="12"/>
      <c r="H343" s="12"/>
      <c r="I343" s="168"/>
      <c r="J343" s="176">
        <f>BK343</f>
        <v>0</v>
      </c>
      <c r="K343" s="12"/>
      <c r="L343" s="165"/>
      <c r="M343" s="169"/>
      <c r="N343" s="170"/>
      <c r="O343" s="170"/>
      <c r="P343" s="171">
        <f>SUM(P344:P354)</f>
        <v>0</v>
      </c>
      <c r="Q343" s="170"/>
      <c r="R343" s="171">
        <f>SUM(R344:R354)</f>
        <v>5.141086829999999</v>
      </c>
      <c r="S343" s="170"/>
      <c r="T343" s="172">
        <f>SUM(T344:T354)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66" t="s">
        <v>131</v>
      </c>
      <c r="AT343" s="173" t="s">
        <v>74</v>
      </c>
      <c r="AU343" s="173" t="s">
        <v>83</v>
      </c>
      <c r="AY343" s="166" t="s">
        <v>123</v>
      </c>
      <c r="BK343" s="174">
        <f>SUM(BK344:BK354)</f>
        <v>0</v>
      </c>
    </row>
    <row r="344" s="2" customFormat="1" ht="24.15" customHeight="1">
      <c r="A344" s="34"/>
      <c r="B344" s="177"/>
      <c r="C344" s="178" t="s">
        <v>999</v>
      </c>
      <c r="D344" s="178" t="s">
        <v>126</v>
      </c>
      <c r="E344" s="179" t="s">
        <v>1000</v>
      </c>
      <c r="F344" s="180" t="s">
        <v>1001</v>
      </c>
      <c r="G344" s="181" t="s">
        <v>129</v>
      </c>
      <c r="H344" s="182">
        <v>8.9640000000000004</v>
      </c>
      <c r="I344" s="183"/>
      <c r="J344" s="184">
        <f>ROUND(I344*H344,2)</f>
        <v>0</v>
      </c>
      <c r="K344" s="185"/>
      <c r="L344" s="35"/>
      <c r="M344" s="186" t="s">
        <v>1</v>
      </c>
      <c r="N344" s="187" t="s">
        <v>41</v>
      </c>
      <c r="O344" s="78"/>
      <c r="P344" s="188">
        <f>O344*H344</f>
        <v>0</v>
      </c>
      <c r="Q344" s="188">
        <v>0.044269999999999997</v>
      </c>
      <c r="R344" s="188">
        <f>Q344*H344</f>
        <v>0.39683627999999999</v>
      </c>
      <c r="S344" s="188">
        <v>0</v>
      </c>
      <c r="T344" s="189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0" t="s">
        <v>214</v>
      </c>
      <c r="AT344" s="190" t="s">
        <v>126</v>
      </c>
      <c r="AU344" s="190" t="s">
        <v>131</v>
      </c>
      <c r="AY344" s="15" t="s">
        <v>123</v>
      </c>
      <c r="BE344" s="191">
        <f>IF(N344="základná",J344,0)</f>
        <v>0</v>
      </c>
      <c r="BF344" s="191">
        <f>IF(N344="znížená",J344,0)</f>
        <v>0</v>
      </c>
      <c r="BG344" s="191">
        <f>IF(N344="zákl. prenesená",J344,0)</f>
        <v>0</v>
      </c>
      <c r="BH344" s="191">
        <f>IF(N344="zníž. prenesená",J344,0)</f>
        <v>0</v>
      </c>
      <c r="BI344" s="191">
        <f>IF(N344="nulová",J344,0)</f>
        <v>0</v>
      </c>
      <c r="BJ344" s="15" t="s">
        <v>131</v>
      </c>
      <c r="BK344" s="191">
        <f>ROUND(I344*H344,2)</f>
        <v>0</v>
      </c>
      <c r="BL344" s="15" t="s">
        <v>214</v>
      </c>
      <c r="BM344" s="190" t="s">
        <v>1002</v>
      </c>
    </row>
    <row r="345" s="2" customFormat="1" ht="21.75" customHeight="1">
      <c r="A345" s="34"/>
      <c r="B345" s="177"/>
      <c r="C345" s="206" t="s">
        <v>1003</v>
      </c>
      <c r="D345" s="206" t="s">
        <v>509</v>
      </c>
      <c r="E345" s="207" t="s">
        <v>1004</v>
      </c>
      <c r="F345" s="208" t="s">
        <v>1005</v>
      </c>
      <c r="G345" s="209" t="s">
        <v>129</v>
      </c>
      <c r="H345" s="210">
        <v>9.3230000000000004</v>
      </c>
      <c r="I345" s="211"/>
      <c r="J345" s="212">
        <f>ROUND(I345*H345,2)</f>
        <v>0</v>
      </c>
      <c r="K345" s="213"/>
      <c r="L345" s="214"/>
      <c r="M345" s="215" t="s">
        <v>1</v>
      </c>
      <c r="N345" s="216" t="s">
        <v>41</v>
      </c>
      <c r="O345" s="78"/>
      <c r="P345" s="188">
        <f>O345*H345</f>
        <v>0</v>
      </c>
      <c r="Q345" s="188">
        <v>0.021000000000000001</v>
      </c>
      <c r="R345" s="188">
        <f>Q345*H345</f>
        <v>0.19578300000000001</v>
      </c>
      <c r="S345" s="188">
        <v>0</v>
      </c>
      <c r="T345" s="189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0" t="s">
        <v>254</v>
      </c>
      <c r="AT345" s="190" t="s">
        <v>509</v>
      </c>
      <c r="AU345" s="190" t="s">
        <v>131</v>
      </c>
      <c r="AY345" s="15" t="s">
        <v>123</v>
      </c>
      <c r="BE345" s="191">
        <f>IF(N345="základná",J345,0)</f>
        <v>0</v>
      </c>
      <c r="BF345" s="191">
        <f>IF(N345="znížená",J345,0)</f>
        <v>0</v>
      </c>
      <c r="BG345" s="191">
        <f>IF(N345="zákl. prenesená",J345,0)</f>
        <v>0</v>
      </c>
      <c r="BH345" s="191">
        <f>IF(N345="zníž. prenesená",J345,0)</f>
        <v>0</v>
      </c>
      <c r="BI345" s="191">
        <f>IF(N345="nulová",J345,0)</f>
        <v>0</v>
      </c>
      <c r="BJ345" s="15" t="s">
        <v>131</v>
      </c>
      <c r="BK345" s="191">
        <f>ROUND(I345*H345,2)</f>
        <v>0</v>
      </c>
      <c r="BL345" s="15" t="s">
        <v>214</v>
      </c>
      <c r="BM345" s="190" t="s">
        <v>1006</v>
      </c>
    </row>
    <row r="346" s="2" customFormat="1" ht="16.5" customHeight="1">
      <c r="A346" s="34"/>
      <c r="B346" s="177"/>
      <c r="C346" s="178" t="s">
        <v>1007</v>
      </c>
      <c r="D346" s="178" t="s">
        <v>126</v>
      </c>
      <c r="E346" s="179" t="s">
        <v>1008</v>
      </c>
      <c r="F346" s="180" t="s">
        <v>1009</v>
      </c>
      <c r="G346" s="181" t="s">
        <v>160</v>
      </c>
      <c r="H346" s="182">
        <v>53</v>
      </c>
      <c r="I346" s="183"/>
      <c r="J346" s="184">
        <f>ROUND(I346*H346,2)</f>
        <v>0</v>
      </c>
      <c r="K346" s="185"/>
      <c r="L346" s="35"/>
      <c r="M346" s="186" t="s">
        <v>1</v>
      </c>
      <c r="N346" s="187" t="s">
        <v>41</v>
      </c>
      <c r="O346" s="78"/>
      <c r="P346" s="188">
        <f>O346*H346</f>
        <v>0</v>
      </c>
      <c r="Q346" s="188">
        <v>0.0022300000000000002</v>
      </c>
      <c r="R346" s="188">
        <f>Q346*H346</f>
        <v>0.11819000000000002</v>
      </c>
      <c r="S346" s="188">
        <v>0</v>
      </c>
      <c r="T346" s="189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0" t="s">
        <v>214</v>
      </c>
      <c r="AT346" s="190" t="s">
        <v>126</v>
      </c>
      <c r="AU346" s="190" t="s">
        <v>131</v>
      </c>
      <c r="AY346" s="15" t="s">
        <v>123</v>
      </c>
      <c r="BE346" s="191">
        <f>IF(N346="základná",J346,0)</f>
        <v>0</v>
      </c>
      <c r="BF346" s="191">
        <f>IF(N346="znížená",J346,0)</f>
        <v>0</v>
      </c>
      <c r="BG346" s="191">
        <f>IF(N346="zákl. prenesená",J346,0)</f>
        <v>0</v>
      </c>
      <c r="BH346" s="191">
        <f>IF(N346="zníž. prenesená",J346,0)</f>
        <v>0</v>
      </c>
      <c r="BI346" s="191">
        <f>IF(N346="nulová",J346,0)</f>
        <v>0</v>
      </c>
      <c r="BJ346" s="15" t="s">
        <v>131</v>
      </c>
      <c r="BK346" s="191">
        <f>ROUND(I346*H346,2)</f>
        <v>0</v>
      </c>
      <c r="BL346" s="15" t="s">
        <v>214</v>
      </c>
      <c r="BM346" s="190" t="s">
        <v>1010</v>
      </c>
    </row>
    <row r="347" s="2" customFormat="1" ht="24.15" customHeight="1">
      <c r="A347" s="34"/>
      <c r="B347" s="177"/>
      <c r="C347" s="206" t="s">
        <v>1011</v>
      </c>
      <c r="D347" s="206" t="s">
        <v>509</v>
      </c>
      <c r="E347" s="207" t="s">
        <v>1012</v>
      </c>
      <c r="F347" s="208" t="s">
        <v>1013</v>
      </c>
      <c r="G347" s="209" t="s">
        <v>129</v>
      </c>
      <c r="H347" s="210">
        <v>3.5830000000000002</v>
      </c>
      <c r="I347" s="211"/>
      <c r="J347" s="212">
        <f>ROUND(I347*H347,2)</f>
        <v>0</v>
      </c>
      <c r="K347" s="213"/>
      <c r="L347" s="214"/>
      <c r="M347" s="215" t="s">
        <v>1</v>
      </c>
      <c r="N347" s="216" t="s">
        <v>41</v>
      </c>
      <c r="O347" s="78"/>
      <c r="P347" s="188">
        <f>O347*H347</f>
        <v>0</v>
      </c>
      <c r="Q347" s="188">
        <v>0.023</v>
      </c>
      <c r="R347" s="188">
        <f>Q347*H347</f>
        <v>0.082408999999999996</v>
      </c>
      <c r="S347" s="188">
        <v>0</v>
      </c>
      <c r="T347" s="189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90" t="s">
        <v>254</v>
      </c>
      <c r="AT347" s="190" t="s">
        <v>509</v>
      </c>
      <c r="AU347" s="190" t="s">
        <v>131</v>
      </c>
      <c r="AY347" s="15" t="s">
        <v>123</v>
      </c>
      <c r="BE347" s="191">
        <f>IF(N347="základná",J347,0)</f>
        <v>0</v>
      </c>
      <c r="BF347" s="191">
        <f>IF(N347="znížená",J347,0)</f>
        <v>0</v>
      </c>
      <c r="BG347" s="191">
        <f>IF(N347="zákl. prenesená",J347,0)</f>
        <v>0</v>
      </c>
      <c r="BH347" s="191">
        <f>IF(N347="zníž. prenesená",J347,0)</f>
        <v>0</v>
      </c>
      <c r="BI347" s="191">
        <f>IF(N347="nulová",J347,0)</f>
        <v>0</v>
      </c>
      <c r="BJ347" s="15" t="s">
        <v>131</v>
      </c>
      <c r="BK347" s="191">
        <f>ROUND(I347*H347,2)</f>
        <v>0</v>
      </c>
      <c r="BL347" s="15" t="s">
        <v>214</v>
      </c>
      <c r="BM347" s="190" t="s">
        <v>1014</v>
      </c>
    </row>
    <row r="348" s="2" customFormat="1" ht="24.15" customHeight="1">
      <c r="A348" s="34"/>
      <c r="B348" s="177"/>
      <c r="C348" s="178" t="s">
        <v>1015</v>
      </c>
      <c r="D348" s="178" t="s">
        <v>126</v>
      </c>
      <c r="E348" s="179" t="s">
        <v>1016</v>
      </c>
      <c r="F348" s="180" t="s">
        <v>1017</v>
      </c>
      <c r="G348" s="181" t="s">
        <v>160</v>
      </c>
      <c r="H348" s="182">
        <v>18.167999999999999</v>
      </c>
      <c r="I348" s="183"/>
      <c r="J348" s="184">
        <f>ROUND(I348*H348,2)</f>
        <v>0</v>
      </c>
      <c r="K348" s="185"/>
      <c r="L348" s="35"/>
      <c r="M348" s="186" t="s">
        <v>1</v>
      </c>
      <c r="N348" s="187" t="s">
        <v>41</v>
      </c>
      <c r="O348" s="78"/>
      <c r="P348" s="188">
        <f>O348*H348</f>
        <v>0</v>
      </c>
      <c r="Q348" s="188">
        <v>0.0066499999999999997</v>
      </c>
      <c r="R348" s="188">
        <f>Q348*H348</f>
        <v>0.12081719999999999</v>
      </c>
      <c r="S348" s="188">
        <v>0</v>
      </c>
      <c r="T348" s="189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0" t="s">
        <v>214</v>
      </c>
      <c r="AT348" s="190" t="s">
        <v>126</v>
      </c>
      <c r="AU348" s="190" t="s">
        <v>131</v>
      </c>
      <c r="AY348" s="15" t="s">
        <v>123</v>
      </c>
      <c r="BE348" s="191">
        <f>IF(N348="základná",J348,0)</f>
        <v>0</v>
      </c>
      <c r="BF348" s="191">
        <f>IF(N348="znížená",J348,0)</f>
        <v>0</v>
      </c>
      <c r="BG348" s="191">
        <f>IF(N348="zákl. prenesená",J348,0)</f>
        <v>0</v>
      </c>
      <c r="BH348" s="191">
        <f>IF(N348="zníž. prenesená",J348,0)</f>
        <v>0</v>
      </c>
      <c r="BI348" s="191">
        <f>IF(N348="nulová",J348,0)</f>
        <v>0</v>
      </c>
      <c r="BJ348" s="15" t="s">
        <v>131</v>
      </c>
      <c r="BK348" s="191">
        <f>ROUND(I348*H348,2)</f>
        <v>0</v>
      </c>
      <c r="BL348" s="15" t="s">
        <v>214</v>
      </c>
      <c r="BM348" s="190" t="s">
        <v>1018</v>
      </c>
    </row>
    <row r="349" s="2" customFormat="1" ht="24.15" customHeight="1">
      <c r="A349" s="34"/>
      <c r="B349" s="177"/>
      <c r="C349" s="206" t="s">
        <v>1019</v>
      </c>
      <c r="D349" s="206" t="s">
        <v>509</v>
      </c>
      <c r="E349" s="207" t="s">
        <v>1012</v>
      </c>
      <c r="F349" s="208" t="s">
        <v>1013</v>
      </c>
      <c r="G349" s="209" t="s">
        <v>129</v>
      </c>
      <c r="H349" s="210">
        <v>1.228</v>
      </c>
      <c r="I349" s="211"/>
      <c r="J349" s="212">
        <f>ROUND(I349*H349,2)</f>
        <v>0</v>
      </c>
      <c r="K349" s="213"/>
      <c r="L349" s="214"/>
      <c r="M349" s="215" t="s">
        <v>1</v>
      </c>
      <c r="N349" s="216" t="s">
        <v>41</v>
      </c>
      <c r="O349" s="78"/>
      <c r="P349" s="188">
        <f>O349*H349</f>
        <v>0</v>
      </c>
      <c r="Q349" s="188">
        <v>0.023</v>
      </c>
      <c r="R349" s="188">
        <f>Q349*H349</f>
        <v>0.028243999999999998</v>
      </c>
      <c r="S349" s="188">
        <v>0</v>
      </c>
      <c r="T349" s="189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0" t="s">
        <v>254</v>
      </c>
      <c r="AT349" s="190" t="s">
        <v>509</v>
      </c>
      <c r="AU349" s="190" t="s">
        <v>131</v>
      </c>
      <c r="AY349" s="15" t="s">
        <v>123</v>
      </c>
      <c r="BE349" s="191">
        <f>IF(N349="základná",J349,0)</f>
        <v>0</v>
      </c>
      <c r="BF349" s="191">
        <f>IF(N349="znížená",J349,0)</f>
        <v>0</v>
      </c>
      <c r="BG349" s="191">
        <f>IF(N349="zákl. prenesená",J349,0)</f>
        <v>0</v>
      </c>
      <c r="BH349" s="191">
        <f>IF(N349="zníž. prenesená",J349,0)</f>
        <v>0</v>
      </c>
      <c r="BI349" s="191">
        <f>IF(N349="nulová",J349,0)</f>
        <v>0</v>
      </c>
      <c r="BJ349" s="15" t="s">
        <v>131</v>
      </c>
      <c r="BK349" s="191">
        <f>ROUND(I349*H349,2)</f>
        <v>0</v>
      </c>
      <c r="BL349" s="15" t="s">
        <v>214</v>
      </c>
      <c r="BM349" s="190" t="s">
        <v>1020</v>
      </c>
    </row>
    <row r="350" s="2" customFormat="1" ht="21.75" customHeight="1">
      <c r="A350" s="34"/>
      <c r="B350" s="177"/>
      <c r="C350" s="178" t="s">
        <v>1021</v>
      </c>
      <c r="D350" s="178" t="s">
        <v>126</v>
      </c>
      <c r="E350" s="179" t="s">
        <v>1022</v>
      </c>
      <c r="F350" s="180" t="s">
        <v>1023</v>
      </c>
      <c r="G350" s="181" t="s">
        <v>129</v>
      </c>
      <c r="H350" s="182">
        <v>59.869999999999997</v>
      </c>
      <c r="I350" s="183"/>
      <c r="J350" s="184">
        <f>ROUND(I350*H350,2)</f>
        <v>0</v>
      </c>
      <c r="K350" s="185"/>
      <c r="L350" s="35"/>
      <c r="M350" s="186" t="s">
        <v>1</v>
      </c>
      <c r="N350" s="187" t="s">
        <v>41</v>
      </c>
      <c r="O350" s="78"/>
      <c r="P350" s="188">
        <f>O350*H350</f>
        <v>0</v>
      </c>
      <c r="Q350" s="188">
        <v>0.04462</v>
      </c>
      <c r="R350" s="188">
        <f>Q350*H350</f>
        <v>2.6713993999999999</v>
      </c>
      <c r="S350" s="188">
        <v>0</v>
      </c>
      <c r="T350" s="189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0" t="s">
        <v>214</v>
      </c>
      <c r="AT350" s="190" t="s">
        <v>126</v>
      </c>
      <c r="AU350" s="190" t="s">
        <v>131</v>
      </c>
      <c r="AY350" s="15" t="s">
        <v>123</v>
      </c>
      <c r="BE350" s="191">
        <f>IF(N350="základná",J350,0)</f>
        <v>0</v>
      </c>
      <c r="BF350" s="191">
        <f>IF(N350="znížená",J350,0)</f>
        <v>0</v>
      </c>
      <c r="BG350" s="191">
        <f>IF(N350="zákl. prenesená",J350,0)</f>
        <v>0</v>
      </c>
      <c r="BH350" s="191">
        <f>IF(N350="zníž. prenesená",J350,0)</f>
        <v>0</v>
      </c>
      <c r="BI350" s="191">
        <f>IF(N350="nulová",J350,0)</f>
        <v>0</v>
      </c>
      <c r="BJ350" s="15" t="s">
        <v>131</v>
      </c>
      <c r="BK350" s="191">
        <f>ROUND(I350*H350,2)</f>
        <v>0</v>
      </c>
      <c r="BL350" s="15" t="s">
        <v>214</v>
      </c>
      <c r="BM350" s="190" t="s">
        <v>1024</v>
      </c>
    </row>
    <row r="351" s="2" customFormat="1" ht="16.5" customHeight="1">
      <c r="A351" s="34"/>
      <c r="B351" s="177"/>
      <c r="C351" s="206" t="s">
        <v>1025</v>
      </c>
      <c r="D351" s="206" t="s">
        <v>509</v>
      </c>
      <c r="E351" s="207" t="s">
        <v>1026</v>
      </c>
      <c r="F351" s="208" t="s">
        <v>1027</v>
      </c>
      <c r="G351" s="209" t="s">
        <v>129</v>
      </c>
      <c r="H351" s="210">
        <v>62.265000000000001</v>
      </c>
      <c r="I351" s="211"/>
      <c r="J351" s="212">
        <f>ROUND(I351*H351,2)</f>
        <v>0</v>
      </c>
      <c r="K351" s="213"/>
      <c r="L351" s="214"/>
      <c r="M351" s="215" t="s">
        <v>1</v>
      </c>
      <c r="N351" s="216" t="s">
        <v>41</v>
      </c>
      <c r="O351" s="78"/>
      <c r="P351" s="188">
        <f>O351*H351</f>
        <v>0</v>
      </c>
      <c r="Q351" s="188">
        <v>0.0155</v>
      </c>
      <c r="R351" s="188">
        <f>Q351*H351</f>
        <v>0.96510750000000001</v>
      </c>
      <c r="S351" s="188">
        <v>0</v>
      </c>
      <c r="T351" s="189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0" t="s">
        <v>254</v>
      </c>
      <c r="AT351" s="190" t="s">
        <v>509</v>
      </c>
      <c r="AU351" s="190" t="s">
        <v>131</v>
      </c>
      <c r="AY351" s="15" t="s">
        <v>123</v>
      </c>
      <c r="BE351" s="191">
        <f>IF(N351="základná",J351,0)</f>
        <v>0</v>
      </c>
      <c r="BF351" s="191">
        <f>IF(N351="znížená",J351,0)</f>
        <v>0</v>
      </c>
      <c r="BG351" s="191">
        <f>IF(N351="zákl. prenesená",J351,0)</f>
        <v>0</v>
      </c>
      <c r="BH351" s="191">
        <f>IF(N351="zníž. prenesená",J351,0)</f>
        <v>0</v>
      </c>
      <c r="BI351" s="191">
        <f>IF(N351="nulová",J351,0)</f>
        <v>0</v>
      </c>
      <c r="BJ351" s="15" t="s">
        <v>131</v>
      </c>
      <c r="BK351" s="191">
        <f>ROUND(I351*H351,2)</f>
        <v>0</v>
      </c>
      <c r="BL351" s="15" t="s">
        <v>214</v>
      </c>
      <c r="BM351" s="190" t="s">
        <v>1028</v>
      </c>
    </row>
    <row r="352" s="2" customFormat="1" ht="24.15" customHeight="1">
      <c r="A352" s="34"/>
      <c r="B352" s="177"/>
      <c r="C352" s="178" t="s">
        <v>1029</v>
      </c>
      <c r="D352" s="178" t="s">
        <v>126</v>
      </c>
      <c r="E352" s="179" t="s">
        <v>1030</v>
      </c>
      <c r="F352" s="180" t="s">
        <v>1031</v>
      </c>
      <c r="G352" s="181" t="s">
        <v>129</v>
      </c>
      <c r="H352" s="182">
        <v>9.3699999999999992</v>
      </c>
      <c r="I352" s="183"/>
      <c r="J352" s="184">
        <f>ROUND(I352*H352,2)</f>
        <v>0</v>
      </c>
      <c r="K352" s="185"/>
      <c r="L352" s="35"/>
      <c r="M352" s="186" t="s">
        <v>1</v>
      </c>
      <c r="N352" s="187" t="s">
        <v>41</v>
      </c>
      <c r="O352" s="78"/>
      <c r="P352" s="188">
        <f>O352*H352</f>
        <v>0</v>
      </c>
      <c r="Q352" s="188">
        <v>0.044400000000000002</v>
      </c>
      <c r="R352" s="188">
        <f>Q352*H352</f>
        <v>0.41602800000000001</v>
      </c>
      <c r="S352" s="188">
        <v>0</v>
      </c>
      <c r="T352" s="189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90" t="s">
        <v>214</v>
      </c>
      <c r="AT352" s="190" t="s">
        <v>126</v>
      </c>
      <c r="AU352" s="190" t="s">
        <v>131</v>
      </c>
      <c r="AY352" s="15" t="s">
        <v>123</v>
      </c>
      <c r="BE352" s="191">
        <f>IF(N352="základná",J352,0)</f>
        <v>0</v>
      </c>
      <c r="BF352" s="191">
        <f>IF(N352="znížená",J352,0)</f>
        <v>0</v>
      </c>
      <c r="BG352" s="191">
        <f>IF(N352="zákl. prenesená",J352,0)</f>
        <v>0</v>
      </c>
      <c r="BH352" s="191">
        <f>IF(N352="zníž. prenesená",J352,0)</f>
        <v>0</v>
      </c>
      <c r="BI352" s="191">
        <f>IF(N352="nulová",J352,0)</f>
        <v>0</v>
      </c>
      <c r="BJ352" s="15" t="s">
        <v>131</v>
      </c>
      <c r="BK352" s="191">
        <f>ROUND(I352*H352,2)</f>
        <v>0</v>
      </c>
      <c r="BL352" s="15" t="s">
        <v>214</v>
      </c>
      <c r="BM352" s="190" t="s">
        <v>1032</v>
      </c>
    </row>
    <row r="353" s="2" customFormat="1" ht="16.5" customHeight="1">
      <c r="A353" s="34"/>
      <c r="B353" s="177"/>
      <c r="C353" s="206" t="s">
        <v>1033</v>
      </c>
      <c r="D353" s="206" t="s">
        <v>509</v>
      </c>
      <c r="E353" s="207" t="s">
        <v>1034</v>
      </c>
      <c r="F353" s="208" t="s">
        <v>1035</v>
      </c>
      <c r="G353" s="209" t="s">
        <v>129</v>
      </c>
      <c r="H353" s="210">
        <v>9.7449999999999992</v>
      </c>
      <c r="I353" s="211"/>
      <c r="J353" s="212">
        <f>ROUND(I353*H353,2)</f>
        <v>0</v>
      </c>
      <c r="K353" s="213"/>
      <c r="L353" s="214"/>
      <c r="M353" s="215" t="s">
        <v>1</v>
      </c>
      <c r="N353" s="216" t="s">
        <v>41</v>
      </c>
      <c r="O353" s="78"/>
      <c r="P353" s="188">
        <f>O353*H353</f>
        <v>0</v>
      </c>
      <c r="Q353" s="188">
        <v>0.015010000000000001</v>
      </c>
      <c r="R353" s="188">
        <f>Q353*H353</f>
        <v>0.14627245</v>
      </c>
      <c r="S353" s="188">
        <v>0</v>
      </c>
      <c r="T353" s="189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0" t="s">
        <v>254</v>
      </c>
      <c r="AT353" s="190" t="s">
        <v>509</v>
      </c>
      <c r="AU353" s="190" t="s">
        <v>131</v>
      </c>
      <c r="AY353" s="15" t="s">
        <v>123</v>
      </c>
      <c r="BE353" s="191">
        <f>IF(N353="základná",J353,0)</f>
        <v>0</v>
      </c>
      <c r="BF353" s="191">
        <f>IF(N353="znížená",J353,0)</f>
        <v>0</v>
      </c>
      <c r="BG353" s="191">
        <f>IF(N353="zákl. prenesená",J353,0)</f>
        <v>0</v>
      </c>
      <c r="BH353" s="191">
        <f>IF(N353="zníž. prenesená",J353,0)</f>
        <v>0</v>
      </c>
      <c r="BI353" s="191">
        <f>IF(N353="nulová",J353,0)</f>
        <v>0</v>
      </c>
      <c r="BJ353" s="15" t="s">
        <v>131</v>
      </c>
      <c r="BK353" s="191">
        <f>ROUND(I353*H353,2)</f>
        <v>0</v>
      </c>
      <c r="BL353" s="15" t="s">
        <v>214</v>
      </c>
      <c r="BM353" s="190" t="s">
        <v>1036</v>
      </c>
    </row>
    <row r="354" s="2" customFormat="1" ht="24.15" customHeight="1">
      <c r="A354" s="34"/>
      <c r="B354" s="177"/>
      <c r="C354" s="178" t="s">
        <v>1037</v>
      </c>
      <c r="D354" s="178" t="s">
        <v>126</v>
      </c>
      <c r="E354" s="179" t="s">
        <v>1038</v>
      </c>
      <c r="F354" s="180" t="s">
        <v>1039</v>
      </c>
      <c r="G354" s="181" t="s">
        <v>703</v>
      </c>
      <c r="H354" s="182"/>
      <c r="I354" s="183"/>
      <c r="J354" s="184">
        <f>ROUND(I354*H354,2)</f>
        <v>0</v>
      </c>
      <c r="K354" s="185"/>
      <c r="L354" s="35"/>
      <c r="M354" s="186" t="s">
        <v>1</v>
      </c>
      <c r="N354" s="187" t="s">
        <v>41</v>
      </c>
      <c r="O354" s="78"/>
      <c r="P354" s="188">
        <f>O354*H354</f>
        <v>0</v>
      </c>
      <c r="Q354" s="188">
        <v>0</v>
      </c>
      <c r="R354" s="188">
        <f>Q354*H354</f>
        <v>0</v>
      </c>
      <c r="S354" s="188">
        <v>0</v>
      </c>
      <c r="T354" s="189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0" t="s">
        <v>214</v>
      </c>
      <c r="AT354" s="190" t="s">
        <v>126</v>
      </c>
      <c r="AU354" s="190" t="s">
        <v>131</v>
      </c>
      <c r="AY354" s="15" t="s">
        <v>123</v>
      </c>
      <c r="BE354" s="191">
        <f>IF(N354="základná",J354,0)</f>
        <v>0</v>
      </c>
      <c r="BF354" s="191">
        <f>IF(N354="znížená",J354,0)</f>
        <v>0</v>
      </c>
      <c r="BG354" s="191">
        <f>IF(N354="zákl. prenesená",J354,0)</f>
        <v>0</v>
      </c>
      <c r="BH354" s="191">
        <f>IF(N354="zníž. prenesená",J354,0)</f>
        <v>0</v>
      </c>
      <c r="BI354" s="191">
        <f>IF(N354="nulová",J354,0)</f>
        <v>0</v>
      </c>
      <c r="BJ354" s="15" t="s">
        <v>131</v>
      </c>
      <c r="BK354" s="191">
        <f>ROUND(I354*H354,2)</f>
        <v>0</v>
      </c>
      <c r="BL354" s="15" t="s">
        <v>214</v>
      </c>
      <c r="BM354" s="190" t="s">
        <v>1040</v>
      </c>
    </row>
    <row r="355" s="12" customFormat="1" ht="22.8" customHeight="1">
      <c r="A355" s="12"/>
      <c r="B355" s="165"/>
      <c r="C355" s="12"/>
      <c r="D355" s="166" t="s">
        <v>74</v>
      </c>
      <c r="E355" s="175" t="s">
        <v>300</v>
      </c>
      <c r="F355" s="175" t="s">
        <v>301</v>
      </c>
      <c r="G355" s="12"/>
      <c r="H355" s="12"/>
      <c r="I355" s="168"/>
      <c r="J355" s="176">
        <f>BK355</f>
        <v>0</v>
      </c>
      <c r="K355" s="12"/>
      <c r="L355" s="165"/>
      <c r="M355" s="169"/>
      <c r="N355" s="170"/>
      <c r="O355" s="170"/>
      <c r="P355" s="171">
        <f>SUM(P356:P368)</f>
        <v>0</v>
      </c>
      <c r="Q355" s="170"/>
      <c r="R355" s="171">
        <f>SUM(R356:R368)</f>
        <v>0.056580520000000009</v>
      </c>
      <c r="S355" s="170"/>
      <c r="T355" s="172">
        <f>SUM(T356:T368)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166" t="s">
        <v>131</v>
      </c>
      <c r="AT355" s="173" t="s">
        <v>74</v>
      </c>
      <c r="AU355" s="173" t="s">
        <v>83</v>
      </c>
      <c r="AY355" s="166" t="s">
        <v>123</v>
      </c>
      <c r="BK355" s="174">
        <f>SUM(BK356:BK368)</f>
        <v>0</v>
      </c>
    </row>
    <row r="356" s="2" customFormat="1" ht="24.15" customHeight="1">
      <c r="A356" s="34"/>
      <c r="B356" s="177"/>
      <c r="C356" s="178" t="s">
        <v>1041</v>
      </c>
      <c r="D356" s="178" t="s">
        <v>126</v>
      </c>
      <c r="E356" s="179" t="s">
        <v>1042</v>
      </c>
      <c r="F356" s="180" t="s">
        <v>1043</v>
      </c>
      <c r="G356" s="181" t="s">
        <v>160</v>
      </c>
      <c r="H356" s="182">
        <v>25.300000000000001</v>
      </c>
      <c r="I356" s="183"/>
      <c r="J356" s="184">
        <f>ROUND(I356*H356,2)</f>
        <v>0</v>
      </c>
      <c r="K356" s="185"/>
      <c r="L356" s="35"/>
      <c r="M356" s="186" t="s">
        <v>1</v>
      </c>
      <c r="N356" s="187" t="s">
        <v>41</v>
      </c>
      <c r="O356" s="78"/>
      <c r="P356" s="188">
        <f>O356*H356</f>
        <v>0</v>
      </c>
      <c r="Q356" s="188">
        <v>2.0000000000000002E-05</v>
      </c>
      <c r="R356" s="188">
        <f>Q356*H356</f>
        <v>0.00050600000000000005</v>
      </c>
      <c r="S356" s="188">
        <v>0</v>
      </c>
      <c r="T356" s="189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90" t="s">
        <v>214</v>
      </c>
      <c r="AT356" s="190" t="s">
        <v>126</v>
      </c>
      <c r="AU356" s="190" t="s">
        <v>131</v>
      </c>
      <c r="AY356" s="15" t="s">
        <v>123</v>
      </c>
      <c r="BE356" s="191">
        <f>IF(N356="základná",J356,0)</f>
        <v>0</v>
      </c>
      <c r="BF356" s="191">
        <f>IF(N356="znížená",J356,0)</f>
        <v>0</v>
      </c>
      <c r="BG356" s="191">
        <f>IF(N356="zákl. prenesená",J356,0)</f>
        <v>0</v>
      </c>
      <c r="BH356" s="191">
        <f>IF(N356="zníž. prenesená",J356,0)</f>
        <v>0</v>
      </c>
      <c r="BI356" s="191">
        <f>IF(N356="nulová",J356,0)</f>
        <v>0</v>
      </c>
      <c r="BJ356" s="15" t="s">
        <v>131</v>
      </c>
      <c r="BK356" s="191">
        <f>ROUND(I356*H356,2)</f>
        <v>0</v>
      </c>
      <c r="BL356" s="15" t="s">
        <v>214</v>
      </c>
      <c r="BM356" s="190" t="s">
        <v>1044</v>
      </c>
    </row>
    <row r="357" s="2" customFormat="1" ht="16.5" customHeight="1">
      <c r="A357" s="34"/>
      <c r="B357" s="177"/>
      <c r="C357" s="206" t="s">
        <v>1045</v>
      </c>
      <c r="D357" s="206" t="s">
        <v>509</v>
      </c>
      <c r="E357" s="207" t="s">
        <v>1046</v>
      </c>
      <c r="F357" s="208" t="s">
        <v>1047</v>
      </c>
      <c r="G357" s="209" t="s">
        <v>160</v>
      </c>
      <c r="H357" s="210">
        <v>25.553000000000001</v>
      </c>
      <c r="I357" s="211"/>
      <c r="J357" s="212">
        <f>ROUND(I357*H357,2)</f>
        <v>0</v>
      </c>
      <c r="K357" s="213"/>
      <c r="L357" s="214"/>
      <c r="M357" s="215" t="s">
        <v>1</v>
      </c>
      <c r="N357" s="216" t="s">
        <v>41</v>
      </c>
      <c r="O357" s="78"/>
      <c r="P357" s="188">
        <f>O357*H357</f>
        <v>0</v>
      </c>
      <c r="Q357" s="188">
        <v>0.00050000000000000001</v>
      </c>
      <c r="R357" s="188">
        <f>Q357*H357</f>
        <v>0.012776500000000001</v>
      </c>
      <c r="S357" s="188">
        <v>0</v>
      </c>
      <c r="T357" s="189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0" t="s">
        <v>254</v>
      </c>
      <c r="AT357" s="190" t="s">
        <v>509</v>
      </c>
      <c r="AU357" s="190" t="s">
        <v>131</v>
      </c>
      <c r="AY357" s="15" t="s">
        <v>123</v>
      </c>
      <c r="BE357" s="191">
        <f>IF(N357="základná",J357,0)</f>
        <v>0</v>
      </c>
      <c r="BF357" s="191">
        <f>IF(N357="znížená",J357,0)</f>
        <v>0</v>
      </c>
      <c r="BG357" s="191">
        <f>IF(N357="zákl. prenesená",J357,0)</f>
        <v>0</v>
      </c>
      <c r="BH357" s="191">
        <f>IF(N357="zníž. prenesená",J357,0)</f>
        <v>0</v>
      </c>
      <c r="BI357" s="191">
        <f>IF(N357="nulová",J357,0)</f>
        <v>0</v>
      </c>
      <c r="BJ357" s="15" t="s">
        <v>131</v>
      </c>
      <c r="BK357" s="191">
        <f>ROUND(I357*H357,2)</f>
        <v>0</v>
      </c>
      <c r="BL357" s="15" t="s">
        <v>214</v>
      </c>
      <c r="BM357" s="190" t="s">
        <v>1048</v>
      </c>
    </row>
    <row r="358" s="2" customFormat="1" ht="24.15" customHeight="1">
      <c r="A358" s="34"/>
      <c r="B358" s="177"/>
      <c r="C358" s="178" t="s">
        <v>1049</v>
      </c>
      <c r="D358" s="178" t="s">
        <v>126</v>
      </c>
      <c r="E358" s="179" t="s">
        <v>1050</v>
      </c>
      <c r="F358" s="180" t="s">
        <v>1051</v>
      </c>
      <c r="G358" s="181" t="s">
        <v>160</v>
      </c>
      <c r="H358" s="182">
        <v>69.060000000000002</v>
      </c>
      <c r="I358" s="183"/>
      <c r="J358" s="184">
        <f>ROUND(I358*H358,2)</f>
        <v>0</v>
      </c>
      <c r="K358" s="185"/>
      <c r="L358" s="35"/>
      <c r="M358" s="186" t="s">
        <v>1</v>
      </c>
      <c r="N358" s="187" t="s">
        <v>41</v>
      </c>
      <c r="O358" s="78"/>
      <c r="P358" s="188">
        <f>O358*H358</f>
        <v>0</v>
      </c>
      <c r="Q358" s="188">
        <v>2.0000000000000002E-05</v>
      </c>
      <c r="R358" s="188">
        <f>Q358*H358</f>
        <v>0.0013812000000000002</v>
      </c>
      <c r="S358" s="188">
        <v>0</v>
      </c>
      <c r="T358" s="189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90" t="s">
        <v>214</v>
      </c>
      <c r="AT358" s="190" t="s">
        <v>126</v>
      </c>
      <c r="AU358" s="190" t="s">
        <v>131</v>
      </c>
      <c r="AY358" s="15" t="s">
        <v>123</v>
      </c>
      <c r="BE358" s="191">
        <f>IF(N358="základná",J358,0)</f>
        <v>0</v>
      </c>
      <c r="BF358" s="191">
        <f>IF(N358="znížená",J358,0)</f>
        <v>0</v>
      </c>
      <c r="BG358" s="191">
        <f>IF(N358="zákl. prenesená",J358,0)</f>
        <v>0</v>
      </c>
      <c r="BH358" s="191">
        <f>IF(N358="zníž. prenesená",J358,0)</f>
        <v>0</v>
      </c>
      <c r="BI358" s="191">
        <f>IF(N358="nulová",J358,0)</f>
        <v>0</v>
      </c>
      <c r="BJ358" s="15" t="s">
        <v>131</v>
      </c>
      <c r="BK358" s="191">
        <f>ROUND(I358*H358,2)</f>
        <v>0</v>
      </c>
      <c r="BL358" s="15" t="s">
        <v>214</v>
      </c>
      <c r="BM358" s="190" t="s">
        <v>1052</v>
      </c>
    </row>
    <row r="359" s="2" customFormat="1" ht="16.5" customHeight="1">
      <c r="A359" s="34"/>
      <c r="B359" s="177"/>
      <c r="C359" s="206" t="s">
        <v>1053</v>
      </c>
      <c r="D359" s="206" t="s">
        <v>509</v>
      </c>
      <c r="E359" s="207" t="s">
        <v>1054</v>
      </c>
      <c r="F359" s="208" t="s">
        <v>1055</v>
      </c>
      <c r="G359" s="209" t="s">
        <v>160</v>
      </c>
      <c r="H359" s="210">
        <v>69.751000000000005</v>
      </c>
      <c r="I359" s="211"/>
      <c r="J359" s="212">
        <f>ROUND(I359*H359,2)</f>
        <v>0</v>
      </c>
      <c r="K359" s="213"/>
      <c r="L359" s="214"/>
      <c r="M359" s="215" t="s">
        <v>1</v>
      </c>
      <c r="N359" s="216" t="s">
        <v>41</v>
      </c>
      <c r="O359" s="78"/>
      <c r="P359" s="188">
        <f>O359*H359</f>
        <v>0</v>
      </c>
      <c r="Q359" s="188">
        <v>0.00050000000000000001</v>
      </c>
      <c r="R359" s="188">
        <f>Q359*H359</f>
        <v>0.034875500000000004</v>
      </c>
      <c r="S359" s="188">
        <v>0</v>
      </c>
      <c r="T359" s="189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90" t="s">
        <v>254</v>
      </c>
      <c r="AT359" s="190" t="s">
        <v>509</v>
      </c>
      <c r="AU359" s="190" t="s">
        <v>131</v>
      </c>
      <c r="AY359" s="15" t="s">
        <v>123</v>
      </c>
      <c r="BE359" s="191">
        <f>IF(N359="základná",J359,0)</f>
        <v>0</v>
      </c>
      <c r="BF359" s="191">
        <f>IF(N359="znížená",J359,0)</f>
        <v>0</v>
      </c>
      <c r="BG359" s="191">
        <f>IF(N359="zákl. prenesená",J359,0)</f>
        <v>0</v>
      </c>
      <c r="BH359" s="191">
        <f>IF(N359="zníž. prenesená",J359,0)</f>
        <v>0</v>
      </c>
      <c r="BI359" s="191">
        <f>IF(N359="nulová",J359,0)</f>
        <v>0</v>
      </c>
      <c r="BJ359" s="15" t="s">
        <v>131</v>
      </c>
      <c r="BK359" s="191">
        <f>ROUND(I359*H359,2)</f>
        <v>0</v>
      </c>
      <c r="BL359" s="15" t="s">
        <v>214</v>
      </c>
      <c r="BM359" s="190" t="s">
        <v>1056</v>
      </c>
    </row>
    <row r="360" s="2" customFormat="1" ht="24.15" customHeight="1">
      <c r="A360" s="34"/>
      <c r="B360" s="177"/>
      <c r="C360" s="178" t="s">
        <v>1057</v>
      </c>
      <c r="D360" s="178" t="s">
        <v>126</v>
      </c>
      <c r="E360" s="179" t="s">
        <v>1058</v>
      </c>
      <c r="F360" s="180" t="s">
        <v>1059</v>
      </c>
      <c r="G360" s="181" t="s">
        <v>129</v>
      </c>
      <c r="H360" s="182">
        <v>20.140000000000001</v>
      </c>
      <c r="I360" s="183"/>
      <c r="J360" s="184">
        <f>ROUND(I360*H360,2)</f>
        <v>0</v>
      </c>
      <c r="K360" s="185"/>
      <c r="L360" s="35"/>
      <c r="M360" s="186" t="s">
        <v>1</v>
      </c>
      <c r="N360" s="187" t="s">
        <v>41</v>
      </c>
      <c r="O360" s="78"/>
      <c r="P360" s="188">
        <f>O360*H360</f>
        <v>0</v>
      </c>
      <c r="Q360" s="188">
        <v>2.0000000000000002E-05</v>
      </c>
      <c r="R360" s="188">
        <f>Q360*H360</f>
        <v>0.00040280000000000003</v>
      </c>
      <c r="S360" s="188">
        <v>0</v>
      </c>
      <c r="T360" s="189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0" t="s">
        <v>214</v>
      </c>
      <c r="AT360" s="190" t="s">
        <v>126</v>
      </c>
      <c r="AU360" s="190" t="s">
        <v>131</v>
      </c>
      <c r="AY360" s="15" t="s">
        <v>123</v>
      </c>
      <c r="BE360" s="191">
        <f>IF(N360="základná",J360,0)</f>
        <v>0</v>
      </c>
      <c r="BF360" s="191">
        <f>IF(N360="znížená",J360,0)</f>
        <v>0</v>
      </c>
      <c r="BG360" s="191">
        <f>IF(N360="zákl. prenesená",J360,0)</f>
        <v>0</v>
      </c>
      <c r="BH360" s="191">
        <f>IF(N360="zníž. prenesená",J360,0)</f>
        <v>0</v>
      </c>
      <c r="BI360" s="191">
        <f>IF(N360="nulová",J360,0)</f>
        <v>0</v>
      </c>
      <c r="BJ360" s="15" t="s">
        <v>131</v>
      </c>
      <c r="BK360" s="191">
        <f>ROUND(I360*H360,2)</f>
        <v>0</v>
      </c>
      <c r="BL360" s="15" t="s">
        <v>214</v>
      </c>
      <c r="BM360" s="190" t="s">
        <v>1060</v>
      </c>
    </row>
    <row r="361" s="2" customFormat="1" ht="16.5" customHeight="1">
      <c r="A361" s="34"/>
      <c r="B361" s="177"/>
      <c r="C361" s="206" t="s">
        <v>1061</v>
      </c>
      <c r="D361" s="206" t="s">
        <v>509</v>
      </c>
      <c r="E361" s="207" t="s">
        <v>1062</v>
      </c>
      <c r="F361" s="208" t="s">
        <v>1063</v>
      </c>
      <c r="G361" s="209" t="s">
        <v>129</v>
      </c>
      <c r="H361" s="210">
        <v>20.542999999999999</v>
      </c>
      <c r="I361" s="211"/>
      <c r="J361" s="212">
        <f>ROUND(I361*H361,2)</f>
        <v>0</v>
      </c>
      <c r="K361" s="213"/>
      <c r="L361" s="214"/>
      <c r="M361" s="215" t="s">
        <v>1</v>
      </c>
      <c r="N361" s="216" t="s">
        <v>41</v>
      </c>
      <c r="O361" s="78"/>
      <c r="P361" s="188">
        <f>O361*H361</f>
        <v>0</v>
      </c>
      <c r="Q361" s="188">
        <v>0</v>
      </c>
      <c r="R361" s="188">
        <f>Q361*H361</f>
        <v>0</v>
      </c>
      <c r="S361" s="188">
        <v>0</v>
      </c>
      <c r="T361" s="189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0" t="s">
        <v>254</v>
      </c>
      <c r="AT361" s="190" t="s">
        <v>509</v>
      </c>
      <c r="AU361" s="190" t="s">
        <v>131</v>
      </c>
      <c r="AY361" s="15" t="s">
        <v>123</v>
      </c>
      <c r="BE361" s="191">
        <f>IF(N361="základná",J361,0)</f>
        <v>0</v>
      </c>
      <c r="BF361" s="191">
        <f>IF(N361="znížená",J361,0)</f>
        <v>0</v>
      </c>
      <c r="BG361" s="191">
        <f>IF(N361="zákl. prenesená",J361,0)</f>
        <v>0</v>
      </c>
      <c r="BH361" s="191">
        <f>IF(N361="zníž. prenesená",J361,0)</f>
        <v>0</v>
      </c>
      <c r="BI361" s="191">
        <f>IF(N361="nulová",J361,0)</f>
        <v>0</v>
      </c>
      <c r="BJ361" s="15" t="s">
        <v>131</v>
      </c>
      <c r="BK361" s="191">
        <f>ROUND(I361*H361,2)</f>
        <v>0</v>
      </c>
      <c r="BL361" s="15" t="s">
        <v>214</v>
      </c>
      <c r="BM361" s="190" t="s">
        <v>1064</v>
      </c>
    </row>
    <row r="362" s="2" customFormat="1" ht="24.15" customHeight="1">
      <c r="A362" s="34"/>
      <c r="B362" s="177"/>
      <c r="C362" s="178" t="s">
        <v>1065</v>
      </c>
      <c r="D362" s="178" t="s">
        <v>126</v>
      </c>
      <c r="E362" s="179" t="s">
        <v>1066</v>
      </c>
      <c r="F362" s="180" t="s">
        <v>1067</v>
      </c>
      <c r="G362" s="181" t="s">
        <v>129</v>
      </c>
      <c r="H362" s="182">
        <v>65.939999999999998</v>
      </c>
      <c r="I362" s="183"/>
      <c r="J362" s="184">
        <f>ROUND(I362*H362,2)</f>
        <v>0</v>
      </c>
      <c r="K362" s="185"/>
      <c r="L362" s="35"/>
      <c r="M362" s="186" t="s">
        <v>1</v>
      </c>
      <c r="N362" s="187" t="s">
        <v>41</v>
      </c>
      <c r="O362" s="78"/>
      <c r="P362" s="188">
        <f>O362*H362</f>
        <v>0</v>
      </c>
      <c r="Q362" s="188">
        <v>2.0000000000000002E-05</v>
      </c>
      <c r="R362" s="188">
        <f>Q362*H362</f>
        <v>0.0013188</v>
      </c>
      <c r="S362" s="188">
        <v>0</v>
      </c>
      <c r="T362" s="189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0" t="s">
        <v>214</v>
      </c>
      <c r="AT362" s="190" t="s">
        <v>126</v>
      </c>
      <c r="AU362" s="190" t="s">
        <v>131</v>
      </c>
      <c r="AY362" s="15" t="s">
        <v>123</v>
      </c>
      <c r="BE362" s="191">
        <f>IF(N362="základná",J362,0)</f>
        <v>0</v>
      </c>
      <c r="BF362" s="191">
        <f>IF(N362="znížená",J362,0)</f>
        <v>0</v>
      </c>
      <c r="BG362" s="191">
        <f>IF(N362="zákl. prenesená",J362,0)</f>
        <v>0</v>
      </c>
      <c r="BH362" s="191">
        <f>IF(N362="zníž. prenesená",J362,0)</f>
        <v>0</v>
      </c>
      <c r="BI362" s="191">
        <f>IF(N362="nulová",J362,0)</f>
        <v>0</v>
      </c>
      <c r="BJ362" s="15" t="s">
        <v>131</v>
      </c>
      <c r="BK362" s="191">
        <f>ROUND(I362*H362,2)</f>
        <v>0</v>
      </c>
      <c r="BL362" s="15" t="s">
        <v>214</v>
      </c>
      <c r="BM362" s="190" t="s">
        <v>1068</v>
      </c>
    </row>
    <row r="363" s="2" customFormat="1" ht="16.5" customHeight="1">
      <c r="A363" s="34"/>
      <c r="B363" s="177"/>
      <c r="C363" s="206" t="s">
        <v>1069</v>
      </c>
      <c r="D363" s="206" t="s">
        <v>509</v>
      </c>
      <c r="E363" s="207" t="s">
        <v>1070</v>
      </c>
      <c r="F363" s="208" t="s">
        <v>1071</v>
      </c>
      <c r="G363" s="209" t="s">
        <v>129</v>
      </c>
      <c r="H363" s="210">
        <v>67.259</v>
      </c>
      <c r="I363" s="211"/>
      <c r="J363" s="212">
        <f>ROUND(I363*H363,2)</f>
        <v>0</v>
      </c>
      <c r="K363" s="213"/>
      <c r="L363" s="214"/>
      <c r="M363" s="215" t="s">
        <v>1</v>
      </c>
      <c r="N363" s="216" t="s">
        <v>41</v>
      </c>
      <c r="O363" s="78"/>
      <c r="P363" s="188">
        <f>O363*H363</f>
        <v>0</v>
      </c>
      <c r="Q363" s="188">
        <v>0</v>
      </c>
      <c r="R363" s="188">
        <f>Q363*H363</f>
        <v>0</v>
      </c>
      <c r="S363" s="188">
        <v>0</v>
      </c>
      <c r="T363" s="189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90" t="s">
        <v>254</v>
      </c>
      <c r="AT363" s="190" t="s">
        <v>509</v>
      </c>
      <c r="AU363" s="190" t="s">
        <v>131</v>
      </c>
      <c r="AY363" s="15" t="s">
        <v>123</v>
      </c>
      <c r="BE363" s="191">
        <f>IF(N363="základná",J363,0)</f>
        <v>0</v>
      </c>
      <c r="BF363" s="191">
        <f>IF(N363="znížená",J363,0)</f>
        <v>0</v>
      </c>
      <c r="BG363" s="191">
        <f>IF(N363="zákl. prenesená",J363,0)</f>
        <v>0</v>
      </c>
      <c r="BH363" s="191">
        <f>IF(N363="zníž. prenesená",J363,0)</f>
        <v>0</v>
      </c>
      <c r="BI363" s="191">
        <f>IF(N363="nulová",J363,0)</f>
        <v>0</v>
      </c>
      <c r="BJ363" s="15" t="s">
        <v>131</v>
      </c>
      <c r="BK363" s="191">
        <f>ROUND(I363*H363,2)</f>
        <v>0</v>
      </c>
      <c r="BL363" s="15" t="s">
        <v>214</v>
      </c>
      <c r="BM363" s="190" t="s">
        <v>1072</v>
      </c>
    </row>
    <row r="364" s="2" customFormat="1" ht="24.15" customHeight="1">
      <c r="A364" s="34"/>
      <c r="B364" s="177"/>
      <c r="C364" s="178" t="s">
        <v>1073</v>
      </c>
      <c r="D364" s="178" t="s">
        <v>126</v>
      </c>
      <c r="E364" s="179" t="s">
        <v>1074</v>
      </c>
      <c r="F364" s="180" t="s">
        <v>1075</v>
      </c>
      <c r="G364" s="181" t="s">
        <v>129</v>
      </c>
      <c r="H364" s="182">
        <v>65.939999999999998</v>
      </c>
      <c r="I364" s="183"/>
      <c r="J364" s="184">
        <f>ROUND(I364*H364,2)</f>
        <v>0</v>
      </c>
      <c r="K364" s="185"/>
      <c r="L364" s="35"/>
      <c r="M364" s="186" t="s">
        <v>1</v>
      </c>
      <c r="N364" s="187" t="s">
        <v>41</v>
      </c>
      <c r="O364" s="78"/>
      <c r="P364" s="188">
        <f>O364*H364</f>
        <v>0</v>
      </c>
      <c r="Q364" s="188">
        <v>0</v>
      </c>
      <c r="R364" s="188">
        <f>Q364*H364</f>
        <v>0</v>
      </c>
      <c r="S364" s="188">
        <v>0</v>
      </c>
      <c r="T364" s="189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0" t="s">
        <v>214</v>
      </c>
      <c r="AT364" s="190" t="s">
        <v>126</v>
      </c>
      <c r="AU364" s="190" t="s">
        <v>131</v>
      </c>
      <c r="AY364" s="15" t="s">
        <v>123</v>
      </c>
      <c r="BE364" s="191">
        <f>IF(N364="základná",J364,0)</f>
        <v>0</v>
      </c>
      <c r="BF364" s="191">
        <f>IF(N364="znížená",J364,0)</f>
        <v>0</v>
      </c>
      <c r="BG364" s="191">
        <f>IF(N364="zákl. prenesená",J364,0)</f>
        <v>0</v>
      </c>
      <c r="BH364" s="191">
        <f>IF(N364="zníž. prenesená",J364,0)</f>
        <v>0</v>
      </c>
      <c r="BI364" s="191">
        <f>IF(N364="nulová",J364,0)</f>
        <v>0</v>
      </c>
      <c r="BJ364" s="15" t="s">
        <v>131</v>
      </c>
      <c r="BK364" s="191">
        <f>ROUND(I364*H364,2)</f>
        <v>0</v>
      </c>
      <c r="BL364" s="15" t="s">
        <v>214</v>
      </c>
      <c r="BM364" s="190" t="s">
        <v>1076</v>
      </c>
    </row>
    <row r="365" s="2" customFormat="1" ht="24.15" customHeight="1">
      <c r="A365" s="34"/>
      <c r="B365" s="177"/>
      <c r="C365" s="206" t="s">
        <v>1077</v>
      </c>
      <c r="D365" s="206" t="s">
        <v>509</v>
      </c>
      <c r="E365" s="207" t="s">
        <v>1078</v>
      </c>
      <c r="F365" s="208" t="s">
        <v>1079</v>
      </c>
      <c r="G365" s="209" t="s">
        <v>129</v>
      </c>
      <c r="H365" s="210">
        <v>67.918000000000006</v>
      </c>
      <c r="I365" s="211"/>
      <c r="J365" s="212">
        <f>ROUND(I365*H365,2)</f>
        <v>0</v>
      </c>
      <c r="K365" s="213"/>
      <c r="L365" s="214"/>
      <c r="M365" s="215" t="s">
        <v>1</v>
      </c>
      <c r="N365" s="216" t="s">
        <v>41</v>
      </c>
      <c r="O365" s="78"/>
      <c r="P365" s="188">
        <f>O365*H365</f>
        <v>0</v>
      </c>
      <c r="Q365" s="188">
        <v>6.0000000000000002E-05</v>
      </c>
      <c r="R365" s="188">
        <f>Q365*H365</f>
        <v>0.0040750800000000009</v>
      </c>
      <c r="S365" s="188">
        <v>0</v>
      </c>
      <c r="T365" s="189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90" t="s">
        <v>254</v>
      </c>
      <c r="AT365" s="190" t="s">
        <v>509</v>
      </c>
      <c r="AU365" s="190" t="s">
        <v>131</v>
      </c>
      <c r="AY365" s="15" t="s">
        <v>123</v>
      </c>
      <c r="BE365" s="191">
        <f>IF(N365="základná",J365,0)</f>
        <v>0</v>
      </c>
      <c r="BF365" s="191">
        <f>IF(N365="znížená",J365,0)</f>
        <v>0</v>
      </c>
      <c r="BG365" s="191">
        <f>IF(N365="zákl. prenesená",J365,0)</f>
        <v>0</v>
      </c>
      <c r="BH365" s="191">
        <f>IF(N365="zníž. prenesená",J365,0)</f>
        <v>0</v>
      </c>
      <c r="BI365" s="191">
        <f>IF(N365="nulová",J365,0)</f>
        <v>0</v>
      </c>
      <c r="BJ365" s="15" t="s">
        <v>131</v>
      </c>
      <c r="BK365" s="191">
        <f>ROUND(I365*H365,2)</f>
        <v>0</v>
      </c>
      <c r="BL365" s="15" t="s">
        <v>214</v>
      </c>
      <c r="BM365" s="190" t="s">
        <v>1080</v>
      </c>
    </row>
    <row r="366" s="2" customFormat="1" ht="24.15" customHeight="1">
      <c r="A366" s="34"/>
      <c r="B366" s="177"/>
      <c r="C366" s="178" t="s">
        <v>1081</v>
      </c>
      <c r="D366" s="178" t="s">
        <v>126</v>
      </c>
      <c r="E366" s="179" t="s">
        <v>1082</v>
      </c>
      <c r="F366" s="180" t="s">
        <v>1083</v>
      </c>
      <c r="G366" s="181" t="s">
        <v>129</v>
      </c>
      <c r="H366" s="182">
        <v>20.140000000000001</v>
      </c>
      <c r="I366" s="183"/>
      <c r="J366" s="184">
        <f>ROUND(I366*H366,2)</f>
        <v>0</v>
      </c>
      <c r="K366" s="185"/>
      <c r="L366" s="35"/>
      <c r="M366" s="186" t="s">
        <v>1</v>
      </c>
      <c r="N366" s="187" t="s">
        <v>41</v>
      </c>
      <c r="O366" s="78"/>
      <c r="P366" s="188">
        <f>O366*H366</f>
        <v>0</v>
      </c>
      <c r="Q366" s="188">
        <v>0</v>
      </c>
      <c r="R366" s="188">
        <f>Q366*H366</f>
        <v>0</v>
      </c>
      <c r="S366" s="188">
        <v>0</v>
      </c>
      <c r="T366" s="189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90" t="s">
        <v>214</v>
      </c>
      <c r="AT366" s="190" t="s">
        <v>126</v>
      </c>
      <c r="AU366" s="190" t="s">
        <v>131</v>
      </c>
      <c r="AY366" s="15" t="s">
        <v>123</v>
      </c>
      <c r="BE366" s="191">
        <f>IF(N366="základná",J366,0)</f>
        <v>0</v>
      </c>
      <c r="BF366" s="191">
        <f>IF(N366="znížená",J366,0)</f>
        <v>0</v>
      </c>
      <c r="BG366" s="191">
        <f>IF(N366="zákl. prenesená",J366,0)</f>
        <v>0</v>
      </c>
      <c r="BH366" s="191">
        <f>IF(N366="zníž. prenesená",J366,0)</f>
        <v>0</v>
      </c>
      <c r="BI366" s="191">
        <f>IF(N366="nulová",J366,0)</f>
        <v>0</v>
      </c>
      <c r="BJ366" s="15" t="s">
        <v>131</v>
      </c>
      <c r="BK366" s="191">
        <f>ROUND(I366*H366,2)</f>
        <v>0</v>
      </c>
      <c r="BL366" s="15" t="s">
        <v>214</v>
      </c>
      <c r="BM366" s="190" t="s">
        <v>1084</v>
      </c>
    </row>
    <row r="367" s="2" customFormat="1" ht="24.15" customHeight="1">
      <c r="A367" s="34"/>
      <c r="B367" s="177"/>
      <c r="C367" s="206" t="s">
        <v>1085</v>
      </c>
      <c r="D367" s="206" t="s">
        <v>509</v>
      </c>
      <c r="E367" s="207" t="s">
        <v>1086</v>
      </c>
      <c r="F367" s="208" t="s">
        <v>1087</v>
      </c>
      <c r="G367" s="209" t="s">
        <v>129</v>
      </c>
      <c r="H367" s="210">
        <v>20.744</v>
      </c>
      <c r="I367" s="211"/>
      <c r="J367" s="212">
        <f>ROUND(I367*H367,2)</f>
        <v>0</v>
      </c>
      <c r="K367" s="213"/>
      <c r="L367" s="214"/>
      <c r="M367" s="215" t="s">
        <v>1</v>
      </c>
      <c r="N367" s="216" t="s">
        <v>41</v>
      </c>
      <c r="O367" s="78"/>
      <c r="P367" s="188">
        <f>O367*H367</f>
        <v>0</v>
      </c>
      <c r="Q367" s="188">
        <v>6.0000000000000002E-05</v>
      </c>
      <c r="R367" s="188">
        <f>Q367*H367</f>
        <v>0.00124464</v>
      </c>
      <c r="S367" s="188">
        <v>0</v>
      </c>
      <c r="T367" s="189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0" t="s">
        <v>254</v>
      </c>
      <c r="AT367" s="190" t="s">
        <v>509</v>
      </c>
      <c r="AU367" s="190" t="s">
        <v>131</v>
      </c>
      <c r="AY367" s="15" t="s">
        <v>123</v>
      </c>
      <c r="BE367" s="191">
        <f>IF(N367="základná",J367,0)</f>
        <v>0</v>
      </c>
      <c r="BF367" s="191">
        <f>IF(N367="znížená",J367,0)</f>
        <v>0</v>
      </c>
      <c r="BG367" s="191">
        <f>IF(N367="zákl. prenesená",J367,0)</f>
        <v>0</v>
      </c>
      <c r="BH367" s="191">
        <f>IF(N367="zníž. prenesená",J367,0)</f>
        <v>0</v>
      </c>
      <c r="BI367" s="191">
        <f>IF(N367="nulová",J367,0)</f>
        <v>0</v>
      </c>
      <c r="BJ367" s="15" t="s">
        <v>131</v>
      </c>
      <c r="BK367" s="191">
        <f>ROUND(I367*H367,2)</f>
        <v>0</v>
      </c>
      <c r="BL367" s="15" t="s">
        <v>214</v>
      </c>
      <c r="BM367" s="190" t="s">
        <v>1088</v>
      </c>
    </row>
    <row r="368" s="2" customFormat="1" ht="24.15" customHeight="1">
      <c r="A368" s="34"/>
      <c r="B368" s="177"/>
      <c r="C368" s="178" t="s">
        <v>1089</v>
      </c>
      <c r="D368" s="178" t="s">
        <v>126</v>
      </c>
      <c r="E368" s="179" t="s">
        <v>1090</v>
      </c>
      <c r="F368" s="180" t="s">
        <v>1091</v>
      </c>
      <c r="G368" s="181" t="s">
        <v>703</v>
      </c>
      <c r="H368" s="182"/>
      <c r="I368" s="183"/>
      <c r="J368" s="184">
        <f>ROUND(I368*H368,2)</f>
        <v>0</v>
      </c>
      <c r="K368" s="185"/>
      <c r="L368" s="35"/>
      <c r="M368" s="186" t="s">
        <v>1</v>
      </c>
      <c r="N368" s="187" t="s">
        <v>41</v>
      </c>
      <c r="O368" s="78"/>
      <c r="P368" s="188">
        <f>O368*H368</f>
        <v>0</v>
      </c>
      <c r="Q368" s="188">
        <v>0</v>
      </c>
      <c r="R368" s="188">
        <f>Q368*H368</f>
        <v>0</v>
      </c>
      <c r="S368" s="188">
        <v>0</v>
      </c>
      <c r="T368" s="189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90" t="s">
        <v>214</v>
      </c>
      <c r="AT368" s="190" t="s">
        <v>126</v>
      </c>
      <c r="AU368" s="190" t="s">
        <v>131</v>
      </c>
      <c r="AY368" s="15" t="s">
        <v>123</v>
      </c>
      <c r="BE368" s="191">
        <f>IF(N368="základná",J368,0)</f>
        <v>0</v>
      </c>
      <c r="BF368" s="191">
        <f>IF(N368="znížená",J368,0)</f>
        <v>0</v>
      </c>
      <c r="BG368" s="191">
        <f>IF(N368="zákl. prenesená",J368,0)</f>
        <v>0</v>
      </c>
      <c r="BH368" s="191">
        <f>IF(N368="zníž. prenesená",J368,0)</f>
        <v>0</v>
      </c>
      <c r="BI368" s="191">
        <f>IF(N368="nulová",J368,0)</f>
        <v>0</v>
      </c>
      <c r="BJ368" s="15" t="s">
        <v>131</v>
      </c>
      <c r="BK368" s="191">
        <f>ROUND(I368*H368,2)</f>
        <v>0</v>
      </c>
      <c r="BL368" s="15" t="s">
        <v>214</v>
      </c>
      <c r="BM368" s="190" t="s">
        <v>1092</v>
      </c>
    </row>
    <row r="369" s="12" customFormat="1" ht="22.8" customHeight="1">
      <c r="A369" s="12"/>
      <c r="B369" s="165"/>
      <c r="C369" s="12"/>
      <c r="D369" s="166" t="s">
        <v>74</v>
      </c>
      <c r="E369" s="175" t="s">
        <v>1093</v>
      </c>
      <c r="F369" s="175" t="s">
        <v>1094</v>
      </c>
      <c r="G369" s="12"/>
      <c r="H369" s="12"/>
      <c r="I369" s="168"/>
      <c r="J369" s="176">
        <f>BK369</f>
        <v>0</v>
      </c>
      <c r="K369" s="12"/>
      <c r="L369" s="165"/>
      <c r="M369" s="169"/>
      <c r="N369" s="170"/>
      <c r="O369" s="170"/>
      <c r="P369" s="171">
        <f>SUM(P370:P371)</f>
        <v>0</v>
      </c>
      <c r="Q369" s="170"/>
      <c r="R369" s="171">
        <f>SUM(R370:R371)</f>
        <v>0.20829899999999998</v>
      </c>
      <c r="S369" s="170"/>
      <c r="T369" s="172">
        <f>SUM(T370:T371)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166" t="s">
        <v>131</v>
      </c>
      <c r="AT369" s="173" t="s">
        <v>74</v>
      </c>
      <c r="AU369" s="173" t="s">
        <v>83</v>
      </c>
      <c r="AY369" s="166" t="s">
        <v>123</v>
      </c>
      <c r="BK369" s="174">
        <f>SUM(BK370:BK371)</f>
        <v>0</v>
      </c>
    </row>
    <row r="370" s="2" customFormat="1" ht="37.8" customHeight="1">
      <c r="A370" s="34"/>
      <c r="B370" s="177"/>
      <c r="C370" s="178" t="s">
        <v>250</v>
      </c>
      <c r="D370" s="178" t="s">
        <v>126</v>
      </c>
      <c r="E370" s="179" t="s">
        <v>1095</v>
      </c>
      <c r="F370" s="180" t="s">
        <v>1096</v>
      </c>
      <c r="G370" s="181" t="s">
        <v>129</v>
      </c>
      <c r="H370" s="182">
        <v>38.219999999999999</v>
      </c>
      <c r="I370" s="183"/>
      <c r="J370" s="184">
        <f>ROUND(I370*H370,2)</f>
        <v>0</v>
      </c>
      <c r="K370" s="185"/>
      <c r="L370" s="35"/>
      <c r="M370" s="186" t="s">
        <v>1</v>
      </c>
      <c r="N370" s="187" t="s">
        <v>41</v>
      </c>
      <c r="O370" s="78"/>
      <c r="P370" s="188">
        <f>O370*H370</f>
        <v>0</v>
      </c>
      <c r="Q370" s="188">
        <v>0.00545</v>
      </c>
      <c r="R370" s="188">
        <f>Q370*H370</f>
        <v>0.20829899999999998</v>
      </c>
      <c r="S370" s="188">
        <v>0</v>
      </c>
      <c r="T370" s="189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0" t="s">
        <v>214</v>
      </c>
      <c r="AT370" s="190" t="s">
        <v>126</v>
      </c>
      <c r="AU370" s="190" t="s">
        <v>131</v>
      </c>
      <c r="AY370" s="15" t="s">
        <v>123</v>
      </c>
      <c r="BE370" s="191">
        <f>IF(N370="základná",J370,0)</f>
        <v>0</v>
      </c>
      <c r="BF370" s="191">
        <f>IF(N370="znížená",J370,0)</f>
        <v>0</v>
      </c>
      <c r="BG370" s="191">
        <f>IF(N370="zákl. prenesená",J370,0)</f>
        <v>0</v>
      </c>
      <c r="BH370" s="191">
        <f>IF(N370="zníž. prenesená",J370,0)</f>
        <v>0</v>
      </c>
      <c r="BI370" s="191">
        <f>IF(N370="nulová",J370,0)</f>
        <v>0</v>
      </c>
      <c r="BJ370" s="15" t="s">
        <v>131</v>
      </c>
      <c r="BK370" s="191">
        <f>ROUND(I370*H370,2)</f>
        <v>0</v>
      </c>
      <c r="BL370" s="15" t="s">
        <v>214</v>
      </c>
      <c r="BM370" s="190" t="s">
        <v>1097</v>
      </c>
    </row>
    <row r="371" s="2" customFormat="1" ht="24.15" customHeight="1">
      <c r="A371" s="34"/>
      <c r="B371" s="177"/>
      <c r="C371" s="178" t="s">
        <v>1098</v>
      </c>
      <c r="D371" s="178" t="s">
        <v>126</v>
      </c>
      <c r="E371" s="179" t="s">
        <v>1099</v>
      </c>
      <c r="F371" s="180" t="s">
        <v>1100</v>
      </c>
      <c r="G371" s="181" t="s">
        <v>703</v>
      </c>
      <c r="H371" s="182"/>
      <c r="I371" s="183"/>
      <c r="J371" s="184">
        <f>ROUND(I371*H371,2)</f>
        <v>0</v>
      </c>
      <c r="K371" s="185"/>
      <c r="L371" s="35"/>
      <c r="M371" s="186" t="s">
        <v>1</v>
      </c>
      <c r="N371" s="187" t="s">
        <v>41</v>
      </c>
      <c r="O371" s="78"/>
      <c r="P371" s="188">
        <f>O371*H371</f>
        <v>0</v>
      </c>
      <c r="Q371" s="188">
        <v>0</v>
      </c>
      <c r="R371" s="188">
        <f>Q371*H371</f>
        <v>0</v>
      </c>
      <c r="S371" s="188">
        <v>0</v>
      </c>
      <c r="T371" s="189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90" t="s">
        <v>214</v>
      </c>
      <c r="AT371" s="190" t="s">
        <v>126</v>
      </c>
      <c r="AU371" s="190" t="s">
        <v>131</v>
      </c>
      <c r="AY371" s="15" t="s">
        <v>123</v>
      </c>
      <c r="BE371" s="191">
        <f>IF(N371="základná",J371,0)</f>
        <v>0</v>
      </c>
      <c r="BF371" s="191">
        <f>IF(N371="znížená",J371,0)</f>
        <v>0</v>
      </c>
      <c r="BG371" s="191">
        <f>IF(N371="zákl. prenesená",J371,0)</f>
        <v>0</v>
      </c>
      <c r="BH371" s="191">
        <f>IF(N371="zníž. prenesená",J371,0)</f>
        <v>0</v>
      </c>
      <c r="BI371" s="191">
        <f>IF(N371="nulová",J371,0)</f>
        <v>0</v>
      </c>
      <c r="BJ371" s="15" t="s">
        <v>131</v>
      </c>
      <c r="BK371" s="191">
        <f>ROUND(I371*H371,2)</f>
        <v>0</v>
      </c>
      <c r="BL371" s="15" t="s">
        <v>214</v>
      </c>
      <c r="BM371" s="190" t="s">
        <v>1101</v>
      </c>
    </row>
    <row r="372" s="12" customFormat="1" ht="22.8" customHeight="1">
      <c r="A372" s="12"/>
      <c r="B372" s="165"/>
      <c r="C372" s="12"/>
      <c r="D372" s="166" t="s">
        <v>74</v>
      </c>
      <c r="E372" s="175" t="s">
        <v>1102</v>
      </c>
      <c r="F372" s="175" t="s">
        <v>1103</v>
      </c>
      <c r="G372" s="12"/>
      <c r="H372" s="12"/>
      <c r="I372" s="168"/>
      <c r="J372" s="176">
        <f>BK372</f>
        <v>0</v>
      </c>
      <c r="K372" s="12"/>
      <c r="L372" s="165"/>
      <c r="M372" s="169"/>
      <c r="N372" s="170"/>
      <c r="O372" s="170"/>
      <c r="P372" s="171">
        <f>SUM(P373:P377)</f>
        <v>0</v>
      </c>
      <c r="Q372" s="170"/>
      <c r="R372" s="171">
        <f>SUM(R373:R377)</f>
        <v>3.1448799199999997</v>
      </c>
      <c r="S372" s="170"/>
      <c r="T372" s="172">
        <f>SUM(T373:T377)</f>
        <v>0</v>
      </c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R372" s="166" t="s">
        <v>131</v>
      </c>
      <c r="AT372" s="173" t="s">
        <v>74</v>
      </c>
      <c r="AU372" s="173" t="s">
        <v>83</v>
      </c>
      <c r="AY372" s="166" t="s">
        <v>123</v>
      </c>
      <c r="BK372" s="174">
        <f>SUM(BK373:BK377)</f>
        <v>0</v>
      </c>
    </row>
    <row r="373" s="2" customFormat="1" ht="24.15" customHeight="1">
      <c r="A373" s="34"/>
      <c r="B373" s="177"/>
      <c r="C373" s="178" t="s">
        <v>1104</v>
      </c>
      <c r="D373" s="178" t="s">
        <v>126</v>
      </c>
      <c r="E373" s="179" t="s">
        <v>1105</v>
      </c>
      <c r="F373" s="180" t="s">
        <v>1106</v>
      </c>
      <c r="G373" s="181" t="s">
        <v>129</v>
      </c>
      <c r="H373" s="182">
        <v>32.351999999999997</v>
      </c>
      <c r="I373" s="183"/>
      <c r="J373" s="184">
        <f>ROUND(I373*H373,2)</f>
        <v>0</v>
      </c>
      <c r="K373" s="185"/>
      <c r="L373" s="35"/>
      <c r="M373" s="186" t="s">
        <v>1</v>
      </c>
      <c r="N373" s="187" t="s">
        <v>41</v>
      </c>
      <c r="O373" s="78"/>
      <c r="P373" s="188">
        <f>O373*H373</f>
        <v>0</v>
      </c>
      <c r="Q373" s="188">
        <v>0.045569999999999999</v>
      </c>
      <c r="R373" s="188">
        <f>Q373*H373</f>
        <v>1.4742806399999999</v>
      </c>
      <c r="S373" s="188">
        <v>0</v>
      </c>
      <c r="T373" s="189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90" t="s">
        <v>214</v>
      </c>
      <c r="AT373" s="190" t="s">
        <v>126</v>
      </c>
      <c r="AU373" s="190" t="s">
        <v>131</v>
      </c>
      <c r="AY373" s="15" t="s">
        <v>123</v>
      </c>
      <c r="BE373" s="191">
        <f>IF(N373="základná",J373,0)</f>
        <v>0</v>
      </c>
      <c r="BF373" s="191">
        <f>IF(N373="znížená",J373,0)</f>
        <v>0</v>
      </c>
      <c r="BG373" s="191">
        <f>IF(N373="zákl. prenesená",J373,0)</f>
        <v>0</v>
      </c>
      <c r="BH373" s="191">
        <f>IF(N373="zníž. prenesená",J373,0)</f>
        <v>0</v>
      </c>
      <c r="BI373" s="191">
        <f>IF(N373="nulová",J373,0)</f>
        <v>0</v>
      </c>
      <c r="BJ373" s="15" t="s">
        <v>131</v>
      </c>
      <c r="BK373" s="191">
        <f>ROUND(I373*H373,2)</f>
        <v>0</v>
      </c>
      <c r="BL373" s="15" t="s">
        <v>214</v>
      </c>
      <c r="BM373" s="190" t="s">
        <v>1107</v>
      </c>
    </row>
    <row r="374" s="2" customFormat="1" ht="16.5" customHeight="1">
      <c r="A374" s="34"/>
      <c r="B374" s="177"/>
      <c r="C374" s="206" t="s">
        <v>1108</v>
      </c>
      <c r="D374" s="206" t="s">
        <v>509</v>
      </c>
      <c r="E374" s="207" t="s">
        <v>1109</v>
      </c>
      <c r="F374" s="208" t="s">
        <v>1110</v>
      </c>
      <c r="G374" s="209" t="s">
        <v>129</v>
      </c>
      <c r="H374" s="210">
        <v>33.646000000000001</v>
      </c>
      <c r="I374" s="211"/>
      <c r="J374" s="212">
        <f>ROUND(I374*H374,2)</f>
        <v>0</v>
      </c>
      <c r="K374" s="213"/>
      <c r="L374" s="214"/>
      <c r="M374" s="215" t="s">
        <v>1</v>
      </c>
      <c r="N374" s="216" t="s">
        <v>41</v>
      </c>
      <c r="O374" s="78"/>
      <c r="P374" s="188">
        <f>O374*H374</f>
        <v>0</v>
      </c>
      <c r="Q374" s="188">
        <v>0.010200000000000001</v>
      </c>
      <c r="R374" s="188">
        <f>Q374*H374</f>
        <v>0.34318920000000003</v>
      </c>
      <c r="S374" s="188">
        <v>0</v>
      </c>
      <c r="T374" s="189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0" t="s">
        <v>254</v>
      </c>
      <c r="AT374" s="190" t="s">
        <v>509</v>
      </c>
      <c r="AU374" s="190" t="s">
        <v>131</v>
      </c>
      <c r="AY374" s="15" t="s">
        <v>123</v>
      </c>
      <c r="BE374" s="191">
        <f>IF(N374="základná",J374,0)</f>
        <v>0</v>
      </c>
      <c r="BF374" s="191">
        <f>IF(N374="znížená",J374,0)</f>
        <v>0</v>
      </c>
      <c r="BG374" s="191">
        <f>IF(N374="zákl. prenesená",J374,0)</f>
        <v>0</v>
      </c>
      <c r="BH374" s="191">
        <f>IF(N374="zníž. prenesená",J374,0)</f>
        <v>0</v>
      </c>
      <c r="BI374" s="191">
        <f>IF(N374="nulová",J374,0)</f>
        <v>0</v>
      </c>
      <c r="BJ374" s="15" t="s">
        <v>131</v>
      </c>
      <c r="BK374" s="191">
        <f>ROUND(I374*H374,2)</f>
        <v>0</v>
      </c>
      <c r="BL374" s="15" t="s">
        <v>214</v>
      </c>
      <c r="BM374" s="190" t="s">
        <v>1111</v>
      </c>
    </row>
    <row r="375" s="2" customFormat="1" ht="24.15" customHeight="1">
      <c r="A375" s="34"/>
      <c r="B375" s="177"/>
      <c r="C375" s="178" t="s">
        <v>1112</v>
      </c>
      <c r="D375" s="178" t="s">
        <v>126</v>
      </c>
      <c r="E375" s="179" t="s">
        <v>1113</v>
      </c>
      <c r="F375" s="180" t="s">
        <v>1114</v>
      </c>
      <c r="G375" s="181" t="s">
        <v>129</v>
      </c>
      <c r="H375" s="182">
        <v>22.704000000000001</v>
      </c>
      <c r="I375" s="183"/>
      <c r="J375" s="184">
        <f>ROUND(I375*H375,2)</f>
        <v>0</v>
      </c>
      <c r="K375" s="185"/>
      <c r="L375" s="35"/>
      <c r="M375" s="186" t="s">
        <v>1</v>
      </c>
      <c r="N375" s="187" t="s">
        <v>41</v>
      </c>
      <c r="O375" s="78"/>
      <c r="P375" s="188">
        <f>O375*H375</f>
        <v>0</v>
      </c>
      <c r="Q375" s="188">
        <v>0.045569999999999999</v>
      </c>
      <c r="R375" s="188">
        <f>Q375*H375</f>
        <v>1.0346212800000001</v>
      </c>
      <c r="S375" s="188">
        <v>0</v>
      </c>
      <c r="T375" s="189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0" t="s">
        <v>214</v>
      </c>
      <c r="AT375" s="190" t="s">
        <v>126</v>
      </c>
      <c r="AU375" s="190" t="s">
        <v>131</v>
      </c>
      <c r="AY375" s="15" t="s">
        <v>123</v>
      </c>
      <c r="BE375" s="191">
        <f>IF(N375="základná",J375,0)</f>
        <v>0</v>
      </c>
      <c r="BF375" s="191">
        <f>IF(N375="znížená",J375,0)</f>
        <v>0</v>
      </c>
      <c r="BG375" s="191">
        <f>IF(N375="zákl. prenesená",J375,0)</f>
        <v>0</v>
      </c>
      <c r="BH375" s="191">
        <f>IF(N375="zníž. prenesená",J375,0)</f>
        <v>0</v>
      </c>
      <c r="BI375" s="191">
        <f>IF(N375="nulová",J375,0)</f>
        <v>0</v>
      </c>
      <c r="BJ375" s="15" t="s">
        <v>131</v>
      </c>
      <c r="BK375" s="191">
        <f>ROUND(I375*H375,2)</f>
        <v>0</v>
      </c>
      <c r="BL375" s="15" t="s">
        <v>214</v>
      </c>
      <c r="BM375" s="190" t="s">
        <v>1115</v>
      </c>
    </row>
    <row r="376" s="2" customFormat="1" ht="16.5" customHeight="1">
      <c r="A376" s="34"/>
      <c r="B376" s="177"/>
      <c r="C376" s="206" t="s">
        <v>1116</v>
      </c>
      <c r="D376" s="206" t="s">
        <v>509</v>
      </c>
      <c r="E376" s="207" t="s">
        <v>1117</v>
      </c>
      <c r="F376" s="208" t="s">
        <v>1118</v>
      </c>
      <c r="G376" s="209" t="s">
        <v>129</v>
      </c>
      <c r="H376" s="210">
        <v>23.611999999999998</v>
      </c>
      <c r="I376" s="211"/>
      <c r="J376" s="212">
        <f>ROUND(I376*H376,2)</f>
        <v>0</v>
      </c>
      <c r="K376" s="213"/>
      <c r="L376" s="214"/>
      <c r="M376" s="215" t="s">
        <v>1</v>
      </c>
      <c r="N376" s="216" t="s">
        <v>41</v>
      </c>
      <c r="O376" s="78"/>
      <c r="P376" s="188">
        <f>O376*H376</f>
        <v>0</v>
      </c>
      <c r="Q376" s="188">
        <v>0.0124</v>
      </c>
      <c r="R376" s="188">
        <f>Q376*H376</f>
        <v>0.29278879999999996</v>
      </c>
      <c r="S376" s="188">
        <v>0</v>
      </c>
      <c r="T376" s="189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90" t="s">
        <v>254</v>
      </c>
      <c r="AT376" s="190" t="s">
        <v>509</v>
      </c>
      <c r="AU376" s="190" t="s">
        <v>131</v>
      </c>
      <c r="AY376" s="15" t="s">
        <v>123</v>
      </c>
      <c r="BE376" s="191">
        <f>IF(N376="základná",J376,0)</f>
        <v>0</v>
      </c>
      <c r="BF376" s="191">
        <f>IF(N376="znížená",J376,0)</f>
        <v>0</v>
      </c>
      <c r="BG376" s="191">
        <f>IF(N376="zákl. prenesená",J376,0)</f>
        <v>0</v>
      </c>
      <c r="BH376" s="191">
        <f>IF(N376="zníž. prenesená",J376,0)</f>
        <v>0</v>
      </c>
      <c r="BI376" s="191">
        <f>IF(N376="nulová",J376,0)</f>
        <v>0</v>
      </c>
      <c r="BJ376" s="15" t="s">
        <v>131</v>
      </c>
      <c r="BK376" s="191">
        <f>ROUND(I376*H376,2)</f>
        <v>0</v>
      </c>
      <c r="BL376" s="15" t="s">
        <v>214</v>
      </c>
      <c r="BM376" s="190" t="s">
        <v>1119</v>
      </c>
    </row>
    <row r="377" s="2" customFormat="1" ht="24.15" customHeight="1">
      <c r="A377" s="34"/>
      <c r="B377" s="177"/>
      <c r="C377" s="178" t="s">
        <v>1120</v>
      </c>
      <c r="D377" s="178" t="s">
        <v>126</v>
      </c>
      <c r="E377" s="179" t="s">
        <v>1121</v>
      </c>
      <c r="F377" s="180" t="s">
        <v>1122</v>
      </c>
      <c r="G377" s="181" t="s">
        <v>703</v>
      </c>
      <c r="H377" s="182"/>
      <c r="I377" s="183"/>
      <c r="J377" s="184">
        <f>ROUND(I377*H377,2)</f>
        <v>0</v>
      </c>
      <c r="K377" s="185"/>
      <c r="L377" s="35"/>
      <c r="M377" s="186" t="s">
        <v>1</v>
      </c>
      <c r="N377" s="187" t="s">
        <v>41</v>
      </c>
      <c r="O377" s="78"/>
      <c r="P377" s="188">
        <f>O377*H377</f>
        <v>0</v>
      </c>
      <c r="Q377" s="188">
        <v>0</v>
      </c>
      <c r="R377" s="188">
        <f>Q377*H377</f>
        <v>0</v>
      </c>
      <c r="S377" s="188">
        <v>0</v>
      </c>
      <c r="T377" s="189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0" t="s">
        <v>214</v>
      </c>
      <c r="AT377" s="190" t="s">
        <v>126</v>
      </c>
      <c r="AU377" s="190" t="s">
        <v>131</v>
      </c>
      <c r="AY377" s="15" t="s">
        <v>123</v>
      </c>
      <c r="BE377" s="191">
        <f>IF(N377="základná",J377,0)</f>
        <v>0</v>
      </c>
      <c r="BF377" s="191">
        <f>IF(N377="znížená",J377,0)</f>
        <v>0</v>
      </c>
      <c r="BG377" s="191">
        <f>IF(N377="zákl. prenesená",J377,0)</f>
        <v>0</v>
      </c>
      <c r="BH377" s="191">
        <f>IF(N377="zníž. prenesená",J377,0)</f>
        <v>0</v>
      </c>
      <c r="BI377" s="191">
        <f>IF(N377="nulová",J377,0)</f>
        <v>0</v>
      </c>
      <c r="BJ377" s="15" t="s">
        <v>131</v>
      </c>
      <c r="BK377" s="191">
        <f>ROUND(I377*H377,2)</f>
        <v>0</v>
      </c>
      <c r="BL377" s="15" t="s">
        <v>214</v>
      </c>
      <c r="BM377" s="190" t="s">
        <v>1123</v>
      </c>
    </row>
    <row r="378" s="12" customFormat="1" ht="22.8" customHeight="1">
      <c r="A378" s="12"/>
      <c r="B378" s="165"/>
      <c r="C378" s="12"/>
      <c r="D378" s="166" t="s">
        <v>74</v>
      </c>
      <c r="E378" s="175" t="s">
        <v>1124</v>
      </c>
      <c r="F378" s="175" t="s">
        <v>1125</v>
      </c>
      <c r="G378" s="12"/>
      <c r="H378" s="12"/>
      <c r="I378" s="168"/>
      <c r="J378" s="176">
        <f>BK378</f>
        <v>0</v>
      </c>
      <c r="K378" s="12"/>
      <c r="L378" s="165"/>
      <c r="M378" s="169"/>
      <c r="N378" s="170"/>
      <c r="O378" s="170"/>
      <c r="P378" s="171">
        <f>SUM(P379:P380)</f>
        <v>0</v>
      </c>
      <c r="Q378" s="170"/>
      <c r="R378" s="171">
        <f>SUM(R379:R380)</f>
        <v>0.28551700000000002</v>
      </c>
      <c r="S378" s="170"/>
      <c r="T378" s="172">
        <f>SUM(T379:T380)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166" t="s">
        <v>131</v>
      </c>
      <c r="AT378" s="173" t="s">
        <v>74</v>
      </c>
      <c r="AU378" s="173" t="s">
        <v>83</v>
      </c>
      <c r="AY378" s="166" t="s">
        <v>123</v>
      </c>
      <c r="BK378" s="174">
        <f>SUM(BK379:BK380)</f>
        <v>0</v>
      </c>
    </row>
    <row r="379" s="2" customFormat="1" ht="24.15" customHeight="1">
      <c r="A379" s="34"/>
      <c r="B379" s="177"/>
      <c r="C379" s="178" t="s">
        <v>837</v>
      </c>
      <c r="D379" s="178" t="s">
        <v>126</v>
      </c>
      <c r="E379" s="179" t="s">
        <v>1126</v>
      </c>
      <c r="F379" s="180" t="s">
        <v>1127</v>
      </c>
      <c r="G379" s="181" t="s">
        <v>129</v>
      </c>
      <c r="H379" s="182">
        <v>571.03399999999999</v>
      </c>
      <c r="I379" s="183"/>
      <c r="J379" s="184">
        <f>ROUND(I379*H379,2)</f>
        <v>0</v>
      </c>
      <c r="K379" s="185"/>
      <c r="L379" s="35"/>
      <c r="M379" s="186" t="s">
        <v>1</v>
      </c>
      <c r="N379" s="187" t="s">
        <v>41</v>
      </c>
      <c r="O379" s="78"/>
      <c r="P379" s="188">
        <f>O379*H379</f>
        <v>0</v>
      </c>
      <c r="Q379" s="188">
        <v>0.00010000000000000001</v>
      </c>
      <c r="R379" s="188">
        <f>Q379*H379</f>
        <v>0.057103399999999999</v>
      </c>
      <c r="S379" s="188">
        <v>0</v>
      </c>
      <c r="T379" s="189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0" t="s">
        <v>214</v>
      </c>
      <c r="AT379" s="190" t="s">
        <v>126</v>
      </c>
      <c r="AU379" s="190" t="s">
        <v>131</v>
      </c>
      <c r="AY379" s="15" t="s">
        <v>123</v>
      </c>
      <c r="BE379" s="191">
        <f>IF(N379="základná",J379,0)</f>
        <v>0</v>
      </c>
      <c r="BF379" s="191">
        <f>IF(N379="znížená",J379,0)</f>
        <v>0</v>
      </c>
      <c r="BG379" s="191">
        <f>IF(N379="zákl. prenesená",J379,0)</f>
        <v>0</v>
      </c>
      <c r="BH379" s="191">
        <f>IF(N379="zníž. prenesená",J379,0)</f>
        <v>0</v>
      </c>
      <c r="BI379" s="191">
        <f>IF(N379="nulová",J379,0)</f>
        <v>0</v>
      </c>
      <c r="BJ379" s="15" t="s">
        <v>131</v>
      </c>
      <c r="BK379" s="191">
        <f>ROUND(I379*H379,2)</f>
        <v>0</v>
      </c>
      <c r="BL379" s="15" t="s">
        <v>214</v>
      </c>
      <c r="BM379" s="190" t="s">
        <v>1128</v>
      </c>
    </row>
    <row r="380" s="2" customFormat="1" ht="37.8" customHeight="1">
      <c r="A380" s="34"/>
      <c r="B380" s="177"/>
      <c r="C380" s="178" t="s">
        <v>1129</v>
      </c>
      <c r="D380" s="178" t="s">
        <v>126</v>
      </c>
      <c r="E380" s="179" t="s">
        <v>1130</v>
      </c>
      <c r="F380" s="180" t="s">
        <v>1131</v>
      </c>
      <c r="G380" s="181" t="s">
        <v>129</v>
      </c>
      <c r="H380" s="182">
        <v>571.03399999999999</v>
      </c>
      <c r="I380" s="183"/>
      <c r="J380" s="184">
        <f>ROUND(I380*H380,2)</f>
        <v>0</v>
      </c>
      <c r="K380" s="185"/>
      <c r="L380" s="35"/>
      <c r="M380" s="186" t="s">
        <v>1</v>
      </c>
      <c r="N380" s="187" t="s">
        <v>41</v>
      </c>
      <c r="O380" s="78"/>
      <c r="P380" s="188">
        <f>O380*H380</f>
        <v>0</v>
      </c>
      <c r="Q380" s="188">
        <v>0.00040000000000000002</v>
      </c>
      <c r="R380" s="188">
        <f>Q380*H380</f>
        <v>0.22841359999999999</v>
      </c>
      <c r="S380" s="188">
        <v>0</v>
      </c>
      <c r="T380" s="189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90" t="s">
        <v>214</v>
      </c>
      <c r="AT380" s="190" t="s">
        <v>126</v>
      </c>
      <c r="AU380" s="190" t="s">
        <v>131</v>
      </c>
      <c r="AY380" s="15" t="s">
        <v>123</v>
      </c>
      <c r="BE380" s="191">
        <f>IF(N380="základná",J380,0)</f>
        <v>0</v>
      </c>
      <c r="BF380" s="191">
        <f>IF(N380="znížená",J380,0)</f>
        <v>0</v>
      </c>
      <c r="BG380" s="191">
        <f>IF(N380="zákl. prenesená",J380,0)</f>
        <v>0</v>
      </c>
      <c r="BH380" s="191">
        <f>IF(N380="zníž. prenesená",J380,0)</f>
        <v>0</v>
      </c>
      <c r="BI380" s="191">
        <f>IF(N380="nulová",J380,0)</f>
        <v>0</v>
      </c>
      <c r="BJ380" s="15" t="s">
        <v>131</v>
      </c>
      <c r="BK380" s="191">
        <f>ROUND(I380*H380,2)</f>
        <v>0</v>
      </c>
      <c r="BL380" s="15" t="s">
        <v>214</v>
      </c>
      <c r="BM380" s="190" t="s">
        <v>1132</v>
      </c>
    </row>
    <row r="381" s="12" customFormat="1" ht="25.92" customHeight="1">
      <c r="A381" s="12"/>
      <c r="B381" s="165"/>
      <c r="C381" s="12"/>
      <c r="D381" s="166" t="s">
        <v>74</v>
      </c>
      <c r="E381" s="167" t="s">
        <v>509</v>
      </c>
      <c r="F381" s="167" t="s">
        <v>1133</v>
      </c>
      <c r="G381" s="12"/>
      <c r="H381" s="12"/>
      <c r="I381" s="168"/>
      <c r="J381" s="153">
        <f>BK381</f>
        <v>0</v>
      </c>
      <c r="K381" s="12"/>
      <c r="L381" s="165"/>
      <c r="M381" s="169"/>
      <c r="N381" s="170"/>
      <c r="O381" s="170"/>
      <c r="P381" s="171">
        <f>P382</f>
        <v>0</v>
      </c>
      <c r="Q381" s="170"/>
      <c r="R381" s="171">
        <f>R382</f>
        <v>0</v>
      </c>
      <c r="S381" s="170"/>
      <c r="T381" s="172">
        <f>T382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166" t="s">
        <v>137</v>
      </c>
      <c r="AT381" s="173" t="s">
        <v>74</v>
      </c>
      <c r="AU381" s="173" t="s">
        <v>75</v>
      </c>
      <c r="AY381" s="166" t="s">
        <v>123</v>
      </c>
      <c r="BK381" s="174">
        <f>BK382</f>
        <v>0</v>
      </c>
    </row>
    <row r="382" s="12" customFormat="1" ht="22.8" customHeight="1">
      <c r="A382" s="12"/>
      <c r="B382" s="165"/>
      <c r="C382" s="12"/>
      <c r="D382" s="166" t="s">
        <v>74</v>
      </c>
      <c r="E382" s="175" t="s">
        <v>1134</v>
      </c>
      <c r="F382" s="175" t="s">
        <v>1135</v>
      </c>
      <c r="G382" s="12"/>
      <c r="H382" s="12"/>
      <c r="I382" s="168"/>
      <c r="J382" s="176">
        <f>BK382</f>
        <v>0</v>
      </c>
      <c r="K382" s="12"/>
      <c r="L382" s="165"/>
      <c r="M382" s="169"/>
      <c r="N382" s="170"/>
      <c r="O382" s="170"/>
      <c r="P382" s="171">
        <f>SUM(P383:P384)</f>
        <v>0</v>
      </c>
      <c r="Q382" s="170"/>
      <c r="R382" s="171">
        <f>SUM(R383:R384)</f>
        <v>0</v>
      </c>
      <c r="S382" s="170"/>
      <c r="T382" s="172">
        <f>SUM(T383:T384)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166" t="s">
        <v>137</v>
      </c>
      <c r="AT382" s="173" t="s">
        <v>74</v>
      </c>
      <c r="AU382" s="173" t="s">
        <v>83</v>
      </c>
      <c r="AY382" s="166" t="s">
        <v>123</v>
      </c>
      <c r="BK382" s="174">
        <f>SUM(BK383:BK384)</f>
        <v>0</v>
      </c>
    </row>
    <row r="383" s="2" customFormat="1" ht="24.15" customHeight="1">
      <c r="A383" s="34"/>
      <c r="B383" s="177"/>
      <c r="C383" s="178" t="s">
        <v>1136</v>
      </c>
      <c r="D383" s="178" t="s">
        <v>126</v>
      </c>
      <c r="E383" s="179" t="s">
        <v>1137</v>
      </c>
      <c r="F383" s="180" t="s">
        <v>1138</v>
      </c>
      <c r="G383" s="181" t="s">
        <v>220</v>
      </c>
      <c r="H383" s="182">
        <v>1</v>
      </c>
      <c r="I383" s="183"/>
      <c r="J383" s="184">
        <f>ROUND(I383*H383,2)</f>
        <v>0</v>
      </c>
      <c r="K383" s="185"/>
      <c r="L383" s="35"/>
      <c r="M383" s="186" t="s">
        <v>1</v>
      </c>
      <c r="N383" s="187" t="s">
        <v>41</v>
      </c>
      <c r="O383" s="78"/>
      <c r="P383" s="188">
        <f>O383*H383</f>
        <v>0</v>
      </c>
      <c r="Q383" s="188">
        <v>0</v>
      </c>
      <c r="R383" s="188">
        <f>Q383*H383</f>
        <v>0</v>
      </c>
      <c r="S383" s="188">
        <v>0</v>
      </c>
      <c r="T383" s="189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0" t="s">
        <v>676</v>
      </c>
      <c r="AT383" s="190" t="s">
        <v>126</v>
      </c>
      <c r="AU383" s="190" t="s">
        <v>131</v>
      </c>
      <c r="AY383" s="15" t="s">
        <v>123</v>
      </c>
      <c r="BE383" s="191">
        <f>IF(N383="základná",J383,0)</f>
        <v>0</v>
      </c>
      <c r="BF383" s="191">
        <f>IF(N383="znížená",J383,0)</f>
        <v>0</v>
      </c>
      <c r="BG383" s="191">
        <f>IF(N383="zákl. prenesená",J383,0)</f>
        <v>0</v>
      </c>
      <c r="BH383" s="191">
        <f>IF(N383="zníž. prenesená",J383,0)</f>
        <v>0</v>
      </c>
      <c r="BI383" s="191">
        <f>IF(N383="nulová",J383,0)</f>
        <v>0</v>
      </c>
      <c r="BJ383" s="15" t="s">
        <v>131</v>
      </c>
      <c r="BK383" s="191">
        <f>ROUND(I383*H383,2)</f>
        <v>0</v>
      </c>
      <c r="BL383" s="15" t="s">
        <v>676</v>
      </c>
      <c r="BM383" s="190" t="s">
        <v>1139</v>
      </c>
    </row>
    <row r="384" s="2" customFormat="1" ht="24.15" customHeight="1">
      <c r="A384" s="34"/>
      <c r="B384" s="177"/>
      <c r="C384" s="178" t="s">
        <v>1140</v>
      </c>
      <c r="D384" s="178" t="s">
        <v>126</v>
      </c>
      <c r="E384" s="179" t="s">
        <v>1141</v>
      </c>
      <c r="F384" s="180" t="s">
        <v>1142</v>
      </c>
      <c r="G384" s="181" t="s">
        <v>129</v>
      </c>
      <c r="H384" s="182">
        <v>86</v>
      </c>
      <c r="I384" s="183"/>
      <c r="J384" s="184">
        <f>ROUND(I384*H384,2)</f>
        <v>0</v>
      </c>
      <c r="K384" s="185"/>
      <c r="L384" s="35"/>
      <c r="M384" s="186" t="s">
        <v>1</v>
      </c>
      <c r="N384" s="187" t="s">
        <v>41</v>
      </c>
      <c r="O384" s="78"/>
      <c r="P384" s="188">
        <f>O384*H384</f>
        <v>0</v>
      </c>
      <c r="Q384" s="188">
        <v>0</v>
      </c>
      <c r="R384" s="188">
        <f>Q384*H384</f>
        <v>0</v>
      </c>
      <c r="S384" s="188">
        <v>0</v>
      </c>
      <c r="T384" s="189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90" t="s">
        <v>676</v>
      </c>
      <c r="AT384" s="190" t="s">
        <v>126</v>
      </c>
      <c r="AU384" s="190" t="s">
        <v>131</v>
      </c>
      <c r="AY384" s="15" t="s">
        <v>123</v>
      </c>
      <c r="BE384" s="191">
        <f>IF(N384="základná",J384,0)</f>
        <v>0</v>
      </c>
      <c r="BF384" s="191">
        <f>IF(N384="znížená",J384,0)</f>
        <v>0</v>
      </c>
      <c r="BG384" s="191">
        <f>IF(N384="zákl. prenesená",J384,0)</f>
        <v>0</v>
      </c>
      <c r="BH384" s="191">
        <f>IF(N384="zníž. prenesená",J384,0)</f>
        <v>0</v>
      </c>
      <c r="BI384" s="191">
        <f>IF(N384="nulová",J384,0)</f>
        <v>0</v>
      </c>
      <c r="BJ384" s="15" t="s">
        <v>131</v>
      </c>
      <c r="BK384" s="191">
        <f>ROUND(I384*H384,2)</f>
        <v>0</v>
      </c>
      <c r="BL384" s="15" t="s">
        <v>676</v>
      </c>
      <c r="BM384" s="190" t="s">
        <v>1143</v>
      </c>
    </row>
    <row r="385" s="12" customFormat="1" ht="25.92" customHeight="1">
      <c r="A385" s="12"/>
      <c r="B385" s="165"/>
      <c r="C385" s="12"/>
      <c r="D385" s="166" t="s">
        <v>74</v>
      </c>
      <c r="E385" s="167" t="s">
        <v>1144</v>
      </c>
      <c r="F385" s="167" t="s">
        <v>1145</v>
      </c>
      <c r="G385" s="12"/>
      <c r="H385" s="12"/>
      <c r="I385" s="168"/>
      <c r="J385" s="153">
        <f>BK385</f>
        <v>0</v>
      </c>
      <c r="K385" s="12"/>
      <c r="L385" s="165"/>
      <c r="M385" s="169"/>
      <c r="N385" s="170"/>
      <c r="O385" s="170"/>
      <c r="P385" s="171">
        <f>SUM(P386:P389)</f>
        <v>0</v>
      </c>
      <c r="Q385" s="170"/>
      <c r="R385" s="171">
        <f>SUM(R386:R389)</f>
        <v>0</v>
      </c>
      <c r="S385" s="170"/>
      <c r="T385" s="172">
        <f>SUM(T386:T389)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166" t="s">
        <v>340</v>
      </c>
      <c r="AT385" s="173" t="s">
        <v>74</v>
      </c>
      <c r="AU385" s="173" t="s">
        <v>75</v>
      </c>
      <c r="AY385" s="166" t="s">
        <v>123</v>
      </c>
      <c r="BK385" s="174">
        <f>SUM(BK386:BK389)</f>
        <v>0</v>
      </c>
    </row>
    <row r="386" s="2" customFormat="1" ht="16.5" customHeight="1">
      <c r="A386" s="34"/>
      <c r="B386" s="177"/>
      <c r="C386" s="178" t="s">
        <v>1146</v>
      </c>
      <c r="D386" s="178" t="s">
        <v>126</v>
      </c>
      <c r="E386" s="179" t="s">
        <v>1147</v>
      </c>
      <c r="F386" s="180" t="s">
        <v>1148</v>
      </c>
      <c r="G386" s="181" t="s">
        <v>220</v>
      </c>
      <c r="H386" s="182">
        <v>1</v>
      </c>
      <c r="I386" s="183"/>
      <c r="J386" s="184">
        <f>ROUND(I386*H386,2)</f>
        <v>0</v>
      </c>
      <c r="K386" s="185"/>
      <c r="L386" s="35"/>
      <c r="M386" s="186" t="s">
        <v>1</v>
      </c>
      <c r="N386" s="187" t="s">
        <v>41</v>
      </c>
      <c r="O386" s="78"/>
      <c r="P386" s="188">
        <f>O386*H386</f>
        <v>0</v>
      </c>
      <c r="Q386" s="188">
        <v>0</v>
      </c>
      <c r="R386" s="188">
        <f>Q386*H386</f>
        <v>0</v>
      </c>
      <c r="S386" s="188">
        <v>0</v>
      </c>
      <c r="T386" s="189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90" t="s">
        <v>1149</v>
      </c>
      <c r="AT386" s="190" t="s">
        <v>126</v>
      </c>
      <c r="AU386" s="190" t="s">
        <v>83</v>
      </c>
      <c r="AY386" s="15" t="s">
        <v>123</v>
      </c>
      <c r="BE386" s="191">
        <f>IF(N386="základná",J386,0)</f>
        <v>0</v>
      </c>
      <c r="BF386" s="191">
        <f>IF(N386="znížená",J386,0)</f>
        <v>0</v>
      </c>
      <c r="BG386" s="191">
        <f>IF(N386="zákl. prenesená",J386,0)</f>
        <v>0</v>
      </c>
      <c r="BH386" s="191">
        <f>IF(N386="zníž. prenesená",J386,0)</f>
        <v>0</v>
      </c>
      <c r="BI386" s="191">
        <f>IF(N386="nulová",J386,0)</f>
        <v>0</v>
      </c>
      <c r="BJ386" s="15" t="s">
        <v>131</v>
      </c>
      <c r="BK386" s="191">
        <f>ROUND(I386*H386,2)</f>
        <v>0</v>
      </c>
      <c r="BL386" s="15" t="s">
        <v>1149</v>
      </c>
      <c r="BM386" s="190" t="s">
        <v>1150</v>
      </c>
    </row>
    <row r="387" s="2" customFormat="1" ht="24.15" customHeight="1">
      <c r="A387" s="34"/>
      <c r="B387" s="177"/>
      <c r="C387" s="178" t="s">
        <v>1151</v>
      </c>
      <c r="D387" s="178" t="s">
        <v>126</v>
      </c>
      <c r="E387" s="179" t="s">
        <v>1152</v>
      </c>
      <c r="F387" s="180" t="s">
        <v>1153</v>
      </c>
      <c r="G387" s="181" t="s">
        <v>220</v>
      </c>
      <c r="H387" s="182">
        <v>1</v>
      </c>
      <c r="I387" s="183"/>
      <c r="J387" s="184">
        <f>ROUND(I387*H387,2)</f>
        <v>0</v>
      </c>
      <c r="K387" s="185"/>
      <c r="L387" s="35"/>
      <c r="M387" s="186" t="s">
        <v>1</v>
      </c>
      <c r="N387" s="187" t="s">
        <v>41</v>
      </c>
      <c r="O387" s="78"/>
      <c r="P387" s="188">
        <f>O387*H387</f>
        <v>0</v>
      </c>
      <c r="Q387" s="188">
        <v>0</v>
      </c>
      <c r="R387" s="188">
        <f>Q387*H387</f>
        <v>0</v>
      </c>
      <c r="S387" s="188">
        <v>0</v>
      </c>
      <c r="T387" s="189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0" t="s">
        <v>1149</v>
      </c>
      <c r="AT387" s="190" t="s">
        <v>126</v>
      </c>
      <c r="AU387" s="190" t="s">
        <v>83</v>
      </c>
      <c r="AY387" s="15" t="s">
        <v>123</v>
      </c>
      <c r="BE387" s="191">
        <f>IF(N387="základná",J387,0)</f>
        <v>0</v>
      </c>
      <c r="BF387" s="191">
        <f>IF(N387="znížená",J387,0)</f>
        <v>0</v>
      </c>
      <c r="BG387" s="191">
        <f>IF(N387="zákl. prenesená",J387,0)</f>
        <v>0</v>
      </c>
      <c r="BH387" s="191">
        <f>IF(N387="zníž. prenesená",J387,0)</f>
        <v>0</v>
      </c>
      <c r="BI387" s="191">
        <f>IF(N387="nulová",J387,0)</f>
        <v>0</v>
      </c>
      <c r="BJ387" s="15" t="s">
        <v>131</v>
      </c>
      <c r="BK387" s="191">
        <f>ROUND(I387*H387,2)</f>
        <v>0</v>
      </c>
      <c r="BL387" s="15" t="s">
        <v>1149</v>
      </c>
      <c r="BM387" s="190" t="s">
        <v>1154</v>
      </c>
    </row>
    <row r="388" s="2" customFormat="1" ht="21.75" customHeight="1">
      <c r="A388" s="34"/>
      <c r="B388" s="177"/>
      <c r="C388" s="178" t="s">
        <v>1155</v>
      </c>
      <c r="D388" s="178" t="s">
        <v>126</v>
      </c>
      <c r="E388" s="179" t="s">
        <v>1156</v>
      </c>
      <c r="F388" s="180" t="s">
        <v>1157</v>
      </c>
      <c r="G388" s="181" t="s">
        <v>1158</v>
      </c>
      <c r="H388" s="182">
        <v>0</v>
      </c>
      <c r="I388" s="183"/>
      <c r="J388" s="184">
        <f>ROUND(I388*H388,2)</f>
        <v>0</v>
      </c>
      <c r="K388" s="185"/>
      <c r="L388" s="35"/>
      <c r="M388" s="186" t="s">
        <v>1</v>
      </c>
      <c r="N388" s="187" t="s">
        <v>41</v>
      </c>
      <c r="O388" s="78"/>
      <c r="P388" s="188">
        <f>O388*H388</f>
        <v>0</v>
      </c>
      <c r="Q388" s="188">
        <v>0</v>
      </c>
      <c r="R388" s="188">
        <f>Q388*H388</f>
        <v>0</v>
      </c>
      <c r="S388" s="188">
        <v>0</v>
      </c>
      <c r="T388" s="189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90" t="s">
        <v>1149</v>
      </c>
      <c r="AT388" s="190" t="s">
        <v>126</v>
      </c>
      <c r="AU388" s="190" t="s">
        <v>83</v>
      </c>
      <c r="AY388" s="15" t="s">
        <v>123</v>
      </c>
      <c r="BE388" s="191">
        <f>IF(N388="základná",J388,0)</f>
        <v>0</v>
      </c>
      <c r="BF388" s="191">
        <f>IF(N388="znížená",J388,0)</f>
        <v>0</v>
      </c>
      <c r="BG388" s="191">
        <f>IF(N388="zákl. prenesená",J388,0)</f>
        <v>0</v>
      </c>
      <c r="BH388" s="191">
        <f>IF(N388="zníž. prenesená",J388,0)</f>
        <v>0</v>
      </c>
      <c r="BI388" s="191">
        <f>IF(N388="nulová",J388,0)</f>
        <v>0</v>
      </c>
      <c r="BJ388" s="15" t="s">
        <v>131</v>
      </c>
      <c r="BK388" s="191">
        <f>ROUND(I388*H388,2)</f>
        <v>0</v>
      </c>
      <c r="BL388" s="15" t="s">
        <v>1149</v>
      </c>
      <c r="BM388" s="190" t="s">
        <v>1159</v>
      </c>
    </row>
    <row r="389" s="2" customFormat="1" ht="24.15" customHeight="1">
      <c r="A389" s="34"/>
      <c r="B389" s="177"/>
      <c r="C389" s="178" t="s">
        <v>1160</v>
      </c>
      <c r="D389" s="178" t="s">
        <v>126</v>
      </c>
      <c r="E389" s="179" t="s">
        <v>1161</v>
      </c>
      <c r="F389" s="180" t="s">
        <v>1162</v>
      </c>
      <c r="G389" s="181" t="s">
        <v>1158</v>
      </c>
      <c r="H389" s="182">
        <v>0</v>
      </c>
      <c r="I389" s="183"/>
      <c r="J389" s="184">
        <f>ROUND(I389*H389,2)</f>
        <v>0</v>
      </c>
      <c r="K389" s="185"/>
      <c r="L389" s="35"/>
      <c r="M389" s="186" t="s">
        <v>1</v>
      </c>
      <c r="N389" s="187" t="s">
        <v>41</v>
      </c>
      <c r="O389" s="78"/>
      <c r="P389" s="188">
        <f>O389*H389</f>
        <v>0</v>
      </c>
      <c r="Q389" s="188">
        <v>0</v>
      </c>
      <c r="R389" s="188">
        <f>Q389*H389</f>
        <v>0</v>
      </c>
      <c r="S389" s="188">
        <v>0</v>
      </c>
      <c r="T389" s="189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0" t="s">
        <v>1149</v>
      </c>
      <c r="AT389" s="190" t="s">
        <v>126</v>
      </c>
      <c r="AU389" s="190" t="s">
        <v>83</v>
      </c>
      <c r="AY389" s="15" t="s">
        <v>123</v>
      </c>
      <c r="BE389" s="191">
        <f>IF(N389="základná",J389,0)</f>
        <v>0</v>
      </c>
      <c r="BF389" s="191">
        <f>IF(N389="znížená",J389,0)</f>
        <v>0</v>
      </c>
      <c r="BG389" s="191">
        <f>IF(N389="zákl. prenesená",J389,0)</f>
        <v>0</v>
      </c>
      <c r="BH389" s="191">
        <f>IF(N389="zníž. prenesená",J389,0)</f>
        <v>0</v>
      </c>
      <c r="BI389" s="191">
        <f>IF(N389="nulová",J389,0)</f>
        <v>0</v>
      </c>
      <c r="BJ389" s="15" t="s">
        <v>131</v>
      </c>
      <c r="BK389" s="191">
        <f>ROUND(I389*H389,2)</f>
        <v>0</v>
      </c>
      <c r="BL389" s="15" t="s">
        <v>1149</v>
      </c>
      <c r="BM389" s="190" t="s">
        <v>1163</v>
      </c>
    </row>
    <row r="390" s="2" customFormat="1" ht="49.92" customHeight="1">
      <c r="A390" s="34"/>
      <c r="B390" s="35"/>
      <c r="C390" s="34"/>
      <c r="D390" s="34"/>
      <c r="E390" s="167" t="s">
        <v>306</v>
      </c>
      <c r="F390" s="167" t="s">
        <v>307</v>
      </c>
      <c r="G390" s="34"/>
      <c r="H390" s="34"/>
      <c r="I390" s="34"/>
      <c r="J390" s="153">
        <f>BK390</f>
        <v>0</v>
      </c>
      <c r="K390" s="34"/>
      <c r="L390" s="35"/>
      <c r="M390" s="192"/>
      <c r="N390" s="193"/>
      <c r="O390" s="78"/>
      <c r="P390" s="78"/>
      <c r="Q390" s="78"/>
      <c r="R390" s="78"/>
      <c r="S390" s="78"/>
      <c r="T390" s="79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T390" s="15" t="s">
        <v>74</v>
      </c>
      <c r="AU390" s="15" t="s">
        <v>75</v>
      </c>
      <c r="AY390" s="15" t="s">
        <v>308</v>
      </c>
      <c r="BK390" s="191">
        <f>SUM(BK391:BK400)</f>
        <v>0</v>
      </c>
    </row>
    <row r="391" s="2" customFormat="1" ht="16.32" customHeight="1">
      <c r="A391" s="34"/>
      <c r="B391" s="35"/>
      <c r="C391" s="194" t="s">
        <v>1</v>
      </c>
      <c r="D391" s="194" t="s">
        <v>126</v>
      </c>
      <c r="E391" s="195" t="s">
        <v>1</v>
      </c>
      <c r="F391" s="196" t="s">
        <v>1</v>
      </c>
      <c r="G391" s="197" t="s">
        <v>1</v>
      </c>
      <c r="H391" s="198"/>
      <c r="I391" s="199"/>
      <c r="J391" s="200">
        <f>BK391</f>
        <v>0</v>
      </c>
      <c r="K391" s="201"/>
      <c r="L391" s="35"/>
      <c r="M391" s="202" t="s">
        <v>1</v>
      </c>
      <c r="N391" s="203" t="s">
        <v>41</v>
      </c>
      <c r="O391" s="78"/>
      <c r="P391" s="78"/>
      <c r="Q391" s="78"/>
      <c r="R391" s="78"/>
      <c r="S391" s="78"/>
      <c r="T391" s="79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T391" s="15" t="s">
        <v>308</v>
      </c>
      <c r="AU391" s="15" t="s">
        <v>83</v>
      </c>
      <c r="AY391" s="15" t="s">
        <v>308</v>
      </c>
      <c r="BE391" s="191">
        <f>IF(N391="základná",J391,0)</f>
        <v>0</v>
      </c>
      <c r="BF391" s="191">
        <f>IF(N391="znížená",J391,0)</f>
        <v>0</v>
      </c>
      <c r="BG391" s="191">
        <f>IF(N391="zákl. prenesená",J391,0)</f>
        <v>0</v>
      </c>
      <c r="BH391" s="191">
        <f>IF(N391="zníž. prenesená",J391,0)</f>
        <v>0</v>
      </c>
      <c r="BI391" s="191">
        <f>IF(N391="nulová",J391,0)</f>
        <v>0</v>
      </c>
      <c r="BJ391" s="15" t="s">
        <v>131</v>
      </c>
      <c r="BK391" s="191">
        <f>I391*H391</f>
        <v>0</v>
      </c>
    </row>
    <row r="392" s="2" customFormat="1" ht="16.32" customHeight="1">
      <c r="A392" s="34"/>
      <c r="B392" s="35"/>
      <c r="C392" s="194" t="s">
        <v>1</v>
      </c>
      <c r="D392" s="194" t="s">
        <v>126</v>
      </c>
      <c r="E392" s="195" t="s">
        <v>1</v>
      </c>
      <c r="F392" s="196" t="s">
        <v>1</v>
      </c>
      <c r="G392" s="197" t="s">
        <v>1</v>
      </c>
      <c r="H392" s="198"/>
      <c r="I392" s="199"/>
      <c r="J392" s="200">
        <f>BK392</f>
        <v>0</v>
      </c>
      <c r="K392" s="201"/>
      <c r="L392" s="35"/>
      <c r="M392" s="202" t="s">
        <v>1</v>
      </c>
      <c r="N392" s="203" t="s">
        <v>41</v>
      </c>
      <c r="O392" s="78"/>
      <c r="P392" s="78"/>
      <c r="Q392" s="78"/>
      <c r="R392" s="78"/>
      <c r="S392" s="78"/>
      <c r="T392" s="79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T392" s="15" t="s">
        <v>308</v>
      </c>
      <c r="AU392" s="15" t="s">
        <v>83</v>
      </c>
      <c r="AY392" s="15" t="s">
        <v>308</v>
      </c>
      <c r="BE392" s="191">
        <f>IF(N392="základná",J392,0)</f>
        <v>0</v>
      </c>
      <c r="BF392" s="191">
        <f>IF(N392="znížená",J392,0)</f>
        <v>0</v>
      </c>
      <c r="BG392" s="191">
        <f>IF(N392="zákl. prenesená",J392,0)</f>
        <v>0</v>
      </c>
      <c r="BH392" s="191">
        <f>IF(N392="zníž. prenesená",J392,0)</f>
        <v>0</v>
      </c>
      <c r="BI392" s="191">
        <f>IF(N392="nulová",J392,0)</f>
        <v>0</v>
      </c>
      <c r="BJ392" s="15" t="s">
        <v>131</v>
      </c>
      <c r="BK392" s="191">
        <f>I392*H392</f>
        <v>0</v>
      </c>
    </row>
    <row r="393" s="2" customFormat="1" ht="16.32" customHeight="1">
      <c r="A393" s="34"/>
      <c r="B393" s="35"/>
      <c r="C393" s="194" t="s">
        <v>1</v>
      </c>
      <c r="D393" s="194" t="s">
        <v>126</v>
      </c>
      <c r="E393" s="195" t="s">
        <v>1</v>
      </c>
      <c r="F393" s="196" t="s">
        <v>1</v>
      </c>
      <c r="G393" s="197" t="s">
        <v>1</v>
      </c>
      <c r="H393" s="198"/>
      <c r="I393" s="199"/>
      <c r="J393" s="200">
        <f>BK393</f>
        <v>0</v>
      </c>
      <c r="K393" s="201"/>
      <c r="L393" s="35"/>
      <c r="M393" s="202" t="s">
        <v>1</v>
      </c>
      <c r="N393" s="203" t="s">
        <v>41</v>
      </c>
      <c r="O393" s="78"/>
      <c r="P393" s="78"/>
      <c r="Q393" s="78"/>
      <c r="R393" s="78"/>
      <c r="S393" s="78"/>
      <c r="T393" s="79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5" t="s">
        <v>308</v>
      </c>
      <c r="AU393" s="15" t="s">
        <v>83</v>
      </c>
      <c r="AY393" s="15" t="s">
        <v>308</v>
      </c>
      <c r="BE393" s="191">
        <f>IF(N393="základná",J393,0)</f>
        <v>0</v>
      </c>
      <c r="BF393" s="191">
        <f>IF(N393="znížená",J393,0)</f>
        <v>0</v>
      </c>
      <c r="BG393" s="191">
        <f>IF(N393="zákl. prenesená",J393,0)</f>
        <v>0</v>
      </c>
      <c r="BH393" s="191">
        <f>IF(N393="zníž. prenesená",J393,0)</f>
        <v>0</v>
      </c>
      <c r="BI393" s="191">
        <f>IF(N393="nulová",J393,0)</f>
        <v>0</v>
      </c>
      <c r="BJ393" s="15" t="s">
        <v>131</v>
      </c>
      <c r="BK393" s="191">
        <f>I393*H393</f>
        <v>0</v>
      </c>
    </row>
    <row r="394" s="2" customFormat="1" ht="16.32" customHeight="1">
      <c r="A394" s="34"/>
      <c r="B394" s="35"/>
      <c r="C394" s="194" t="s">
        <v>1</v>
      </c>
      <c r="D394" s="194" t="s">
        <v>126</v>
      </c>
      <c r="E394" s="195" t="s">
        <v>1</v>
      </c>
      <c r="F394" s="196" t="s">
        <v>1</v>
      </c>
      <c r="G394" s="197" t="s">
        <v>1</v>
      </c>
      <c r="H394" s="198"/>
      <c r="I394" s="199"/>
      <c r="J394" s="200">
        <f>BK394</f>
        <v>0</v>
      </c>
      <c r="K394" s="201"/>
      <c r="L394" s="35"/>
      <c r="M394" s="202" t="s">
        <v>1</v>
      </c>
      <c r="N394" s="203" t="s">
        <v>41</v>
      </c>
      <c r="O394" s="78"/>
      <c r="P394" s="78"/>
      <c r="Q394" s="78"/>
      <c r="R394" s="78"/>
      <c r="S394" s="78"/>
      <c r="T394" s="79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T394" s="15" t="s">
        <v>308</v>
      </c>
      <c r="AU394" s="15" t="s">
        <v>83</v>
      </c>
      <c r="AY394" s="15" t="s">
        <v>308</v>
      </c>
      <c r="BE394" s="191">
        <f>IF(N394="základná",J394,0)</f>
        <v>0</v>
      </c>
      <c r="BF394" s="191">
        <f>IF(N394="znížená",J394,0)</f>
        <v>0</v>
      </c>
      <c r="BG394" s="191">
        <f>IF(N394="zákl. prenesená",J394,0)</f>
        <v>0</v>
      </c>
      <c r="BH394" s="191">
        <f>IF(N394="zníž. prenesená",J394,0)</f>
        <v>0</v>
      </c>
      <c r="BI394" s="191">
        <f>IF(N394="nulová",J394,0)</f>
        <v>0</v>
      </c>
      <c r="BJ394" s="15" t="s">
        <v>131</v>
      </c>
      <c r="BK394" s="191">
        <f>I394*H394</f>
        <v>0</v>
      </c>
    </row>
    <row r="395" s="2" customFormat="1" ht="16.32" customHeight="1">
      <c r="A395" s="34"/>
      <c r="B395" s="35"/>
      <c r="C395" s="194" t="s">
        <v>1</v>
      </c>
      <c r="D395" s="194" t="s">
        <v>126</v>
      </c>
      <c r="E395" s="195" t="s">
        <v>1</v>
      </c>
      <c r="F395" s="196" t="s">
        <v>1</v>
      </c>
      <c r="G395" s="197" t="s">
        <v>1</v>
      </c>
      <c r="H395" s="198"/>
      <c r="I395" s="199"/>
      <c r="J395" s="200">
        <f>BK395</f>
        <v>0</v>
      </c>
      <c r="K395" s="201"/>
      <c r="L395" s="35"/>
      <c r="M395" s="202" t="s">
        <v>1</v>
      </c>
      <c r="N395" s="203" t="s">
        <v>41</v>
      </c>
      <c r="O395" s="78"/>
      <c r="P395" s="78"/>
      <c r="Q395" s="78"/>
      <c r="R395" s="78"/>
      <c r="S395" s="78"/>
      <c r="T395" s="79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T395" s="15" t="s">
        <v>308</v>
      </c>
      <c r="AU395" s="15" t="s">
        <v>83</v>
      </c>
      <c r="AY395" s="15" t="s">
        <v>308</v>
      </c>
      <c r="BE395" s="191">
        <f>IF(N395="základná",J395,0)</f>
        <v>0</v>
      </c>
      <c r="BF395" s="191">
        <f>IF(N395="znížená",J395,0)</f>
        <v>0</v>
      </c>
      <c r="BG395" s="191">
        <f>IF(N395="zákl. prenesená",J395,0)</f>
        <v>0</v>
      </c>
      <c r="BH395" s="191">
        <f>IF(N395="zníž. prenesená",J395,0)</f>
        <v>0</v>
      </c>
      <c r="BI395" s="191">
        <f>IF(N395="nulová",J395,0)</f>
        <v>0</v>
      </c>
      <c r="BJ395" s="15" t="s">
        <v>131</v>
      </c>
      <c r="BK395" s="191">
        <f>I395*H395</f>
        <v>0</v>
      </c>
    </row>
    <row r="396" s="2" customFormat="1" ht="16.32" customHeight="1">
      <c r="A396" s="34"/>
      <c r="B396" s="35"/>
      <c r="C396" s="194" t="s">
        <v>1</v>
      </c>
      <c r="D396" s="194" t="s">
        <v>126</v>
      </c>
      <c r="E396" s="195" t="s">
        <v>1</v>
      </c>
      <c r="F396" s="196" t="s">
        <v>1</v>
      </c>
      <c r="G396" s="197" t="s">
        <v>1</v>
      </c>
      <c r="H396" s="198"/>
      <c r="I396" s="199"/>
      <c r="J396" s="200">
        <f>BK396</f>
        <v>0</v>
      </c>
      <c r="K396" s="201"/>
      <c r="L396" s="35"/>
      <c r="M396" s="202" t="s">
        <v>1</v>
      </c>
      <c r="N396" s="203" t="s">
        <v>41</v>
      </c>
      <c r="O396" s="78"/>
      <c r="P396" s="78"/>
      <c r="Q396" s="78"/>
      <c r="R396" s="78"/>
      <c r="S396" s="78"/>
      <c r="T396" s="79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T396" s="15" t="s">
        <v>308</v>
      </c>
      <c r="AU396" s="15" t="s">
        <v>83</v>
      </c>
      <c r="AY396" s="15" t="s">
        <v>308</v>
      </c>
      <c r="BE396" s="191">
        <f>IF(N396="základná",J396,0)</f>
        <v>0</v>
      </c>
      <c r="BF396" s="191">
        <f>IF(N396="znížená",J396,0)</f>
        <v>0</v>
      </c>
      <c r="BG396" s="191">
        <f>IF(N396="zákl. prenesená",J396,0)</f>
        <v>0</v>
      </c>
      <c r="BH396" s="191">
        <f>IF(N396="zníž. prenesená",J396,0)</f>
        <v>0</v>
      </c>
      <c r="BI396" s="191">
        <f>IF(N396="nulová",J396,0)</f>
        <v>0</v>
      </c>
      <c r="BJ396" s="15" t="s">
        <v>131</v>
      </c>
      <c r="BK396" s="191">
        <f>I396*H396</f>
        <v>0</v>
      </c>
    </row>
    <row r="397" s="2" customFormat="1" ht="16.32" customHeight="1">
      <c r="A397" s="34"/>
      <c r="B397" s="35"/>
      <c r="C397" s="194" t="s">
        <v>1</v>
      </c>
      <c r="D397" s="194" t="s">
        <v>126</v>
      </c>
      <c r="E397" s="195" t="s">
        <v>1</v>
      </c>
      <c r="F397" s="196" t="s">
        <v>1</v>
      </c>
      <c r="G397" s="197" t="s">
        <v>1</v>
      </c>
      <c r="H397" s="198"/>
      <c r="I397" s="199"/>
      <c r="J397" s="200">
        <f>BK397</f>
        <v>0</v>
      </c>
      <c r="K397" s="201"/>
      <c r="L397" s="35"/>
      <c r="M397" s="202" t="s">
        <v>1</v>
      </c>
      <c r="N397" s="203" t="s">
        <v>41</v>
      </c>
      <c r="O397" s="78"/>
      <c r="P397" s="78"/>
      <c r="Q397" s="78"/>
      <c r="R397" s="78"/>
      <c r="S397" s="78"/>
      <c r="T397" s="79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T397" s="15" t="s">
        <v>308</v>
      </c>
      <c r="AU397" s="15" t="s">
        <v>83</v>
      </c>
      <c r="AY397" s="15" t="s">
        <v>308</v>
      </c>
      <c r="BE397" s="191">
        <f>IF(N397="základná",J397,0)</f>
        <v>0</v>
      </c>
      <c r="BF397" s="191">
        <f>IF(N397="znížená",J397,0)</f>
        <v>0</v>
      </c>
      <c r="BG397" s="191">
        <f>IF(N397="zákl. prenesená",J397,0)</f>
        <v>0</v>
      </c>
      <c r="BH397" s="191">
        <f>IF(N397="zníž. prenesená",J397,0)</f>
        <v>0</v>
      </c>
      <c r="BI397" s="191">
        <f>IF(N397="nulová",J397,0)</f>
        <v>0</v>
      </c>
      <c r="BJ397" s="15" t="s">
        <v>131</v>
      </c>
      <c r="BK397" s="191">
        <f>I397*H397</f>
        <v>0</v>
      </c>
    </row>
    <row r="398" s="2" customFormat="1" ht="16.32" customHeight="1">
      <c r="A398" s="34"/>
      <c r="B398" s="35"/>
      <c r="C398" s="194" t="s">
        <v>1</v>
      </c>
      <c r="D398" s="194" t="s">
        <v>126</v>
      </c>
      <c r="E398" s="195" t="s">
        <v>1</v>
      </c>
      <c r="F398" s="196" t="s">
        <v>1</v>
      </c>
      <c r="G398" s="197" t="s">
        <v>1</v>
      </c>
      <c r="H398" s="198"/>
      <c r="I398" s="199"/>
      <c r="J398" s="200">
        <f>BK398</f>
        <v>0</v>
      </c>
      <c r="K398" s="201"/>
      <c r="L398" s="35"/>
      <c r="M398" s="202" t="s">
        <v>1</v>
      </c>
      <c r="N398" s="203" t="s">
        <v>41</v>
      </c>
      <c r="O398" s="78"/>
      <c r="P398" s="78"/>
      <c r="Q398" s="78"/>
      <c r="R398" s="78"/>
      <c r="S398" s="78"/>
      <c r="T398" s="79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T398" s="15" t="s">
        <v>308</v>
      </c>
      <c r="AU398" s="15" t="s">
        <v>83</v>
      </c>
      <c r="AY398" s="15" t="s">
        <v>308</v>
      </c>
      <c r="BE398" s="191">
        <f>IF(N398="základná",J398,0)</f>
        <v>0</v>
      </c>
      <c r="BF398" s="191">
        <f>IF(N398="znížená",J398,0)</f>
        <v>0</v>
      </c>
      <c r="BG398" s="191">
        <f>IF(N398="zákl. prenesená",J398,0)</f>
        <v>0</v>
      </c>
      <c r="BH398" s="191">
        <f>IF(N398="zníž. prenesená",J398,0)</f>
        <v>0</v>
      </c>
      <c r="BI398" s="191">
        <f>IF(N398="nulová",J398,0)</f>
        <v>0</v>
      </c>
      <c r="BJ398" s="15" t="s">
        <v>131</v>
      </c>
      <c r="BK398" s="191">
        <f>I398*H398</f>
        <v>0</v>
      </c>
    </row>
    <row r="399" s="2" customFormat="1" ht="16.32" customHeight="1">
      <c r="A399" s="34"/>
      <c r="B399" s="35"/>
      <c r="C399" s="194" t="s">
        <v>1</v>
      </c>
      <c r="D399" s="194" t="s">
        <v>126</v>
      </c>
      <c r="E399" s="195" t="s">
        <v>1</v>
      </c>
      <c r="F399" s="196" t="s">
        <v>1</v>
      </c>
      <c r="G399" s="197" t="s">
        <v>1</v>
      </c>
      <c r="H399" s="198"/>
      <c r="I399" s="199"/>
      <c r="J399" s="200">
        <f>BK399</f>
        <v>0</v>
      </c>
      <c r="K399" s="201"/>
      <c r="L399" s="35"/>
      <c r="M399" s="202" t="s">
        <v>1</v>
      </c>
      <c r="N399" s="203" t="s">
        <v>41</v>
      </c>
      <c r="O399" s="78"/>
      <c r="P399" s="78"/>
      <c r="Q399" s="78"/>
      <c r="R399" s="78"/>
      <c r="S399" s="78"/>
      <c r="T399" s="79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T399" s="15" t="s">
        <v>308</v>
      </c>
      <c r="AU399" s="15" t="s">
        <v>83</v>
      </c>
      <c r="AY399" s="15" t="s">
        <v>308</v>
      </c>
      <c r="BE399" s="191">
        <f>IF(N399="základná",J399,0)</f>
        <v>0</v>
      </c>
      <c r="BF399" s="191">
        <f>IF(N399="znížená",J399,0)</f>
        <v>0</v>
      </c>
      <c r="BG399" s="191">
        <f>IF(N399="zákl. prenesená",J399,0)</f>
        <v>0</v>
      </c>
      <c r="BH399" s="191">
        <f>IF(N399="zníž. prenesená",J399,0)</f>
        <v>0</v>
      </c>
      <c r="BI399" s="191">
        <f>IF(N399="nulová",J399,0)</f>
        <v>0</v>
      </c>
      <c r="BJ399" s="15" t="s">
        <v>131</v>
      </c>
      <c r="BK399" s="191">
        <f>I399*H399</f>
        <v>0</v>
      </c>
    </row>
    <row r="400" s="2" customFormat="1" ht="16.32" customHeight="1">
      <c r="A400" s="34"/>
      <c r="B400" s="35"/>
      <c r="C400" s="194" t="s">
        <v>1</v>
      </c>
      <c r="D400" s="194" t="s">
        <v>126</v>
      </c>
      <c r="E400" s="195" t="s">
        <v>1</v>
      </c>
      <c r="F400" s="196" t="s">
        <v>1</v>
      </c>
      <c r="G400" s="197" t="s">
        <v>1</v>
      </c>
      <c r="H400" s="198"/>
      <c r="I400" s="199"/>
      <c r="J400" s="200">
        <f>BK400</f>
        <v>0</v>
      </c>
      <c r="K400" s="201"/>
      <c r="L400" s="35"/>
      <c r="M400" s="202" t="s">
        <v>1</v>
      </c>
      <c r="N400" s="203" t="s">
        <v>41</v>
      </c>
      <c r="O400" s="204"/>
      <c r="P400" s="204"/>
      <c r="Q400" s="204"/>
      <c r="R400" s="204"/>
      <c r="S400" s="204"/>
      <c r="T400" s="205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T400" s="15" t="s">
        <v>308</v>
      </c>
      <c r="AU400" s="15" t="s">
        <v>83</v>
      </c>
      <c r="AY400" s="15" t="s">
        <v>308</v>
      </c>
      <c r="BE400" s="191">
        <f>IF(N400="základná",J400,0)</f>
        <v>0</v>
      </c>
      <c r="BF400" s="191">
        <f>IF(N400="znížená",J400,0)</f>
        <v>0</v>
      </c>
      <c r="BG400" s="191">
        <f>IF(N400="zákl. prenesená",J400,0)</f>
        <v>0</v>
      </c>
      <c r="BH400" s="191">
        <f>IF(N400="zníž. prenesená",J400,0)</f>
        <v>0</v>
      </c>
      <c r="BI400" s="191">
        <f>IF(N400="nulová",J400,0)</f>
        <v>0</v>
      </c>
      <c r="BJ400" s="15" t="s">
        <v>131</v>
      </c>
      <c r="BK400" s="191">
        <f>I400*H400</f>
        <v>0</v>
      </c>
    </row>
    <row r="401" s="2" customFormat="1" ht="6.96" customHeight="1">
      <c r="A401" s="34"/>
      <c r="B401" s="61"/>
      <c r="C401" s="62"/>
      <c r="D401" s="62"/>
      <c r="E401" s="62"/>
      <c r="F401" s="62"/>
      <c r="G401" s="62"/>
      <c r="H401" s="62"/>
      <c r="I401" s="62"/>
      <c r="J401" s="62"/>
      <c r="K401" s="62"/>
      <c r="L401" s="35"/>
      <c r="M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</row>
  </sheetData>
  <autoFilter ref="C144:K400"/>
  <mergeCells count="9">
    <mergeCell ref="E7:H7"/>
    <mergeCell ref="E9:H9"/>
    <mergeCell ref="E18:H18"/>
    <mergeCell ref="E27:H27"/>
    <mergeCell ref="E85:H85"/>
    <mergeCell ref="E87:H87"/>
    <mergeCell ref="E135:H135"/>
    <mergeCell ref="E137:H137"/>
    <mergeCell ref="L2:V2"/>
  </mergeCells>
  <dataValidations count="2">
    <dataValidation type="list" allowBlank="1" showInputMessage="1" showErrorMessage="1" error="Povolené sú hodnoty K, M." sqref="D391:D401">
      <formula1>"K, M"</formula1>
    </dataValidation>
    <dataValidation type="list" allowBlank="1" showInputMessage="1" showErrorMessage="1" error="Povolené sú hodnoty základná, znížená, nulová." sqref="N391:N40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Ladislav Bab</dc:creator>
  <cp:lastModifiedBy>Ladislav Bab</cp:lastModifiedBy>
  <dcterms:created xsi:type="dcterms:W3CDTF">2022-05-01T14:21:40Z</dcterms:created>
  <dcterms:modified xsi:type="dcterms:W3CDTF">2022-05-01T14:21:43Z</dcterms:modified>
</cp:coreProperties>
</file>