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́ce_VO_AH/PLT_SP_Variakov/stavba_zadenie/"/>
    </mc:Choice>
  </mc:AlternateContent>
  <xr:revisionPtr revIDLastSave="0" documentId="13_ncr:1_{CDE251AD-35F4-8F4C-B041-FF03E6463101}" xr6:coauthVersionLast="40" xr6:coauthVersionMax="40" xr10:uidLastSave="{00000000-0000-0000-0000-000000000000}"/>
  <bookViews>
    <workbookView xWindow="0" yWindow="0" windowWidth="40960" windowHeight="23040" xr2:uid="{00000000-000D-0000-FFFF-FFFF00000000}"/>
  </bookViews>
  <sheets>
    <sheet name="Rekapitulácia stavby" sheetId="1" r:id="rId1"/>
    <sheet name="UK - Vykurovanie" sheetId="2" r:id="rId2"/>
  </sheets>
  <definedNames>
    <definedName name="_xlnm.Print_Titles" localSheetId="0">'Rekapitulácia stavby'!$85:$85</definedName>
    <definedName name="_xlnm.Print_Titles" localSheetId="1">'UK - Vykurovanie'!$110:$110</definedName>
    <definedName name="_xlnm.Print_Area" localSheetId="0">'Rekapitulácia stavby'!$C$4:$AP$70,'Rekapitulácia stavby'!$C$76:$AP$92</definedName>
    <definedName name="_xlnm.Print_Area" localSheetId="1">'UK - Vykurovanie'!$C$4:$Q$70,'UK - Vykurovanie'!$C$76:$Q$94,'UK - Vykurovanie'!$C$100:$Q$133</definedName>
  </definedNames>
  <calcPr calcId="191029"/>
</workbook>
</file>

<file path=xl/calcChain.xml><?xml version="1.0" encoding="utf-8"?>
<calcChain xmlns="http://schemas.openxmlformats.org/spreadsheetml/2006/main">
  <c r="AY88" i="1" l="1"/>
  <c r="AX88" i="1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/>
  <c r="BI128" i="2"/>
  <c r="BH128" i="2"/>
  <c r="BG128" i="2"/>
  <c r="BE128" i="2"/>
  <c r="AA128" i="2"/>
  <c r="AA126" i="2" s="1"/>
  <c r="Y128" i="2"/>
  <c r="W128" i="2"/>
  <c r="BK128" i="2"/>
  <c r="N128" i="2"/>
  <c r="BF128" i="2" s="1"/>
  <c r="BI127" i="2"/>
  <c r="BH127" i="2"/>
  <c r="BG127" i="2"/>
  <c r="BE127" i="2"/>
  <c r="AA127" i="2"/>
  <c r="Y127" i="2"/>
  <c r="W127" i="2"/>
  <c r="W126" i="2" s="1"/>
  <c r="BK127" i="2"/>
  <c r="N127" i="2"/>
  <c r="BF127" i="2" s="1"/>
  <c r="BI125" i="2"/>
  <c r="BH125" i="2"/>
  <c r="BG125" i="2"/>
  <c r="BE125" i="2"/>
  <c r="AA125" i="2"/>
  <c r="Y125" i="2"/>
  <c r="W125" i="2"/>
  <c r="BK125" i="2"/>
  <c r="N125" i="2"/>
  <c r="BF125" i="2" s="1"/>
  <c r="BI124" i="2"/>
  <c r="BH124" i="2"/>
  <c r="BG124" i="2"/>
  <c r="BE124" i="2"/>
  <c r="AA124" i="2"/>
  <c r="Y124" i="2"/>
  <c r="W124" i="2"/>
  <c r="BK124" i="2"/>
  <c r="N124" i="2"/>
  <c r="BF124" i="2" s="1"/>
  <c r="BI123" i="2"/>
  <c r="BH123" i="2"/>
  <c r="BG123" i="2"/>
  <c r="BE123" i="2"/>
  <c r="AA123" i="2"/>
  <c r="Y123" i="2"/>
  <c r="W123" i="2"/>
  <c r="BK123" i="2"/>
  <c r="N123" i="2"/>
  <c r="BF123" i="2" s="1"/>
  <c r="BI122" i="2"/>
  <c r="BH122" i="2"/>
  <c r="BG122" i="2"/>
  <c r="BE122" i="2"/>
  <c r="AA122" i="2"/>
  <c r="Y122" i="2"/>
  <c r="W122" i="2"/>
  <c r="BK122" i="2"/>
  <c r="N122" i="2"/>
  <c r="BF122" i="2" s="1"/>
  <c r="BI121" i="2"/>
  <c r="BH121" i="2"/>
  <c r="BG121" i="2"/>
  <c r="BE121" i="2"/>
  <c r="AA121" i="2"/>
  <c r="Y121" i="2"/>
  <c r="W121" i="2"/>
  <c r="BK121" i="2"/>
  <c r="N121" i="2"/>
  <c r="BF121" i="2"/>
  <c r="BI120" i="2"/>
  <c r="BH120" i="2"/>
  <c r="BG120" i="2"/>
  <c r="BE120" i="2"/>
  <c r="AA120" i="2"/>
  <c r="Y120" i="2"/>
  <c r="W120" i="2"/>
  <c r="BK120" i="2"/>
  <c r="N120" i="2"/>
  <c r="BF120" i="2" s="1"/>
  <c r="BI119" i="2"/>
  <c r="BH119" i="2"/>
  <c r="BG119" i="2"/>
  <c r="BE119" i="2"/>
  <c r="AA119" i="2"/>
  <c r="Y119" i="2"/>
  <c r="W119" i="2"/>
  <c r="BK119" i="2"/>
  <c r="N119" i="2"/>
  <c r="BF119" i="2" s="1"/>
  <c r="BI118" i="2"/>
  <c r="BH118" i="2"/>
  <c r="BG118" i="2"/>
  <c r="BE118" i="2"/>
  <c r="AA118" i="2"/>
  <c r="Y118" i="2"/>
  <c r="W118" i="2"/>
  <c r="BK118" i="2"/>
  <c r="N118" i="2"/>
  <c r="BF118" i="2" s="1"/>
  <c r="BI117" i="2"/>
  <c r="BH117" i="2"/>
  <c r="BG117" i="2"/>
  <c r="BE117" i="2"/>
  <c r="AA117" i="2"/>
  <c r="Y117" i="2"/>
  <c r="W117" i="2"/>
  <c r="BK117" i="2"/>
  <c r="N117" i="2"/>
  <c r="BF117" i="2"/>
  <c r="BI116" i="2"/>
  <c r="BH116" i="2"/>
  <c r="BG116" i="2"/>
  <c r="BE116" i="2"/>
  <c r="AA116" i="2"/>
  <c r="Y116" i="2"/>
  <c r="W116" i="2"/>
  <c r="BK116" i="2"/>
  <c r="N116" i="2"/>
  <c r="BF116" i="2" s="1"/>
  <c r="BI115" i="2"/>
  <c r="BH115" i="2"/>
  <c r="BG115" i="2"/>
  <c r="BE115" i="2"/>
  <c r="AA115" i="2"/>
  <c r="Y115" i="2"/>
  <c r="W115" i="2"/>
  <c r="W112" i="2" s="1"/>
  <c r="W111" i="2" s="1"/>
  <c r="AU88" i="1" s="1"/>
  <c r="AU87" i="1" s="1"/>
  <c r="BK115" i="2"/>
  <c r="N115" i="2"/>
  <c r="BF115" i="2" s="1"/>
  <c r="BI114" i="2"/>
  <c r="BH114" i="2"/>
  <c r="BG114" i="2"/>
  <c r="BE114" i="2"/>
  <c r="AA114" i="2"/>
  <c r="Y114" i="2"/>
  <c r="W114" i="2"/>
  <c r="BK114" i="2"/>
  <c r="N114" i="2"/>
  <c r="BF114" i="2" s="1"/>
  <c r="BI113" i="2"/>
  <c r="BH113" i="2"/>
  <c r="BG113" i="2"/>
  <c r="BE113" i="2"/>
  <c r="AA113" i="2"/>
  <c r="AA112" i="2" s="1"/>
  <c r="Y113" i="2"/>
  <c r="W113" i="2"/>
  <c r="BK113" i="2"/>
  <c r="N113" i="2"/>
  <c r="BF113" i="2"/>
  <c r="F105" i="2"/>
  <c r="F103" i="2"/>
  <c r="M28" i="2"/>
  <c r="AS88" i="1"/>
  <c r="AS87" i="1" s="1"/>
  <c r="F81" i="2"/>
  <c r="F79" i="2"/>
  <c r="O21" i="2"/>
  <c r="E21" i="2"/>
  <c r="O20" i="2"/>
  <c r="O18" i="2"/>
  <c r="E18" i="2"/>
  <c r="M83" i="2" s="1"/>
  <c r="O17" i="2"/>
  <c r="O15" i="2"/>
  <c r="E15" i="2"/>
  <c r="F108" i="2" s="1"/>
  <c r="O14" i="2"/>
  <c r="O12" i="2"/>
  <c r="E12" i="2"/>
  <c r="F83" i="2" s="1"/>
  <c r="O11" i="2"/>
  <c r="F6" i="2"/>
  <c r="F102" i="2" s="1"/>
  <c r="AK27" i="1"/>
  <c r="L83" i="1"/>
  <c r="AM82" i="1"/>
  <c r="L82" i="1"/>
  <c r="L80" i="1"/>
  <c r="L78" i="1"/>
  <c r="L77" i="1"/>
  <c r="AA111" i="2" l="1"/>
  <c r="M107" i="2"/>
  <c r="Y126" i="2"/>
  <c r="F78" i="2"/>
  <c r="F107" i="2"/>
  <c r="H34" i="2"/>
  <c r="BB88" i="1" s="1"/>
  <c r="BB87" i="1" s="1"/>
  <c r="W33" i="1" s="1"/>
  <c r="H36" i="2"/>
  <c r="BD88" i="1" s="1"/>
  <c r="BD87" i="1" s="1"/>
  <c r="W35" i="1" s="1"/>
  <c r="BK126" i="2"/>
  <c r="N126" i="2" s="1"/>
  <c r="N90" i="2" s="1"/>
  <c r="BK112" i="2"/>
  <c r="N112" i="2" s="1"/>
  <c r="N89" i="2" s="1"/>
  <c r="M32" i="2"/>
  <c r="AV88" i="1" s="1"/>
  <c r="H35" i="2"/>
  <c r="BC88" i="1" s="1"/>
  <c r="BC87" i="1" s="1"/>
  <c r="AY87" i="1" s="1"/>
  <c r="Y112" i="2"/>
  <c r="Y111" i="2" s="1"/>
  <c r="H33" i="2"/>
  <c r="BA88" i="1" s="1"/>
  <c r="BA87" i="1" s="1"/>
  <c r="W32" i="1" s="1"/>
  <c r="M33" i="2"/>
  <c r="AW88" i="1" s="1"/>
  <c r="F84" i="2"/>
  <c r="H32" i="2"/>
  <c r="AZ88" i="1" s="1"/>
  <c r="AZ87" i="1" s="1"/>
  <c r="AX87" i="1" l="1"/>
  <c r="BK111" i="2"/>
  <c r="N111" i="2" s="1"/>
  <c r="N88" i="2" s="1"/>
  <c r="L94" i="2" s="1"/>
  <c r="AT88" i="1"/>
  <c r="W34" i="1"/>
  <c r="AW87" i="1"/>
  <c r="AK32" i="1" s="1"/>
  <c r="AV87" i="1"/>
  <c r="W31" i="1"/>
  <c r="M27" i="2" l="1"/>
  <c r="M30" i="2" s="1"/>
  <c r="L38" i="2" s="1"/>
  <c r="AK31" i="1"/>
  <c r="AT87" i="1"/>
  <c r="AG88" i="1" l="1"/>
  <c r="AN88" i="1" s="1"/>
  <c r="AG87" i="1" l="1"/>
  <c r="AN87" i="1" s="1"/>
  <c r="AN92" i="1" s="1"/>
  <c r="AG92" i="1" l="1"/>
  <c r="AK26" i="1"/>
  <c r="AK29" i="1" s="1"/>
  <c r="AK37" i="1" s="1"/>
</calcChain>
</file>

<file path=xl/sharedStrings.xml><?xml version="1.0" encoding="utf-8"?>
<sst xmlns="http://schemas.openxmlformats.org/spreadsheetml/2006/main" count="545" uniqueCount="194">
  <si>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</si>
  <si>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</si>
  <si>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</si>
  <si>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</si>
  <si>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</si>
  <si>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</si>
  <si>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</si>
  <si>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</si>
  <si>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</si>
  <si>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</si>
  <si>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</si>
  <si>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</si>
  <si>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</si>
  <si>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</si>
  <si>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</si>
  <si>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H-002</t>
  </si>
  <si>
    <t>Stavba:</t>
  </si>
  <si>
    <t>Zníženie energetickej náročnosti výrobnej haly spoločnosti, Variakov a.s., k.ú. Železiarne, č.p. 53/2</t>
  </si>
  <si>
    <t>JKSO:</t>
  </si>
  <si>
    <t>KS:</t>
  </si>
  <si>
    <t>Miesto:</t>
  </si>
  <si>
    <t>Katastrálbe územie Železiarne, číslo parcely 53/2</t>
  </si>
  <si>
    <t>Dátum:</t>
  </si>
  <si>
    <t>Objednávateľ:</t>
  </si>
  <si>
    <t>IČO:</t>
  </si>
  <si>
    <t xml:space="preserve">VARIAKOV a.s. </t>
  </si>
  <si>
    <t>IČO DPH:</t>
  </si>
  <si>
    <t>Zhotoviteľ:</t>
  </si>
  <si>
    <t xml:space="preserve"> 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</si>
  <si>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</si>
  <si>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</si>
  <si>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</si>
  <si>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</si>
  <si>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</si>
  <si>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</si>
  <si>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</si>
  <si>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</si>
  <si>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</si>
  <si>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</si>
  <si>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</si>
  <si>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</si>
  <si>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</si>
  <si>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</si>
  <si>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</si>
  <si>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</si>
  <si>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</si>
  <si>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</si>
  <si>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</si>
  <si>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</si>
  <si>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</si>
  <si>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</si>
  <si>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</si>
  <si>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</si>
  <si>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</si>
  <si>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</si>
  <si>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</si>
  <si>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</si>
  <si>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</si>
  <si>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</si>
  <si>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</si>
  <si>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</si>
  <si>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</si>
  <si>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</si>
  <si>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</si>
  <si>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</si>
  <si>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</si>
  <si>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</si>
  <si>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</si>
  <si>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</si>
  <si>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</si>
  <si>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</si>
  <si>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</si>
  <si>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</si>
  <si>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</si>
  <si>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</si>
  <si>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{2072618e-4f9c-4cf5-90eb-f39981d0a25a}</t>
  </si>
  <si>
    <t>{00000000-0000-0000-0000-000000000000}</t>
  </si>
  <si>
    <t>/</t>
  </si>
  <si>
    <t>UK</t>
  </si>
  <si>
    <t>Vykurovanie</t>
  </si>
  <si>
    <t>1</t>
  </si>
  <si>
    <t>{dcd16d80-91b9-43ca-b21a-e77109cc8b38}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</si>
  <si>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</si>
  <si>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</si>
  <si>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</si>
  <si>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</si>
  <si>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</si>
  <si>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</si>
  <si>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</si>
  <si>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</si>
  <si>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</si>
  <si>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</si>
  <si>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</si>
  <si>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UK - Vykurovanie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</si>
  <si>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</si>
  <si>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</si>
  <si>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</si>
  <si>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</si>
  <si>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</si>
  <si>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</si>
  <si>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</si>
  <si>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D1 - Vetranie a vykurovanie haly</t>
  </si>
  <si>
    <t>D2 - Vykurovanie prístavku (zázemia) haly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</si>
  <si>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</si>
  <si>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</si>
  <si>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</si>
  <si>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</si>
  <si>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</si>
  <si>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</si>
  <si>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</si>
  <si>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</si>
  <si>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</si>
  <si>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</si>
  <si>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</si>
  <si>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</si>
  <si>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</si>
  <si>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</si>
  <si>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</si>
  <si>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2</t>
  </si>
  <si>
    <t>ROZPOCET</t>
  </si>
  <si>
    <t>M</t>
  </si>
  <si>
    <t>Pol1</t>
  </si>
  <si>
    <t>kpl</t>
  </si>
  <si>
    <t>32</t>
  </si>
  <si>
    <t>16</t>
  </si>
  <si>
    <t>Pol2</t>
  </si>
  <si>
    <t>Materiál - chladivo R401A</t>
  </si>
  <si>
    <t>kg</t>
  </si>
  <si>
    <t>4</t>
  </si>
  <si>
    <t>3</t>
  </si>
  <si>
    <t>K</t>
  </si>
  <si>
    <t>Pol3</t>
  </si>
  <si>
    <t>Naplnenie systému chladivom - práca s tým spojená (cca 1 hod)</t>
  </si>
  <si>
    <t>6</t>
  </si>
  <si>
    <t>Pol4</t>
  </si>
  <si>
    <t>Vykládka a osadenie jednotky na strechu haly - výška haly 15m. Hmotnosť jednotky 1200kg</t>
  </si>
  <si>
    <t>ks</t>
  </si>
  <si>
    <t>8</t>
  </si>
  <si>
    <t>5</t>
  </si>
  <si>
    <t>Pol5</t>
  </si>
  <si>
    <t>Vykládka a osadenie tepelného čerpadla Daikin ERQ250 na stechu haly - výška haly 4m. Hmotnosť tepelného čerpadla 240 kg (1 kus)</t>
  </si>
  <si>
    <t>10</t>
  </si>
  <si>
    <t>Pol6</t>
  </si>
  <si>
    <t>12</t>
  </si>
  <si>
    <t>7</t>
  </si>
  <si>
    <t>Pol7</t>
  </si>
  <si>
    <t>Spustenie do prevádzky - 1x Hoval RoofVent typ RP-9-M a 2x Tepelné čerpadlo Daikin ERQ250</t>
  </si>
  <si>
    <t>14</t>
  </si>
  <si>
    <t>Pol8</t>
  </si>
  <si>
    <t>Medené izolované potrubie O22x1(médium plyn) - polotvrdená meď + izolácia 25mm</t>
  </si>
  <si>
    <t>m</t>
  </si>
  <si>
    <t>9</t>
  </si>
  <si>
    <t>Pol9</t>
  </si>
  <si>
    <t>Medené izolované potrubie O10x1(médium kvapalina) - žíhaná meď + izolácia 20mm</t>
  </si>
  <si>
    <t>18</t>
  </si>
  <si>
    <t>Pol10</t>
  </si>
  <si>
    <t>Montáž medeného potrubia</t>
  </si>
  <si>
    <t>11</t>
  </si>
  <si>
    <t>Pol11</t>
  </si>
  <si>
    <t>Kábel J-Y(ST)Y 2 × 2 × 0,8 mm</t>
  </si>
  <si>
    <t>22</t>
  </si>
  <si>
    <t>Pol12</t>
  </si>
  <si>
    <t>Kábel J-Y(ST)Y 5 × 2 × 0,8 mm</t>
  </si>
  <si>
    <t>24</t>
  </si>
  <si>
    <t>13</t>
  </si>
  <si>
    <t>998769203</t>
  </si>
  <si>
    <t>Presun hmôt pre montáž vzduchotechnických zariadení v stavbe (objekte) výšky nad 7 do 24 m</t>
  </si>
  <si>
    <t>%</t>
  </si>
  <si>
    <t>-364527987</t>
  </si>
  <si>
    <t>Pol13</t>
  </si>
  <si>
    <t>Elektrický sálavý panel FENIX Ecosun 300 U+      (hmotnost 5,0kg)</t>
  </si>
  <si>
    <t>26</t>
  </si>
  <si>
    <t>15</t>
  </si>
  <si>
    <t>Pol14</t>
  </si>
  <si>
    <t>Elektrický sálavý panel FENIX Ecosun 600 U+      (hmotnost 10,0kg)</t>
  </si>
  <si>
    <t>28</t>
  </si>
  <si>
    <t>Pol15</t>
  </si>
  <si>
    <t>Elektrický sálavý panel FENIX Ecosun 700 U+      (hmotnost 10,0kg)</t>
  </si>
  <si>
    <t>30</t>
  </si>
  <si>
    <t>17</t>
  </si>
  <si>
    <t>Pol16</t>
  </si>
  <si>
    <t>Fenix TFT2 - dotykový digitálny termostat so snímačom pohybu, max.16A, 1f/50Hz/230V</t>
  </si>
  <si>
    <t>Pol17</t>
  </si>
  <si>
    <t>Montáž sálavých panelov na strop (výška stropu 2,7m)</t>
  </si>
  <si>
    <t>34</t>
  </si>
  <si>
    <t>19</t>
  </si>
  <si>
    <t>Pol18</t>
  </si>
  <si>
    <t>Montáž dotykového digitálneho termostatu Fenix TFT2 - ku vypínaču na svetlo</t>
  </si>
  <si>
    <t>36</t>
  </si>
  <si>
    <t>998735201</t>
  </si>
  <si>
    <t>Presun hmôt pre vykurovacie telesá v objektoch výšky do 6 m</t>
  </si>
  <si>
    <t>41253271</t>
  </si>
  <si>
    <t xml:space="preserve">Automatická regulácia Hoval TTC. Plus rozvádzač Hoval 600x760x210mm., V rozvádzači zabudovaný systémový rozvádzač - v dvierkach rozvádzača.  Regulátor zóny - v prevedení pre tepelné čerpadla. Kombinovaný snímač kvality vzduchu, priestorovej teploty a vlhkosti.                                   Hlavní vypínač 2-póly pro zónový ovladač                                           </t>
  </si>
  <si>
    <t xml:space="preserve">Vetracia a vykurovacia nadstrešná čerstvovzdušná rekuperačná jednotka Hoval. Typ RoofVent typ RP-9-M-RX/ST / V1.D1 /  KP / TC.    , Súčasťou je 2 kusy tepelné čerpadlo Daikin ERQ250 Automatická regulácia Hoval TTC (TopTronic C) obsahuje spojovací modul +250mm Kondenzačné čerpadlo - čerpanie kondenzátu na strechu. V cene je zahrnutá doprava na miesto.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</si>
</sst>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1" applyFont="1" applyFill="1" applyAlignment="1" applyProtection="1">
      <alignment vertical="center"/>
    </xf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4" xfId="0" applyFont="1" applyBorder="1" applyAlignment="1"/>
    <xf numFmtId="166" fontId="6" fillId="0" borderId="0" xfId="0" applyNumberFormat="1" applyFont="1" applyBorder="1" applyAlignment="1"/>
    <xf numFmtId="166" fontId="6" fillId="0" borderId="15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0" fillId="0" borderId="0" xfId="0"/>
    <xf numFmtId="4" fontId="21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" fontId="15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4" fontId="21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2" borderId="0" xfId="1" applyFont="1" applyFill="1" applyAlignment="1" applyProtection="1">
      <alignment horizontal="center" vertical="center"/>
    </xf>
    <xf numFmtId="4" fontId="15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3"/>
  <sheetViews>
    <sheetView showGridLines="0" tabSelected="1" workbookViewId="0">
      <pane ySplit="1" topLeftCell="A2" activePane="bottomLeft" state="frozen"/>
      <selection pane="bottomLeft" activeCell="BE14" sqref="BE14"/>
    </sheetView>
  </sheetViews>
  <sheetFormatPr baseColWidth="10" defaultColWidth="8.75" defaultRowHeight="11" x14ac:dyDescent="0.15"/>
  <cols>
    <col min="1" max="1" width="8.25" customWidth="1"/>
    <col min="2" max="2" width="1.75" customWidth="1"/>
    <col min="3" max="3" width="4.25" customWidth="1"/>
    <col min="4" max="33" width="2.5" customWidth="1"/>
    <col min="34" max="34" width="3.25" customWidth="1"/>
    <col min="35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.75" customWidth="1"/>
    <col min="44" max="44" width="13.75" customWidth="1"/>
    <col min="45" max="46" width="25.75" hidden="1" customWidth="1"/>
    <col min="47" max="47" width="25" hidden="1" customWidth="1"/>
    <col min="48" max="52" width="21.75" hidden="1" customWidth="1"/>
    <col min="53" max="53" width="19.25" hidden="1" customWidth="1"/>
    <col min="54" max="54" width="25" hidden="1" customWidth="1"/>
    <col min="55" max="56" width="19.25" hidden="1" customWidth="1"/>
    <col min="57" max="57" width="66.5" customWidth="1"/>
    <col min="71" max="89" width="9.25" hidden="1"/>
  </cols>
  <sheetData>
    <row r="1" spans="1:73" ht="21.5" customHeight="1" x14ac:dyDescent="0.15">
      <c r="A1" s="9" t="s">
        <v>0</v>
      </c>
      <c r="B1" s="10"/>
      <c r="C1" s="10"/>
      <c r="D1" s="11" t="s">
        <v>1</v>
      </c>
      <c r="E1" s="10"/>
      <c r="F1" s="10"/>
      <c r="G1" s="10"/>
      <c r="H1" s="10"/>
      <c r="I1" s="10"/>
      <c r="J1" s="10"/>
      <c r="K1" s="12" t="s">
        <v>2</v>
      </c>
      <c r="L1" s="12"/>
      <c r="M1" s="12"/>
      <c r="N1" s="12"/>
      <c r="O1" s="12"/>
      <c r="P1" s="12"/>
      <c r="Q1" s="12"/>
      <c r="R1" s="12"/>
      <c r="S1" s="12"/>
      <c r="T1" s="10"/>
      <c r="U1" s="10"/>
      <c r="V1" s="10"/>
      <c r="W1" s="12" t="s">
        <v>3</v>
      </c>
      <c r="X1" s="12"/>
      <c r="Y1" s="12"/>
      <c r="Z1" s="12"/>
      <c r="AA1" s="12"/>
      <c r="AB1" s="12"/>
      <c r="AC1" s="12"/>
      <c r="AD1" s="12"/>
      <c r="AE1" s="12"/>
      <c r="AF1" s="12"/>
      <c r="AG1" s="10"/>
      <c r="AH1" s="10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4" t="s">
        <v>4</v>
      </c>
      <c r="BB1" s="14" t="s">
        <v>5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5" t="s">
        <v>6</v>
      </c>
      <c r="BU1" s="15" t="s">
        <v>6</v>
      </c>
    </row>
    <row r="2" spans="1:73" ht="37" customHeight="1" x14ac:dyDescent="0.15">
      <c r="C2" s="175" t="s">
        <v>7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R2" s="160" t="s">
        <v>8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17" t="s">
        <v>9</v>
      </c>
      <c r="BT2" s="17" t="s">
        <v>10</v>
      </c>
    </row>
    <row r="3" spans="1:73" ht="7" customHeight="1" x14ac:dyDescent="0.1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10</v>
      </c>
    </row>
    <row r="4" spans="1:73" ht="37" customHeight="1" x14ac:dyDescent="0.15">
      <c r="B4" s="21"/>
      <c r="C4" s="152" t="s">
        <v>11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22"/>
      <c r="AS4" s="16" t="s">
        <v>12</v>
      </c>
      <c r="BS4" s="17" t="s">
        <v>13</v>
      </c>
    </row>
    <row r="5" spans="1:73" ht="14.5" customHeight="1" x14ac:dyDescent="0.15">
      <c r="B5" s="21"/>
      <c r="C5" s="23"/>
      <c r="D5" s="24" t="s">
        <v>14</v>
      </c>
      <c r="E5" s="23"/>
      <c r="F5" s="23"/>
      <c r="G5" s="23"/>
      <c r="H5" s="23"/>
      <c r="I5" s="23"/>
      <c r="J5" s="23"/>
      <c r="K5" s="177" t="s">
        <v>15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23"/>
      <c r="AQ5" s="22"/>
      <c r="BS5" s="17" t="s">
        <v>9</v>
      </c>
    </row>
    <row r="6" spans="1:73" ht="37" customHeight="1" x14ac:dyDescent="0.15">
      <c r="B6" s="21"/>
      <c r="C6" s="23"/>
      <c r="D6" s="26" t="s">
        <v>16</v>
      </c>
      <c r="E6" s="23"/>
      <c r="F6" s="23"/>
      <c r="G6" s="23"/>
      <c r="H6" s="23"/>
      <c r="I6" s="23"/>
      <c r="J6" s="23"/>
      <c r="K6" s="178" t="s">
        <v>17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23"/>
      <c r="AQ6" s="22"/>
      <c r="BS6" s="17" t="s">
        <v>9</v>
      </c>
    </row>
    <row r="7" spans="1:73" ht="14.5" customHeight="1" x14ac:dyDescent="0.15">
      <c r="B7" s="21"/>
      <c r="C7" s="23"/>
      <c r="D7" s="27" t="s">
        <v>18</v>
      </c>
      <c r="E7" s="23"/>
      <c r="F7" s="23"/>
      <c r="G7" s="23"/>
      <c r="H7" s="23"/>
      <c r="I7" s="23"/>
      <c r="J7" s="23"/>
      <c r="K7" s="25" t="s">
        <v>5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7" t="s">
        <v>19</v>
      </c>
      <c r="AL7" s="23"/>
      <c r="AM7" s="23"/>
      <c r="AN7" s="25" t="s">
        <v>5</v>
      </c>
      <c r="AO7" s="23"/>
      <c r="AP7" s="23"/>
      <c r="AQ7" s="22"/>
      <c r="BS7" s="17" t="s">
        <v>9</v>
      </c>
    </row>
    <row r="8" spans="1:73" ht="14.5" customHeight="1" x14ac:dyDescent="0.15">
      <c r="B8" s="21"/>
      <c r="C8" s="23"/>
      <c r="D8" s="27" t="s">
        <v>20</v>
      </c>
      <c r="E8" s="23"/>
      <c r="F8" s="23"/>
      <c r="G8" s="23"/>
      <c r="H8" s="23"/>
      <c r="I8" s="23"/>
      <c r="J8" s="23"/>
      <c r="K8" s="25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7" t="s">
        <v>22</v>
      </c>
      <c r="AL8" s="23"/>
      <c r="AM8" s="23"/>
      <c r="AN8" s="25"/>
      <c r="AO8" s="23"/>
      <c r="AP8" s="23"/>
      <c r="AQ8" s="22"/>
      <c r="BS8" s="17" t="s">
        <v>9</v>
      </c>
    </row>
    <row r="9" spans="1:73" ht="14.5" customHeight="1" x14ac:dyDescent="0.15">
      <c r="B9" s="21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2"/>
      <c r="BS9" s="17" t="s">
        <v>9</v>
      </c>
    </row>
    <row r="10" spans="1:73" ht="14.5" customHeight="1" x14ac:dyDescent="0.15">
      <c r="B10" s="21"/>
      <c r="C10" s="23"/>
      <c r="D10" s="27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7" t="s">
        <v>24</v>
      </c>
      <c r="AL10" s="23"/>
      <c r="AM10" s="23"/>
      <c r="AN10" s="25" t="s">
        <v>5</v>
      </c>
      <c r="AO10" s="23"/>
      <c r="AP10" s="23"/>
      <c r="AQ10" s="22"/>
      <c r="BS10" s="17" t="s">
        <v>9</v>
      </c>
    </row>
    <row r="11" spans="1:73" ht="18.5" customHeight="1" x14ac:dyDescent="0.15">
      <c r="B11" s="21"/>
      <c r="C11" s="23"/>
      <c r="D11" s="23"/>
      <c r="E11" s="25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7" t="s">
        <v>26</v>
      </c>
      <c r="AL11" s="23"/>
      <c r="AM11" s="23"/>
      <c r="AN11" s="25" t="s">
        <v>5</v>
      </c>
      <c r="AO11" s="23"/>
      <c r="AP11" s="23"/>
      <c r="AQ11" s="22"/>
      <c r="BS11" s="17" t="s">
        <v>9</v>
      </c>
    </row>
    <row r="12" spans="1:73" ht="7" customHeight="1" x14ac:dyDescent="0.15">
      <c r="B12" s="2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2"/>
      <c r="BS12" s="17" t="s">
        <v>9</v>
      </c>
    </row>
    <row r="13" spans="1:73" ht="14.5" customHeight="1" x14ac:dyDescent="0.15">
      <c r="B13" s="21"/>
      <c r="C13" s="23"/>
      <c r="D13" s="27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7" t="s">
        <v>24</v>
      </c>
      <c r="AL13" s="23"/>
      <c r="AM13" s="23"/>
      <c r="AN13" s="25" t="s">
        <v>5</v>
      </c>
      <c r="AO13" s="23"/>
      <c r="AP13" s="23"/>
      <c r="AQ13" s="22"/>
      <c r="BS13" s="17" t="s">
        <v>9</v>
      </c>
    </row>
    <row r="14" spans="1:73" ht="12" x14ac:dyDescent="0.15">
      <c r="B14" s="21"/>
      <c r="C14" s="23"/>
      <c r="D14" s="23"/>
      <c r="E14" s="25" t="s">
        <v>28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7" t="s">
        <v>26</v>
      </c>
      <c r="AL14" s="23"/>
      <c r="AM14" s="23"/>
      <c r="AN14" s="25" t="s">
        <v>5</v>
      </c>
      <c r="AO14" s="23"/>
      <c r="AP14" s="23"/>
      <c r="AQ14" s="22"/>
      <c r="BS14" s="17" t="s">
        <v>9</v>
      </c>
    </row>
    <row r="15" spans="1:73" ht="7" customHeight="1" x14ac:dyDescent="0.15"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2"/>
      <c r="BS15" s="17" t="s">
        <v>6</v>
      </c>
    </row>
    <row r="16" spans="1:73" ht="14.5" customHeight="1" x14ac:dyDescent="0.15">
      <c r="B16" s="21"/>
      <c r="C16" s="23"/>
      <c r="D16" s="27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7" t="s">
        <v>24</v>
      </c>
      <c r="AL16" s="23"/>
      <c r="AM16" s="23"/>
      <c r="AN16" s="25" t="s">
        <v>5</v>
      </c>
      <c r="AO16" s="23"/>
      <c r="AP16" s="23"/>
      <c r="AQ16" s="22"/>
      <c r="BS16" s="17" t="s">
        <v>6</v>
      </c>
    </row>
    <row r="17" spans="2:71" ht="18.5" customHeight="1" x14ac:dyDescent="0.15">
      <c r="B17" s="21"/>
      <c r="C17" s="23"/>
      <c r="D17" s="23"/>
      <c r="E17" s="25" t="s">
        <v>28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7" t="s">
        <v>26</v>
      </c>
      <c r="AL17" s="23"/>
      <c r="AM17" s="23"/>
      <c r="AN17" s="25" t="s">
        <v>5</v>
      </c>
      <c r="AO17" s="23"/>
      <c r="AP17" s="23"/>
      <c r="AQ17" s="22"/>
      <c r="BS17" s="17" t="s">
        <v>30</v>
      </c>
    </row>
    <row r="18" spans="2:71" ht="7" customHeight="1" x14ac:dyDescent="0.15">
      <c r="B18" s="2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2"/>
      <c r="BS18" s="17" t="s">
        <v>9</v>
      </c>
    </row>
    <row r="19" spans="2:71" ht="14.5" customHeight="1" x14ac:dyDescent="0.15">
      <c r="B19" s="21"/>
      <c r="C19" s="23"/>
      <c r="D19" s="27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7" t="s">
        <v>24</v>
      </c>
      <c r="AL19" s="23"/>
      <c r="AM19" s="23"/>
      <c r="AN19" s="25" t="s">
        <v>5</v>
      </c>
      <c r="AO19" s="23"/>
      <c r="AP19" s="23"/>
      <c r="AQ19" s="22"/>
      <c r="BS19" s="17" t="s">
        <v>9</v>
      </c>
    </row>
    <row r="20" spans="2:71" ht="18.5" customHeight="1" x14ac:dyDescent="0.15">
      <c r="B20" s="21"/>
      <c r="C20" s="23"/>
      <c r="D20" s="23"/>
      <c r="E20" s="2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 t="s">
        <v>26</v>
      </c>
      <c r="AL20" s="23"/>
      <c r="AM20" s="23"/>
      <c r="AN20" s="25" t="s">
        <v>5</v>
      </c>
      <c r="AO20" s="23"/>
      <c r="AP20" s="23"/>
      <c r="AQ20" s="22"/>
    </row>
    <row r="21" spans="2:71" ht="7" customHeight="1" x14ac:dyDescent="0.15">
      <c r="B21" s="21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2"/>
    </row>
    <row r="22" spans="2:71" ht="12" x14ac:dyDescent="0.15">
      <c r="B22" s="21"/>
      <c r="C22" s="23"/>
      <c r="D22" s="27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2"/>
    </row>
    <row r="23" spans="2:71" ht="16.5" customHeight="1" x14ac:dyDescent="0.15">
      <c r="B23" s="21"/>
      <c r="C23" s="23"/>
      <c r="D23" s="23"/>
      <c r="E23" s="172" t="s">
        <v>5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23"/>
      <c r="AP23" s="23"/>
      <c r="AQ23" s="22"/>
    </row>
    <row r="24" spans="2:71" ht="7" customHeight="1" x14ac:dyDescent="0.15">
      <c r="B24" s="2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2"/>
    </row>
    <row r="25" spans="2:71" ht="7" customHeight="1" x14ac:dyDescent="0.15">
      <c r="B25" s="21"/>
      <c r="C25" s="23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3"/>
      <c r="AQ25" s="22"/>
    </row>
    <row r="26" spans="2:71" ht="14.5" customHeight="1" x14ac:dyDescent="0.15">
      <c r="B26" s="21"/>
      <c r="C26" s="23"/>
      <c r="D26" s="29" t="s">
        <v>33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73">
        <f>ROUND(AG87,2)</f>
        <v>0</v>
      </c>
      <c r="AL26" s="174"/>
      <c r="AM26" s="174"/>
      <c r="AN26" s="174"/>
      <c r="AO26" s="174"/>
      <c r="AP26" s="23"/>
      <c r="AQ26" s="22"/>
    </row>
    <row r="27" spans="2:71" ht="14.5" customHeight="1" x14ac:dyDescent="0.15">
      <c r="B27" s="21"/>
      <c r="C27" s="23"/>
      <c r="D27" s="29" t="s">
        <v>34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173">
        <f>ROUND(AG90,2)</f>
        <v>0</v>
      </c>
      <c r="AL27" s="173"/>
      <c r="AM27" s="173"/>
      <c r="AN27" s="173"/>
      <c r="AO27" s="173"/>
      <c r="AP27" s="23"/>
      <c r="AQ27" s="22"/>
    </row>
    <row r="28" spans="2:71" s="1" customFormat="1" ht="7" customHeight="1" x14ac:dyDescent="0.1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71" s="1" customFormat="1" ht="26" customHeight="1" x14ac:dyDescent="0.15">
      <c r="B29" s="30"/>
      <c r="C29" s="31"/>
      <c r="D29" s="33" t="s">
        <v>35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79">
        <f>ROUND(AK26+AK27,2)</f>
        <v>0</v>
      </c>
      <c r="AL29" s="180"/>
      <c r="AM29" s="180"/>
      <c r="AN29" s="180"/>
      <c r="AO29" s="180"/>
      <c r="AP29" s="31"/>
      <c r="AQ29" s="32"/>
    </row>
    <row r="30" spans="2:71" s="1" customFormat="1" ht="7" customHeight="1" x14ac:dyDescent="0.15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pans="2:71" s="2" customFormat="1" ht="14.5" customHeight="1" x14ac:dyDescent="0.15">
      <c r="B31" s="35"/>
      <c r="C31" s="36"/>
      <c r="D31" s="37" t="s">
        <v>36</v>
      </c>
      <c r="E31" s="36"/>
      <c r="F31" s="37" t="s">
        <v>37</v>
      </c>
      <c r="G31" s="36"/>
      <c r="H31" s="36"/>
      <c r="I31" s="36"/>
      <c r="J31" s="36"/>
      <c r="K31" s="36"/>
      <c r="L31" s="159">
        <v>0.2</v>
      </c>
      <c r="M31" s="145"/>
      <c r="N31" s="145"/>
      <c r="O31" s="145"/>
      <c r="P31" s="36"/>
      <c r="Q31" s="36"/>
      <c r="R31" s="36"/>
      <c r="S31" s="36"/>
      <c r="T31" s="39" t="s">
        <v>38</v>
      </c>
      <c r="U31" s="36"/>
      <c r="V31" s="36"/>
      <c r="W31" s="144">
        <f>ROUND(AZ87+SUM(CD91),2)</f>
        <v>0</v>
      </c>
      <c r="X31" s="145"/>
      <c r="Y31" s="145"/>
      <c r="Z31" s="145"/>
      <c r="AA31" s="145"/>
      <c r="AB31" s="145"/>
      <c r="AC31" s="145"/>
      <c r="AD31" s="145"/>
      <c r="AE31" s="145"/>
      <c r="AF31" s="36"/>
      <c r="AG31" s="36"/>
      <c r="AH31" s="36"/>
      <c r="AI31" s="36"/>
      <c r="AJ31" s="36"/>
      <c r="AK31" s="144">
        <f>ROUND(AV87+SUM(BY91),2)</f>
        <v>0</v>
      </c>
      <c r="AL31" s="145"/>
      <c r="AM31" s="145"/>
      <c r="AN31" s="145"/>
      <c r="AO31" s="145"/>
      <c r="AP31" s="36"/>
      <c r="AQ31" s="40"/>
    </row>
    <row r="32" spans="2:71" s="2" customFormat="1" ht="14.5" customHeight="1" x14ac:dyDescent="0.15">
      <c r="B32" s="35"/>
      <c r="C32" s="36"/>
      <c r="D32" s="36"/>
      <c r="E32" s="36"/>
      <c r="F32" s="37" t="s">
        <v>39</v>
      </c>
      <c r="G32" s="36"/>
      <c r="H32" s="36"/>
      <c r="I32" s="36"/>
      <c r="J32" s="36"/>
      <c r="K32" s="36"/>
      <c r="L32" s="159">
        <v>0.2</v>
      </c>
      <c r="M32" s="145"/>
      <c r="N32" s="145"/>
      <c r="O32" s="145"/>
      <c r="P32" s="36"/>
      <c r="Q32" s="36"/>
      <c r="R32" s="36"/>
      <c r="S32" s="36"/>
      <c r="T32" s="39" t="s">
        <v>38</v>
      </c>
      <c r="U32" s="36"/>
      <c r="V32" s="36"/>
      <c r="W32" s="144">
        <f>ROUND(BA87+SUM(CE91),2)</f>
        <v>0</v>
      </c>
      <c r="X32" s="145"/>
      <c r="Y32" s="145"/>
      <c r="Z32" s="145"/>
      <c r="AA32" s="145"/>
      <c r="AB32" s="145"/>
      <c r="AC32" s="145"/>
      <c r="AD32" s="145"/>
      <c r="AE32" s="145"/>
      <c r="AF32" s="36"/>
      <c r="AG32" s="36"/>
      <c r="AH32" s="36"/>
      <c r="AI32" s="36"/>
      <c r="AJ32" s="36"/>
      <c r="AK32" s="144">
        <f>ROUND(AW87+SUM(BZ91),2)</f>
        <v>0</v>
      </c>
      <c r="AL32" s="145"/>
      <c r="AM32" s="145"/>
      <c r="AN32" s="145"/>
      <c r="AO32" s="145"/>
      <c r="AP32" s="36"/>
      <c r="AQ32" s="40"/>
    </row>
    <row r="33" spans="2:43" s="2" customFormat="1" ht="14.5" hidden="1" customHeight="1" x14ac:dyDescent="0.15">
      <c r="B33" s="35"/>
      <c r="C33" s="36"/>
      <c r="D33" s="36"/>
      <c r="E33" s="36"/>
      <c r="F33" s="37" t="s">
        <v>40</v>
      </c>
      <c r="G33" s="36"/>
      <c r="H33" s="36"/>
      <c r="I33" s="36"/>
      <c r="J33" s="36"/>
      <c r="K33" s="36"/>
      <c r="L33" s="159">
        <v>0.2</v>
      </c>
      <c r="M33" s="145"/>
      <c r="N33" s="145"/>
      <c r="O33" s="145"/>
      <c r="P33" s="36"/>
      <c r="Q33" s="36"/>
      <c r="R33" s="36"/>
      <c r="S33" s="36"/>
      <c r="T33" s="39" t="s">
        <v>38</v>
      </c>
      <c r="U33" s="36"/>
      <c r="V33" s="36"/>
      <c r="W33" s="144">
        <f>ROUND(BB87+SUM(CF91),2)</f>
        <v>0</v>
      </c>
      <c r="X33" s="145"/>
      <c r="Y33" s="145"/>
      <c r="Z33" s="145"/>
      <c r="AA33" s="145"/>
      <c r="AB33" s="145"/>
      <c r="AC33" s="145"/>
      <c r="AD33" s="145"/>
      <c r="AE33" s="145"/>
      <c r="AF33" s="36"/>
      <c r="AG33" s="36"/>
      <c r="AH33" s="36"/>
      <c r="AI33" s="36"/>
      <c r="AJ33" s="36"/>
      <c r="AK33" s="144">
        <v>0</v>
      </c>
      <c r="AL33" s="145"/>
      <c r="AM33" s="145"/>
      <c r="AN33" s="145"/>
      <c r="AO33" s="145"/>
      <c r="AP33" s="36"/>
      <c r="AQ33" s="40"/>
    </row>
    <row r="34" spans="2:43" s="2" customFormat="1" ht="14.5" hidden="1" customHeight="1" x14ac:dyDescent="0.15">
      <c r="B34" s="35"/>
      <c r="C34" s="36"/>
      <c r="D34" s="36"/>
      <c r="E34" s="36"/>
      <c r="F34" s="37" t="s">
        <v>41</v>
      </c>
      <c r="G34" s="36"/>
      <c r="H34" s="36"/>
      <c r="I34" s="36"/>
      <c r="J34" s="36"/>
      <c r="K34" s="36"/>
      <c r="L34" s="159">
        <v>0.2</v>
      </c>
      <c r="M34" s="145"/>
      <c r="N34" s="145"/>
      <c r="O34" s="145"/>
      <c r="P34" s="36"/>
      <c r="Q34" s="36"/>
      <c r="R34" s="36"/>
      <c r="S34" s="36"/>
      <c r="T34" s="39" t="s">
        <v>38</v>
      </c>
      <c r="U34" s="36"/>
      <c r="V34" s="36"/>
      <c r="W34" s="144">
        <f>ROUND(BC87+SUM(CG91),2)</f>
        <v>0</v>
      </c>
      <c r="X34" s="145"/>
      <c r="Y34" s="145"/>
      <c r="Z34" s="145"/>
      <c r="AA34" s="145"/>
      <c r="AB34" s="145"/>
      <c r="AC34" s="145"/>
      <c r="AD34" s="145"/>
      <c r="AE34" s="145"/>
      <c r="AF34" s="36"/>
      <c r="AG34" s="36"/>
      <c r="AH34" s="36"/>
      <c r="AI34" s="36"/>
      <c r="AJ34" s="36"/>
      <c r="AK34" s="144">
        <v>0</v>
      </c>
      <c r="AL34" s="145"/>
      <c r="AM34" s="145"/>
      <c r="AN34" s="145"/>
      <c r="AO34" s="145"/>
      <c r="AP34" s="36"/>
      <c r="AQ34" s="40"/>
    </row>
    <row r="35" spans="2:43" s="2" customFormat="1" ht="14.5" hidden="1" customHeight="1" x14ac:dyDescent="0.15">
      <c r="B35" s="35"/>
      <c r="C35" s="36"/>
      <c r="D35" s="36"/>
      <c r="E35" s="36"/>
      <c r="F35" s="37" t="s">
        <v>42</v>
      </c>
      <c r="G35" s="36"/>
      <c r="H35" s="36"/>
      <c r="I35" s="36"/>
      <c r="J35" s="36"/>
      <c r="K35" s="36"/>
      <c r="L35" s="159">
        <v>0</v>
      </c>
      <c r="M35" s="145"/>
      <c r="N35" s="145"/>
      <c r="O35" s="145"/>
      <c r="P35" s="36"/>
      <c r="Q35" s="36"/>
      <c r="R35" s="36"/>
      <c r="S35" s="36"/>
      <c r="T35" s="39" t="s">
        <v>38</v>
      </c>
      <c r="U35" s="36"/>
      <c r="V35" s="36"/>
      <c r="W35" s="144">
        <f>ROUND(BD87+SUM(CH91),2)</f>
        <v>0</v>
      </c>
      <c r="X35" s="145"/>
      <c r="Y35" s="145"/>
      <c r="Z35" s="145"/>
      <c r="AA35" s="145"/>
      <c r="AB35" s="145"/>
      <c r="AC35" s="145"/>
      <c r="AD35" s="145"/>
      <c r="AE35" s="145"/>
      <c r="AF35" s="36"/>
      <c r="AG35" s="36"/>
      <c r="AH35" s="36"/>
      <c r="AI35" s="36"/>
      <c r="AJ35" s="36"/>
      <c r="AK35" s="144">
        <v>0</v>
      </c>
      <c r="AL35" s="145"/>
      <c r="AM35" s="145"/>
      <c r="AN35" s="145"/>
      <c r="AO35" s="145"/>
      <c r="AP35" s="36"/>
      <c r="AQ35" s="40"/>
    </row>
    <row r="36" spans="2:43" s="1" customFormat="1" ht="7" customHeight="1" x14ac:dyDescent="0.15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6" customHeight="1" x14ac:dyDescent="0.15">
      <c r="B37" s="30"/>
      <c r="C37" s="41"/>
      <c r="D37" s="42" t="s">
        <v>43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44</v>
      </c>
      <c r="U37" s="43"/>
      <c r="V37" s="43"/>
      <c r="W37" s="43"/>
      <c r="X37" s="147" t="s">
        <v>45</v>
      </c>
      <c r="Y37" s="148"/>
      <c r="Z37" s="148"/>
      <c r="AA37" s="148"/>
      <c r="AB37" s="148"/>
      <c r="AC37" s="43"/>
      <c r="AD37" s="43"/>
      <c r="AE37" s="43"/>
      <c r="AF37" s="43"/>
      <c r="AG37" s="43"/>
      <c r="AH37" s="43"/>
      <c r="AI37" s="43"/>
      <c r="AJ37" s="43"/>
      <c r="AK37" s="149">
        <f>SUM(AK29:AK35)</f>
        <v>0</v>
      </c>
      <c r="AL37" s="148"/>
      <c r="AM37" s="148"/>
      <c r="AN37" s="148"/>
      <c r="AO37" s="150"/>
      <c r="AP37" s="41"/>
      <c r="AQ37" s="32"/>
    </row>
    <row r="38" spans="2:43" s="1" customFormat="1" ht="14.5" customHeight="1" x14ac:dyDescent="0.15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x14ac:dyDescent="0.15">
      <c r="B39" s="2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2"/>
    </row>
    <row r="40" spans="2:43" x14ac:dyDescent="0.15">
      <c r="B40" s="2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2"/>
    </row>
    <row r="41" spans="2:43" x14ac:dyDescent="0.15">
      <c r="B41" s="2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2"/>
    </row>
    <row r="42" spans="2:43" x14ac:dyDescent="0.15">
      <c r="B42" s="2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2"/>
    </row>
    <row r="43" spans="2:43" x14ac:dyDescent="0.15">
      <c r="B43" s="2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2"/>
    </row>
    <row r="44" spans="2:43" x14ac:dyDescent="0.15">
      <c r="B44" s="2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2"/>
    </row>
    <row r="45" spans="2:43" x14ac:dyDescent="0.15">
      <c r="B45" s="2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2"/>
    </row>
    <row r="46" spans="2:43" x14ac:dyDescent="0.15">
      <c r="B46" s="2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2"/>
    </row>
    <row r="47" spans="2:43" x14ac:dyDescent="0.15">
      <c r="B47" s="2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2"/>
    </row>
    <row r="48" spans="2:43" x14ac:dyDescent="0.15">
      <c r="B48" s="2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2"/>
    </row>
    <row r="49" spans="2:43" s="1" customFormat="1" ht="13" x14ac:dyDescent="0.15">
      <c r="B49" s="30"/>
      <c r="C49" s="31"/>
      <c r="D49" s="45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47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x14ac:dyDescent="0.15">
      <c r="B50" s="21"/>
      <c r="C50" s="23"/>
      <c r="D50" s="48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49"/>
      <c r="AA50" s="23"/>
      <c r="AB50" s="23"/>
      <c r="AC50" s="48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49"/>
      <c r="AP50" s="23"/>
      <c r="AQ50" s="22"/>
    </row>
    <row r="51" spans="2:43" x14ac:dyDescent="0.15">
      <c r="B51" s="21"/>
      <c r="C51" s="23"/>
      <c r="D51" s="4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49"/>
      <c r="AA51" s="23"/>
      <c r="AB51" s="23"/>
      <c r="AC51" s="48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49"/>
      <c r="AP51" s="23"/>
      <c r="AQ51" s="22"/>
    </row>
    <row r="52" spans="2:43" x14ac:dyDescent="0.15">
      <c r="B52" s="21"/>
      <c r="C52" s="23"/>
      <c r="D52" s="48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49"/>
      <c r="AA52" s="23"/>
      <c r="AB52" s="23"/>
      <c r="AC52" s="48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49"/>
      <c r="AP52" s="23"/>
      <c r="AQ52" s="22"/>
    </row>
    <row r="53" spans="2:43" x14ac:dyDescent="0.15">
      <c r="B53" s="21"/>
      <c r="C53" s="23"/>
      <c r="D53" s="48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49"/>
      <c r="AA53" s="23"/>
      <c r="AB53" s="23"/>
      <c r="AC53" s="48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49"/>
      <c r="AP53" s="23"/>
      <c r="AQ53" s="22"/>
    </row>
    <row r="54" spans="2:43" x14ac:dyDescent="0.15">
      <c r="B54" s="21"/>
      <c r="C54" s="23"/>
      <c r="D54" s="48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49"/>
      <c r="AA54" s="23"/>
      <c r="AB54" s="23"/>
      <c r="AC54" s="48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49"/>
      <c r="AP54" s="23"/>
      <c r="AQ54" s="22"/>
    </row>
    <row r="55" spans="2:43" x14ac:dyDescent="0.15">
      <c r="B55" s="21"/>
      <c r="C55" s="23"/>
      <c r="D55" s="48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49"/>
      <c r="AA55" s="23"/>
      <c r="AB55" s="23"/>
      <c r="AC55" s="48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49"/>
      <c r="AP55" s="23"/>
      <c r="AQ55" s="22"/>
    </row>
    <row r="56" spans="2:43" x14ac:dyDescent="0.15">
      <c r="B56" s="21"/>
      <c r="C56" s="23"/>
      <c r="D56" s="48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49"/>
      <c r="AA56" s="23"/>
      <c r="AB56" s="23"/>
      <c r="AC56" s="48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49"/>
      <c r="AP56" s="23"/>
      <c r="AQ56" s="22"/>
    </row>
    <row r="57" spans="2:43" x14ac:dyDescent="0.15">
      <c r="B57" s="21"/>
      <c r="C57" s="23"/>
      <c r="D57" s="48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49"/>
      <c r="AA57" s="23"/>
      <c r="AB57" s="23"/>
      <c r="AC57" s="48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49"/>
      <c r="AP57" s="23"/>
      <c r="AQ57" s="22"/>
    </row>
    <row r="58" spans="2:43" s="1" customFormat="1" ht="13" x14ac:dyDescent="0.15">
      <c r="B58" s="30"/>
      <c r="C58" s="31"/>
      <c r="D58" s="50" t="s">
        <v>48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49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48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49</v>
      </c>
      <c r="AN58" s="51"/>
      <c r="AO58" s="53"/>
      <c r="AP58" s="31"/>
      <c r="AQ58" s="32"/>
    </row>
    <row r="59" spans="2:43" x14ac:dyDescent="0.15">
      <c r="B59" s="21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2"/>
    </row>
    <row r="60" spans="2:43" s="1" customFormat="1" ht="13" x14ac:dyDescent="0.15">
      <c r="B60" s="30"/>
      <c r="C60" s="31"/>
      <c r="D60" s="45" t="s">
        <v>50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51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x14ac:dyDescent="0.15">
      <c r="B61" s="21"/>
      <c r="C61" s="23"/>
      <c r="D61" s="48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49"/>
      <c r="AA61" s="23"/>
      <c r="AB61" s="23"/>
      <c r="AC61" s="48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49"/>
      <c r="AP61" s="23"/>
      <c r="AQ61" s="22"/>
    </row>
    <row r="62" spans="2:43" x14ac:dyDescent="0.15">
      <c r="B62" s="21"/>
      <c r="C62" s="23"/>
      <c r="D62" s="4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49"/>
      <c r="AA62" s="23"/>
      <c r="AB62" s="23"/>
      <c r="AC62" s="48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49"/>
      <c r="AP62" s="23"/>
      <c r="AQ62" s="22"/>
    </row>
    <row r="63" spans="2:43" x14ac:dyDescent="0.15">
      <c r="B63" s="21"/>
      <c r="C63" s="23"/>
      <c r="D63" s="48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49"/>
      <c r="AA63" s="23"/>
      <c r="AB63" s="23"/>
      <c r="AC63" s="48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49"/>
      <c r="AP63" s="23"/>
      <c r="AQ63" s="22"/>
    </row>
    <row r="64" spans="2:43" x14ac:dyDescent="0.15">
      <c r="B64" s="21"/>
      <c r="C64" s="23"/>
      <c r="D64" s="48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49"/>
      <c r="AA64" s="23"/>
      <c r="AB64" s="23"/>
      <c r="AC64" s="48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49"/>
      <c r="AP64" s="23"/>
      <c r="AQ64" s="22"/>
    </row>
    <row r="65" spans="2:43" x14ac:dyDescent="0.15">
      <c r="B65" s="21"/>
      <c r="C65" s="23"/>
      <c r="D65" s="48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49"/>
      <c r="AA65" s="23"/>
      <c r="AB65" s="23"/>
      <c r="AC65" s="48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49"/>
      <c r="AP65" s="23"/>
      <c r="AQ65" s="22"/>
    </row>
    <row r="66" spans="2:43" x14ac:dyDescent="0.15">
      <c r="B66" s="21"/>
      <c r="C66" s="23"/>
      <c r="D66" s="48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49"/>
      <c r="AA66" s="23"/>
      <c r="AB66" s="23"/>
      <c r="AC66" s="48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49"/>
      <c r="AP66" s="23"/>
      <c r="AQ66" s="22"/>
    </row>
    <row r="67" spans="2:43" x14ac:dyDescent="0.15">
      <c r="B67" s="21"/>
      <c r="C67" s="23"/>
      <c r="D67" s="48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49"/>
      <c r="AA67" s="23"/>
      <c r="AB67" s="23"/>
      <c r="AC67" s="48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49"/>
      <c r="AP67" s="23"/>
      <c r="AQ67" s="22"/>
    </row>
    <row r="68" spans="2:43" x14ac:dyDescent="0.15">
      <c r="B68" s="21"/>
      <c r="C68" s="23"/>
      <c r="D68" s="48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49"/>
      <c r="AA68" s="23"/>
      <c r="AB68" s="23"/>
      <c r="AC68" s="48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49"/>
      <c r="AP68" s="23"/>
      <c r="AQ68" s="22"/>
    </row>
    <row r="69" spans="2:43" s="1" customFormat="1" ht="13" x14ac:dyDescent="0.15">
      <c r="B69" s="30"/>
      <c r="C69" s="31"/>
      <c r="D69" s="50" t="s">
        <v>48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49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48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49</v>
      </c>
      <c r="AN69" s="51"/>
      <c r="AO69" s="53"/>
      <c r="AP69" s="31"/>
      <c r="AQ69" s="32"/>
    </row>
    <row r="70" spans="2:43" s="1" customFormat="1" ht="7" customHeight="1" x14ac:dyDescent="0.15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7" customHeight="1" x14ac:dyDescent="0.1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7" customHeight="1" x14ac:dyDescent="0.15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7" customHeight="1" x14ac:dyDescent="0.15">
      <c r="B76" s="30"/>
      <c r="C76" s="152" t="s">
        <v>52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32"/>
    </row>
    <row r="77" spans="2:43" s="3" customFormat="1" ht="14.5" customHeight="1" x14ac:dyDescent="0.15">
      <c r="B77" s="60"/>
      <c r="C77" s="27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H-002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7" customHeight="1" x14ac:dyDescent="0.15">
      <c r="B78" s="63"/>
      <c r="C78" s="64" t="s">
        <v>16</v>
      </c>
      <c r="D78" s="65"/>
      <c r="E78" s="65"/>
      <c r="F78" s="65"/>
      <c r="G78" s="65"/>
      <c r="H78" s="65"/>
      <c r="I78" s="65"/>
      <c r="J78" s="65"/>
      <c r="K78" s="65"/>
      <c r="L78" s="154" t="str">
        <f>K6</f>
        <v>Zníženie energetickej náročnosti výrobnej haly spoločnosti, Variakov a.s., k.ú. Železiarne, č.p. 53/2</v>
      </c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65"/>
      <c r="AQ78" s="66"/>
    </row>
    <row r="79" spans="2:43" s="1" customFormat="1" ht="7" customHeight="1" x14ac:dyDescent="0.15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2" x14ac:dyDescent="0.15">
      <c r="B80" s="30"/>
      <c r="C80" s="27" t="s">
        <v>20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Katastrálbe územie Železiarne, číslo parcely 53/2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7" t="s">
        <v>22</v>
      </c>
      <c r="AJ80" s="31"/>
      <c r="AK80" s="31"/>
      <c r="AL80" s="31"/>
      <c r="AM80" s="68"/>
      <c r="AN80" s="31"/>
      <c r="AO80" s="31"/>
      <c r="AP80" s="31"/>
      <c r="AQ80" s="32"/>
    </row>
    <row r="81" spans="1:76" s="1" customFormat="1" ht="7" customHeight="1" x14ac:dyDescent="0.15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76" s="1" customFormat="1" ht="12" x14ac:dyDescent="0.15">
      <c r="B82" s="30"/>
      <c r="C82" s="27" t="s">
        <v>23</v>
      </c>
      <c r="D82" s="31"/>
      <c r="E82" s="31"/>
      <c r="F82" s="31"/>
      <c r="G82" s="31"/>
      <c r="H82" s="31"/>
      <c r="I82" s="31"/>
      <c r="J82" s="31"/>
      <c r="K82" s="31"/>
      <c r="L82" s="61" t="str">
        <f>IF(E11= "","",E11)</f>
        <v xml:space="preserve">VARIAKOV a.s.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7" t="s">
        <v>29</v>
      </c>
      <c r="AJ82" s="31"/>
      <c r="AK82" s="31"/>
      <c r="AL82" s="31"/>
      <c r="AM82" s="163" t="str">
        <f>IF(E17="","",E17)</f>
        <v xml:space="preserve"> </v>
      </c>
      <c r="AN82" s="163"/>
      <c r="AO82" s="163"/>
      <c r="AP82" s="163"/>
      <c r="AQ82" s="32"/>
      <c r="AS82" s="164" t="s">
        <v>53</v>
      </c>
      <c r="AT82" s="165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1:76" s="1" customFormat="1" ht="12" x14ac:dyDescent="0.15">
      <c r="B83" s="30"/>
      <c r="C83" s="27" t="s">
        <v>27</v>
      </c>
      <c r="D83" s="31"/>
      <c r="E83" s="31"/>
      <c r="F83" s="31"/>
      <c r="G83" s="31"/>
      <c r="H83" s="31"/>
      <c r="I83" s="31"/>
      <c r="J83" s="31"/>
      <c r="K83" s="31"/>
      <c r="L83" s="61" t="str">
        <f>IF(E14="","",E14)</f>
        <v xml:space="preserve"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7" t="s">
        <v>31</v>
      </c>
      <c r="AJ83" s="31"/>
      <c r="AK83" s="31"/>
      <c r="AL83" s="31"/>
      <c r="AM83" s="163"/>
      <c r="AN83" s="163"/>
      <c r="AO83" s="163"/>
      <c r="AP83" s="163"/>
      <c r="AQ83" s="32"/>
      <c r="AS83" s="166"/>
      <c r="AT83" s="167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1:76" s="1" customFormat="1" ht="11" customHeight="1" x14ac:dyDescent="0.15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66"/>
      <c r="AT84" s="167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1:76" s="1" customFormat="1" ht="29.25" customHeight="1" x14ac:dyDescent="0.15">
      <c r="B85" s="30"/>
      <c r="C85" s="156" t="s">
        <v>54</v>
      </c>
      <c r="D85" s="157"/>
      <c r="E85" s="157"/>
      <c r="F85" s="157"/>
      <c r="G85" s="157"/>
      <c r="H85" s="70"/>
      <c r="I85" s="158" t="s">
        <v>55</v>
      </c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8" t="s">
        <v>56</v>
      </c>
      <c r="AH85" s="157"/>
      <c r="AI85" s="157"/>
      <c r="AJ85" s="157"/>
      <c r="AK85" s="157"/>
      <c r="AL85" s="157"/>
      <c r="AM85" s="157"/>
      <c r="AN85" s="158" t="s">
        <v>57</v>
      </c>
      <c r="AO85" s="157"/>
      <c r="AP85" s="168"/>
      <c r="AQ85" s="32"/>
      <c r="AS85" s="71" t="s">
        <v>58</v>
      </c>
      <c r="AT85" s="72" t="s">
        <v>59</v>
      </c>
      <c r="AU85" s="72" t="s">
        <v>60</v>
      </c>
      <c r="AV85" s="72" t="s">
        <v>61</v>
      </c>
      <c r="AW85" s="72" t="s">
        <v>62</v>
      </c>
      <c r="AX85" s="72" t="s">
        <v>63</v>
      </c>
      <c r="AY85" s="72" t="s">
        <v>64</v>
      </c>
      <c r="AZ85" s="72" t="s">
        <v>65</v>
      </c>
      <c r="BA85" s="72" t="s">
        <v>66</v>
      </c>
      <c r="BB85" s="72" t="s">
        <v>67</v>
      </c>
      <c r="BC85" s="72" t="s">
        <v>68</v>
      </c>
      <c r="BD85" s="73" t="s">
        <v>69</v>
      </c>
    </row>
    <row r="86" spans="1:76" s="1" customFormat="1" ht="11" customHeight="1" x14ac:dyDescent="0.15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1:76" s="4" customFormat="1" ht="32.5" customHeight="1" x14ac:dyDescent="0.15">
      <c r="B87" s="63"/>
      <c r="C87" s="75" t="s">
        <v>70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71">
        <f>ROUND(AG88,2)</f>
        <v>0</v>
      </c>
      <c r="AH87" s="171"/>
      <c r="AI87" s="171"/>
      <c r="AJ87" s="171"/>
      <c r="AK87" s="171"/>
      <c r="AL87" s="171"/>
      <c r="AM87" s="171"/>
      <c r="AN87" s="151">
        <f>SUM(AG87,AT87)</f>
        <v>0</v>
      </c>
      <c r="AO87" s="151"/>
      <c r="AP87" s="151"/>
      <c r="AQ87" s="66"/>
      <c r="AS87" s="77">
        <f>ROUND(AS88,2)</f>
        <v>0</v>
      </c>
      <c r="AT87" s="78">
        <f>ROUND(SUM(AV87:AW87),2)</f>
        <v>0</v>
      </c>
      <c r="AU87" s="79">
        <f>ROUND(AU88,5)</f>
        <v>0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71</v>
      </c>
      <c r="BT87" s="81" t="s">
        <v>72</v>
      </c>
      <c r="BU87" s="82" t="s">
        <v>73</v>
      </c>
      <c r="BV87" s="81" t="s">
        <v>74</v>
      </c>
      <c r="BW87" s="81" t="s">
        <v>75</v>
      </c>
      <c r="BX87" s="81" t="s">
        <v>76</v>
      </c>
    </row>
    <row r="88" spans="1:76" s="5" customFormat="1" ht="16.5" customHeight="1" x14ac:dyDescent="0.15">
      <c r="A88" s="83" t="s">
        <v>77</v>
      </c>
      <c r="B88" s="84"/>
      <c r="C88" s="85"/>
      <c r="D88" s="146" t="s">
        <v>78</v>
      </c>
      <c r="E88" s="146"/>
      <c r="F88" s="146"/>
      <c r="G88" s="146"/>
      <c r="H88" s="146"/>
      <c r="I88" s="86"/>
      <c r="J88" s="146" t="s">
        <v>79</v>
      </c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69">
        <f>'UK - Vykurovanie'!M30</f>
        <v>0</v>
      </c>
      <c r="AH88" s="170"/>
      <c r="AI88" s="170"/>
      <c r="AJ88" s="170"/>
      <c r="AK88" s="170"/>
      <c r="AL88" s="170"/>
      <c r="AM88" s="170"/>
      <c r="AN88" s="169">
        <f>SUM(AG88,AT88)</f>
        <v>0</v>
      </c>
      <c r="AO88" s="170"/>
      <c r="AP88" s="170"/>
      <c r="AQ88" s="87"/>
      <c r="AS88" s="88">
        <f>'UK - Vykurovanie'!M28</f>
        <v>0</v>
      </c>
      <c r="AT88" s="89">
        <f>ROUND(SUM(AV88:AW88),2)</f>
        <v>0</v>
      </c>
      <c r="AU88" s="90">
        <f>'UK - Vykurovanie'!W111</f>
        <v>0</v>
      </c>
      <c r="AV88" s="89">
        <f>'UK - Vykurovanie'!M32</f>
        <v>0</v>
      </c>
      <c r="AW88" s="89">
        <f>'UK - Vykurovanie'!M33</f>
        <v>0</v>
      </c>
      <c r="AX88" s="89">
        <f>'UK - Vykurovanie'!M34</f>
        <v>0</v>
      </c>
      <c r="AY88" s="89">
        <f>'UK - Vykurovanie'!M35</f>
        <v>0</v>
      </c>
      <c r="AZ88" s="89">
        <f>'UK - Vykurovanie'!H32</f>
        <v>0</v>
      </c>
      <c r="BA88" s="89">
        <f>'UK - Vykurovanie'!H33</f>
        <v>0</v>
      </c>
      <c r="BB88" s="89">
        <f>'UK - Vykurovanie'!H34</f>
        <v>0</v>
      </c>
      <c r="BC88" s="89">
        <f>'UK - Vykurovanie'!H35</f>
        <v>0</v>
      </c>
      <c r="BD88" s="91">
        <f>'UK - Vykurovanie'!H36</f>
        <v>0</v>
      </c>
      <c r="BT88" s="92" t="s">
        <v>80</v>
      </c>
      <c r="BV88" s="92" t="s">
        <v>74</v>
      </c>
      <c r="BW88" s="92" t="s">
        <v>81</v>
      </c>
      <c r="BX88" s="92" t="s">
        <v>75</v>
      </c>
    </row>
    <row r="89" spans="1:76" x14ac:dyDescent="0.15">
      <c r="B89" s="21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2"/>
    </row>
    <row r="90" spans="1:76" s="1" customFormat="1" ht="30" customHeight="1" x14ac:dyDescent="0.15">
      <c r="B90" s="30"/>
      <c r="C90" s="75" t="s">
        <v>82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151">
        <v>0</v>
      </c>
      <c r="AH90" s="151"/>
      <c r="AI90" s="151"/>
      <c r="AJ90" s="151"/>
      <c r="AK90" s="151"/>
      <c r="AL90" s="151"/>
      <c r="AM90" s="151"/>
      <c r="AN90" s="151">
        <v>0</v>
      </c>
      <c r="AO90" s="151"/>
      <c r="AP90" s="151"/>
      <c r="AQ90" s="32"/>
      <c r="AS90" s="71" t="s">
        <v>83</v>
      </c>
      <c r="AT90" s="72" t="s">
        <v>84</v>
      </c>
      <c r="AU90" s="72" t="s">
        <v>36</v>
      </c>
      <c r="AV90" s="73" t="s">
        <v>59</v>
      </c>
    </row>
    <row r="91" spans="1:76" s="1" customFormat="1" ht="11" customHeight="1" x14ac:dyDescent="0.15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2"/>
      <c r="AS91" s="93"/>
      <c r="AT91" s="51"/>
      <c r="AU91" s="51"/>
      <c r="AV91" s="53"/>
    </row>
    <row r="92" spans="1:76" s="1" customFormat="1" ht="30" customHeight="1" x14ac:dyDescent="0.15">
      <c r="B92" s="30"/>
      <c r="C92" s="94" t="s">
        <v>85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62">
        <f>ROUND(AG87+AG90,2)</f>
        <v>0</v>
      </c>
      <c r="AH92" s="162"/>
      <c r="AI92" s="162"/>
      <c r="AJ92" s="162"/>
      <c r="AK92" s="162"/>
      <c r="AL92" s="162"/>
      <c r="AM92" s="162"/>
      <c r="AN92" s="162">
        <f>AN87+AN90</f>
        <v>0</v>
      </c>
      <c r="AO92" s="162"/>
      <c r="AP92" s="162"/>
      <c r="AQ92" s="32"/>
    </row>
    <row r="93" spans="1:76" s="1" customFormat="1" ht="7" customHeight="1" x14ac:dyDescent="0.15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6"/>
    </row>
  </sheetData>
  <mergeCells count="45">
    <mergeCell ref="L33:O33"/>
    <mergeCell ref="L31:O31"/>
    <mergeCell ref="L32:O32"/>
    <mergeCell ref="L34:O34"/>
    <mergeCell ref="C2:AP2"/>
    <mergeCell ref="C4:AP4"/>
    <mergeCell ref="K5:AO5"/>
    <mergeCell ref="K6:AO6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R2:BE2"/>
    <mergeCell ref="AG92:AM92"/>
    <mergeCell ref="AG90:AM90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90:AP90"/>
    <mergeCell ref="AN92:AP92"/>
    <mergeCell ref="E23:AN23"/>
    <mergeCell ref="AK26:AO26"/>
    <mergeCell ref="AK27:AO27"/>
    <mergeCell ref="AK34:AO34"/>
    <mergeCell ref="D88:H88"/>
    <mergeCell ref="J88:AF88"/>
    <mergeCell ref="W35:AE35"/>
    <mergeCell ref="AK35:AO35"/>
    <mergeCell ref="X37:AB37"/>
    <mergeCell ref="AK37:AO37"/>
    <mergeCell ref="AN87:AP87"/>
    <mergeCell ref="C76:AP76"/>
    <mergeCell ref="L78:AO78"/>
    <mergeCell ref="C85:G85"/>
    <mergeCell ref="I85:AF85"/>
    <mergeCell ref="L35:O35"/>
  </mergeCell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UK - Vykurovanie'!C2" display="/" xr:uid="{00000000-0004-0000-0000-000002000000}"/>
  </hyperlinks>
  <pageMargins left="0.58333330000000005" right="0.58333330000000005" top="0.5" bottom="0.4666666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34"/>
  <sheetViews>
    <sheetView showGridLines="0" workbookViewId="0">
      <pane ySplit="1" topLeftCell="A88" activePane="bottomLeft" state="frozen"/>
      <selection pane="bottomLeft" activeCell="O9" sqref="O9:P9"/>
    </sheetView>
  </sheetViews>
  <sheetFormatPr baseColWidth="10" defaultColWidth="8.75" defaultRowHeight="11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7" width="11.25" customWidth="1"/>
    <col min="8" max="8" width="12.5" customWidth="1"/>
    <col min="9" max="9" width="7" customWidth="1"/>
    <col min="10" max="10" width="5.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25" customWidth="1"/>
    <col min="18" max="18" width="1.75" customWidth="1"/>
    <col min="19" max="19" width="8.25" customWidth="1"/>
    <col min="20" max="20" width="29.75" hidden="1" customWidth="1"/>
    <col min="21" max="21" width="16.25" hidden="1" customWidth="1"/>
    <col min="22" max="22" width="12.25" hidden="1" customWidth="1"/>
    <col min="23" max="23" width="16.25" hidden="1" customWidth="1"/>
    <col min="24" max="24" width="12.25" hidden="1" customWidth="1"/>
    <col min="25" max="25" width="15" hidden="1" customWidth="1"/>
    <col min="26" max="26" width="11" hidden="1" customWidth="1"/>
    <col min="27" max="27" width="15" hidden="1" customWidth="1"/>
    <col min="28" max="28" width="16.25" hidden="1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1" spans="1:66" ht="21.75" customHeight="1" x14ac:dyDescent="0.15">
      <c r="A1" s="96"/>
      <c r="B1" s="10"/>
      <c r="C1" s="10"/>
      <c r="D1" s="11" t="s">
        <v>1</v>
      </c>
      <c r="E1" s="10"/>
      <c r="F1" s="12" t="s">
        <v>86</v>
      </c>
      <c r="G1" s="12"/>
      <c r="H1" s="203" t="s">
        <v>87</v>
      </c>
      <c r="I1" s="203"/>
      <c r="J1" s="203"/>
      <c r="K1" s="203"/>
      <c r="L1" s="12" t="s">
        <v>88</v>
      </c>
      <c r="M1" s="10"/>
      <c r="N1" s="10"/>
      <c r="O1" s="11" t="s">
        <v>89</v>
      </c>
      <c r="P1" s="10"/>
      <c r="Q1" s="10"/>
      <c r="R1" s="10"/>
      <c r="S1" s="12" t="s">
        <v>90</v>
      </c>
      <c r="T1" s="12"/>
      <c r="U1" s="96"/>
      <c r="V1" s="96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7" customHeight="1" x14ac:dyDescent="0.15">
      <c r="C2" s="175" t="s">
        <v>7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160" t="s">
        <v>8</v>
      </c>
      <c r="T2" s="161"/>
      <c r="U2" s="161"/>
      <c r="V2" s="161"/>
      <c r="W2" s="161"/>
      <c r="X2" s="161"/>
      <c r="Y2" s="161"/>
      <c r="Z2" s="161"/>
      <c r="AA2" s="161"/>
      <c r="AB2" s="161"/>
      <c r="AC2" s="161"/>
      <c r="AT2" s="17" t="s">
        <v>81</v>
      </c>
    </row>
    <row r="3" spans="1:66" ht="7" customHeight="1" x14ac:dyDescent="0.1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72</v>
      </c>
    </row>
    <row r="4" spans="1:66" ht="37" customHeight="1" x14ac:dyDescent="0.15">
      <c r="B4" s="21"/>
      <c r="C4" s="152" t="s">
        <v>91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22"/>
      <c r="T4" s="16" t="s">
        <v>12</v>
      </c>
      <c r="AT4" s="17" t="s">
        <v>6</v>
      </c>
    </row>
    <row r="5" spans="1:66" ht="7" customHeight="1" x14ac:dyDescent="0.15">
      <c r="B5" s="2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2"/>
    </row>
    <row r="6" spans="1:66" ht="25.25" customHeight="1" x14ac:dyDescent="0.15">
      <c r="B6" s="21"/>
      <c r="C6" s="23"/>
      <c r="D6" s="27" t="s">
        <v>16</v>
      </c>
      <c r="E6" s="23"/>
      <c r="F6" s="195" t="str">
        <f>'Rekapitulácia stavby'!K6</f>
        <v>Zníženie energetickej náročnosti výrobnej haly spoločnosti, Variakov a.s., k.ú. Železiarne, č.p. 53/2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23"/>
      <c r="R6" s="22"/>
    </row>
    <row r="7" spans="1:66" s="1" customFormat="1" ht="32.75" customHeight="1" x14ac:dyDescent="0.15">
      <c r="B7" s="30"/>
      <c r="C7" s="31"/>
      <c r="D7" s="26" t="s">
        <v>92</v>
      </c>
      <c r="E7" s="31"/>
      <c r="F7" s="178" t="s">
        <v>93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1"/>
      <c r="R7" s="32"/>
    </row>
    <row r="8" spans="1:66" s="1" customFormat="1" ht="14.5" customHeight="1" x14ac:dyDescent="0.15">
      <c r="B8" s="30"/>
      <c r="C8" s="31"/>
      <c r="D8" s="27" t="s">
        <v>18</v>
      </c>
      <c r="E8" s="31"/>
      <c r="F8" s="25" t="s">
        <v>5</v>
      </c>
      <c r="G8" s="31"/>
      <c r="H8" s="31"/>
      <c r="I8" s="31"/>
      <c r="J8" s="31"/>
      <c r="K8" s="31"/>
      <c r="L8" s="31"/>
      <c r="M8" s="27" t="s">
        <v>19</v>
      </c>
      <c r="N8" s="31"/>
      <c r="O8" s="25" t="s">
        <v>5</v>
      </c>
      <c r="P8" s="31"/>
      <c r="Q8" s="31"/>
      <c r="R8" s="32"/>
    </row>
    <row r="9" spans="1:66" s="1" customFormat="1" ht="14.5" customHeight="1" x14ac:dyDescent="0.15">
      <c r="B9" s="30"/>
      <c r="C9" s="31"/>
      <c r="D9" s="27" t="s">
        <v>20</v>
      </c>
      <c r="E9" s="31"/>
      <c r="F9" s="25" t="s">
        <v>28</v>
      </c>
      <c r="G9" s="31"/>
      <c r="H9" s="31"/>
      <c r="I9" s="31"/>
      <c r="J9" s="31"/>
      <c r="K9" s="31"/>
      <c r="L9" s="31"/>
      <c r="M9" s="27" t="s">
        <v>22</v>
      </c>
      <c r="N9" s="31"/>
      <c r="O9" s="194"/>
      <c r="P9" s="194"/>
      <c r="Q9" s="31"/>
      <c r="R9" s="32"/>
    </row>
    <row r="10" spans="1:66" s="1" customFormat="1" ht="11" customHeight="1" x14ac:dyDescent="0.15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5" customHeight="1" x14ac:dyDescent="0.15">
      <c r="B11" s="30"/>
      <c r="C11" s="31"/>
      <c r="D11" s="27" t="s">
        <v>23</v>
      </c>
      <c r="E11" s="31"/>
      <c r="F11" s="31"/>
      <c r="G11" s="31"/>
      <c r="H11" s="31"/>
      <c r="I11" s="31"/>
      <c r="J11" s="31"/>
      <c r="K11" s="31"/>
      <c r="L11" s="31"/>
      <c r="M11" s="27" t="s">
        <v>24</v>
      </c>
      <c r="N11" s="31"/>
      <c r="O11" s="177" t="str">
        <f>IF('Rekapitulácia stavby'!AN10="","",'Rekapitulácia stavby'!AN10)</f>
        <v/>
      </c>
      <c r="P11" s="177"/>
      <c r="Q11" s="31"/>
      <c r="R11" s="32"/>
    </row>
    <row r="12" spans="1:66" s="1" customFormat="1" ht="18" customHeight="1" x14ac:dyDescent="0.15">
      <c r="B12" s="30"/>
      <c r="C12" s="31"/>
      <c r="D12" s="31"/>
      <c r="E12" s="25" t="str">
        <f>IF('Rekapitulácia stavby'!E11="","",'Rekapitulácia stavby'!E11)</f>
        <v xml:space="preserve">VARIAKOV a.s. </v>
      </c>
      <c r="F12" s="31"/>
      <c r="G12" s="31"/>
      <c r="H12" s="31"/>
      <c r="I12" s="31"/>
      <c r="J12" s="31"/>
      <c r="K12" s="31"/>
      <c r="L12" s="31"/>
      <c r="M12" s="27" t="s">
        <v>26</v>
      </c>
      <c r="N12" s="31"/>
      <c r="O12" s="177" t="str">
        <f>IF('Rekapitulácia stavby'!AN11="","",'Rekapitulácia stavby'!AN11)</f>
        <v/>
      </c>
      <c r="P12" s="177"/>
      <c r="Q12" s="31"/>
      <c r="R12" s="32"/>
    </row>
    <row r="13" spans="1:66" s="1" customFormat="1" ht="7" customHeight="1" x14ac:dyDescent="0.15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5" customHeight="1" x14ac:dyDescent="0.15">
      <c r="B14" s="30"/>
      <c r="C14" s="31"/>
      <c r="D14" s="27" t="s">
        <v>27</v>
      </c>
      <c r="E14" s="31"/>
      <c r="F14" s="31"/>
      <c r="G14" s="31"/>
      <c r="H14" s="31"/>
      <c r="I14" s="31"/>
      <c r="J14" s="31"/>
      <c r="K14" s="31"/>
      <c r="L14" s="31"/>
      <c r="M14" s="27" t="s">
        <v>24</v>
      </c>
      <c r="N14" s="31"/>
      <c r="O14" s="177" t="str">
        <f>IF('Rekapitulácia stavby'!AN13="","",'Rekapitulácia stavby'!AN13)</f>
        <v/>
      </c>
      <c r="P14" s="177"/>
      <c r="Q14" s="31"/>
      <c r="R14" s="32"/>
    </row>
    <row r="15" spans="1:66" s="1" customFormat="1" ht="18" customHeight="1" x14ac:dyDescent="0.15">
      <c r="B15" s="30"/>
      <c r="C15" s="31"/>
      <c r="D15" s="31"/>
      <c r="E15" s="25" t="str">
        <f>IF('Rekapitulácia stavby'!E14="","",'Rekapitulácia stavby'!E14)</f>
        <v xml:space="preserve"> </v>
      </c>
      <c r="F15" s="31"/>
      <c r="G15" s="31"/>
      <c r="H15" s="31"/>
      <c r="I15" s="31"/>
      <c r="J15" s="31"/>
      <c r="K15" s="31"/>
      <c r="L15" s="31"/>
      <c r="M15" s="27" t="s">
        <v>26</v>
      </c>
      <c r="N15" s="31"/>
      <c r="O15" s="177" t="str">
        <f>IF('Rekapitulácia stavby'!AN14="","",'Rekapitulácia stavby'!AN14)</f>
        <v/>
      </c>
      <c r="P15" s="177"/>
      <c r="Q15" s="31"/>
      <c r="R15" s="32"/>
    </row>
    <row r="16" spans="1:66" s="1" customFormat="1" ht="7" customHeight="1" x14ac:dyDescent="0.15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5" customHeight="1" x14ac:dyDescent="0.15">
      <c r="B17" s="30"/>
      <c r="C17" s="31"/>
      <c r="D17" s="27" t="s">
        <v>29</v>
      </c>
      <c r="E17" s="31"/>
      <c r="F17" s="31"/>
      <c r="G17" s="31"/>
      <c r="H17" s="31"/>
      <c r="I17" s="31"/>
      <c r="J17" s="31"/>
      <c r="K17" s="31"/>
      <c r="L17" s="31"/>
      <c r="M17" s="27" t="s">
        <v>24</v>
      </c>
      <c r="N17" s="31"/>
      <c r="O17" s="177" t="str">
        <f>IF('Rekapitulácia stavby'!AN16="","",'Rekapitulácia stavby'!AN16)</f>
        <v/>
      </c>
      <c r="P17" s="177"/>
      <c r="Q17" s="31"/>
      <c r="R17" s="32"/>
    </row>
    <row r="18" spans="2:18" s="1" customFormat="1" ht="18" customHeight="1" x14ac:dyDescent="0.15">
      <c r="B18" s="30"/>
      <c r="C18" s="31"/>
      <c r="D18" s="31"/>
      <c r="E18" s="25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7" t="s">
        <v>26</v>
      </c>
      <c r="N18" s="31"/>
      <c r="O18" s="177" t="str">
        <f>IF('Rekapitulácia stavby'!AN17="","",'Rekapitulácia stavby'!AN17)</f>
        <v/>
      </c>
      <c r="P18" s="177"/>
      <c r="Q18" s="31"/>
      <c r="R18" s="32"/>
    </row>
    <row r="19" spans="2:18" s="1" customFormat="1" ht="7" customHeight="1" x14ac:dyDescent="0.15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5" customHeight="1" x14ac:dyDescent="0.15">
      <c r="B20" s="30"/>
      <c r="C20" s="31"/>
      <c r="D20" s="27" t="s">
        <v>31</v>
      </c>
      <c r="E20" s="31"/>
      <c r="F20" s="31"/>
      <c r="G20" s="31"/>
      <c r="H20" s="31"/>
      <c r="I20" s="31"/>
      <c r="J20" s="31"/>
      <c r="K20" s="31"/>
      <c r="L20" s="31"/>
      <c r="M20" s="27" t="s">
        <v>24</v>
      </c>
      <c r="N20" s="31"/>
      <c r="O20" s="177" t="str">
        <f>IF('Rekapitulácia stavby'!AN19="","",'Rekapitulácia stavby'!AN19)</f>
        <v/>
      </c>
      <c r="P20" s="177"/>
      <c r="Q20" s="31"/>
      <c r="R20" s="32"/>
    </row>
    <row r="21" spans="2:18" s="1" customFormat="1" ht="18" customHeight="1" x14ac:dyDescent="0.15">
      <c r="B21" s="30"/>
      <c r="C21" s="31"/>
      <c r="D21" s="31"/>
      <c r="E21" s="25" t="str">
        <f>IF('Rekapitulácia stavby'!E20="","",'Rekapitulácia stavby'!E20)</f>
        <v/>
      </c>
      <c r="F21" s="31"/>
      <c r="G21" s="31"/>
      <c r="H21" s="31"/>
      <c r="I21" s="31"/>
      <c r="J21" s="31"/>
      <c r="K21" s="31"/>
      <c r="L21" s="31"/>
      <c r="M21" s="27" t="s">
        <v>26</v>
      </c>
      <c r="N21" s="31"/>
      <c r="O21" s="177" t="str">
        <f>IF('Rekapitulácia stavby'!AN20="","",'Rekapitulácia stavby'!AN20)</f>
        <v/>
      </c>
      <c r="P21" s="177"/>
      <c r="Q21" s="31"/>
      <c r="R21" s="32"/>
    </row>
    <row r="22" spans="2:18" s="1" customFormat="1" ht="7" customHeight="1" x14ac:dyDescent="0.15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5" customHeight="1" x14ac:dyDescent="0.15">
      <c r="B23" s="30"/>
      <c r="C23" s="31"/>
      <c r="D23" s="27" t="s">
        <v>32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16.5" customHeight="1" x14ac:dyDescent="0.15">
      <c r="B24" s="30"/>
      <c r="C24" s="31"/>
      <c r="D24" s="31"/>
      <c r="E24" s="172" t="s">
        <v>5</v>
      </c>
      <c r="F24" s="172"/>
      <c r="G24" s="172"/>
      <c r="H24" s="172"/>
      <c r="I24" s="172"/>
      <c r="J24" s="172"/>
      <c r="K24" s="172"/>
      <c r="L24" s="172"/>
      <c r="M24" s="31"/>
      <c r="N24" s="31"/>
      <c r="O24" s="31"/>
      <c r="P24" s="31"/>
      <c r="Q24" s="31"/>
      <c r="R24" s="32"/>
    </row>
    <row r="25" spans="2:18" s="1" customFormat="1" ht="7" customHeight="1" x14ac:dyDescent="0.1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7" customHeight="1" x14ac:dyDescent="0.15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5" customHeight="1" x14ac:dyDescent="0.15">
      <c r="B27" s="30"/>
      <c r="C27" s="31"/>
      <c r="D27" s="97" t="s">
        <v>94</v>
      </c>
      <c r="E27" s="31"/>
      <c r="F27" s="31"/>
      <c r="G27" s="31"/>
      <c r="H27" s="31"/>
      <c r="I27" s="31"/>
      <c r="J27" s="31"/>
      <c r="K27" s="31"/>
      <c r="L27" s="31"/>
      <c r="M27" s="173">
        <f>N88</f>
        <v>0</v>
      </c>
      <c r="N27" s="173"/>
      <c r="O27" s="173"/>
      <c r="P27" s="173"/>
      <c r="Q27" s="31"/>
      <c r="R27" s="32"/>
    </row>
    <row r="28" spans="2:18" s="1" customFormat="1" ht="14.5" customHeight="1" x14ac:dyDescent="0.15">
      <c r="B28" s="30"/>
      <c r="C28" s="31"/>
      <c r="D28" s="29" t="s">
        <v>95</v>
      </c>
      <c r="E28" s="31"/>
      <c r="F28" s="31"/>
      <c r="G28" s="31"/>
      <c r="H28" s="31"/>
      <c r="I28" s="31"/>
      <c r="J28" s="31"/>
      <c r="K28" s="31"/>
      <c r="L28" s="31"/>
      <c r="M28" s="173">
        <f>N92</f>
        <v>0</v>
      </c>
      <c r="N28" s="173"/>
      <c r="O28" s="173"/>
      <c r="P28" s="173"/>
      <c r="Q28" s="31"/>
      <c r="R28" s="32"/>
    </row>
    <row r="29" spans="2:18" s="1" customFormat="1" ht="7" customHeight="1" x14ac:dyDescent="0.15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25" customHeight="1" x14ac:dyDescent="0.15">
      <c r="B30" s="30"/>
      <c r="C30" s="31"/>
      <c r="D30" s="98" t="s">
        <v>35</v>
      </c>
      <c r="E30" s="31"/>
      <c r="F30" s="31"/>
      <c r="G30" s="31"/>
      <c r="H30" s="31"/>
      <c r="I30" s="31"/>
      <c r="J30" s="31"/>
      <c r="K30" s="31"/>
      <c r="L30" s="31"/>
      <c r="M30" s="204">
        <f>ROUND(M27+M28,2)</f>
        <v>0</v>
      </c>
      <c r="N30" s="193"/>
      <c r="O30" s="193"/>
      <c r="P30" s="193"/>
      <c r="Q30" s="31"/>
      <c r="R30" s="32"/>
    </row>
    <row r="31" spans="2:18" s="1" customFormat="1" ht="7" customHeight="1" x14ac:dyDescent="0.15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5" customHeight="1" x14ac:dyDescent="0.15">
      <c r="B32" s="30"/>
      <c r="C32" s="31"/>
      <c r="D32" s="37" t="s">
        <v>36</v>
      </c>
      <c r="E32" s="37" t="s">
        <v>37</v>
      </c>
      <c r="F32" s="38">
        <v>0.2</v>
      </c>
      <c r="G32" s="99" t="s">
        <v>38</v>
      </c>
      <c r="H32" s="205">
        <f>ROUND((SUM(BE92:BE93)+SUM(BE111:BE133)), 2)</f>
        <v>0</v>
      </c>
      <c r="I32" s="193"/>
      <c r="J32" s="193"/>
      <c r="K32" s="31"/>
      <c r="L32" s="31"/>
      <c r="M32" s="205">
        <f>ROUND(ROUND((SUM(BE92:BE93)+SUM(BE111:BE133)), 2)*F32, 2)</f>
        <v>0</v>
      </c>
      <c r="N32" s="193"/>
      <c r="O32" s="193"/>
      <c r="P32" s="193"/>
      <c r="Q32" s="31"/>
      <c r="R32" s="32"/>
    </row>
    <row r="33" spans="2:18" s="1" customFormat="1" ht="14.5" customHeight="1" x14ac:dyDescent="0.15">
      <c r="B33" s="30"/>
      <c r="C33" s="31"/>
      <c r="D33" s="31"/>
      <c r="E33" s="37" t="s">
        <v>39</v>
      </c>
      <c r="F33" s="38">
        <v>0.2</v>
      </c>
      <c r="G33" s="99" t="s">
        <v>38</v>
      </c>
      <c r="H33" s="205">
        <f>ROUND((SUM(BF92:BF93)+SUM(BF111:BF133)), 2)</f>
        <v>0</v>
      </c>
      <c r="I33" s="193"/>
      <c r="J33" s="193"/>
      <c r="K33" s="31"/>
      <c r="L33" s="31"/>
      <c r="M33" s="205">
        <f>ROUND(ROUND((SUM(BF92:BF93)+SUM(BF111:BF133)), 2)*F33, 2)</f>
        <v>0</v>
      </c>
      <c r="N33" s="193"/>
      <c r="O33" s="193"/>
      <c r="P33" s="193"/>
      <c r="Q33" s="31"/>
      <c r="R33" s="32"/>
    </row>
    <row r="34" spans="2:18" s="1" customFormat="1" ht="14.5" hidden="1" customHeight="1" x14ac:dyDescent="0.15">
      <c r="B34" s="30"/>
      <c r="C34" s="31"/>
      <c r="D34" s="31"/>
      <c r="E34" s="37" t="s">
        <v>40</v>
      </c>
      <c r="F34" s="38">
        <v>0.2</v>
      </c>
      <c r="G34" s="99" t="s">
        <v>38</v>
      </c>
      <c r="H34" s="205">
        <f>ROUND((SUM(BG92:BG93)+SUM(BG111:BG133)), 2)</f>
        <v>0</v>
      </c>
      <c r="I34" s="193"/>
      <c r="J34" s="193"/>
      <c r="K34" s="31"/>
      <c r="L34" s="31"/>
      <c r="M34" s="205">
        <v>0</v>
      </c>
      <c r="N34" s="193"/>
      <c r="O34" s="193"/>
      <c r="P34" s="193"/>
      <c r="Q34" s="31"/>
      <c r="R34" s="32"/>
    </row>
    <row r="35" spans="2:18" s="1" customFormat="1" ht="14.5" hidden="1" customHeight="1" x14ac:dyDescent="0.15">
      <c r="B35" s="30"/>
      <c r="C35" s="31"/>
      <c r="D35" s="31"/>
      <c r="E35" s="37" t="s">
        <v>41</v>
      </c>
      <c r="F35" s="38">
        <v>0.2</v>
      </c>
      <c r="G35" s="99" t="s">
        <v>38</v>
      </c>
      <c r="H35" s="205">
        <f>ROUND((SUM(BH92:BH93)+SUM(BH111:BH133)), 2)</f>
        <v>0</v>
      </c>
      <c r="I35" s="193"/>
      <c r="J35" s="193"/>
      <c r="K35" s="31"/>
      <c r="L35" s="31"/>
      <c r="M35" s="205">
        <v>0</v>
      </c>
      <c r="N35" s="193"/>
      <c r="O35" s="193"/>
      <c r="P35" s="193"/>
      <c r="Q35" s="31"/>
      <c r="R35" s="32"/>
    </row>
    <row r="36" spans="2:18" s="1" customFormat="1" ht="14.5" hidden="1" customHeight="1" x14ac:dyDescent="0.15">
      <c r="B36" s="30"/>
      <c r="C36" s="31"/>
      <c r="D36" s="31"/>
      <c r="E36" s="37" t="s">
        <v>42</v>
      </c>
      <c r="F36" s="38">
        <v>0</v>
      </c>
      <c r="G36" s="99" t="s">
        <v>38</v>
      </c>
      <c r="H36" s="205">
        <f>ROUND((SUM(BI92:BI93)+SUM(BI111:BI133)), 2)</f>
        <v>0</v>
      </c>
      <c r="I36" s="193"/>
      <c r="J36" s="193"/>
      <c r="K36" s="31"/>
      <c r="L36" s="31"/>
      <c r="M36" s="205">
        <v>0</v>
      </c>
      <c r="N36" s="193"/>
      <c r="O36" s="193"/>
      <c r="P36" s="193"/>
      <c r="Q36" s="31"/>
      <c r="R36" s="32"/>
    </row>
    <row r="37" spans="2:18" s="1" customFormat="1" ht="7" customHeight="1" x14ac:dyDescent="0.15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25" customHeight="1" x14ac:dyDescent="0.15">
      <c r="B38" s="30"/>
      <c r="C38" s="95"/>
      <c r="D38" s="100" t="s">
        <v>43</v>
      </c>
      <c r="E38" s="70"/>
      <c r="F38" s="70"/>
      <c r="G38" s="101" t="s">
        <v>44</v>
      </c>
      <c r="H38" s="102" t="s">
        <v>45</v>
      </c>
      <c r="I38" s="70"/>
      <c r="J38" s="70"/>
      <c r="K38" s="70"/>
      <c r="L38" s="206">
        <f>SUM(M30:M36)</f>
        <v>0</v>
      </c>
      <c r="M38" s="206"/>
      <c r="N38" s="206"/>
      <c r="O38" s="206"/>
      <c r="P38" s="207"/>
      <c r="Q38" s="95"/>
      <c r="R38" s="32"/>
    </row>
    <row r="39" spans="2:18" s="1" customFormat="1" ht="14.5" customHeight="1" x14ac:dyDescent="0.15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5" customHeight="1" x14ac:dyDescent="0.15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x14ac:dyDescent="0.15">
      <c r="B41" s="2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2"/>
    </row>
    <row r="42" spans="2:18" x14ac:dyDescent="0.15">
      <c r="B42" s="2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2"/>
    </row>
    <row r="43" spans="2:18" x14ac:dyDescent="0.15">
      <c r="B43" s="2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2"/>
    </row>
    <row r="44" spans="2:18" x14ac:dyDescent="0.15">
      <c r="B44" s="2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2"/>
    </row>
    <row r="45" spans="2:18" x14ac:dyDescent="0.15">
      <c r="B45" s="2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2"/>
    </row>
    <row r="46" spans="2:18" x14ac:dyDescent="0.15">
      <c r="B46" s="2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2"/>
    </row>
    <row r="47" spans="2:18" x14ac:dyDescent="0.15">
      <c r="B47" s="2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2"/>
    </row>
    <row r="48" spans="2:18" x14ac:dyDescent="0.15">
      <c r="B48" s="2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2"/>
    </row>
    <row r="49" spans="2:18" x14ac:dyDescent="0.15">
      <c r="B49" s="2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2"/>
    </row>
    <row r="50" spans="2:18" s="1" customFormat="1" ht="13" x14ac:dyDescent="0.15">
      <c r="B50" s="30"/>
      <c r="C50" s="31"/>
      <c r="D50" s="45" t="s">
        <v>46</v>
      </c>
      <c r="E50" s="46"/>
      <c r="F50" s="46"/>
      <c r="G50" s="46"/>
      <c r="H50" s="47"/>
      <c r="I50" s="31"/>
      <c r="J50" s="45" t="s">
        <v>47</v>
      </c>
      <c r="K50" s="46"/>
      <c r="L50" s="46"/>
      <c r="M50" s="46"/>
      <c r="N50" s="46"/>
      <c r="O50" s="46"/>
      <c r="P50" s="47"/>
      <c r="Q50" s="31"/>
      <c r="R50" s="32"/>
    </row>
    <row r="51" spans="2:18" x14ac:dyDescent="0.15">
      <c r="B51" s="21"/>
      <c r="C51" s="23"/>
      <c r="D51" s="48"/>
      <c r="E51" s="23"/>
      <c r="F51" s="23"/>
      <c r="G51" s="23"/>
      <c r="H51" s="49"/>
      <c r="I51" s="23"/>
      <c r="J51" s="48"/>
      <c r="K51" s="23"/>
      <c r="L51" s="23"/>
      <c r="M51" s="23"/>
      <c r="N51" s="23"/>
      <c r="O51" s="23"/>
      <c r="P51" s="49"/>
      <c r="Q51" s="23"/>
      <c r="R51" s="22"/>
    </row>
    <row r="52" spans="2:18" x14ac:dyDescent="0.15">
      <c r="B52" s="21"/>
      <c r="C52" s="23"/>
      <c r="D52" s="48"/>
      <c r="E52" s="23"/>
      <c r="F52" s="23"/>
      <c r="G52" s="23"/>
      <c r="H52" s="49"/>
      <c r="I52" s="23"/>
      <c r="J52" s="48"/>
      <c r="K52" s="23"/>
      <c r="L52" s="23"/>
      <c r="M52" s="23"/>
      <c r="N52" s="23"/>
      <c r="O52" s="23"/>
      <c r="P52" s="49"/>
      <c r="Q52" s="23"/>
      <c r="R52" s="22"/>
    </row>
    <row r="53" spans="2:18" x14ac:dyDescent="0.15">
      <c r="B53" s="21"/>
      <c r="C53" s="23"/>
      <c r="D53" s="48"/>
      <c r="E53" s="23"/>
      <c r="F53" s="23"/>
      <c r="G53" s="23"/>
      <c r="H53" s="49"/>
      <c r="I53" s="23"/>
      <c r="J53" s="48"/>
      <c r="K53" s="23"/>
      <c r="L53" s="23"/>
      <c r="M53" s="23"/>
      <c r="N53" s="23"/>
      <c r="O53" s="23"/>
      <c r="P53" s="49"/>
      <c r="Q53" s="23"/>
      <c r="R53" s="22"/>
    </row>
    <row r="54" spans="2:18" x14ac:dyDescent="0.15">
      <c r="B54" s="21"/>
      <c r="C54" s="23"/>
      <c r="D54" s="48"/>
      <c r="E54" s="23"/>
      <c r="F54" s="23"/>
      <c r="G54" s="23"/>
      <c r="H54" s="49"/>
      <c r="I54" s="23"/>
      <c r="J54" s="48"/>
      <c r="K54" s="23"/>
      <c r="L54" s="23"/>
      <c r="M54" s="23"/>
      <c r="N54" s="23"/>
      <c r="O54" s="23"/>
      <c r="P54" s="49"/>
      <c r="Q54" s="23"/>
      <c r="R54" s="22"/>
    </row>
    <row r="55" spans="2:18" x14ac:dyDescent="0.15">
      <c r="B55" s="21"/>
      <c r="C55" s="23"/>
      <c r="D55" s="48"/>
      <c r="E55" s="23"/>
      <c r="F55" s="23"/>
      <c r="G55" s="23"/>
      <c r="H55" s="49"/>
      <c r="I55" s="23"/>
      <c r="J55" s="48"/>
      <c r="K55" s="23"/>
      <c r="L55" s="23"/>
      <c r="M55" s="23"/>
      <c r="N55" s="23"/>
      <c r="O55" s="23"/>
      <c r="P55" s="49"/>
      <c r="Q55" s="23"/>
      <c r="R55" s="22"/>
    </row>
    <row r="56" spans="2:18" x14ac:dyDescent="0.15">
      <c r="B56" s="21"/>
      <c r="C56" s="23"/>
      <c r="D56" s="48"/>
      <c r="E56" s="23"/>
      <c r="F56" s="23"/>
      <c r="G56" s="23"/>
      <c r="H56" s="49"/>
      <c r="I56" s="23"/>
      <c r="J56" s="48"/>
      <c r="K56" s="23"/>
      <c r="L56" s="23"/>
      <c r="M56" s="23"/>
      <c r="N56" s="23"/>
      <c r="O56" s="23"/>
      <c r="P56" s="49"/>
      <c r="Q56" s="23"/>
      <c r="R56" s="22"/>
    </row>
    <row r="57" spans="2:18" x14ac:dyDescent="0.15">
      <c r="B57" s="21"/>
      <c r="C57" s="23"/>
      <c r="D57" s="48"/>
      <c r="E57" s="23"/>
      <c r="F57" s="23"/>
      <c r="G57" s="23"/>
      <c r="H57" s="49"/>
      <c r="I57" s="23"/>
      <c r="J57" s="48"/>
      <c r="K57" s="23"/>
      <c r="L57" s="23"/>
      <c r="M57" s="23"/>
      <c r="N57" s="23"/>
      <c r="O57" s="23"/>
      <c r="P57" s="49"/>
      <c r="Q57" s="23"/>
      <c r="R57" s="22"/>
    </row>
    <row r="58" spans="2:18" x14ac:dyDescent="0.15">
      <c r="B58" s="21"/>
      <c r="C58" s="23"/>
      <c r="D58" s="48"/>
      <c r="E58" s="23"/>
      <c r="F58" s="23"/>
      <c r="G58" s="23"/>
      <c r="H58" s="49"/>
      <c r="I58" s="23"/>
      <c r="J58" s="48"/>
      <c r="K58" s="23"/>
      <c r="L58" s="23"/>
      <c r="M58" s="23"/>
      <c r="N58" s="23"/>
      <c r="O58" s="23"/>
      <c r="P58" s="49"/>
      <c r="Q58" s="23"/>
      <c r="R58" s="22"/>
    </row>
    <row r="59" spans="2:18" s="1" customFormat="1" ht="13" x14ac:dyDescent="0.15">
      <c r="B59" s="30"/>
      <c r="C59" s="31"/>
      <c r="D59" s="50" t="s">
        <v>48</v>
      </c>
      <c r="E59" s="51"/>
      <c r="F59" s="51"/>
      <c r="G59" s="52" t="s">
        <v>49</v>
      </c>
      <c r="H59" s="53"/>
      <c r="I59" s="31"/>
      <c r="J59" s="50" t="s">
        <v>48</v>
      </c>
      <c r="K59" s="51"/>
      <c r="L59" s="51"/>
      <c r="M59" s="51"/>
      <c r="N59" s="52" t="s">
        <v>49</v>
      </c>
      <c r="O59" s="51"/>
      <c r="P59" s="53"/>
      <c r="Q59" s="31"/>
      <c r="R59" s="32"/>
    </row>
    <row r="60" spans="2:18" x14ac:dyDescent="0.15">
      <c r="B60" s="2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2"/>
    </row>
    <row r="61" spans="2:18" s="1" customFormat="1" ht="13" x14ac:dyDescent="0.15">
      <c r="B61" s="30"/>
      <c r="C61" s="31"/>
      <c r="D61" s="45" t="s">
        <v>50</v>
      </c>
      <c r="E61" s="46"/>
      <c r="F61" s="46"/>
      <c r="G61" s="46"/>
      <c r="H61" s="47"/>
      <c r="I61" s="31"/>
      <c r="J61" s="45" t="s">
        <v>51</v>
      </c>
      <c r="K61" s="46"/>
      <c r="L61" s="46"/>
      <c r="M61" s="46"/>
      <c r="N61" s="46"/>
      <c r="O61" s="46"/>
      <c r="P61" s="47"/>
      <c r="Q61" s="31"/>
      <c r="R61" s="32"/>
    </row>
    <row r="62" spans="2:18" x14ac:dyDescent="0.15">
      <c r="B62" s="21"/>
      <c r="C62" s="23"/>
      <c r="D62" s="48"/>
      <c r="E62" s="23"/>
      <c r="F62" s="23"/>
      <c r="G62" s="23"/>
      <c r="H62" s="49"/>
      <c r="I62" s="23"/>
      <c r="J62" s="48"/>
      <c r="K62" s="23"/>
      <c r="L62" s="23"/>
      <c r="M62" s="23"/>
      <c r="N62" s="23"/>
      <c r="O62" s="23"/>
      <c r="P62" s="49"/>
      <c r="Q62" s="23"/>
      <c r="R62" s="22"/>
    </row>
    <row r="63" spans="2:18" x14ac:dyDescent="0.15">
      <c r="B63" s="21"/>
      <c r="C63" s="23"/>
      <c r="D63" s="48"/>
      <c r="E63" s="23"/>
      <c r="F63" s="23"/>
      <c r="G63" s="23"/>
      <c r="H63" s="49"/>
      <c r="I63" s="23"/>
      <c r="J63" s="48"/>
      <c r="K63" s="23"/>
      <c r="L63" s="23"/>
      <c r="M63" s="23"/>
      <c r="N63" s="23"/>
      <c r="O63" s="23"/>
      <c r="P63" s="49"/>
      <c r="Q63" s="23"/>
      <c r="R63" s="22"/>
    </row>
    <row r="64" spans="2:18" x14ac:dyDescent="0.15">
      <c r="B64" s="21"/>
      <c r="C64" s="23"/>
      <c r="D64" s="48"/>
      <c r="E64" s="23"/>
      <c r="F64" s="23"/>
      <c r="G64" s="23"/>
      <c r="H64" s="49"/>
      <c r="I64" s="23"/>
      <c r="J64" s="48"/>
      <c r="K64" s="23"/>
      <c r="L64" s="23"/>
      <c r="M64" s="23"/>
      <c r="N64" s="23"/>
      <c r="O64" s="23"/>
      <c r="P64" s="49"/>
      <c r="Q64" s="23"/>
      <c r="R64" s="22"/>
    </row>
    <row r="65" spans="2:18" x14ac:dyDescent="0.15">
      <c r="B65" s="21"/>
      <c r="C65" s="23"/>
      <c r="D65" s="48"/>
      <c r="E65" s="23"/>
      <c r="F65" s="23"/>
      <c r="G65" s="23"/>
      <c r="H65" s="49"/>
      <c r="I65" s="23"/>
      <c r="J65" s="48"/>
      <c r="K65" s="23"/>
      <c r="L65" s="23"/>
      <c r="M65" s="23"/>
      <c r="N65" s="23"/>
      <c r="O65" s="23"/>
      <c r="P65" s="49"/>
      <c r="Q65" s="23"/>
      <c r="R65" s="22"/>
    </row>
    <row r="66" spans="2:18" x14ac:dyDescent="0.15">
      <c r="B66" s="21"/>
      <c r="C66" s="23"/>
      <c r="D66" s="48"/>
      <c r="E66" s="23"/>
      <c r="F66" s="23"/>
      <c r="G66" s="23"/>
      <c r="H66" s="49"/>
      <c r="I66" s="23"/>
      <c r="J66" s="48"/>
      <c r="K66" s="23"/>
      <c r="L66" s="23"/>
      <c r="M66" s="23"/>
      <c r="N66" s="23"/>
      <c r="O66" s="23"/>
      <c r="P66" s="49"/>
      <c r="Q66" s="23"/>
      <c r="R66" s="22"/>
    </row>
    <row r="67" spans="2:18" x14ac:dyDescent="0.15">
      <c r="B67" s="21"/>
      <c r="C67" s="23"/>
      <c r="D67" s="48"/>
      <c r="E67" s="23"/>
      <c r="F67" s="23"/>
      <c r="G67" s="23"/>
      <c r="H67" s="49"/>
      <c r="I67" s="23"/>
      <c r="J67" s="48"/>
      <c r="K67" s="23"/>
      <c r="L67" s="23"/>
      <c r="M67" s="23"/>
      <c r="N67" s="23"/>
      <c r="O67" s="23"/>
      <c r="P67" s="49"/>
      <c r="Q67" s="23"/>
      <c r="R67" s="22"/>
    </row>
    <row r="68" spans="2:18" x14ac:dyDescent="0.15">
      <c r="B68" s="21"/>
      <c r="C68" s="23"/>
      <c r="D68" s="48"/>
      <c r="E68" s="23"/>
      <c r="F68" s="23"/>
      <c r="G68" s="23"/>
      <c r="H68" s="49"/>
      <c r="I68" s="23"/>
      <c r="J68" s="48"/>
      <c r="K68" s="23"/>
      <c r="L68" s="23"/>
      <c r="M68" s="23"/>
      <c r="N68" s="23"/>
      <c r="O68" s="23"/>
      <c r="P68" s="49"/>
      <c r="Q68" s="23"/>
      <c r="R68" s="22"/>
    </row>
    <row r="69" spans="2:18" x14ac:dyDescent="0.15">
      <c r="B69" s="21"/>
      <c r="C69" s="23"/>
      <c r="D69" s="48"/>
      <c r="E69" s="23"/>
      <c r="F69" s="23"/>
      <c r="G69" s="23"/>
      <c r="H69" s="49"/>
      <c r="I69" s="23"/>
      <c r="J69" s="48"/>
      <c r="K69" s="23"/>
      <c r="L69" s="23"/>
      <c r="M69" s="23"/>
      <c r="N69" s="23"/>
      <c r="O69" s="23"/>
      <c r="P69" s="49"/>
      <c r="Q69" s="23"/>
      <c r="R69" s="22"/>
    </row>
    <row r="70" spans="2:18" s="1" customFormat="1" ht="13" x14ac:dyDescent="0.15">
      <c r="B70" s="30"/>
      <c r="C70" s="31"/>
      <c r="D70" s="50" t="s">
        <v>48</v>
      </c>
      <c r="E70" s="51"/>
      <c r="F70" s="51"/>
      <c r="G70" s="52" t="s">
        <v>49</v>
      </c>
      <c r="H70" s="53"/>
      <c r="I70" s="31"/>
      <c r="J70" s="50" t="s">
        <v>48</v>
      </c>
      <c r="K70" s="51"/>
      <c r="L70" s="51"/>
      <c r="M70" s="51"/>
      <c r="N70" s="52" t="s">
        <v>49</v>
      </c>
      <c r="O70" s="51"/>
      <c r="P70" s="53"/>
      <c r="Q70" s="31"/>
      <c r="R70" s="32"/>
    </row>
    <row r="71" spans="2:18" s="1" customFormat="1" ht="14.5" customHeight="1" x14ac:dyDescent="0.1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7" customHeight="1" x14ac:dyDescent="0.15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7" customHeight="1" x14ac:dyDescent="0.15">
      <c r="B76" s="30"/>
      <c r="C76" s="152" t="s">
        <v>96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32"/>
    </row>
    <row r="77" spans="2:18" s="1" customFormat="1" ht="7" customHeight="1" x14ac:dyDescent="0.15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15">
      <c r="B78" s="30"/>
      <c r="C78" s="27" t="s">
        <v>16</v>
      </c>
      <c r="D78" s="31"/>
      <c r="E78" s="31"/>
      <c r="F78" s="195" t="str">
        <f>F6</f>
        <v>Zníženie energetickej náročnosti výrobnej haly spoločnosti, Variakov a.s., k.ú. Železiarne, č.p. 53/2</v>
      </c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31"/>
      <c r="R78" s="32"/>
    </row>
    <row r="79" spans="2:18" s="1" customFormat="1" ht="37" customHeight="1" x14ac:dyDescent="0.15">
      <c r="B79" s="30"/>
      <c r="C79" s="64" t="s">
        <v>92</v>
      </c>
      <c r="D79" s="31"/>
      <c r="E79" s="31"/>
      <c r="F79" s="154" t="str">
        <f>F7</f>
        <v>UK - Vykurovanie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31"/>
      <c r="R79" s="32"/>
    </row>
    <row r="80" spans="2:18" s="1" customFormat="1" ht="7" customHeight="1" x14ac:dyDescent="0.15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15">
      <c r="B81" s="30"/>
      <c r="C81" s="27" t="s">
        <v>20</v>
      </c>
      <c r="D81" s="31"/>
      <c r="E81" s="31"/>
      <c r="F81" s="25" t="str">
        <f>F9</f>
        <v xml:space="preserve"> </v>
      </c>
      <c r="G81" s="31"/>
      <c r="H81" s="31"/>
      <c r="I81" s="31"/>
      <c r="J81" s="31"/>
      <c r="K81" s="27" t="s">
        <v>22</v>
      </c>
      <c r="L81" s="31"/>
      <c r="M81" s="194"/>
      <c r="N81" s="194"/>
      <c r="O81" s="194"/>
      <c r="P81" s="194"/>
      <c r="Q81" s="31"/>
      <c r="R81" s="32"/>
    </row>
    <row r="82" spans="2:47" s="1" customFormat="1" ht="7" customHeight="1" x14ac:dyDescent="0.15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2" x14ac:dyDescent="0.15">
      <c r="B83" s="30"/>
      <c r="C83" s="27" t="s">
        <v>23</v>
      </c>
      <c r="D83" s="31"/>
      <c r="E83" s="31"/>
      <c r="F83" s="25" t="str">
        <f>E12</f>
        <v xml:space="preserve">VARIAKOV a.s. </v>
      </c>
      <c r="G83" s="31"/>
      <c r="H83" s="31"/>
      <c r="I83" s="31"/>
      <c r="J83" s="31"/>
      <c r="K83" s="27" t="s">
        <v>29</v>
      </c>
      <c r="L83" s="31"/>
      <c r="M83" s="177" t="str">
        <f>E18</f>
        <v xml:space="preserve"> </v>
      </c>
      <c r="N83" s="177"/>
      <c r="O83" s="177"/>
      <c r="P83" s="177"/>
      <c r="Q83" s="177"/>
      <c r="R83" s="32"/>
    </row>
    <row r="84" spans="2:47" s="1" customFormat="1" ht="14.5" customHeight="1" x14ac:dyDescent="0.15">
      <c r="B84" s="30"/>
      <c r="C84" s="27" t="s">
        <v>27</v>
      </c>
      <c r="D84" s="31"/>
      <c r="E84" s="31"/>
      <c r="F84" s="25" t="str">
        <f>IF(E15="","",E15)</f>
        <v xml:space="preserve"> </v>
      </c>
      <c r="G84" s="31"/>
      <c r="H84" s="31"/>
      <c r="I84" s="31"/>
      <c r="J84" s="31"/>
      <c r="K84" s="27" t="s">
        <v>31</v>
      </c>
      <c r="L84" s="31"/>
      <c r="M84" s="177"/>
      <c r="N84" s="177"/>
      <c r="O84" s="177"/>
      <c r="P84" s="177"/>
      <c r="Q84" s="177"/>
      <c r="R84" s="32"/>
    </row>
    <row r="85" spans="2:47" s="1" customFormat="1" ht="10.25" customHeight="1" x14ac:dyDescent="0.15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15">
      <c r="B86" s="30"/>
      <c r="C86" s="199" t="s">
        <v>97</v>
      </c>
      <c r="D86" s="200"/>
      <c r="E86" s="200"/>
      <c r="F86" s="200"/>
      <c r="G86" s="200"/>
      <c r="H86" s="95"/>
      <c r="I86" s="95"/>
      <c r="J86" s="95"/>
      <c r="K86" s="95"/>
      <c r="L86" s="95"/>
      <c r="M86" s="95"/>
      <c r="N86" s="199" t="s">
        <v>98</v>
      </c>
      <c r="O86" s="200"/>
      <c r="P86" s="200"/>
      <c r="Q86" s="200"/>
      <c r="R86" s="32"/>
    </row>
    <row r="87" spans="2:47" s="1" customFormat="1" ht="10.25" customHeight="1" x14ac:dyDescent="0.15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15">
      <c r="B88" s="30"/>
      <c r="C88" s="103" t="s">
        <v>99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51">
        <f>N111</f>
        <v>0</v>
      </c>
      <c r="O88" s="191"/>
      <c r="P88" s="191"/>
      <c r="Q88" s="191"/>
      <c r="R88" s="32"/>
      <c r="AU88" s="17" t="s">
        <v>100</v>
      </c>
    </row>
    <row r="89" spans="2:47" s="6" customFormat="1" ht="25" customHeight="1" x14ac:dyDescent="0.15">
      <c r="B89" s="104"/>
      <c r="C89" s="105"/>
      <c r="D89" s="106" t="s">
        <v>101</v>
      </c>
      <c r="E89" s="105"/>
      <c r="F89" s="105"/>
      <c r="G89" s="105"/>
      <c r="H89" s="105"/>
      <c r="I89" s="105"/>
      <c r="J89" s="105"/>
      <c r="K89" s="105"/>
      <c r="L89" s="105"/>
      <c r="M89" s="105"/>
      <c r="N89" s="201">
        <f>N112</f>
        <v>0</v>
      </c>
      <c r="O89" s="202"/>
      <c r="P89" s="202"/>
      <c r="Q89" s="202"/>
      <c r="R89" s="107"/>
    </row>
    <row r="90" spans="2:47" s="6" customFormat="1" ht="25" customHeight="1" x14ac:dyDescent="0.15">
      <c r="B90" s="104"/>
      <c r="C90" s="105"/>
      <c r="D90" s="106" t="s">
        <v>102</v>
      </c>
      <c r="E90" s="105"/>
      <c r="F90" s="105"/>
      <c r="G90" s="105"/>
      <c r="H90" s="105"/>
      <c r="I90" s="105"/>
      <c r="J90" s="105"/>
      <c r="K90" s="105"/>
      <c r="L90" s="105"/>
      <c r="M90" s="105"/>
      <c r="N90" s="201">
        <f>N126</f>
        <v>0</v>
      </c>
      <c r="O90" s="202"/>
      <c r="P90" s="202"/>
      <c r="Q90" s="202"/>
      <c r="R90" s="107"/>
    </row>
    <row r="91" spans="2:47" s="1" customFormat="1" ht="21.75" customHeight="1" x14ac:dyDescent="0.15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2:47" s="1" customFormat="1" ht="29.25" customHeight="1" x14ac:dyDescent="0.15">
      <c r="B92" s="30"/>
      <c r="C92" s="103" t="s">
        <v>103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191">
        <v>0</v>
      </c>
      <c r="O92" s="192"/>
      <c r="P92" s="192"/>
      <c r="Q92" s="192"/>
      <c r="R92" s="32"/>
      <c r="T92" s="108"/>
      <c r="U92" s="109" t="s">
        <v>36</v>
      </c>
    </row>
    <row r="93" spans="2:47" s="1" customFormat="1" ht="18" customHeight="1" x14ac:dyDescent="0.15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47" s="1" customFormat="1" ht="29.25" customHeight="1" x14ac:dyDescent="0.15">
      <c r="B94" s="30"/>
      <c r="C94" s="94" t="s">
        <v>85</v>
      </c>
      <c r="D94" s="95"/>
      <c r="E94" s="95"/>
      <c r="F94" s="95"/>
      <c r="G94" s="95"/>
      <c r="H94" s="95"/>
      <c r="I94" s="95"/>
      <c r="J94" s="95"/>
      <c r="K94" s="95"/>
      <c r="L94" s="162">
        <f>ROUND(SUM(N88+N92),2)</f>
        <v>0</v>
      </c>
      <c r="M94" s="162"/>
      <c r="N94" s="162"/>
      <c r="O94" s="162"/>
      <c r="P94" s="162"/>
      <c r="Q94" s="162"/>
      <c r="R94" s="32"/>
    </row>
    <row r="95" spans="2:47" s="1" customFormat="1" ht="7" customHeight="1" x14ac:dyDescent="0.15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9" spans="2:63" s="1" customFormat="1" ht="7" customHeight="1" x14ac:dyDescent="0.15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</row>
    <row r="100" spans="2:63" s="1" customFormat="1" ht="37" customHeight="1" x14ac:dyDescent="0.15">
      <c r="B100" s="30"/>
      <c r="C100" s="152" t="s">
        <v>104</v>
      </c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32"/>
    </row>
    <row r="101" spans="2:63" s="1" customFormat="1" ht="7" customHeight="1" x14ac:dyDescent="0.15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63" s="1" customFormat="1" ht="30" customHeight="1" x14ac:dyDescent="0.15">
      <c r="B102" s="30"/>
      <c r="C102" s="27" t="s">
        <v>16</v>
      </c>
      <c r="D102" s="31"/>
      <c r="E102" s="31"/>
      <c r="F102" s="195" t="str">
        <f>F6</f>
        <v>Zníženie energetickej náročnosti výrobnej haly spoločnosti, Variakov a.s., k.ú. Železiarne, č.p. 53/2</v>
      </c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31"/>
      <c r="R102" s="32"/>
    </row>
    <row r="103" spans="2:63" s="1" customFormat="1" ht="37" customHeight="1" x14ac:dyDescent="0.15">
      <c r="B103" s="30"/>
      <c r="C103" s="64" t="s">
        <v>92</v>
      </c>
      <c r="D103" s="31"/>
      <c r="E103" s="31"/>
      <c r="F103" s="154" t="str">
        <f>F7</f>
        <v>UK - Vykurovanie</v>
      </c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31"/>
      <c r="R103" s="32"/>
    </row>
    <row r="104" spans="2:63" s="1" customFormat="1" ht="7" customHeight="1" x14ac:dyDescent="0.15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63" s="1" customFormat="1" ht="18" customHeight="1" x14ac:dyDescent="0.15">
      <c r="B105" s="30"/>
      <c r="C105" s="27" t="s">
        <v>20</v>
      </c>
      <c r="D105" s="31"/>
      <c r="E105" s="31"/>
      <c r="F105" s="25" t="str">
        <f>F9</f>
        <v xml:space="preserve"> </v>
      </c>
      <c r="G105" s="31"/>
      <c r="H105" s="31"/>
      <c r="I105" s="31"/>
      <c r="J105" s="31"/>
      <c r="K105" s="27" t="s">
        <v>22</v>
      </c>
      <c r="L105" s="31"/>
      <c r="M105" s="194"/>
      <c r="N105" s="194"/>
      <c r="O105" s="194"/>
      <c r="P105" s="194"/>
      <c r="Q105" s="31"/>
      <c r="R105" s="32"/>
    </row>
    <row r="106" spans="2:63" s="1" customFormat="1" ht="7" customHeight="1" x14ac:dyDescent="0.15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63" s="1" customFormat="1" ht="12" x14ac:dyDescent="0.15">
      <c r="B107" s="30"/>
      <c r="C107" s="27" t="s">
        <v>23</v>
      </c>
      <c r="D107" s="31"/>
      <c r="E107" s="31"/>
      <c r="F107" s="25" t="str">
        <f>E12</f>
        <v xml:space="preserve">VARIAKOV a.s. </v>
      </c>
      <c r="G107" s="31"/>
      <c r="H107" s="31"/>
      <c r="I107" s="31"/>
      <c r="J107" s="31"/>
      <c r="K107" s="27" t="s">
        <v>29</v>
      </c>
      <c r="L107" s="31"/>
      <c r="M107" s="177" t="str">
        <f>E18</f>
        <v xml:space="preserve"> </v>
      </c>
      <c r="N107" s="177"/>
      <c r="O107" s="177"/>
      <c r="P107" s="177"/>
      <c r="Q107" s="177"/>
      <c r="R107" s="32"/>
    </row>
    <row r="108" spans="2:63" s="1" customFormat="1" ht="14.5" customHeight="1" x14ac:dyDescent="0.15">
      <c r="B108" s="30"/>
      <c r="C108" s="27" t="s">
        <v>27</v>
      </c>
      <c r="D108" s="31"/>
      <c r="E108" s="31"/>
      <c r="F108" s="25" t="str">
        <f>IF(E15="","",E15)</f>
        <v xml:space="preserve"> </v>
      </c>
      <c r="G108" s="31"/>
      <c r="H108" s="31"/>
      <c r="I108" s="31"/>
      <c r="J108" s="31"/>
      <c r="K108" s="27" t="s">
        <v>31</v>
      </c>
      <c r="L108" s="31"/>
      <c r="M108" s="177"/>
      <c r="N108" s="177"/>
      <c r="O108" s="177"/>
      <c r="P108" s="177"/>
      <c r="Q108" s="177"/>
      <c r="R108" s="32"/>
    </row>
    <row r="109" spans="2:63" s="1" customFormat="1" ht="10.25" customHeight="1" x14ac:dyDescent="0.15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63" s="7" customFormat="1" ht="29.25" customHeight="1" x14ac:dyDescent="0.15">
      <c r="B110" s="110"/>
      <c r="C110" s="111" t="s">
        <v>105</v>
      </c>
      <c r="D110" s="112" t="s">
        <v>106</v>
      </c>
      <c r="E110" s="112" t="s">
        <v>54</v>
      </c>
      <c r="F110" s="197" t="s">
        <v>107</v>
      </c>
      <c r="G110" s="197"/>
      <c r="H110" s="197"/>
      <c r="I110" s="197"/>
      <c r="J110" s="112" t="s">
        <v>108</v>
      </c>
      <c r="K110" s="112" t="s">
        <v>109</v>
      </c>
      <c r="L110" s="197" t="s">
        <v>110</v>
      </c>
      <c r="M110" s="197"/>
      <c r="N110" s="197" t="s">
        <v>98</v>
      </c>
      <c r="O110" s="197"/>
      <c r="P110" s="197"/>
      <c r="Q110" s="198"/>
      <c r="R110" s="113"/>
      <c r="T110" s="71" t="s">
        <v>111</v>
      </c>
      <c r="U110" s="72" t="s">
        <v>36</v>
      </c>
      <c r="V110" s="72" t="s">
        <v>112</v>
      </c>
      <c r="W110" s="72" t="s">
        <v>113</v>
      </c>
      <c r="X110" s="72" t="s">
        <v>114</v>
      </c>
      <c r="Y110" s="72" t="s">
        <v>115</v>
      </c>
      <c r="Z110" s="72" t="s">
        <v>116</v>
      </c>
      <c r="AA110" s="73" t="s">
        <v>117</v>
      </c>
    </row>
    <row r="111" spans="2:63" s="1" customFormat="1" ht="29.25" customHeight="1" x14ac:dyDescent="0.2">
      <c r="B111" s="30"/>
      <c r="C111" s="75" t="s">
        <v>94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187">
        <f>BK111</f>
        <v>0</v>
      </c>
      <c r="O111" s="188"/>
      <c r="P111" s="188"/>
      <c r="Q111" s="188"/>
      <c r="R111" s="32"/>
      <c r="T111" s="74"/>
      <c r="U111" s="46"/>
      <c r="V111" s="46"/>
      <c r="W111" s="114">
        <f>W112+W126</f>
        <v>0</v>
      </c>
      <c r="X111" s="46"/>
      <c r="Y111" s="114">
        <f>Y112+Y126</f>
        <v>0</v>
      </c>
      <c r="Z111" s="46"/>
      <c r="AA111" s="115">
        <f>AA112+AA126</f>
        <v>0</v>
      </c>
      <c r="AT111" s="17" t="s">
        <v>71</v>
      </c>
      <c r="AU111" s="17" t="s">
        <v>100</v>
      </c>
      <c r="BK111" s="116">
        <f>BK112+BK126</f>
        <v>0</v>
      </c>
    </row>
    <row r="112" spans="2:63" s="8" customFormat="1" ht="37.25" customHeight="1" x14ac:dyDescent="0.2">
      <c r="B112" s="117"/>
      <c r="C112" s="118"/>
      <c r="D112" s="119" t="s">
        <v>101</v>
      </c>
      <c r="E112" s="119"/>
      <c r="F112" s="119"/>
      <c r="G112" s="119"/>
      <c r="H112" s="119"/>
      <c r="I112" s="119"/>
      <c r="J112" s="119"/>
      <c r="K112" s="119"/>
      <c r="L112" s="119"/>
      <c r="M112" s="119"/>
      <c r="N112" s="189">
        <f>BK112</f>
        <v>0</v>
      </c>
      <c r="O112" s="190"/>
      <c r="P112" s="190"/>
      <c r="Q112" s="190"/>
      <c r="R112" s="120"/>
      <c r="T112" s="121"/>
      <c r="U112" s="118"/>
      <c r="V112" s="118"/>
      <c r="W112" s="122">
        <f>SUM(W113:W125)</f>
        <v>0</v>
      </c>
      <c r="X112" s="118"/>
      <c r="Y112" s="122">
        <f>SUM(Y113:Y125)</f>
        <v>0</v>
      </c>
      <c r="Z112" s="118"/>
      <c r="AA112" s="123">
        <f>SUM(AA113:AA125)</f>
        <v>0</v>
      </c>
      <c r="AR112" s="124" t="s">
        <v>118</v>
      </c>
      <c r="AT112" s="125" t="s">
        <v>71</v>
      </c>
      <c r="AU112" s="125" t="s">
        <v>72</v>
      </c>
      <c r="AY112" s="124" t="s">
        <v>119</v>
      </c>
      <c r="BK112" s="126">
        <f>SUM(BK113:BK125)</f>
        <v>0</v>
      </c>
    </row>
    <row r="113" spans="2:65" s="1" customFormat="1" ht="106.25" customHeight="1" x14ac:dyDescent="0.15">
      <c r="B113" s="127"/>
      <c r="C113" s="128" t="s">
        <v>80</v>
      </c>
      <c r="D113" s="128" t="s">
        <v>120</v>
      </c>
      <c r="E113" s="129" t="s">
        <v>121</v>
      </c>
      <c r="F113" s="182" t="s">
        <v>193</v>
      </c>
      <c r="G113" s="182"/>
      <c r="H113" s="182"/>
      <c r="I113" s="182"/>
      <c r="J113" s="130" t="s">
        <v>122</v>
      </c>
      <c r="K113" s="131">
        <v>1</v>
      </c>
      <c r="L113" s="184">
        <v>0</v>
      </c>
      <c r="M113" s="184"/>
      <c r="N113" s="184">
        <f t="shared" ref="N113:N125" si="0">ROUND(L113*K113,2)</f>
        <v>0</v>
      </c>
      <c r="O113" s="183"/>
      <c r="P113" s="183"/>
      <c r="Q113" s="183"/>
      <c r="R113" s="132"/>
      <c r="T113" s="133" t="s">
        <v>5</v>
      </c>
      <c r="U113" s="39" t="s">
        <v>39</v>
      </c>
      <c r="V113" s="134">
        <v>0</v>
      </c>
      <c r="W113" s="134">
        <f t="shared" ref="W113:W125" si="1">V113*K113</f>
        <v>0</v>
      </c>
      <c r="X113" s="134">
        <v>0</v>
      </c>
      <c r="Y113" s="134">
        <f t="shared" ref="Y113:Y125" si="2">X113*K113</f>
        <v>0</v>
      </c>
      <c r="Z113" s="134">
        <v>0</v>
      </c>
      <c r="AA113" s="135">
        <f t="shared" ref="AA113:AA125" si="3">Z113*K113</f>
        <v>0</v>
      </c>
      <c r="AR113" s="17" t="s">
        <v>123</v>
      </c>
      <c r="AT113" s="17" t="s">
        <v>120</v>
      </c>
      <c r="AU113" s="17" t="s">
        <v>80</v>
      </c>
      <c r="AY113" s="17" t="s">
        <v>119</v>
      </c>
      <c r="BE113" s="136">
        <f t="shared" ref="BE113:BE125" si="4">IF(U113="základná",N113,0)</f>
        <v>0</v>
      </c>
      <c r="BF113" s="136">
        <f t="shared" ref="BF113:BF125" si="5">IF(U113="znížená",N113,0)</f>
        <v>0</v>
      </c>
      <c r="BG113" s="136">
        <f t="shared" ref="BG113:BG125" si="6">IF(U113="zákl. prenesená",N113,0)</f>
        <v>0</v>
      </c>
      <c r="BH113" s="136">
        <f t="shared" ref="BH113:BH125" si="7">IF(U113="zníž. prenesená",N113,0)</f>
        <v>0</v>
      </c>
      <c r="BI113" s="136">
        <f t="shared" ref="BI113:BI125" si="8">IF(U113="nulová",N113,0)</f>
        <v>0</v>
      </c>
      <c r="BJ113" s="17" t="s">
        <v>118</v>
      </c>
      <c r="BK113" s="136">
        <f t="shared" ref="BK113:BK125" si="9">ROUND(L113*K113,2)</f>
        <v>0</v>
      </c>
      <c r="BL113" s="17" t="s">
        <v>124</v>
      </c>
      <c r="BM113" s="17" t="s">
        <v>118</v>
      </c>
    </row>
    <row r="114" spans="2:65" s="1" customFormat="1" ht="16.5" customHeight="1" x14ac:dyDescent="0.15">
      <c r="B114" s="127"/>
      <c r="C114" s="128" t="s">
        <v>118</v>
      </c>
      <c r="D114" s="128" t="s">
        <v>120</v>
      </c>
      <c r="E114" s="129" t="s">
        <v>125</v>
      </c>
      <c r="F114" s="182" t="s">
        <v>126</v>
      </c>
      <c r="G114" s="182"/>
      <c r="H114" s="182"/>
      <c r="I114" s="182"/>
      <c r="J114" s="130" t="s">
        <v>127</v>
      </c>
      <c r="K114" s="131">
        <v>15</v>
      </c>
      <c r="L114" s="184">
        <v>0</v>
      </c>
      <c r="M114" s="184"/>
      <c r="N114" s="184">
        <f t="shared" si="0"/>
        <v>0</v>
      </c>
      <c r="O114" s="183"/>
      <c r="P114" s="183"/>
      <c r="Q114" s="183"/>
      <c r="R114" s="132"/>
      <c r="T114" s="133" t="s">
        <v>5</v>
      </c>
      <c r="U114" s="39" t="s">
        <v>39</v>
      </c>
      <c r="V114" s="134">
        <v>0</v>
      </c>
      <c r="W114" s="134">
        <f t="shared" si="1"/>
        <v>0</v>
      </c>
      <c r="X114" s="134">
        <v>0</v>
      </c>
      <c r="Y114" s="134">
        <f t="shared" si="2"/>
        <v>0</v>
      </c>
      <c r="Z114" s="134">
        <v>0</v>
      </c>
      <c r="AA114" s="135">
        <f t="shared" si="3"/>
        <v>0</v>
      </c>
      <c r="AR114" s="17" t="s">
        <v>123</v>
      </c>
      <c r="AT114" s="17" t="s">
        <v>120</v>
      </c>
      <c r="AU114" s="17" t="s">
        <v>80</v>
      </c>
      <c r="AY114" s="17" t="s">
        <v>119</v>
      </c>
      <c r="BE114" s="136">
        <f t="shared" si="4"/>
        <v>0</v>
      </c>
      <c r="BF114" s="136">
        <f t="shared" si="5"/>
        <v>0</v>
      </c>
      <c r="BG114" s="136">
        <f t="shared" si="6"/>
        <v>0</v>
      </c>
      <c r="BH114" s="136">
        <f t="shared" si="7"/>
        <v>0</v>
      </c>
      <c r="BI114" s="136">
        <f t="shared" si="8"/>
        <v>0</v>
      </c>
      <c r="BJ114" s="17" t="s">
        <v>118</v>
      </c>
      <c r="BK114" s="136">
        <f t="shared" si="9"/>
        <v>0</v>
      </c>
      <c r="BL114" s="17" t="s">
        <v>124</v>
      </c>
      <c r="BM114" s="17" t="s">
        <v>128</v>
      </c>
    </row>
    <row r="115" spans="2:65" s="1" customFormat="1" ht="25.5" customHeight="1" x14ac:dyDescent="0.15">
      <c r="B115" s="127"/>
      <c r="C115" s="137" t="s">
        <v>129</v>
      </c>
      <c r="D115" s="137" t="s">
        <v>130</v>
      </c>
      <c r="E115" s="138" t="s">
        <v>131</v>
      </c>
      <c r="F115" s="181" t="s">
        <v>132</v>
      </c>
      <c r="G115" s="181"/>
      <c r="H115" s="181"/>
      <c r="I115" s="181"/>
      <c r="J115" s="139" t="s">
        <v>122</v>
      </c>
      <c r="K115" s="140">
        <v>1</v>
      </c>
      <c r="L115" s="183">
        <v>0</v>
      </c>
      <c r="M115" s="183"/>
      <c r="N115" s="183">
        <f t="shared" si="0"/>
        <v>0</v>
      </c>
      <c r="O115" s="183"/>
      <c r="P115" s="183"/>
      <c r="Q115" s="183"/>
      <c r="R115" s="132"/>
      <c r="T115" s="133" t="s">
        <v>5</v>
      </c>
      <c r="U115" s="39" t="s">
        <v>39</v>
      </c>
      <c r="V115" s="134">
        <v>0</v>
      </c>
      <c r="W115" s="134">
        <f t="shared" si="1"/>
        <v>0</v>
      </c>
      <c r="X115" s="134">
        <v>0</v>
      </c>
      <c r="Y115" s="134">
        <f t="shared" si="2"/>
        <v>0</v>
      </c>
      <c r="Z115" s="134">
        <v>0</v>
      </c>
      <c r="AA115" s="135">
        <f t="shared" si="3"/>
        <v>0</v>
      </c>
      <c r="AR115" s="17" t="s">
        <v>124</v>
      </c>
      <c r="AT115" s="17" t="s">
        <v>130</v>
      </c>
      <c r="AU115" s="17" t="s">
        <v>80</v>
      </c>
      <c r="AY115" s="17" t="s">
        <v>119</v>
      </c>
      <c r="BE115" s="136">
        <f t="shared" si="4"/>
        <v>0</v>
      </c>
      <c r="BF115" s="136">
        <f t="shared" si="5"/>
        <v>0</v>
      </c>
      <c r="BG115" s="136">
        <f t="shared" si="6"/>
        <v>0</v>
      </c>
      <c r="BH115" s="136">
        <f t="shared" si="7"/>
        <v>0</v>
      </c>
      <c r="BI115" s="136">
        <f t="shared" si="8"/>
        <v>0</v>
      </c>
      <c r="BJ115" s="17" t="s">
        <v>118</v>
      </c>
      <c r="BK115" s="136">
        <f t="shared" si="9"/>
        <v>0</v>
      </c>
      <c r="BL115" s="17" t="s">
        <v>124</v>
      </c>
      <c r="BM115" s="17" t="s">
        <v>133</v>
      </c>
    </row>
    <row r="116" spans="2:65" s="1" customFormat="1" ht="38.25" customHeight="1" x14ac:dyDescent="0.15">
      <c r="B116" s="127"/>
      <c r="C116" s="137" t="s">
        <v>128</v>
      </c>
      <c r="D116" s="137" t="s">
        <v>130</v>
      </c>
      <c r="E116" s="138" t="s">
        <v>134</v>
      </c>
      <c r="F116" s="181" t="s">
        <v>135</v>
      </c>
      <c r="G116" s="181"/>
      <c r="H116" s="181"/>
      <c r="I116" s="181"/>
      <c r="J116" s="139" t="s">
        <v>136</v>
      </c>
      <c r="K116" s="140">
        <v>1</v>
      </c>
      <c r="L116" s="183">
        <v>0</v>
      </c>
      <c r="M116" s="183"/>
      <c r="N116" s="183">
        <f t="shared" si="0"/>
        <v>0</v>
      </c>
      <c r="O116" s="183"/>
      <c r="P116" s="183"/>
      <c r="Q116" s="183"/>
      <c r="R116" s="132"/>
      <c r="T116" s="133" t="s">
        <v>5</v>
      </c>
      <c r="U116" s="39" t="s">
        <v>39</v>
      </c>
      <c r="V116" s="134">
        <v>0</v>
      </c>
      <c r="W116" s="134">
        <f t="shared" si="1"/>
        <v>0</v>
      </c>
      <c r="X116" s="134">
        <v>0</v>
      </c>
      <c r="Y116" s="134">
        <f t="shared" si="2"/>
        <v>0</v>
      </c>
      <c r="Z116" s="134">
        <v>0</v>
      </c>
      <c r="AA116" s="135">
        <f t="shared" si="3"/>
        <v>0</v>
      </c>
      <c r="AR116" s="17" t="s">
        <v>124</v>
      </c>
      <c r="AT116" s="17" t="s">
        <v>130</v>
      </c>
      <c r="AU116" s="17" t="s">
        <v>80</v>
      </c>
      <c r="AY116" s="17" t="s">
        <v>119</v>
      </c>
      <c r="BE116" s="136">
        <f t="shared" si="4"/>
        <v>0</v>
      </c>
      <c r="BF116" s="136">
        <f t="shared" si="5"/>
        <v>0</v>
      </c>
      <c r="BG116" s="136">
        <f t="shared" si="6"/>
        <v>0</v>
      </c>
      <c r="BH116" s="136">
        <f t="shared" si="7"/>
        <v>0</v>
      </c>
      <c r="BI116" s="136">
        <f t="shared" si="8"/>
        <v>0</v>
      </c>
      <c r="BJ116" s="17" t="s">
        <v>118</v>
      </c>
      <c r="BK116" s="136">
        <f t="shared" si="9"/>
        <v>0</v>
      </c>
      <c r="BL116" s="17" t="s">
        <v>124</v>
      </c>
      <c r="BM116" s="17" t="s">
        <v>137</v>
      </c>
    </row>
    <row r="117" spans="2:65" s="1" customFormat="1" ht="51" customHeight="1" x14ac:dyDescent="0.15">
      <c r="B117" s="127"/>
      <c r="C117" s="137" t="s">
        <v>138</v>
      </c>
      <c r="D117" s="137" t="s">
        <v>130</v>
      </c>
      <c r="E117" s="138" t="s">
        <v>139</v>
      </c>
      <c r="F117" s="181" t="s">
        <v>140</v>
      </c>
      <c r="G117" s="181"/>
      <c r="H117" s="181"/>
      <c r="I117" s="181"/>
      <c r="J117" s="139" t="s">
        <v>136</v>
      </c>
      <c r="K117" s="140">
        <v>2</v>
      </c>
      <c r="L117" s="183">
        <v>0</v>
      </c>
      <c r="M117" s="183"/>
      <c r="N117" s="183">
        <f t="shared" si="0"/>
        <v>0</v>
      </c>
      <c r="O117" s="183"/>
      <c r="P117" s="183"/>
      <c r="Q117" s="183"/>
      <c r="R117" s="132"/>
      <c r="T117" s="133" t="s">
        <v>5</v>
      </c>
      <c r="U117" s="39" t="s">
        <v>39</v>
      </c>
      <c r="V117" s="134">
        <v>0</v>
      </c>
      <c r="W117" s="134">
        <f t="shared" si="1"/>
        <v>0</v>
      </c>
      <c r="X117" s="134">
        <v>0</v>
      </c>
      <c r="Y117" s="134">
        <f t="shared" si="2"/>
        <v>0</v>
      </c>
      <c r="Z117" s="134">
        <v>0</v>
      </c>
      <c r="AA117" s="135">
        <f t="shared" si="3"/>
        <v>0</v>
      </c>
      <c r="AR117" s="17" t="s">
        <v>124</v>
      </c>
      <c r="AT117" s="17" t="s">
        <v>130</v>
      </c>
      <c r="AU117" s="17" t="s">
        <v>80</v>
      </c>
      <c r="AY117" s="17" t="s">
        <v>119</v>
      </c>
      <c r="BE117" s="136">
        <f t="shared" si="4"/>
        <v>0</v>
      </c>
      <c r="BF117" s="136">
        <f t="shared" si="5"/>
        <v>0</v>
      </c>
      <c r="BG117" s="136">
        <f t="shared" si="6"/>
        <v>0</v>
      </c>
      <c r="BH117" s="136">
        <f t="shared" si="7"/>
        <v>0</v>
      </c>
      <c r="BI117" s="136">
        <f t="shared" si="8"/>
        <v>0</v>
      </c>
      <c r="BJ117" s="17" t="s">
        <v>118</v>
      </c>
      <c r="BK117" s="136">
        <f t="shared" si="9"/>
        <v>0</v>
      </c>
      <c r="BL117" s="17" t="s">
        <v>124</v>
      </c>
      <c r="BM117" s="17" t="s">
        <v>141</v>
      </c>
    </row>
    <row r="118" spans="2:65" s="1" customFormat="1" ht="87" customHeight="1" x14ac:dyDescent="0.15">
      <c r="B118" s="127"/>
      <c r="C118" s="128" t="s">
        <v>133</v>
      </c>
      <c r="D118" s="128" t="s">
        <v>120</v>
      </c>
      <c r="E118" s="129" t="s">
        <v>142</v>
      </c>
      <c r="F118" s="182" t="s">
        <v>192</v>
      </c>
      <c r="G118" s="182"/>
      <c r="H118" s="182"/>
      <c r="I118" s="182"/>
      <c r="J118" s="130" t="s">
        <v>122</v>
      </c>
      <c r="K118" s="131">
        <v>1</v>
      </c>
      <c r="L118" s="184">
        <v>0</v>
      </c>
      <c r="M118" s="184"/>
      <c r="N118" s="184">
        <f t="shared" si="0"/>
        <v>0</v>
      </c>
      <c r="O118" s="183"/>
      <c r="P118" s="183"/>
      <c r="Q118" s="183"/>
      <c r="R118" s="132"/>
      <c r="T118" s="133" t="s">
        <v>5</v>
      </c>
      <c r="U118" s="39" t="s">
        <v>39</v>
      </c>
      <c r="V118" s="134">
        <v>0</v>
      </c>
      <c r="W118" s="134">
        <f t="shared" si="1"/>
        <v>0</v>
      </c>
      <c r="X118" s="134">
        <v>0</v>
      </c>
      <c r="Y118" s="134">
        <f t="shared" si="2"/>
        <v>0</v>
      </c>
      <c r="Z118" s="134">
        <v>0</v>
      </c>
      <c r="AA118" s="135">
        <f t="shared" si="3"/>
        <v>0</v>
      </c>
      <c r="AR118" s="17" t="s">
        <v>123</v>
      </c>
      <c r="AT118" s="17" t="s">
        <v>120</v>
      </c>
      <c r="AU118" s="17" t="s">
        <v>80</v>
      </c>
      <c r="AY118" s="17" t="s">
        <v>119</v>
      </c>
      <c r="BE118" s="136">
        <f t="shared" si="4"/>
        <v>0</v>
      </c>
      <c r="BF118" s="136">
        <f t="shared" si="5"/>
        <v>0</v>
      </c>
      <c r="BG118" s="136">
        <f t="shared" si="6"/>
        <v>0</v>
      </c>
      <c r="BH118" s="136">
        <f t="shared" si="7"/>
        <v>0</v>
      </c>
      <c r="BI118" s="136">
        <f t="shared" si="8"/>
        <v>0</v>
      </c>
      <c r="BJ118" s="17" t="s">
        <v>118</v>
      </c>
      <c r="BK118" s="136">
        <f t="shared" si="9"/>
        <v>0</v>
      </c>
      <c r="BL118" s="17" t="s">
        <v>124</v>
      </c>
      <c r="BM118" s="17" t="s">
        <v>143</v>
      </c>
    </row>
    <row r="119" spans="2:65" s="1" customFormat="1" ht="38.25" customHeight="1" x14ac:dyDescent="0.15">
      <c r="B119" s="127"/>
      <c r="C119" s="137" t="s">
        <v>144</v>
      </c>
      <c r="D119" s="137" t="s">
        <v>130</v>
      </c>
      <c r="E119" s="138" t="s">
        <v>145</v>
      </c>
      <c r="F119" s="181" t="s">
        <v>146</v>
      </c>
      <c r="G119" s="181"/>
      <c r="H119" s="181"/>
      <c r="I119" s="181"/>
      <c r="J119" s="139" t="s">
        <v>122</v>
      </c>
      <c r="K119" s="140">
        <v>1</v>
      </c>
      <c r="L119" s="183">
        <v>0</v>
      </c>
      <c r="M119" s="183"/>
      <c r="N119" s="183">
        <f t="shared" si="0"/>
        <v>0</v>
      </c>
      <c r="O119" s="183"/>
      <c r="P119" s="183"/>
      <c r="Q119" s="183"/>
      <c r="R119" s="132"/>
      <c r="T119" s="133" t="s">
        <v>5</v>
      </c>
      <c r="U119" s="39" t="s">
        <v>39</v>
      </c>
      <c r="V119" s="134">
        <v>0</v>
      </c>
      <c r="W119" s="134">
        <f t="shared" si="1"/>
        <v>0</v>
      </c>
      <c r="X119" s="134">
        <v>0</v>
      </c>
      <c r="Y119" s="134">
        <f t="shared" si="2"/>
        <v>0</v>
      </c>
      <c r="Z119" s="134">
        <v>0</v>
      </c>
      <c r="AA119" s="135">
        <f t="shared" si="3"/>
        <v>0</v>
      </c>
      <c r="AR119" s="17" t="s">
        <v>124</v>
      </c>
      <c r="AT119" s="17" t="s">
        <v>130</v>
      </c>
      <c r="AU119" s="17" t="s">
        <v>80</v>
      </c>
      <c r="AY119" s="17" t="s">
        <v>119</v>
      </c>
      <c r="BE119" s="136">
        <f t="shared" si="4"/>
        <v>0</v>
      </c>
      <c r="BF119" s="136">
        <f t="shared" si="5"/>
        <v>0</v>
      </c>
      <c r="BG119" s="136">
        <f t="shared" si="6"/>
        <v>0</v>
      </c>
      <c r="BH119" s="136">
        <f t="shared" si="7"/>
        <v>0</v>
      </c>
      <c r="BI119" s="136">
        <f t="shared" si="8"/>
        <v>0</v>
      </c>
      <c r="BJ119" s="17" t="s">
        <v>118</v>
      </c>
      <c r="BK119" s="136">
        <f t="shared" si="9"/>
        <v>0</v>
      </c>
      <c r="BL119" s="17" t="s">
        <v>124</v>
      </c>
      <c r="BM119" s="17" t="s">
        <v>147</v>
      </c>
    </row>
    <row r="120" spans="2:65" s="1" customFormat="1" ht="25.5" customHeight="1" x14ac:dyDescent="0.15">
      <c r="B120" s="127"/>
      <c r="C120" s="128" t="s">
        <v>137</v>
      </c>
      <c r="D120" s="128" t="s">
        <v>120</v>
      </c>
      <c r="E120" s="129" t="s">
        <v>148</v>
      </c>
      <c r="F120" s="182" t="s">
        <v>149</v>
      </c>
      <c r="G120" s="182"/>
      <c r="H120" s="182"/>
      <c r="I120" s="182"/>
      <c r="J120" s="130" t="s">
        <v>150</v>
      </c>
      <c r="K120" s="131">
        <v>50</v>
      </c>
      <c r="L120" s="184">
        <v>0</v>
      </c>
      <c r="M120" s="184"/>
      <c r="N120" s="184">
        <f t="shared" si="0"/>
        <v>0</v>
      </c>
      <c r="O120" s="183"/>
      <c r="P120" s="183"/>
      <c r="Q120" s="183"/>
      <c r="R120" s="132"/>
      <c r="T120" s="133" t="s">
        <v>5</v>
      </c>
      <c r="U120" s="39" t="s">
        <v>39</v>
      </c>
      <c r="V120" s="134">
        <v>0</v>
      </c>
      <c r="W120" s="134">
        <f t="shared" si="1"/>
        <v>0</v>
      </c>
      <c r="X120" s="134">
        <v>0</v>
      </c>
      <c r="Y120" s="134">
        <f t="shared" si="2"/>
        <v>0</v>
      </c>
      <c r="Z120" s="134">
        <v>0</v>
      </c>
      <c r="AA120" s="135">
        <f t="shared" si="3"/>
        <v>0</v>
      </c>
      <c r="AR120" s="17" t="s">
        <v>123</v>
      </c>
      <c r="AT120" s="17" t="s">
        <v>120</v>
      </c>
      <c r="AU120" s="17" t="s">
        <v>80</v>
      </c>
      <c r="AY120" s="17" t="s">
        <v>119</v>
      </c>
      <c r="BE120" s="136">
        <f t="shared" si="4"/>
        <v>0</v>
      </c>
      <c r="BF120" s="136">
        <f t="shared" si="5"/>
        <v>0</v>
      </c>
      <c r="BG120" s="136">
        <f t="shared" si="6"/>
        <v>0</v>
      </c>
      <c r="BH120" s="136">
        <f t="shared" si="7"/>
        <v>0</v>
      </c>
      <c r="BI120" s="136">
        <f t="shared" si="8"/>
        <v>0</v>
      </c>
      <c r="BJ120" s="17" t="s">
        <v>118</v>
      </c>
      <c r="BK120" s="136">
        <f t="shared" si="9"/>
        <v>0</v>
      </c>
      <c r="BL120" s="17" t="s">
        <v>124</v>
      </c>
      <c r="BM120" s="17" t="s">
        <v>124</v>
      </c>
    </row>
    <row r="121" spans="2:65" s="1" customFormat="1" ht="25.5" customHeight="1" x14ac:dyDescent="0.15">
      <c r="B121" s="127"/>
      <c r="C121" s="128" t="s">
        <v>151</v>
      </c>
      <c r="D121" s="128" t="s">
        <v>120</v>
      </c>
      <c r="E121" s="129" t="s">
        <v>152</v>
      </c>
      <c r="F121" s="182" t="s">
        <v>153</v>
      </c>
      <c r="G121" s="182"/>
      <c r="H121" s="182"/>
      <c r="I121" s="182"/>
      <c r="J121" s="130" t="s">
        <v>150</v>
      </c>
      <c r="K121" s="131">
        <v>50</v>
      </c>
      <c r="L121" s="184">
        <v>0</v>
      </c>
      <c r="M121" s="184"/>
      <c r="N121" s="184">
        <f t="shared" si="0"/>
        <v>0</v>
      </c>
      <c r="O121" s="183"/>
      <c r="P121" s="183"/>
      <c r="Q121" s="183"/>
      <c r="R121" s="132"/>
      <c r="T121" s="133" t="s">
        <v>5</v>
      </c>
      <c r="U121" s="39" t="s">
        <v>39</v>
      </c>
      <c r="V121" s="134">
        <v>0</v>
      </c>
      <c r="W121" s="134">
        <f t="shared" si="1"/>
        <v>0</v>
      </c>
      <c r="X121" s="134">
        <v>0</v>
      </c>
      <c r="Y121" s="134">
        <f t="shared" si="2"/>
        <v>0</v>
      </c>
      <c r="Z121" s="134">
        <v>0</v>
      </c>
      <c r="AA121" s="135">
        <f t="shared" si="3"/>
        <v>0</v>
      </c>
      <c r="AR121" s="17" t="s">
        <v>123</v>
      </c>
      <c r="AT121" s="17" t="s">
        <v>120</v>
      </c>
      <c r="AU121" s="17" t="s">
        <v>80</v>
      </c>
      <c r="AY121" s="17" t="s">
        <v>119</v>
      </c>
      <c r="BE121" s="136">
        <f t="shared" si="4"/>
        <v>0</v>
      </c>
      <c r="BF121" s="136">
        <f t="shared" si="5"/>
        <v>0</v>
      </c>
      <c r="BG121" s="136">
        <f t="shared" si="6"/>
        <v>0</v>
      </c>
      <c r="BH121" s="136">
        <f t="shared" si="7"/>
        <v>0</v>
      </c>
      <c r="BI121" s="136">
        <f t="shared" si="8"/>
        <v>0</v>
      </c>
      <c r="BJ121" s="17" t="s">
        <v>118</v>
      </c>
      <c r="BK121" s="136">
        <f t="shared" si="9"/>
        <v>0</v>
      </c>
      <c r="BL121" s="17" t="s">
        <v>124</v>
      </c>
      <c r="BM121" s="17" t="s">
        <v>154</v>
      </c>
    </row>
    <row r="122" spans="2:65" s="1" customFormat="1" ht="16.5" customHeight="1" x14ac:dyDescent="0.15">
      <c r="B122" s="127"/>
      <c r="C122" s="137" t="s">
        <v>141</v>
      </c>
      <c r="D122" s="137" t="s">
        <v>130</v>
      </c>
      <c r="E122" s="138" t="s">
        <v>155</v>
      </c>
      <c r="F122" s="181" t="s">
        <v>156</v>
      </c>
      <c r="G122" s="181"/>
      <c r="H122" s="181"/>
      <c r="I122" s="181"/>
      <c r="J122" s="139" t="s">
        <v>150</v>
      </c>
      <c r="K122" s="140">
        <v>100</v>
      </c>
      <c r="L122" s="183">
        <v>0</v>
      </c>
      <c r="M122" s="183"/>
      <c r="N122" s="183">
        <f t="shared" si="0"/>
        <v>0</v>
      </c>
      <c r="O122" s="183"/>
      <c r="P122" s="183"/>
      <c r="Q122" s="183"/>
      <c r="R122" s="132"/>
      <c r="T122" s="133" t="s">
        <v>5</v>
      </c>
      <c r="U122" s="39" t="s">
        <v>39</v>
      </c>
      <c r="V122" s="134">
        <v>0</v>
      </c>
      <c r="W122" s="134">
        <f t="shared" si="1"/>
        <v>0</v>
      </c>
      <c r="X122" s="134">
        <v>0</v>
      </c>
      <c r="Y122" s="134">
        <f t="shared" si="2"/>
        <v>0</v>
      </c>
      <c r="Z122" s="134">
        <v>0</v>
      </c>
      <c r="AA122" s="135">
        <f t="shared" si="3"/>
        <v>0</v>
      </c>
      <c r="AR122" s="17" t="s">
        <v>124</v>
      </c>
      <c r="AT122" s="17" t="s">
        <v>130</v>
      </c>
      <c r="AU122" s="17" t="s">
        <v>80</v>
      </c>
      <c r="AY122" s="17" t="s">
        <v>119</v>
      </c>
      <c r="BE122" s="136">
        <f t="shared" si="4"/>
        <v>0</v>
      </c>
      <c r="BF122" s="136">
        <f t="shared" si="5"/>
        <v>0</v>
      </c>
      <c r="BG122" s="136">
        <f t="shared" si="6"/>
        <v>0</v>
      </c>
      <c r="BH122" s="136">
        <f t="shared" si="7"/>
        <v>0</v>
      </c>
      <c r="BI122" s="136">
        <f t="shared" si="8"/>
        <v>0</v>
      </c>
      <c r="BJ122" s="17" t="s">
        <v>118</v>
      </c>
      <c r="BK122" s="136">
        <f t="shared" si="9"/>
        <v>0</v>
      </c>
      <c r="BL122" s="17" t="s">
        <v>124</v>
      </c>
      <c r="BM122" s="17" t="s">
        <v>10</v>
      </c>
    </row>
    <row r="123" spans="2:65" s="1" customFormat="1" ht="16.5" customHeight="1" x14ac:dyDescent="0.15">
      <c r="B123" s="127"/>
      <c r="C123" s="137" t="s">
        <v>157</v>
      </c>
      <c r="D123" s="137" t="s">
        <v>130</v>
      </c>
      <c r="E123" s="138" t="s">
        <v>158</v>
      </c>
      <c r="F123" s="181" t="s">
        <v>159</v>
      </c>
      <c r="G123" s="181"/>
      <c r="H123" s="181"/>
      <c r="I123" s="181"/>
      <c r="J123" s="139" t="s">
        <v>150</v>
      </c>
      <c r="K123" s="140">
        <v>100</v>
      </c>
      <c r="L123" s="183">
        <v>0</v>
      </c>
      <c r="M123" s="183"/>
      <c r="N123" s="183">
        <f t="shared" si="0"/>
        <v>0</v>
      </c>
      <c r="O123" s="183"/>
      <c r="P123" s="183"/>
      <c r="Q123" s="183"/>
      <c r="R123" s="132"/>
      <c r="T123" s="133" t="s">
        <v>5</v>
      </c>
      <c r="U123" s="39" t="s">
        <v>39</v>
      </c>
      <c r="V123" s="134">
        <v>0</v>
      </c>
      <c r="W123" s="134">
        <f t="shared" si="1"/>
        <v>0</v>
      </c>
      <c r="X123" s="134">
        <v>0</v>
      </c>
      <c r="Y123" s="134">
        <f t="shared" si="2"/>
        <v>0</v>
      </c>
      <c r="Z123" s="134">
        <v>0</v>
      </c>
      <c r="AA123" s="135">
        <f t="shared" si="3"/>
        <v>0</v>
      </c>
      <c r="AR123" s="17" t="s">
        <v>124</v>
      </c>
      <c r="AT123" s="17" t="s">
        <v>130</v>
      </c>
      <c r="AU123" s="17" t="s">
        <v>80</v>
      </c>
      <c r="AY123" s="17" t="s">
        <v>119</v>
      </c>
      <c r="BE123" s="136">
        <f t="shared" si="4"/>
        <v>0</v>
      </c>
      <c r="BF123" s="136">
        <f t="shared" si="5"/>
        <v>0</v>
      </c>
      <c r="BG123" s="136">
        <f t="shared" si="6"/>
        <v>0</v>
      </c>
      <c r="BH123" s="136">
        <f t="shared" si="7"/>
        <v>0</v>
      </c>
      <c r="BI123" s="136">
        <f t="shared" si="8"/>
        <v>0</v>
      </c>
      <c r="BJ123" s="17" t="s">
        <v>118</v>
      </c>
      <c r="BK123" s="136">
        <f t="shared" si="9"/>
        <v>0</v>
      </c>
      <c r="BL123" s="17" t="s">
        <v>124</v>
      </c>
      <c r="BM123" s="17" t="s">
        <v>160</v>
      </c>
    </row>
    <row r="124" spans="2:65" s="1" customFormat="1" ht="16.5" customHeight="1" x14ac:dyDescent="0.15">
      <c r="B124" s="127"/>
      <c r="C124" s="137" t="s">
        <v>143</v>
      </c>
      <c r="D124" s="137" t="s">
        <v>130</v>
      </c>
      <c r="E124" s="138" t="s">
        <v>161</v>
      </c>
      <c r="F124" s="181" t="s">
        <v>162</v>
      </c>
      <c r="G124" s="181"/>
      <c r="H124" s="181"/>
      <c r="I124" s="181"/>
      <c r="J124" s="139" t="s">
        <v>150</v>
      </c>
      <c r="K124" s="140">
        <v>100</v>
      </c>
      <c r="L124" s="183">
        <v>0</v>
      </c>
      <c r="M124" s="183"/>
      <c r="N124" s="183">
        <f t="shared" si="0"/>
        <v>0</v>
      </c>
      <c r="O124" s="183"/>
      <c r="P124" s="183"/>
      <c r="Q124" s="183"/>
      <c r="R124" s="132"/>
      <c r="T124" s="133" t="s">
        <v>5</v>
      </c>
      <c r="U124" s="39" t="s">
        <v>39</v>
      </c>
      <c r="V124" s="134">
        <v>0</v>
      </c>
      <c r="W124" s="134">
        <f t="shared" si="1"/>
        <v>0</v>
      </c>
      <c r="X124" s="134">
        <v>0</v>
      </c>
      <c r="Y124" s="134">
        <f t="shared" si="2"/>
        <v>0</v>
      </c>
      <c r="Z124" s="134">
        <v>0</v>
      </c>
      <c r="AA124" s="135">
        <f t="shared" si="3"/>
        <v>0</v>
      </c>
      <c r="AR124" s="17" t="s">
        <v>124</v>
      </c>
      <c r="AT124" s="17" t="s">
        <v>130</v>
      </c>
      <c r="AU124" s="17" t="s">
        <v>80</v>
      </c>
      <c r="AY124" s="17" t="s">
        <v>119</v>
      </c>
      <c r="BE124" s="136">
        <f t="shared" si="4"/>
        <v>0</v>
      </c>
      <c r="BF124" s="136">
        <f t="shared" si="5"/>
        <v>0</v>
      </c>
      <c r="BG124" s="136">
        <f t="shared" si="6"/>
        <v>0</v>
      </c>
      <c r="BH124" s="136">
        <f t="shared" si="7"/>
        <v>0</v>
      </c>
      <c r="BI124" s="136">
        <f t="shared" si="8"/>
        <v>0</v>
      </c>
      <c r="BJ124" s="17" t="s">
        <v>118</v>
      </c>
      <c r="BK124" s="136">
        <f t="shared" si="9"/>
        <v>0</v>
      </c>
      <c r="BL124" s="17" t="s">
        <v>124</v>
      </c>
      <c r="BM124" s="17" t="s">
        <v>163</v>
      </c>
    </row>
    <row r="125" spans="2:65" s="1" customFormat="1" ht="38.25" customHeight="1" x14ac:dyDescent="0.15">
      <c r="B125" s="127"/>
      <c r="C125" s="137" t="s">
        <v>164</v>
      </c>
      <c r="D125" s="137" t="s">
        <v>130</v>
      </c>
      <c r="E125" s="138" t="s">
        <v>165</v>
      </c>
      <c r="F125" s="181" t="s">
        <v>166</v>
      </c>
      <c r="G125" s="181"/>
      <c r="H125" s="181"/>
      <c r="I125" s="181"/>
      <c r="J125" s="139" t="s">
        <v>167</v>
      </c>
      <c r="K125" s="140">
        <v>103</v>
      </c>
      <c r="L125" s="183">
        <v>0</v>
      </c>
      <c r="M125" s="183"/>
      <c r="N125" s="183">
        <f t="shared" si="0"/>
        <v>0</v>
      </c>
      <c r="O125" s="183"/>
      <c r="P125" s="183"/>
      <c r="Q125" s="183"/>
      <c r="R125" s="132"/>
      <c r="T125" s="133" t="s">
        <v>5</v>
      </c>
      <c r="U125" s="39" t="s">
        <v>39</v>
      </c>
      <c r="V125" s="134">
        <v>0</v>
      </c>
      <c r="W125" s="134">
        <f t="shared" si="1"/>
        <v>0</v>
      </c>
      <c r="X125" s="134">
        <v>0</v>
      </c>
      <c r="Y125" s="134">
        <f t="shared" si="2"/>
        <v>0</v>
      </c>
      <c r="Z125" s="134">
        <v>0</v>
      </c>
      <c r="AA125" s="135">
        <f t="shared" si="3"/>
        <v>0</v>
      </c>
      <c r="AR125" s="17" t="s">
        <v>124</v>
      </c>
      <c r="AT125" s="17" t="s">
        <v>130</v>
      </c>
      <c r="AU125" s="17" t="s">
        <v>80</v>
      </c>
      <c r="AY125" s="17" t="s">
        <v>119</v>
      </c>
      <c r="BE125" s="136">
        <f t="shared" si="4"/>
        <v>0</v>
      </c>
      <c r="BF125" s="136">
        <f t="shared" si="5"/>
        <v>0</v>
      </c>
      <c r="BG125" s="136">
        <f t="shared" si="6"/>
        <v>0</v>
      </c>
      <c r="BH125" s="136">
        <f t="shared" si="7"/>
        <v>0</v>
      </c>
      <c r="BI125" s="136">
        <f t="shared" si="8"/>
        <v>0</v>
      </c>
      <c r="BJ125" s="17" t="s">
        <v>118</v>
      </c>
      <c r="BK125" s="136">
        <f t="shared" si="9"/>
        <v>0</v>
      </c>
      <c r="BL125" s="17" t="s">
        <v>124</v>
      </c>
      <c r="BM125" s="17" t="s">
        <v>168</v>
      </c>
    </row>
    <row r="126" spans="2:65" s="8" customFormat="1" ht="37.25" customHeight="1" x14ac:dyDescent="0.2">
      <c r="B126" s="117"/>
      <c r="C126" s="118"/>
      <c r="D126" s="119" t="s">
        <v>102</v>
      </c>
      <c r="E126" s="119"/>
      <c r="F126" s="119"/>
      <c r="G126" s="119"/>
      <c r="H126" s="119"/>
      <c r="I126" s="119"/>
      <c r="J126" s="119"/>
      <c r="K126" s="119"/>
      <c r="L126" s="119"/>
      <c r="M126" s="119"/>
      <c r="N126" s="185">
        <f>BK126</f>
        <v>0</v>
      </c>
      <c r="O126" s="186"/>
      <c r="P126" s="186"/>
      <c r="Q126" s="186"/>
      <c r="R126" s="120"/>
      <c r="T126" s="121"/>
      <c r="U126" s="118"/>
      <c r="V126" s="118"/>
      <c r="W126" s="122">
        <f>SUM(W127:W133)</f>
        <v>0</v>
      </c>
      <c r="X126" s="118"/>
      <c r="Y126" s="122">
        <f>SUM(Y127:Y133)</f>
        <v>0</v>
      </c>
      <c r="Z126" s="118"/>
      <c r="AA126" s="123">
        <f>SUM(AA127:AA133)</f>
        <v>0</v>
      </c>
      <c r="AR126" s="124" t="s">
        <v>118</v>
      </c>
      <c r="AT126" s="125" t="s">
        <v>71</v>
      </c>
      <c r="AU126" s="125" t="s">
        <v>72</v>
      </c>
      <c r="AY126" s="124" t="s">
        <v>119</v>
      </c>
      <c r="BK126" s="126">
        <f>SUM(BK127:BK133)</f>
        <v>0</v>
      </c>
    </row>
    <row r="127" spans="2:65" s="1" customFormat="1" ht="25.5" customHeight="1" x14ac:dyDescent="0.15">
      <c r="B127" s="127"/>
      <c r="C127" s="128" t="s">
        <v>147</v>
      </c>
      <c r="D127" s="128" t="s">
        <v>120</v>
      </c>
      <c r="E127" s="129" t="s">
        <v>169</v>
      </c>
      <c r="F127" s="182" t="s">
        <v>170</v>
      </c>
      <c r="G127" s="182"/>
      <c r="H127" s="182"/>
      <c r="I127" s="182"/>
      <c r="J127" s="130" t="s">
        <v>136</v>
      </c>
      <c r="K127" s="131">
        <v>7</v>
      </c>
      <c r="L127" s="184">
        <v>0</v>
      </c>
      <c r="M127" s="184"/>
      <c r="N127" s="184">
        <f t="shared" ref="N127:N133" si="10">ROUND(L127*K127,2)</f>
        <v>0</v>
      </c>
      <c r="O127" s="183"/>
      <c r="P127" s="183"/>
      <c r="Q127" s="183"/>
      <c r="R127" s="132"/>
      <c r="T127" s="133" t="s">
        <v>5</v>
      </c>
      <c r="U127" s="39" t="s">
        <v>39</v>
      </c>
      <c r="V127" s="134">
        <v>0</v>
      </c>
      <c r="W127" s="134">
        <f t="shared" ref="W127:W133" si="11">V127*K127</f>
        <v>0</v>
      </c>
      <c r="X127" s="134">
        <v>0</v>
      </c>
      <c r="Y127" s="134">
        <f t="shared" ref="Y127:Y133" si="12">X127*K127</f>
        <v>0</v>
      </c>
      <c r="Z127" s="134">
        <v>0</v>
      </c>
      <c r="AA127" s="135">
        <f t="shared" ref="AA127:AA133" si="13">Z127*K127</f>
        <v>0</v>
      </c>
      <c r="AR127" s="17" t="s">
        <v>123</v>
      </c>
      <c r="AT127" s="17" t="s">
        <v>120</v>
      </c>
      <c r="AU127" s="17" t="s">
        <v>80</v>
      </c>
      <c r="AY127" s="17" t="s">
        <v>119</v>
      </c>
      <c r="BE127" s="136">
        <f t="shared" ref="BE127:BE133" si="14">IF(U127="základná",N127,0)</f>
        <v>0</v>
      </c>
      <c r="BF127" s="136">
        <f t="shared" ref="BF127:BF133" si="15">IF(U127="znížená",N127,0)</f>
        <v>0</v>
      </c>
      <c r="BG127" s="136">
        <f t="shared" ref="BG127:BG133" si="16">IF(U127="zákl. prenesená",N127,0)</f>
        <v>0</v>
      </c>
      <c r="BH127" s="136">
        <f t="shared" ref="BH127:BH133" si="17">IF(U127="zníž. prenesená",N127,0)</f>
        <v>0</v>
      </c>
      <c r="BI127" s="136">
        <f t="shared" ref="BI127:BI133" si="18">IF(U127="nulová",N127,0)</f>
        <v>0</v>
      </c>
      <c r="BJ127" s="17" t="s">
        <v>118</v>
      </c>
      <c r="BK127" s="136">
        <f t="shared" ref="BK127:BK133" si="19">ROUND(L127*K127,2)</f>
        <v>0</v>
      </c>
      <c r="BL127" s="17" t="s">
        <v>124</v>
      </c>
      <c r="BM127" s="17" t="s">
        <v>171</v>
      </c>
    </row>
    <row r="128" spans="2:65" s="1" customFormat="1" ht="25.5" customHeight="1" x14ac:dyDescent="0.15">
      <c r="B128" s="127"/>
      <c r="C128" s="128" t="s">
        <v>172</v>
      </c>
      <c r="D128" s="128" t="s">
        <v>120</v>
      </c>
      <c r="E128" s="129" t="s">
        <v>173</v>
      </c>
      <c r="F128" s="182" t="s">
        <v>174</v>
      </c>
      <c r="G128" s="182"/>
      <c r="H128" s="182"/>
      <c r="I128" s="182"/>
      <c r="J128" s="130" t="s">
        <v>136</v>
      </c>
      <c r="K128" s="131">
        <v>9</v>
      </c>
      <c r="L128" s="184">
        <v>0</v>
      </c>
      <c r="M128" s="184"/>
      <c r="N128" s="184">
        <f t="shared" si="10"/>
        <v>0</v>
      </c>
      <c r="O128" s="183"/>
      <c r="P128" s="183"/>
      <c r="Q128" s="183"/>
      <c r="R128" s="132"/>
      <c r="T128" s="133" t="s">
        <v>5</v>
      </c>
      <c r="U128" s="39" t="s">
        <v>39</v>
      </c>
      <c r="V128" s="134">
        <v>0</v>
      </c>
      <c r="W128" s="134">
        <f t="shared" si="11"/>
        <v>0</v>
      </c>
      <c r="X128" s="134">
        <v>0</v>
      </c>
      <c r="Y128" s="134">
        <f t="shared" si="12"/>
        <v>0</v>
      </c>
      <c r="Z128" s="134">
        <v>0</v>
      </c>
      <c r="AA128" s="135">
        <f t="shared" si="13"/>
        <v>0</v>
      </c>
      <c r="AR128" s="17" t="s">
        <v>123</v>
      </c>
      <c r="AT128" s="17" t="s">
        <v>120</v>
      </c>
      <c r="AU128" s="17" t="s">
        <v>80</v>
      </c>
      <c r="AY128" s="17" t="s">
        <v>119</v>
      </c>
      <c r="BE128" s="136">
        <f t="shared" si="14"/>
        <v>0</v>
      </c>
      <c r="BF128" s="136">
        <f t="shared" si="15"/>
        <v>0</v>
      </c>
      <c r="BG128" s="136">
        <f t="shared" si="16"/>
        <v>0</v>
      </c>
      <c r="BH128" s="136">
        <f t="shared" si="17"/>
        <v>0</v>
      </c>
      <c r="BI128" s="136">
        <f t="shared" si="18"/>
        <v>0</v>
      </c>
      <c r="BJ128" s="17" t="s">
        <v>118</v>
      </c>
      <c r="BK128" s="136">
        <f t="shared" si="19"/>
        <v>0</v>
      </c>
      <c r="BL128" s="17" t="s">
        <v>124</v>
      </c>
      <c r="BM128" s="17" t="s">
        <v>175</v>
      </c>
    </row>
    <row r="129" spans="2:65" s="1" customFormat="1" ht="25.5" customHeight="1" x14ac:dyDescent="0.15">
      <c r="B129" s="127"/>
      <c r="C129" s="128" t="s">
        <v>124</v>
      </c>
      <c r="D129" s="128" t="s">
        <v>120</v>
      </c>
      <c r="E129" s="129" t="s">
        <v>176</v>
      </c>
      <c r="F129" s="182" t="s">
        <v>177</v>
      </c>
      <c r="G129" s="182"/>
      <c r="H129" s="182"/>
      <c r="I129" s="182"/>
      <c r="J129" s="130" t="s">
        <v>136</v>
      </c>
      <c r="K129" s="131">
        <v>13</v>
      </c>
      <c r="L129" s="184">
        <v>0</v>
      </c>
      <c r="M129" s="184"/>
      <c r="N129" s="184">
        <f t="shared" si="10"/>
        <v>0</v>
      </c>
      <c r="O129" s="183"/>
      <c r="P129" s="183"/>
      <c r="Q129" s="183"/>
      <c r="R129" s="132"/>
      <c r="T129" s="133" t="s">
        <v>5</v>
      </c>
      <c r="U129" s="39" t="s">
        <v>39</v>
      </c>
      <c r="V129" s="134">
        <v>0</v>
      </c>
      <c r="W129" s="134">
        <f t="shared" si="11"/>
        <v>0</v>
      </c>
      <c r="X129" s="134">
        <v>0</v>
      </c>
      <c r="Y129" s="134">
        <f t="shared" si="12"/>
        <v>0</v>
      </c>
      <c r="Z129" s="134">
        <v>0</v>
      </c>
      <c r="AA129" s="135">
        <f t="shared" si="13"/>
        <v>0</v>
      </c>
      <c r="AR129" s="17" t="s">
        <v>123</v>
      </c>
      <c r="AT129" s="17" t="s">
        <v>120</v>
      </c>
      <c r="AU129" s="17" t="s">
        <v>80</v>
      </c>
      <c r="AY129" s="17" t="s">
        <v>119</v>
      </c>
      <c r="BE129" s="136">
        <f t="shared" si="14"/>
        <v>0</v>
      </c>
      <c r="BF129" s="136">
        <f t="shared" si="15"/>
        <v>0</v>
      </c>
      <c r="BG129" s="136">
        <f t="shared" si="16"/>
        <v>0</v>
      </c>
      <c r="BH129" s="136">
        <f t="shared" si="17"/>
        <v>0</v>
      </c>
      <c r="BI129" s="136">
        <f t="shared" si="18"/>
        <v>0</v>
      </c>
      <c r="BJ129" s="17" t="s">
        <v>118</v>
      </c>
      <c r="BK129" s="136">
        <f t="shared" si="19"/>
        <v>0</v>
      </c>
      <c r="BL129" s="17" t="s">
        <v>124</v>
      </c>
      <c r="BM129" s="17" t="s">
        <v>178</v>
      </c>
    </row>
    <row r="130" spans="2:65" s="1" customFormat="1" ht="38.25" customHeight="1" x14ac:dyDescent="0.15">
      <c r="B130" s="127"/>
      <c r="C130" s="128" t="s">
        <v>179</v>
      </c>
      <c r="D130" s="128" t="s">
        <v>120</v>
      </c>
      <c r="E130" s="129" t="s">
        <v>180</v>
      </c>
      <c r="F130" s="182" t="s">
        <v>181</v>
      </c>
      <c r="G130" s="182"/>
      <c r="H130" s="182"/>
      <c r="I130" s="182"/>
      <c r="J130" s="130" t="s">
        <v>136</v>
      </c>
      <c r="K130" s="131">
        <v>12</v>
      </c>
      <c r="L130" s="184">
        <v>0</v>
      </c>
      <c r="M130" s="184"/>
      <c r="N130" s="184">
        <f t="shared" si="10"/>
        <v>0</v>
      </c>
      <c r="O130" s="183"/>
      <c r="P130" s="183"/>
      <c r="Q130" s="183"/>
      <c r="R130" s="132"/>
      <c r="T130" s="133" t="s">
        <v>5</v>
      </c>
      <c r="U130" s="39" t="s">
        <v>39</v>
      </c>
      <c r="V130" s="134">
        <v>0</v>
      </c>
      <c r="W130" s="134">
        <f t="shared" si="11"/>
        <v>0</v>
      </c>
      <c r="X130" s="134">
        <v>0</v>
      </c>
      <c r="Y130" s="134">
        <f t="shared" si="12"/>
        <v>0</v>
      </c>
      <c r="Z130" s="134">
        <v>0</v>
      </c>
      <c r="AA130" s="135">
        <f t="shared" si="13"/>
        <v>0</v>
      </c>
      <c r="AR130" s="17" t="s">
        <v>123</v>
      </c>
      <c r="AT130" s="17" t="s">
        <v>120</v>
      </c>
      <c r="AU130" s="17" t="s">
        <v>80</v>
      </c>
      <c r="AY130" s="17" t="s">
        <v>119</v>
      </c>
      <c r="BE130" s="136">
        <f t="shared" si="14"/>
        <v>0</v>
      </c>
      <c r="BF130" s="136">
        <f t="shared" si="15"/>
        <v>0</v>
      </c>
      <c r="BG130" s="136">
        <f t="shared" si="16"/>
        <v>0</v>
      </c>
      <c r="BH130" s="136">
        <f t="shared" si="17"/>
        <v>0</v>
      </c>
      <c r="BI130" s="136">
        <f t="shared" si="18"/>
        <v>0</v>
      </c>
      <c r="BJ130" s="17" t="s">
        <v>118</v>
      </c>
      <c r="BK130" s="136">
        <f t="shared" si="19"/>
        <v>0</v>
      </c>
      <c r="BL130" s="17" t="s">
        <v>124</v>
      </c>
      <c r="BM130" s="17" t="s">
        <v>123</v>
      </c>
    </row>
    <row r="131" spans="2:65" s="1" customFormat="1" ht="25.5" customHeight="1" x14ac:dyDescent="0.15">
      <c r="B131" s="127"/>
      <c r="C131" s="137" t="s">
        <v>154</v>
      </c>
      <c r="D131" s="137" t="s">
        <v>130</v>
      </c>
      <c r="E131" s="138" t="s">
        <v>182</v>
      </c>
      <c r="F131" s="181" t="s">
        <v>183</v>
      </c>
      <c r="G131" s="181"/>
      <c r="H131" s="181"/>
      <c r="I131" s="181"/>
      <c r="J131" s="139" t="s">
        <v>136</v>
      </c>
      <c r="K131" s="140">
        <v>29</v>
      </c>
      <c r="L131" s="183">
        <v>0</v>
      </c>
      <c r="M131" s="183"/>
      <c r="N131" s="183">
        <f t="shared" si="10"/>
        <v>0</v>
      </c>
      <c r="O131" s="183"/>
      <c r="P131" s="183"/>
      <c r="Q131" s="183"/>
      <c r="R131" s="132"/>
      <c r="T131" s="133" t="s">
        <v>5</v>
      </c>
      <c r="U131" s="39" t="s">
        <v>39</v>
      </c>
      <c r="V131" s="134">
        <v>0</v>
      </c>
      <c r="W131" s="134">
        <f t="shared" si="11"/>
        <v>0</v>
      </c>
      <c r="X131" s="134">
        <v>0</v>
      </c>
      <c r="Y131" s="134">
        <f t="shared" si="12"/>
        <v>0</v>
      </c>
      <c r="Z131" s="134">
        <v>0</v>
      </c>
      <c r="AA131" s="135">
        <f t="shared" si="13"/>
        <v>0</v>
      </c>
      <c r="AR131" s="17" t="s">
        <v>124</v>
      </c>
      <c r="AT131" s="17" t="s">
        <v>130</v>
      </c>
      <c r="AU131" s="17" t="s">
        <v>80</v>
      </c>
      <c r="AY131" s="17" t="s">
        <v>119</v>
      </c>
      <c r="BE131" s="136">
        <f t="shared" si="14"/>
        <v>0</v>
      </c>
      <c r="BF131" s="136">
        <f t="shared" si="15"/>
        <v>0</v>
      </c>
      <c r="BG131" s="136">
        <f t="shared" si="16"/>
        <v>0</v>
      </c>
      <c r="BH131" s="136">
        <f t="shared" si="17"/>
        <v>0</v>
      </c>
      <c r="BI131" s="136">
        <f t="shared" si="18"/>
        <v>0</v>
      </c>
      <c r="BJ131" s="17" t="s">
        <v>118</v>
      </c>
      <c r="BK131" s="136">
        <f t="shared" si="19"/>
        <v>0</v>
      </c>
      <c r="BL131" s="17" t="s">
        <v>124</v>
      </c>
      <c r="BM131" s="17" t="s">
        <v>184</v>
      </c>
    </row>
    <row r="132" spans="2:65" s="1" customFormat="1" ht="25.5" customHeight="1" x14ac:dyDescent="0.15">
      <c r="B132" s="127"/>
      <c r="C132" s="137" t="s">
        <v>185</v>
      </c>
      <c r="D132" s="137" t="s">
        <v>130</v>
      </c>
      <c r="E132" s="138" t="s">
        <v>186</v>
      </c>
      <c r="F132" s="181" t="s">
        <v>187</v>
      </c>
      <c r="G132" s="181"/>
      <c r="H132" s="181"/>
      <c r="I132" s="181"/>
      <c r="J132" s="139" t="s">
        <v>136</v>
      </c>
      <c r="K132" s="140">
        <v>12</v>
      </c>
      <c r="L132" s="183">
        <v>0</v>
      </c>
      <c r="M132" s="183"/>
      <c r="N132" s="183">
        <f t="shared" si="10"/>
        <v>0</v>
      </c>
      <c r="O132" s="183"/>
      <c r="P132" s="183"/>
      <c r="Q132" s="183"/>
      <c r="R132" s="132"/>
      <c r="T132" s="133" t="s">
        <v>5</v>
      </c>
      <c r="U132" s="39" t="s">
        <v>39</v>
      </c>
      <c r="V132" s="134">
        <v>0</v>
      </c>
      <c r="W132" s="134">
        <f t="shared" si="11"/>
        <v>0</v>
      </c>
      <c r="X132" s="134">
        <v>0</v>
      </c>
      <c r="Y132" s="134">
        <f t="shared" si="12"/>
        <v>0</v>
      </c>
      <c r="Z132" s="134">
        <v>0</v>
      </c>
      <c r="AA132" s="135">
        <f t="shared" si="13"/>
        <v>0</v>
      </c>
      <c r="AR132" s="17" t="s">
        <v>124</v>
      </c>
      <c r="AT132" s="17" t="s">
        <v>130</v>
      </c>
      <c r="AU132" s="17" t="s">
        <v>80</v>
      </c>
      <c r="AY132" s="17" t="s">
        <v>119</v>
      </c>
      <c r="BE132" s="136">
        <f t="shared" si="14"/>
        <v>0</v>
      </c>
      <c r="BF132" s="136">
        <f t="shared" si="15"/>
        <v>0</v>
      </c>
      <c r="BG132" s="136">
        <f t="shared" si="16"/>
        <v>0</v>
      </c>
      <c r="BH132" s="136">
        <f t="shared" si="17"/>
        <v>0</v>
      </c>
      <c r="BI132" s="136">
        <f t="shared" si="18"/>
        <v>0</v>
      </c>
      <c r="BJ132" s="17" t="s">
        <v>118</v>
      </c>
      <c r="BK132" s="136">
        <f t="shared" si="19"/>
        <v>0</v>
      </c>
      <c r="BL132" s="17" t="s">
        <v>124</v>
      </c>
      <c r="BM132" s="17" t="s">
        <v>188</v>
      </c>
    </row>
    <row r="133" spans="2:65" s="1" customFormat="1" ht="25.5" customHeight="1" x14ac:dyDescent="0.15">
      <c r="B133" s="127"/>
      <c r="C133" s="137" t="s">
        <v>10</v>
      </c>
      <c r="D133" s="137" t="s">
        <v>130</v>
      </c>
      <c r="E133" s="138" t="s">
        <v>189</v>
      </c>
      <c r="F133" s="181" t="s">
        <v>190</v>
      </c>
      <c r="G133" s="181"/>
      <c r="H133" s="181"/>
      <c r="I133" s="181"/>
      <c r="J133" s="139" t="s">
        <v>167</v>
      </c>
      <c r="K133" s="140">
        <v>50.335999999999999</v>
      </c>
      <c r="L133" s="183">
        <v>0</v>
      </c>
      <c r="M133" s="183"/>
      <c r="N133" s="183">
        <f t="shared" si="10"/>
        <v>0</v>
      </c>
      <c r="O133" s="183"/>
      <c r="P133" s="183"/>
      <c r="Q133" s="183"/>
      <c r="R133" s="132"/>
      <c r="T133" s="133" t="s">
        <v>5</v>
      </c>
      <c r="U133" s="141" t="s">
        <v>39</v>
      </c>
      <c r="V133" s="142">
        <v>0</v>
      </c>
      <c r="W133" s="142">
        <f t="shared" si="11"/>
        <v>0</v>
      </c>
      <c r="X133" s="142">
        <v>0</v>
      </c>
      <c r="Y133" s="142">
        <f t="shared" si="12"/>
        <v>0</v>
      </c>
      <c r="Z133" s="142">
        <v>0</v>
      </c>
      <c r="AA133" s="143">
        <f t="shared" si="13"/>
        <v>0</v>
      </c>
      <c r="AR133" s="17" t="s">
        <v>124</v>
      </c>
      <c r="AT133" s="17" t="s">
        <v>130</v>
      </c>
      <c r="AU133" s="17" t="s">
        <v>80</v>
      </c>
      <c r="AY133" s="17" t="s">
        <v>119</v>
      </c>
      <c r="BE133" s="136">
        <f t="shared" si="14"/>
        <v>0</v>
      </c>
      <c r="BF133" s="136">
        <f t="shared" si="15"/>
        <v>0</v>
      </c>
      <c r="BG133" s="136">
        <f t="shared" si="16"/>
        <v>0</v>
      </c>
      <c r="BH133" s="136">
        <f t="shared" si="17"/>
        <v>0</v>
      </c>
      <c r="BI133" s="136">
        <f t="shared" si="18"/>
        <v>0</v>
      </c>
      <c r="BJ133" s="17" t="s">
        <v>118</v>
      </c>
      <c r="BK133" s="136">
        <f t="shared" si="19"/>
        <v>0</v>
      </c>
      <c r="BL133" s="17" t="s">
        <v>124</v>
      </c>
      <c r="BM133" s="17" t="s">
        <v>191</v>
      </c>
    </row>
    <row r="134" spans="2:65" s="1" customFormat="1" ht="7" customHeight="1" x14ac:dyDescent="0.15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6"/>
    </row>
  </sheetData>
  <mergeCells count="115">
    <mergeCell ref="F133:I133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M105:P105"/>
    <mergeCell ref="F102:P102"/>
    <mergeCell ref="F103:P103"/>
    <mergeCell ref="M107:Q107"/>
    <mergeCell ref="M108:Q108"/>
    <mergeCell ref="F110:I110"/>
    <mergeCell ref="L110:M110"/>
    <mergeCell ref="N110:Q110"/>
    <mergeCell ref="N111:Q111"/>
    <mergeCell ref="N112:Q112"/>
    <mergeCell ref="F113:I113"/>
    <mergeCell ref="F115:I115"/>
    <mergeCell ref="L113:M113"/>
    <mergeCell ref="N113:Q113"/>
    <mergeCell ref="F114:I114"/>
    <mergeCell ref="L114:M114"/>
    <mergeCell ref="N114:Q114"/>
    <mergeCell ref="L115:M115"/>
    <mergeCell ref="N115:Q115"/>
    <mergeCell ref="F116:I116"/>
    <mergeCell ref="F118:I118"/>
    <mergeCell ref="F117:I117"/>
    <mergeCell ref="L116:M116"/>
    <mergeCell ref="N116:Q116"/>
    <mergeCell ref="L117:M117"/>
    <mergeCell ref="N117:Q117"/>
    <mergeCell ref="L118:M118"/>
    <mergeCell ref="N118:Q118"/>
    <mergeCell ref="F119:I119"/>
    <mergeCell ref="F121:I121"/>
    <mergeCell ref="L119:M119"/>
    <mergeCell ref="N119:Q119"/>
    <mergeCell ref="F120:I120"/>
    <mergeCell ref="L120:M120"/>
    <mergeCell ref="N120:Q120"/>
    <mergeCell ref="L121:M121"/>
    <mergeCell ref="N121:Q121"/>
    <mergeCell ref="F122:I122"/>
    <mergeCell ref="F124:I124"/>
    <mergeCell ref="L122:M122"/>
    <mergeCell ref="N122:Q122"/>
    <mergeCell ref="F123:I123"/>
    <mergeCell ref="L123:M123"/>
    <mergeCell ref="N123:Q123"/>
    <mergeCell ref="L124:M124"/>
    <mergeCell ref="N124:Q124"/>
    <mergeCell ref="F125:I125"/>
    <mergeCell ref="F128:I128"/>
    <mergeCell ref="F127:I127"/>
    <mergeCell ref="L125:M125"/>
    <mergeCell ref="N125:Q125"/>
    <mergeCell ref="L133:M133"/>
    <mergeCell ref="L127:M127"/>
    <mergeCell ref="N127:Q127"/>
    <mergeCell ref="L128:M128"/>
    <mergeCell ref="N128:Q128"/>
    <mergeCell ref="L129:M129"/>
    <mergeCell ref="N129:Q129"/>
    <mergeCell ref="L130:M130"/>
    <mergeCell ref="N130:Q130"/>
    <mergeCell ref="L131:M131"/>
    <mergeCell ref="N131:Q131"/>
    <mergeCell ref="L132:M132"/>
    <mergeCell ref="N132:Q132"/>
    <mergeCell ref="N133:Q133"/>
    <mergeCell ref="N126:Q126"/>
    <mergeCell ref="F132:I132"/>
    <mergeCell ref="F129:I129"/>
    <mergeCell ref="F130:I130"/>
    <mergeCell ref="F131:I131"/>
  </mergeCells>
  <hyperlinks>
    <hyperlink ref="F1:G1" location="C2" display="1) Krycí list rozpočtu" xr:uid="{00000000-0004-0000-0100-000000000000}"/>
    <hyperlink ref="H1:K1" location="C86" display="2) Rekapitulácia rozpočtu" xr:uid="{00000000-0004-0000-0100-000001000000}"/>
    <hyperlink ref="L1" location="C110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UK - Vykurovanie</vt:lpstr>
      <vt:lpstr>'Rekapitulácia stavby'!Názvy_tlače</vt:lpstr>
      <vt:lpstr>'UK - Vykurovanie'!Názvy_tlače</vt:lpstr>
      <vt:lpstr>'Rekapitulácia stavby'!Oblasť_tlače</vt:lpstr>
      <vt:lpstr>'UK - Vykurovanie'!Oblasť_tlače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LAPTOP-S1TCKIM6\petra</dc:creator>
  <cp:lastModifiedBy>Microsoft Office User</cp:lastModifiedBy>
  <cp:lastPrinted>2018-12-20T09:23:19Z</cp:lastPrinted>
  <dcterms:created xsi:type="dcterms:W3CDTF">2018-10-17T03:15:59Z</dcterms:created>
  <dcterms:modified xsi:type="dcterms:W3CDTF">2018-12-20T09:23:28Z</dcterms:modified>
</cp:coreProperties>
</file>