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́ce_VO_AH/PLT_SP_Variakov/stavba_zadenie/"/>
    </mc:Choice>
  </mc:AlternateContent>
  <xr:revisionPtr revIDLastSave="0" documentId="13_ncr:1_{DD6B937E-EF86-9244-8086-11A7BF00AB1D}" xr6:coauthVersionLast="40" xr6:coauthVersionMax="40" xr10:uidLastSave="{00000000-0000-0000-0000-000000000000}"/>
  <bookViews>
    <workbookView xWindow="0" yWindow="0" windowWidth="40960" windowHeight="23040" xr2:uid="{00000000-000D-0000-FFFF-FFFF00000000}"/>
  </bookViews>
  <sheets>
    <sheet name="Rekapitulácia" sheetId="1" r:id="rId1"/>
    <sheet name="Krycí list stavby" sheetId="2" r:id="rId2"/>
    <sheet name="Kryci_list 6033" sheetId="3" r:id="rId3"/>
    <sheet name="Rekap 6033" sheetId="4" state="veryHidden" r:id="rId4"/>
    <sheet name="SO 6033" sheetId="5" r:id="rId5"/>
    <sheet name="Kryci_list 6034" sheetId="6" r:id="rId6"/>
    <sheet name="Rekap 6034" sheetId="7" state="veryHidden" r:id="rId7"/>
    <sheet name="SO 6034" sheetId="8" r:id="rId8"/>
    <sheet name="Kryci_list 6035" sheetId="9" r:id="rId9"/>
    <sheet name="Rekap 6035" sheetId="10" state="veryHidden" r:id="rId10"/>
    <sheet name="SO 6035" sheetId="11" r:id="rId11"/>
    <sheet name="Kryci_list 6036" sheetId="12" r:id="rId12"/>
    <sheet name="Rekap 6036" sheetId="13" state="veryHidden" r:id="rId13"/>
    <sheet name="SO 6036" sheetId="14" r:id="rId14"/>
  </sheets>
  <definedNames>
    <definedName name="_xlnm.Print_Titles" localSheetId="3">'Rekap 6033'!$9:$9</definedName>
    <definedName name="_xlnm.Print_Titles" localSheetId="6">'Rekap 6034'!$9:$9</definedName>
    <definedName name="_xlnm.Print_Titles" localSheetId="9">'Rekap 6035'!$9:$9</definedName>
    <definedName name="_xlnm.Print_Titles" localSheetId="12">'Rekap 6036'!$9:$9</definedName>
    <definedName name="_xlnm.Print_Titles" localSheetId="4">'SO 6033'!$8:$8</definedName>
    <definedName name="_xlnm.Print_Titles" localSheetId="7">'SO 6034'!$8:$8</definedName>
    <definedName name="_xlnm.Print_Titles" localSheetId="10">'SO 6035'!$8:$8</definedName>
    <definedName name="_xlnm.Print_Titles" localSheetId="13">'SO 6036'!$8:$8</definedName>
  </definedNames>
  <calcPr calcId="191029"/>
</workbook>
</file>

<file path=xl/calcChain.xml><?xml version="1.0" encoding="utf-8"?>
<calcChain xmlns="http://schemas.openxmlformats.org/spreadsheetml/2006/main">
  <c r="F17" i="2" l="1"/>
  <c r="F18" i="2"/>
  <c r="F16" i="2"/>
  <c r="F11" i="1"/>
  <c r="J16" i="2" s="1"/>
  <c r="D11" i="1"/>
  <c r="J18" i="2" s="1"/>
  <c r="K10" i="1"/>
  <c r="I30" i="12"/>
  <c r="J30" i="12" s="1"/>
  <c r="Z17" i="14"/>
  <c r="J17" i="12" s="1"/>
  <c r="S14" i="14"/>
  <c r="P14" i="14"/>
  <c r="E11" i="13" s="1"/>
  <c r="L14" i="14"/>
  <c r="G14" i="14"/>
  <c r="K13" i="14"/>
  <c r="J13" i="14"/>
  <c r="M13" i="14"/>
  <c r="I13" i="14"/>
  <c r="K12" i="14"/>
  <c r="J12" i="14"/>
  <c r="M12" i="14"/>
  <c r="I12" i="14"/>
  <c r="K11" i="14"/>
  <c r="K17" i="14" s="1"/>
  <c r="J11" i="14"/>
  <c r="M11" i="14"/>
  <c r="H14" i="14" s="1"/>
  <c r="I11" i="14"/>
  <c r="Z33" i="11"/>
  <c r="J17" i="9" s="1"/>
  <c r="S30" i="11"/>
  <c r="F12" i="10" s="1"/>
  <c r="P30" i="11"/>
  <c r="E12" i="10" s="1"/>
  <c r="M30" i="11"/>
  <c r="C12" i="10" s="1"/>
  <c r="H30" i="11"/>
  <c r="K29" i="11"/>
  <c r="J29" i="11"/>
  <c r="L29" i="11"/>
  <c r="I29" i="11"/>
  <c r="K28" i="11"/>
  <c r="J28" i="11"/>
  <c r="L28" i="11"/>
  <c r="G30" i="11" s="1"/>
  <c r="I28" i="11"/>
  <c r="I30" i="11" s="1"/>
  <c r="D12" i="10" s="1"/>
  <c r="P25" i="11"/>
  <c r="K24" i="11"/>
  <c r="J24" i="11"/>
  <c r="M24" i="11"/>
  <c r="I24" i="11"/>
  <c r="K23" i="11"/>
  <c r="J23" i="11"/>
  <c r="M23" i="11"/>
  <c r="I23" i="11"/>
  <c r="K22" i="11"/>
  <c r="J22" i="11"/>
  <c r="M22" i="11"/>
  <c r="I22" i="11"/>
  <c r="K21" i="11"/>
  <c r="J21" i="11"/>
  <c r="M21" i="11"/>
  <c r="I21" i="11"/>
  <c r="K20" i="11"/>
  <c r="J20" i="11"/>
  <c r="M20" i="11"/>
  <c r="I20" i="11"/>
  <c r="K19" i="11"/>
  <c r="J19" i="11"/>
  <c r="M19" i="11"/>
  <c r="I19" i="11"/>
  <c r="K18" i="11"/>
  <c r="J18" i="11"/>
  <c r="M18" i="11"/>
  <c r="I18" i="11"/>
  <c r="K17" i="11"/>
  <c r="J17" i="11"/>
  <c r="M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J11" i="11"/>
  <c r="L11" i="11"/>
  <c r="I11" i="11"/>
  <c r="Z58" i="8"/>
  <c r="J17" i="6" s="1"/>
  <c r="J20" i="6" s="1"/>
  <c r="S55" i="8"/>
  <c r="F21" i="7" s="1"/>
  <c r="P55" i="8"/>
  <c r="E21" i="7" s="1"/>
  <c r="M55" i="8"/>
  <c r="H57" i="8" s="1"/>
  <c r="H55" i="8"/>
  <c r="K54" i="8"/>
  <c r="J54" i="8"/>
  <c r="L54" i="8"/>
  <c r="I54" i="8"/>
  <c r="K53" i="8"/>
  <c r="J53" i="8"/>
  <c r="L53" i="8"/>
  <c r="I53" i="8"/>
  <c r="I55" i="8" s="1"/>
  <c r="D21" i="7" s="1"/>
  <c r="K46" i="8"/>
  <c r="J46" i="8"/>
  <c r="M46" i="8"/>
  <c r="H47" i="8" s="1"/>
  <c r="I46" i="8"/>
  <c r="K45" i="8"/>
  <c r="J45" i="8"/>
  <c r="S47" i="8"/>
  <c r="F17" i="7" s="1"/>
  <c r="L45" i="8"/>
  <c r="I45" i="8"/>
  <c r="K44" i="8"/>
  <c r="J44" i="8"/>
  <c r="L44" i="8"/>
  <c r="I44" i="8"/>
  <c r="K43" i="8"/>
  <c r="J43" i="8"/>
  <c r="P47" i="8"/>
  <c r="E17" i="7" s="1"/>
  <c r="L43" i="8"/>
  <c r="I43" i="8"/>
  <c r="S40" i="8"/>
  <c r="F16" i="7" s="1"/>
  <c r="K39" i="8"/>
  <c r="J39" i="8"/>
  <c r="M39" i="8"/>
  <c r="I39" i="8"/>
  <c r="K38" i="8"/>
  <c r="J38" i="8"/>
  <c r="M38" i="8"/>
  <c r="I38" i="8"/>
  <c r="K37" i="8"/>
  <c r="J37" i="8"/>
  <c r="M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P40" i="8"/>
  <c r="E16" i="7" s="1"/>
  <c r="L26" i="8"/>
  <c r="I26" i="8"/>
  <c r="K22" i="8"/>
  <c r="J22" i="8"/>
  <c r="M22" i="8"/>
  <c r="I22" i="8"/>
  <c r="K21" i="8"/>
  <c r="J21" i="8"/>
  <c r="M21" i="8"/>
  <c r="I21" i="8"/>
  <c r="K20" i="8"/>
  <c r="J20" i="8"/>
  <c r="M20" i="8"/>
  <c r="I20" i="8"/>
  <c r="K19" i="8"/>
  <c r="J19" i="8"/>
  <c r="S23" i="8"/>
  <c r="F15" i="7" s="1"/>
  <c r="L19" i="8"/>
  <c r="I19" i="8"/>
  <c r="K18" i="8"/>
  <c r="J18" i="8"/>
  <c r="P23" i="8"/>
  <c r="E15" i="7" s="1"/>
  <c r="L18" i="8"/>
  <c r="I18" i="8"/>
  <c r="S12" i="8"/>
  <c r="P12" i="8"/>
  <c r="P14" i="8" s="1"/>
  <c r="E12" i="7" s="1"/>
  <c r="H12" i="8"/>
  <c r="M12" i="8"/>
  <c r="M14" i="8" s="1"/>
  <c r="C12" i="7" s="1"/>
  <c r="K11" i="8"/>
  <c r="J11" i="8"/>
  <c r="L11" i="8"/>
  <c r="G12" i="8" s="1"/>
  <c r="I11" i="8"/>
  <c r="I12" i="8" s="1"/>
  <c r="D11" i="7" s="1"/>
  <c r="Z59" i="5"/>
  <c r="J17" i="3" s="1"/>
  <c r="J20" i="3" s="1"/>
  <c r="S56" i="5"/>
  <c r="F19" i="4" s="1"/>
  <c r="M56" i="5"/>
  <c r="C19" i="4" s="1"/>
  <c r="H56" i="5"/>
  <c r="K55" i="5"/>
  <c r="J55" i="5"/>
  <c r="P56" i="5"/>
  <c r="E19" i="4" s="1"/>
  <c r="L55" i="5"/>
  <c r="L56" i="5" s="1"/>
  <c r="B19" i="4" s="1"/>
  <c r="I55" i="5"/>
  <c r="I56" i="5" s="1"/>
  <c r="D19" i="4" s="1"/>
  <c r="K51" i="5"/>
  <c r="J51" i="5"/>
  <c r="M51" i="5"/>
  <c r="I51" i="5"/>
  <c r="K50" i="5"/>
  <c r="J50" i="5"/>
  <c r="M50" i="5"/>
  <c r="I50" i="5"/>
  <c r="K49" i="5"/>
  <c r="J49" i="5"/>
  <c r="M49" i="5"/>
  <c r="I49" i="5"/>
  <c r="K48" i="5"/>
  <c r="J48" i="5"/>
  <c r="S52" i="5"/>
  <c r="F18" i="4" s="1"/>
  <c r="L48" i="5"/>
  <c r="I48" i="5"/>
  <c r="K47" i="5"/>
  <c r="J47" i="5"/>
  <c r="L47" i="5"/>
  <c r="I47" i="5"/>
  <c r="K46" i="5"/>
  <c r="J46" i="5"/>
  <c r="L46" i="5"/>
  <c r="I46" i="5"/>
  <c r="K45" i="5"/>
  <c r="J45" i="5"/>
  <c r="L45" i="5"/>
  <c r="I45" i="5"/>
  <c r="K44" i="5"/>
  <c r="J44" i="5"/>
  <c r="P52" i="5"/>
  <c r="E18" i="4" s="1"/>
  <c r="L44" i="5"/>
  <c r="I44" i="5"/>
  <c r="S41" i="5"/>
  <c r="F17" i="4" s="1"/>
  <c r="K40" i="5"/>
  <c r="J40" i="5"/>
  <c r="M40" i="5"/>
  <c r="I40" i="5"/>
  <c r="K39" i="5"/>
  <c r="J39" i="5"/>
  <c r="L39" i="5"/>
  <c r="I39" i="5"/>
  <c r="K38" i="5"/>
  <c r="J38" i="5"/>
  <c r="P41" i="5"/>
  <c r="E17" i="4" s="1"/>
  <c r="L38" i="5"/>
  <c r="I38" i="5"/>
  <c r="S32" i="5"/>
  <c r="F13" i="4" s="1"/>
  <c r="P32" i="5"/>
  <c r="E13" i="4" s="1"/>
  <c r="H32" i="5"/>
  <c r="M32" i="5"/>
  <c r="C13" i="4" s="1"/>
  <c r="K31" i="5"/>
  <c r="J31" i="5"/>
  <c r="L31" i="5"/>
  <c r="I31" i="5"/>
  <c r="K30" i="5"/>
  <c r="J30" i="5"/>
  <c r="L30" i="5"/>
  <c r="L32" i="5" s="1"/>
  <c r="B13" i="4" s="1"/>
  <c r="I30" i="5"/>
  <c r="I32" i="5" s="1"/>
  <c r="D13" i="4" s="1"/>
  <c r="S27" i="5"/>
  <c r="S34" i="5" s="1"/>
  <c r="F14" i="4" s="1"/>
  <c r="K26" i="5"/>
  <c r="J26" i="5"/>
  <c r="M26" i="5"/>
  <c r="H27" i="5" s="1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S16" i="5"/>
  <c r="F11" i="4" s="1"/>
  <c r="K15" i="5"/>
  <c r="J15" i="5"/>
  <c r="M15" i="5"/>
  <c r="H16" i="5" s="1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P16" i="5"/>
  <c r="E11" i="4" s="1"/>
  <c r="L11" i="5"/>
  <c r="I11" i="5"/>
  <c r="I30" i="3" l="1"/>
  <c r="J30" i="3" s="1"/>
  <c r="P32" i="11"/>
  <c r="E13" i="10" s="1"/>
  <c r="H14" i="8"/>
  <c r="S57" i="8"/>
  <c r="F22" i="7" s="1"/>
  <c r="J20" i="9"/>
  <c r="E9" i="1"/>
  <c r="J20" i="12"/>
  <c r="E10" i="1"/>
  <c r="G32" i="5"/>
  <c r="L12" i="8"/>
  <c r="B11" i="7" s="1"/>
  <c r="G55" i="8"/>
  <c r="K59" i="5"/>
  <c r="K7" i="1" s="1"/>
  <c r="G56" i="5"/>
  <c r="K58" i="8"/>
  <c r="K8" i="1" s="1"/>
  <c r="E11" i="7"/>
  <c r="M47" i="8"/>
  <c r="C17" i="7" s="1"/>
  <c r="I30" i="6"/>
  <c r="J30" i="6" s="1"/>
  <c r="K33" i="11"/>
  <c r="K9" i="1" s="1"/>
  <c r="G16" i="14"/>
  <c r="E7" i="1"/>
  <c r="E11" i="1" s="1"/>
  <c r="J17" i="2" s="1"/>
  <c r="J20" i="2" s="1"/>
  <c r="P27" i="5"/>
  <c r="E12" i="4" s="1"/>
  <c r="M52" i="5"/>
  <c r="C18" i="4" s="1"/>
  <c r="C11" i="7"/>
  <c r="L16" i="14"/>
  <c r="B12" i="13" s="1"/>
  <c r="D16" i="12" s="1"/>
  <c r="E8" i="1"/>
  <c r="S16" i="14"/>
  <c r="F12" i="13" s="1"/>
  <c r="H40" i="8"/>
  <c r="E11" i="10"/>
  <c r="I30" i="9"/>
  <c r="J30" i="9" s="1"/>
  <c r="B11" i="13"/>
  <c r="M16" i="5"/>
  <c r="C11" i="4" s="1"/>
  <c r="M40" i="8"/>
  <c r="C16" i="7" s="1"/>
  <c r="L40" i="8"/>
  <c r="B16" i="7" s="1"/>
  <c r="I40" i="8"/>
  <c r="D16" i="7" s="1"/>
  <c r="L41" i="5"/>
  <c r="B17" i="4" s="1"/>
  <c r="L52" i="5"/>
  <c r="B18" i="4" s="1"/>
  <c r="I52" i="5"/>
  <c r="D18" i="4" s="1"/>
  <c r="L47" i="8"/>
  <c r="B17" i="7" s="1"/>
  <c r="I47" i="8"/>
  <c r="D17" i="7" s="1"/>
  <c r="H25" i="11"/>
  <c r="I23" i="8"/>
  <c r="D15" i="7" s="1"/>
  <c r="M27" i="5"/>
  <c r="C12" i="4" s="1"/>
  <c r="I27" i="5"/>
  <c r="D12" i="4" s="1"/>
  <c r="G27" i="5"/>
  <c r="L27" i="5"/>
  <c r="B12" i="4" s="1"/>
  <c r="G16" i="5"/>
  <c r="L16" i="5"/>
  <c r="B11" i="4" s="1"/>
  <c r="M14" i="14"/>
  <c r="H16" i="14" s="1"/>
  <c r="F11" i="13"/>
  <c r="P16" i="14"/>
  <c r="E12" i="13" s="1"/>
  <c r="I14" i="14"/>
  <c r="D11" i="13" s="1"/>
  <c r="M16" i="14"/>
  <c r="C12" i="13" s="1"/>
  <c r="P33" i="11"/>
  <c r="E15" i="10" s="1"/>
  <c r="L25" i="11"/>
  <c r="B11" i="10" s="1"/>
  <c r="L30" i="11"/>
  <c r="B12" i="10" s="1"/>
  <c r="I25" i="11"/>
  <c r="D11" i="10" s="1"/>
  <c r="S25" i="11"/>
  <c r="F11" i="10" s="1"/>
  <c r="G25" i="11"/>
  <c r="M25" i="11"/>
  <c r="H32" i="11" s="1"/>
  <c r="I57" i="8"/>
  <c r="D22" i="7" s="1"/>
  <c r="P49" i="8"/>
  <c r="E18" i="7" s="1"/>
  <c r="G23" i="8"/>
  <c r="M23" i="8"/>
  <c r="C15" i="7" s="1"/>
  <c r="G40" i="8"/>
  <c r="F11" i="7"/>
  <c r="L14" i="8"/>
  <c r="B12" i="7" s="1"/>
  <c r="L23" i="8"/>
  <c r="B15" i="7" s="1"/>
  <c r="G47" i="8"/>
  <c r="L55" i="8"/>
  <c r="B21" i="7" s="1"/>
  <c r="C21" i="7"/>
  <c r="S49" i="8"/>
  <c r="F18" i="7" s="1"/>
  <c r="P57" i="8"/>
  <c r="E22" i="7" s="1"/>
  <c r="I14" i="8"/>
  <c r="D12" i="7" s="1"/>
  <c r="M57" i="8"/>
  <c r="C22" i="7" s="1"/>
  <c r="S14" i="8"/>
  <c r="F12" i="7" s="1"/>
  <c r="H23" i="8"/>
  <c r="S58" i="5"/>
  <c r="F20" i="4" s="1"/>
  <c r="S59" i="5"/>
  <c r="F22" i="4" s="1"/>
  <c r="F12" i="4"/>
  <c r="I41" i="5"/>
  <c r="D17" i="4" s="1"/>
  <c r="H52" i="5"/>
  <c r="I16" i="5"/>
  <c r="D11" i="4" s="1"/>
  <c r="G52" i="5"/>
  <c r="P58" i="5"/>
  <c r="E20" i="4" s="1"/>
  <c r="H41" i="5"/>
  <c r="G41" i="5"/>
  <c r="M41" i="5"/>
  <c r="C17" i="4" s="1"/>
  <c r="G14" i="8" l="1"/>
  <c r="P34" i="5"/>
  <c r="E14" i="4" s="1"/>
  <c r="S17" i="14"/>
  <c r="F14" i="13" s="1"/>
  <c r="G17" i="14"/>
  <c r="L17" i="14"/>
  <c r="B14" i="13" s="1"/>
  <c r="S58" i="8"/>
  <c r="F24" i="7" s="1"/>
  <c r="P17" i="14"/>
  <c r="E14" i="13" s="1"/>
  <c r="M49" i="8"/>
  <c r="C18" i="7" s="1"/>
  <c r="G58" i="5"/>
  <c r="L58" i="5"/>
  <c r="B20" i="4" s="1"/>
  <c r="G49" i="8"/>
  <c r="I49" i="8"/>
  <c r="D18" i="7" s="1"/>
  <c r="F24" i="6" s="1"/>
  <c r="M58" i="5"/>
  <c r="C20" i="4" s="1"/>
  <c r="M34" i="5"/>
  <c r="C14" i="4" s="1"/>
  <c r="H34" i="5"/>
  <c r="G34" i="5"/>
  <c r="L34" i="5"/>
  <c r="B14" i="4" s="1"/>
  <c r="M17" i="14"/>
  <c r="C14" i="13" s="1"/>
  <c r="H17" i="14"/>
  <c r="C11" i="13"/>
  <c r="I16" i="14"/>
  <c r="D12" i="13" s="1"/>
  <c r="J22" i="12" s="1"/>
  <c r="F22" i="12"/>
  <c r="F20" i="12"/>
  <c r="F24" i="12"/>
  <c r="J24" i="12"/>
  <c r="F23" i="12"/>
  <c r="M32" i="11"/>
  <c r="C13" i="10" s="1"/>
  <c r="C11" i="10"/>
  <c r="S32" i="11"/>
  <c r="F13" i="10" s="1"/>
  <c r="L32" i="11"/>
  <c r="B13" i="10" s="1"/>
  <c r="G32" i="11"/>
  <c r="I32" i="11"/>
  <c r="D13" i="10" s="1"/>
  <c r="J22" i="9" s="1"/>
  <c r="P58" i="8"/>
  <c r="E24" i="7" s="1"/>
  <c r="H49" i="8"/>
  <c r="L49" i="8"/>
  <c r="L57" i="8"/>
  <c r="B22" i="7" s="1"/>
  <c r="G57" i="8"/>
  <c r="I58" i="5"/>
  <c r="D20" i="4" s="1"/>
  <c r="I34" i="5"/>
  <c r="D14" i="4" s="1"/>
  <c r="H58" i="5"/>
  <c r="I17" i="14" l="1"/>
  <c r="D14" i="13" s="1"/>
  <c r="P59" i="5"/>
  <c r="E22" i="4" s="1"/>
  <c r="G58" i="8"/>
  <c r="S33" i="11"/>
  <c r="F15" i="10" s="1"/>
  <c r="J23" i="12"/>
  <c r="J26" i="12" s="1"/>
  <c r="G33" i="11"/>
  <c r="L33" i="11"/>
  <c r="B15" i="10" s="1"/>
  <c r="M58" i="8"/>
  <c r="C24" i="7" s="1"/>
  <c r="H58" i="8"/>
  <c r="F23" i="6"/>
  <c r="H33" i="11"/>
  <c r="F24" i="9"/>
  <c r="M33" i="11"/>
  <c r="C15" i="10" s="1"/>
  <c r="J24" i="6"/>
  <c r="J22" i="6"/>
  <c r="J23" i="6"/>
  <c r="F20" i="6"/>
  <c r="I58" i="8"/>
  <c r="F22" i="6"/>
  <c r="M59" i="5"/>
  <c r="C22" i="4" s="1"/>
  <c r="H59" i="5"/>
  <c r="I59" i="5"/>
  <c r="F23" i="3"/>
  <c r="G59" i="5"/>
  <c r="J24" i="3"/>
  <c r="L59" i="5"/>
  <c r="B22" i="4" s="1"/>
  <c r="F23" i="9"/>
  <c r="J23" i="9"/>
  <c r="F22" i="9"/>
  <c r="I33" i="11"/>
  <c r="F20" i="9"/>
  <c r="J24" i="9"/>
  <c r="B18" i="7"/>
  <c r="L58" i="8"/>
  <c r="B24" i="7" s="1"/>
  <c r="J23" i="3"/>
  <c r="F20" i="3"/>
  <c r="J22" i="3"/>
  <c r="F24" i="3"/>
  <c r="F22" i="3"/>
  <c r="J28" i="12" l="1"/>
  <c r="I29" i="12" s="1"/>
  <c r="J29" i="12" s="1"/>
  <c r="J31" i="12" s="1"/>
  <c r="C10" i="1"/>
  <c r="G10" i="1" s="1"/>
  <c r="F20" i="2"/>
  <c r="J26" i="6"/>
  <c r="J28" i="6" s="1"/>
  <c r="I29" i="6" s="1"/>
  <c r="J29" i="6" s="1"/>
  <c r="J31" i="6" s="1"/>
  <c r="J23" i="2"/>
  <c r="F23" i="2"/>
  <c r="F22" i="2"/>
  <c r="D15" i="10"/>
  <c r="F24" i="2"/>
  <c r="J24" i="2"/>
  <c r="D24" i="7"/>
  <c r="D22" i="4"/>
  <c r="J26" i="3"/>
  <c r="J22" i="2"/>
  <c r="J26" i="9"/>
  <c r="C8" i="1" l="1"/>
  <c r="G8" i="1" s="1"/>
  <c r="J26" i="2"/>
  <c r="J28" i="2" s="1"/>
  <c r="J28" i="9"/>
  <c r="I29" i="9" s="1"/>
  <c r="J29" i="9" s="1"/>
  <c r="J31" i="9" s="1"/>
  <c r="C9" i="1"/>
  <c r="G9" i="1" s="1"/>
  <c r="B11" i="1"/>
  <c r="J28" i="3"/>
  <c r="I29" i="3" s="1"/>
  <c r="J29" i="3" s="1"/>
  <c r="J31" i="3" s="1"/>
  <c r="C7" i="1"/>
  <c r="C11" i="1" l="1"/>
  <c r="G7" i="1"/>
  <c r="G11" i="1" s="1"/>
  <c r="B12" i="1" l="1"/>
  <c r="J29" i="2" l="1"/>
  <c r="G12" i="1"/>
  <c r="B13" i="1"/>
  <c r="I30" i="2" l="1"/>
  <c r="J30" i="2" s="1"/>
  <c r="J31" i="2" s="1"/>
  <c r="G13" i="1"/>
  <c r="G14" i="1" s="1"/>
</calcChain>
</file>

<file path=xl/sharedStrings.xml><?xml version="1.0" encoding="utf-8"?>
<sst xmlns="http://schemas.openxmlformats.org/spreadsheetml/2006/main" count="818" uniqueCount="266">
  <si>
    <t>Rekapitulácia rozpočtu</t>
  </si>
  <si>
    <t>Stavba Zníženie energetickej náročnosti výrobnej haly spoločnosti Variakov a.s., Košice-Šaca, k.ú. Železiarne, č. parcely 53-2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</si>
  <si>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</si>
  <si>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</si>
  <si>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</si>
  <si>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</si>
  <si>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</si>
  <si>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</si>
  <si>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</si>
  <si>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</si>
  <si>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</si>
  <si>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</si>
  <si>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Obvodový plášť</t>
  </si>
  <si>
    <t>Strecha</t>
  </si>
  <si>
    <t>Výplne otvorov</t>
  </si>
  <si>
    <t>Iné</t>
  </si>
  <si>
    <t>Krycí list rozpočtu</t>
  </si>
  <si>
    <t xml:space="preserve">Miesto:  </t>
  </si>
  <si>
    <t>Objekt Obvodový plášť</t>
  </si>
  <si>
    <t xml:space="preserve">Ks: </t>
  </si>
  <si>
    <t xml:space="preserve">Zákazka: </t>
  </si>
  <si>
    <t xml:space="preserve">Spracoval: </t>
  </si>
  <si>
    <t xml:space="preserve">Dňa </t>
  </si>
  <si>
    <t>Odberateľ: VARIAKOV a.s.</t>
  </si>
  <si>
    <t>IČO: 00594750</t>
  </si>
  <si>
    <t xml:space="preserve">DIČ: </t>
  </si>
  <si>
    <t xml:space="preserve">Dodávateľ: </t>
  </si>
  <si>
    <t xml:space="preserve">IČO: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</si>
  <si>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</si>
  <si>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</si>
  <si>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</si>
  <si>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</si>
  <si>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</si>
  <si>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</si>
  <si>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</si>
  <si>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</si>
  <si>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</si>
  <si>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</si>
  <si>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</si>
  <si>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</si>
  <si>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</si>
  <si>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</si>
  <si>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</si>
  <si>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</si>
  <si>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</si>
  <si>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</si>
  <si>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</si>
  <si>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</si>
  <si>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</si>
  <si>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</si>
  <si>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</si>
  <si>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</si>
  <si>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</si>
  <si>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</si>
  <si>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</si>
  <si>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</si>
  <si>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</si>
  <si>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</si>
  <si>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</si>
  <si>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</si>
  <si>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</si>
  <si>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</si>
  <si>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</si>
  <si>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</si>
  <si>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22. 10. 2018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</si>
  <si>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</si>
  <si>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</si>
  <si>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</si>
  <si>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</si>
  <si>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</si>
  <si>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</si>
  <si>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TEPELNÉ BEŽNÝCH STAVEB. KONŠTRUKCIÍ</t>
  </si>
  <si>
    <t>KOVOVÉ DOPLNKOVÉ KONŠTRUKCIE</t>
  </si>
  <si>
    <t>MAĽBY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</si>
  <si>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</si>
  <si>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</si>
  <si>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</si>
  <si>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</si>
  <si>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</si>
  <si>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</si>
  <si>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</si>
  <si>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</si>
  <si>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</si>
  <si>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</si>
  <si>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</si>
  <si>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622464322</t>
  </si>
  <si>
    <t>Baumit Vonkajšia tenkovrstvová samočistiaca omietka stien NanoporTop v škrabanej štruktúre v hrúbke zrna 2 mm</t>
  </si>
  <si>
    <t>m2</t>
  </si>
  <si>
    <t xml:space="preserve"> 622466216</t>
  </si>
  <si>
    <t>Baumit Vyrovnanie nasiakavosti a zlepšenie prídržnosti vonkajšieho podkladu pod omietky stien univerzálnym základným náterom UniPrimer</t>
  </si>
  <si>
    <t xml:space="preserve"> 625991161</t>
  </si>
  <si>
    <t>Kontaktný zatepľovací  systém Baumit Star s minerálnou izolačnou doskou bez povrchovej úpravy hrúbky 150 mm</t>
  </si>
  <si>
    <t xml:space="preserve"> 14/C 1</t>
  </si>
  <si>
    <t xml:space="preserve"> 622454321</t>
  </si>
  <si>
    <t>Oprava vonk.omietok cementových v množstve opravovanej plochy do 30% štukových hladených</t>
  </si>
  <si>
    <t>S/S20</t>
  </si>
  <si>
    <t xml:space="preserve"> 2474224100</t>
  </si>
  <si>
    <t>Penetráčný náter hĺbkový, spotreba 0,15-0,25kg/m2, balenie 10L CEMIX,ozn.Penetrácia H</t>
  </si>
  <si>
    <t>kus</t>
  </si>
  <si>
    <t xml:space="preserve">  3/A 1</t>
  </si>
  <si>
    <t xml:space="preserve"> 941941042</t>
  </si>
  <si>
    <t>Montáž lešenia ľahkého pracovného radového s podlahami šírky nad 1, 00 do 1,20 m a výšky 10-30 m</t>
  </si>
  <si>
    <t xml:space="preserve"> 941941292</t>
  </si>
  <si>
    <t>Príplatok za prvý a každý ďalší i začatý mesiac použitia lešenia šírky nad 1,00 do 1,20 m, výšky nad 10 do 30 m</t>
  </si>
  <si>
    <t xml:space="preserve"> 944944111</t>
  </si>
  <si>
    <t>Baumit Ochranná sieť na lešenie - montáž</t>
  </si>
  <si>
    <t xml:space="preserve">  3/B 1</t>
  </si>
  <si>
    <t xml:space="preserve"> 941941842</t>
  </si>
  <si>
    <t>Demontáž lešenia ľahkého pracovného radového a s podlahami, šírky nad 1,00 do 1,20 m výšky 10-30 m</t>
  </si>
  <si>
    <t xml:space="preserve"> 944944811</t>
  </si>
  <si>
    <t>Baumit Ochranná sieť na lešenie - demontáž</t>
  </si>
  <si>
    <t xml:space="preserve"> 95394616110</t>
  </si>
  <si>
    <t>PCI Zakladací Al profil soklový hrúbky 0,8 mm k zatepľovaciemu systému s hrúbkou izolantu 150 mm</t>
  </si>
  <si>
    <t>bm</t>
  </si>
  <si>
    <t xml:space="preserve"> 13/B 1</t>
  </si>
  <si>
    <t xml:space="preserve"> 978036131</t>
  </si>
  <si>
    <t>Otlčenie šľachtených a pod., omietok vonkajších brizolitových, v rozsahu do 30 %,  -0,01300t</t>
  </si>
  <si>
    <t>S/S90</t>
  </si>
  <si>
    <t xml:space="preserve"> 6288002650</t>
  </si>
  <si>
    <t>DELTA DORKEN DELTA-Ochranné plachty, plachty a siete na lešenie DELTA-PLAN 1000 PLUS</t>
  </si>
  <si>
    <t xml:space="preserve">  6/B 1</t>
  </si>
  <si>
    <t xml:space="preserve"> 998981123</t>
  </si>
  <si>
    <t>Presun hmôt na demoláciu objektov bez obmedzenia vykonávanú postupným rozoberaním výšky do 21 m</t>
  </si>
  <si>
    <t>t</t>
  </si>
  <si>
    <t xml:space="preserve"> 998022021</t>
  </si>
  <si>
    <t>Presun hmôt pre haly 802, 811 zvislá konštr.monolitická výšky do 20 m</t>
  </si>
  <si>
    <t>713/A 1</t>
  </si>
  <si>
    <t xml:space="preserve"> 713132120</t>
  </si>
  <si>
    <t>Montáž tepelnej izolácie steny tepelnoizolačnými doskami pripevnenými drôtom</t>
  </si>
  <si>
    <t>713/A 5</t>
  </si>
  <si>
    <t xml:space="preserve"> 998713101</t>
  </si>
  <si>
    <t>Presun hmôt pre izolácie tepelné v objektoch výšky do 6 m</t>
  </si>
  <si>
    <t>P/P 1</t>
  </si>
  <si>
    <t xml:space="preserve"> 631017020101</t>
  </si>
  <si>
    <t>Minerálna izolačná doska zo sklených vlákien pre priečky a predsadené steny, hr. 50 mm, 1200x600 mm</t>
  </si>
  <si>
    <t xml:space="preserve">M2      </t>
  </si>
  <si>
    <t>767/A 1</t>
  </si>
  <si>
    <t xml:space="preserve"> 767137114</t>
  </si>
  <si>
    <t>Montáž roštu zváraného z tenkostenných oceľových profilov</t>
  </si>
  <si>
    <t xml:space="preserve"> 767137512</t>
  </si>
  <si>
    <t>Obloženie plechom tvarovaným skrutkovaním</t>
  </si>
  <si>
    <t>767/A 2</t>
  </si>
  <si>
    <t xml:space="preserve"> 767411112</t>
  </si>
  <si>
    <t xml:space="preserve">Montáž opláštenia stenovými sendvičovými panelmi s skrytým spojom hrúbky do 150 mm na oceľovú konštrukciu </t>
  </si>
  <si>
    <t>767/A 3</t>
  </si>
  <si>
    <t xml:space="preserve"> 998767103</t>
  </si>
  <si>
    <t>Presun hmôt pre kovové stavebné doplnkové konštrukcie v objektoch výšky nad 12 do 24 m</t>
  </si>
  <si>
    <t>767/B 1</t>
  </si>
  <si>
    <t xml:space="preserve"> 767134802</t>
  </si>
  <si>
    <t>Demontáž oplechovania stien plechmi skrutkovanými,  -0,00900 t</t>
  </si>
  <si>
    <t>S/S10</t>
  </si>
  <si>
    <t xml:space="preserve"> 1383873600</t>
  </si>
  <si>
    <t>CB PROFIL trapézový plech CB pozinkovaný   8/88/0,50  -fasádny, strešný, obj.č.888050VZ/VZ,</t>
  </si>
  <si>
    <t xml:space="preserve"> 1542459000</t>
  </si>
  <si>
    <t>Profil oceľový tenkostenný prierezu U rovnoramenný 11 343, EN S235JRG1</t>
  </si>
  <si>
    <t>S/S50</t>
  </si>
  <si>
    <t xml:space="preserve"> 5535865790</t>
  </si>
  <si>
    <t>Sendvičový panel z minerálnej vlny stenový so skrytým spojom oceľový plášť hr.panela 150mm</t>
  </si>
  <si>
    <t>784/A 1</t>
  </si>
  <si>
    <t xml:space="preserve"> 784410161</t>
  </si>
  <si>
    <t>Penetrovanie jednonásobné hrubozrnného podkladu do 3,8 m</t>
  </si>
  <si>
    <t>Objekt Strecha</t>
  </si>
  <si>
    <t>POVLAKOVÉ KRYTINY</t>
  </si>
  <si>
    <t>KONŠTRUKCIE KLAMPIARSKE</t>
  </si>
  <si>
    <t>Montážne práce</t>
  </si>
  <si>
    <t>M-43 MONTÁŽ OCEĽOVÝCH KONŠTRUKCIÍ</t>
  </si>
  <si>
    <t>711/A 2</t>
  </si>
  <si>
    <t xml:space="preserve"> 712370070</t>
  </si>
  <si>
    <t>Zhotovenie povlakovej krytiny striech plochých do 10° PVC-P fóliou pripevnenie kotviacimi terčami so zvarením spoju</t>
  </si>
  <si>
    <t>711/B 2</t>
  </si>
  <si>
    <t xml:space="preserve"> 712300831</t>
  </si>
  <si>
    <t>Odstránenie povlakovej krytiny na strechách plochých 10° jednovrstvovej,  -0,00600t</t>
  </si>
  <si>
    <t xml:space="preserve"> 134190090501</t>
  </si>
  <si>
    <t xml:space="preserve">FERONA Oceľ HEB 120 za tepla valcovaná ZTV S235JR </t>
  </si>
  <si>
    <t xml:space="preserve">M       </t>
  </si>
  <si>
    <t xml:space="preserve"> 134190090702</t>
  </si>
  <si>
    <t xml:space="preserve">FERONA Oceľ IPE 140 za tepla valcovaná ZTV S235JR </t>
  </si>
  <si>
    <t xml:space="preserve"> 628103010106</t>
  </si>
  <si>
    <t>Alkorplan Strešná hydroizolačná fólia z mPVC s PES výstužnou vložkou, šedá, 1,5 mm, š. 2,10 m (31,5 m2) na kotvenie, č. 35176</t>
  </si>
  <si>
    <t>764/A 1</t>
  </si>
  <si>
    <t xml:space="preserve"> 764321225</t>
  </si>
  <si>
    <t>Montáž oplechovania rímsy vrátane podkladového plechu z Pz plechu rš. 435 mm</t>
  </si>
  <si>
    <t>m</t>
  </si>
  <si>
    <t xml:space="preserve"> 764333220</t>
  </si>
  <si>
    <t>Lemovanie z pozinkovaného PZ plechu, múrov na plochých strechách r.š. 200 mm</t>
  </si>
  <si>
    <t xml:space="preserve"> 764352203</t>
  </si>
  <si>
    <t>Žľaby z pozinkovaného PZ plechu, pododkvapové polkruhové r.š. 330 mm</t>
  </si>
  <si>
    <t xml:space="preserve"> 764359212</t>
  </si>
  <si>
    <t>Kotlík kónický pre rúry s priemerom od 100 do 125 mm</t>
  </si>
  <si>
    <t xml:space="preserve"> 764359340</t>
  </si>
  <si>
    <t>Montáž háku pododkvapového polkruhového žľabu z Pz plechu rš. 200 - 400 mm</t>
  </si>
  <si>
    <t xml:space="preserve"> 764410255</t>
  </si>
  <si>
    <t>Montáž oplechovania parapetu z Pz plechu rš. 285 mm</t>
  </si>
  <si>
    <t xml:space="preserve"> 764430255</t>
  </si>
  <si>
    <t>Montáž oplechovania muriva a atiky Pz plechom rš. 600 mm</t>
  </si>
  <si>
    <t xml:space="preserve"> 764430265</t>
  </si>
  <si>
    <t>Montáž oplechovania muriva a atiky Pz plechom rš. 890 mm</t>
  </si>
  <si>
    <t xml:space="preserve"> 764454203</t>
  </si>
  <si>
    <t>Odpadové rúry z pozinkovaného PZ plechu, kruhové s priemerom 120 mm</t>
  </si>
  <si>
    <t xml:space="preserve"> 764454242</t>
  </si>
  <si>
    <t>Montáž objímky skrutkovacej z pozinkovaného Pz plechu pre kruhové odpadové rúry s priemerom 60 - 150 mm</t>
  </si>
  <si>
    <t>764/A 7</t>
  </si>
  <si>
    <t xml:space="preserve"> 998764103</t>
  </si>
  <si>
    <t>Presun hmôt pre konštrukcie klampiarske v objektoch výšky nad 12 do 24 m</t>
  </si>
  <si>
    <t xml:space="preserve"> 1381403000</t>
  </si>
  <si>
    <t>Plech hladký pozinkovaný 10 004.2, EN S185, 1000x2000 mm, hrúbka 0,6 mm</t>
  </si>
  <si>
    <t xml:space="preserve"> 1388017500</t>
  </si>
  <si>
    <t>Odkvapový systém pozink.plech, objímka zvodovej rúry O 120mm</t>
  </si>
  <si>
    <t xml:space="preserve"> 5534430001</t>
  </si>
  <si>
    <t xml:space="preserve">Hák polkruhový </t>
  </si>
  <si>
    <t xml:space="preserve"> 767397103</t>
  </si>
  <si>
    <t>Montáž strešných sendvičových panelov s viditeľným spojom na OK, hrúbky nad 120 mm</t>
  </si>
  <si>
    <t xml:space="preserve"> 767392802</t>
  </si>
  <si>
    <t>Demontáž krytín striech z plechov skrutkovaných,  -0,00700t</t>
  </si>
  <si>
    <t xml:space="preserve"> 5535865840</t>
  </si>
  <si>
    <t>Sendvičový panel z minerálnej vlny strešný oceľový plášť hr.panela 200mm</t>
  </si>
  <si>
    <t>943/M43</t>
  </si>
  <si>
    <t xml:space="preserve"> 430861001</t>
  </si>
  <si>
    <t>Montáž rôznych dielov OK - prvá cenová krivka do 300 kg vrátane</t>
  </si>
  <si>
    <t>kg</t>
  </si>
  <si>
    <t xml:space="preserve"> 430862001</t>
  </si>
  <si>
    <t>Montáž rôznych dielov OK - druhá cenová krivka do 500 kg vrátane</t>
  </si>
  <si>
    <t>Objekt Výplne otvorov</t>
  </si>
  <si>
    <t xml:space="preserve"> 967031132</t>
  </si>
  <si>
    <t>Prikresanie rovných ostení, bez odstupu, po hrubomvybúraní otvorov, v murive tehl. na maltu,  -0,05700t</t>
  </si>
  <si>
    <t xml:space="preserve"> 968062244</t>
  </si>
  <si>
    <t>Vybúranie drevených rámov okien jednod. plochy do 1 m2,  -0,05300t</t>
  </si>
  <si>
    <t xml:space="preserve"> 968062246</t>
  </si>
  <si>
    <t>Vybúranie drevených rámov okien jednoduchých plochy do 4 m2,  -0,03000t</t>
  </si>
  <si>
    <t xml:space="preserve"> 968062262</t>
  </si>
  <si>
    <t>Demontáž starého kovového rámu jednoduchého okna plochy do 2 m2</t>
  </si>
  <si>
    <t xml:space="preserve"> 968063451</t>
  </si>
  <si>
    <t>Demontáž kovovej dverovej zárubne</t>
  </si>
  <si>
    <t xml:space="preserve"> 968063551</t>
  </si>
  <si>
    <t>Demontáž kovových vrát</t>
  </si>
  <si>
    <t>P/PC</t>
  </si>
  <si>
    <t xml:space="preserve"> 641150001R</t>
  </si>
  <si>
    <t>Okno plastové s izolačným trojsklom - trojkrídlové 2x otváravo-sklopné 1x pevné zasklenie 2380x1460mm (dodávka+montáž)</t>
  </si>
  <si>
    <t>ks</t>
  </si>
  <si>
    <t xml:space="preserve"> 641150002R</t>
  </si>
  <si>
    <t>Okno plastové s izolačným trojsklom - dvojkrídlové 2x otváravé 1770x1460mm (dodávka+montáž)</t>
  </si>
  <si>
    <t xml:space="preserve"> 641150003R</t>
  </si>
  <si>
    <t>Okno plastové s izolačným trojsklom - jednokrídlové otváravé 860x585mm (dodávka+montáž)</t>
  </si>
  <si>
    <t xml:space="preserve"> 641170012R</t>
  </si>
  <si>
    <t>Okno hliníkové s izolačným trojsklom - pevné zasklenie 600x2420mm (dodávka+montáž)</t>
  </si>
  <si>
    <t xml:space="preserve"> 641170013R</t>
  </si>
  <si>
    <t>Okno hliníkové s izolačným trojsklom - jednokrídlové sklopné s pevným nadsvetlíkom 600x2420mm (dodávka+montáž)</t>
  </si>
  <si>
    <t xml:space="preserve"> 642150001R</t>
  </si>
  <si>
    <t>Exteriérové dvere plastové s izolačným panelom - jednokrídlové pravé, farba šedá 1000x2050mm (dodávka+montáž)</t>
  </si>
  <si>
    <t xml:space="preserve"> 642150002R</t>
  </si>
  <si>
    <t>Exteriérové dvere plastové s izolačným panelom - jednokrídlové pravé, farba šedá 1250x2050mm (dodávka+montáž)</t>
  </si>
  <si>
    <t xml:space="preserve"> 643150001R</t>
  </si>
  <si>
    <t>Exteriérová sekcionálna brána s polyuretánovou izoláciou - s jednokrídlovými dverami (900x2000mm) farba šedá 4100x5165mm (dodávka+montáž)</t>
  </si>
  <si>
    <t>Objekt Iné</t>
  </si>
  <si>
    <t xml:space="preserve"> 720000001R</t>
  </si>
  <si>
    <t>Zdravotechnika (vnútorná kanalizácia, vnútorný vodovod, strojné vybavenie, zariaďovacie predmety)</t>
  </si>
  <si>
    <t>kpl</t>
  </si>
  <si>
    <t xml:space="preserve"> 730000001R</t>
  </si>
  <si>
    <t>Vykurovanie (rekuperačné jednotky, regulácie, potrubia, topné telesá, termostaty)</t>
  </si>
  <si>
    <t xml:space="preserve"> 740000001R</t>
  </si>
  <si>
    <t>Elektroinštalácie (zásuvkové obvody, osvetlenie, vykurovanie)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</si>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</sst>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12" fillId="0" borderId="91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164" fontId="5" fillId="0" borderId="96" xfId="0" applyNumberFormat="1" applyFont="1" applyFill="1" applyBorder="1"/>
    <xf numFmtId="0" fontId="4" fillId="0" borderId="99" xfId="0" applyFont="1" applyFill="1" applyBorder="1" applyAlignment="1">
      <alignment horizontal="center"/>
    </xf>
    <xf numFmtId="0" fontId="5" fillId="0" borderId="100" xfId="0" applyFont="1" applyFill="1" applyBorder="1"/>
    <xf numFmtId="164" fontId="5" fillId="0" borderId="101" xfId="0" applyNumberFormat="1" applyFont="1" applyFill="1" applyBorder="1"/>
    <xf numFmtId="164" fontId="4" fillId="0" borderId="102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"/>
  <sheetViews>
    <sheetView tabSelected="1" workbookViewId="0">
      <selection activeCell="B11" sqref="B11"/>
    </sheetView>
  </sheetViews>
  <sheetFormatPr baseColWidth="10" defaultColWidth="8.83203125" defaultRowHeight="15"/>
  <cols>
    <col min="1" max="1" width="32.6640625" customWidth="1"/>
    <col min="2" max="2" width="10.6640625" customWidth="1"/>
    <col min="3" max="6" width="8.6640625" customWidth="1"/>
    <col min="7" max="7" width="10.664062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179" t="s">
        <v>12</v>
      </c>
      <c r="B7" s="180">
        <v>0</v>
      </c>
      <c r="C7" s="180">
        <f>'Kryci_list 6033'!J26</f>
        <v>0</v>
      </c>
      <c r="D7" s="180">
        <v>0</v>
      </c>
      <c r="E7" s="180">
        <f>'Kryci_list 6033'!J17</f>
        <v>0</v>
      </c>
      <c r="F7" s="180">
        <v>0</v>
      </c>
      <c r="G7" s="180">
        <f>B7+C7+D7+E7+F7</f>
        <v>0</v>
      </c>
      <c r="K7">
        <f>'SO 6033'!K59</f>
        <v>0</v>
      </c>
      <c r="Q7">
        <v>30.126000000000001</v>
      </c>
    </row>
    <row r="8" spans="1:26">
      <c r="A8" s="179" t="s">
        <v>13</v>
      </c>
      <c r="B8" s="180">
        <v>0</v>
      </c>
      <c r="C8" s="180">
        <f>'Kryci_list 6034'!J26</f>
        <v>0</v>
      </c>
      <c r="D8" s="180">
        <v>0</v>
      </c>
      <c r="E8" s="180">
        <f>'Kryci_list 6034'!J17</f>
        <v>0</v>
      </c>
      <c r="F8" s="180">
        <v>0</v>
      </c>
      <c r="G8" s="180">
        <f>B8+C8+D8+E8+F8</f>
        <v>0</v>
      </c>
      <c r="K8">
        <f>'SO 6034'!K58</f>
        <v>0</v>
      </c>
      <c r="Q8">
        <v>30.126000000000001</v>
      </c>
    </row>
    <row r="9" spans="1:26">
      <c r="A9" s="179" t="s">
        <v>14</v>
      </c>
      <c r="B9" s="180">
        <v>0</v>
      </c>
      <c r="C9" s="180">
        <f>'Kryci_list 6035'!J26</f>
        <v>0</v>
      </c>
      <c r="D9" s="180">
        <v>0</v>
      </c>
      <c r="E9" s="180">
        <f>'Kryci_list 6035'!J17</f>
        <v>0</v>
      </c>
      <c r="F9" s="180">
        <v>0</v>
      </c>
      <c r="G9" s="180">
        <f>B9+C9+D9+E9+F9</f>
        <v>0</v>
      </c>
      <c r="K9">
        <f>'SO 6035'!K33</f>
        <v>0</v>
      </c>
      <c r="Q9">
        <v>30.126000000000001</v>
      </c>
    </row>
    <row r="10" spans="1:26">
      <c r="A10" s="70" t="s">
        <v>15</v>
      </c>
      <c r="B10" s="77">
        <v>0</v>
      </c>
      <c r="C10" s="77">
        <f>'Kryci_list 6036'!J26</f>
        <v>0</v>
      </c>
      <c r="D10" s="77">
        <v>0</v>
      </c>
      <c r="E10" s="77">
        <f>'Kryci_list 6036'!J17</f>
        <v>0</v>
      </c>
      <c r="F10" s="77">
        <v>0</v>
      </c>
      <c r="G10" s="77">
        <f>B10+C10+D10+E10+F10</f>
        <v>0</v>
      </c>
      <c r="K10">
        <f>'SO 6036'!K17</f>
        <v>0</v>
      </c>
      <c r="Q10">
        <v>30.126000000000001</v>
      </c>
    </row>
    <row r="11" spans="1:26">
      <c r="A11" s="186" t="s">
        <v>261</v>
      </c>
      <c r="B11" s="187">
        <f>SUM(B7:B10)</f>
        <v>0</v>
      </c>
      <c r="C11" s="187">
        <f>SUM(C7:C10)</f>
        <v>0</v>
      </c>
      <c r="D11" s="187">
        <f>SUM(D7:D10)</f>
        <v>0</v>
      </c>
      <c r="E11" s="187">
        <f>SUM(E7:E10)</f>
        <v>0</v>
      </c>
      <c r="F11" s="187">
        <f>SUM(F7:F10)</f>
        <v>0</v>
      </c>
      <c r="G11" s="187">
        <f>SUM(G7:G10)-SUM(Z7:Z10)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84" t="s">
        <v>262</v>
      </c>
      <c r="B12" s="185">
        <f>G11-SUM(Rekapitulácia!K7:'Rekapitulácia'!K10)*1</f>
        <v>0</v>
      </c>
      <c r="C12" s="185"/>
      <c r="D12" s="185"/>
      <c r="E12" s="185"/>
      <c r="F12" s="185"/>
      <c r="G12" s="185">
        <f>ROUND(((ROUND(B12,2)*20)/100),2)*1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5" t="s">
        <v>263</v>
      </c>
      <c r="B13" s="182">
        <f>(G11-B12)</f>
        <v>0</v>
      </c>
      <c r="C13" s="182"/>
      <c r="D13" s="182"/>
      <c r="E13" s="182"/>
      <c r="F13" s="182"/>
      <c r="G13" s="182">
        <f>ROUND(((ROUND(B13,2)*0)/100),2)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5" t="s">
        <v>264</v>
      </c>
      <c r="B14" s="182"/>
      <c r="C14" s="182"/>
      <c r="D14" s="182"/>
      <c r="E14" s="182"/>
      <c r="F14" s="182"/>
      <c r="G14" s="182">
        <f>SUM(G11:G13)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0"/>
      <c r="B15" s="183"/>
      <c r="C15" s="183"/>
      <c r="D15" s="183"/>
      <c r="E15" s="183"/>
      <c r="F15" s="183"/>
      <c r="G15" s="183"/>
    </row>
    <row r="16" spans="1:26">
      <c r="A16" s="10"/>
      <c r="B16" s="183"/>
      <c r="C16" s="183"/>
      <c r="D16" s="183"/>
      <c r="E16" s="183"/>
      <c r="F16" s="183"/>
      <c r="G16" s="183"/>
    </row>
    <row r="17" spans="1:7">
      <c r="A17" s="10"/>
      <c r="B17" s="183"/>
      <c r="C17" s="183"/>
      <c r="D17" s="183"/>
      <c r="E17" s="183"/>
      <c r="F17" s="183"/>
      <c r="G17" s="183"/>
    </row>
    <row r="18" spans="1:7">
      <c r="A18" s="10"/>
      <c r="B18" s="183"/>
      <c r="C18" s="183"/>
      <c r="D18" s="183"/>
      <c r="E18" s="183"/>
      <c r="F18" s="183"/>
      <c r="G18" s="183"/>
    </row>
    <row r="19" spans="1:7">
      <c r="A19" s="10"/>
      <c r="B19" s="183"/>
      <c r="C19" s="183"/>
      <c r="D19" s="183"/>
      <c r="E19" s="183"/>
      <c r="F19" s="183"/>
      <c r="G19" s="183"/>
    </row>
    <row r="20" spans="1:7">
      <c r="A20" s="10"/>
      <c r="B20" s="183"/>
      <c r="C20" s="183"/>
      <c r="D20" s="183"/>
      <c r="E20" s="183"/>
      <c r="F20" s="183"/>
      <c r="G20" s="183"/>
    </row>
    <row r="21" spans="1:7">
      <c r="A21" s="10"/>
      <c r="B21" s="183"/>
      <c r="C21" s="183"/>
      <c r="D21" s="183"/>
      <c r="E21" s="183"/>
      <c r="F21" s="183"/>
      <c r="G21" s="183"/>
    </row>
    <row r="22" spans="1:7">
      <c r="A22" s="10"/>
      <c r="B22" s="183"/>
      <c r="C22" s="183"/>
      <c r="D22" s="183"/>
      <c r="E22" s="183"/>
      <c r="F22" s="183"/>
      <c r="G22" s="183"/>
    </row>
    <row r="23" spans="1:7">
      <c r="A23" s="10"/>
      <c r="B23" s="183"/>
      <c r="C23" s="183"/>
      <c r="D23" s="183"/>
      <c r="E23" s="183"/>
      <c r="F23" s="183"/>
      <c r="G23" s="183"/>
    </row>
    <row r="24" spans="1:7">
      <c r="A24" s="10"/>
      <c r="B24" s="183"/>
      <c r="C24" s="183"/>
      <c r="D24" s="183"/>
      <c r="E24" s="183"/>
      <c r="F24" s="183"/>
      <c r="G24" s="183"/>
    </row>
    <row r="25" spans="1:7">
      <c r="A25" s="10"/>
      <c r="B25" s="183"/>
      <c r="C25" s="183"/>
      <c r="D25" s="183"/>
      <c r="E25" s="183"/>
      <c r="F25" s="183"/>
      <c r="G25" s="183"/>
    </row>
    <row r="26" spans="1:7">
      <c r="A26" s="10"/>
      <c r="B26" s="183"/>
      <c r="C26" s="183"/>
      <c r="D26" s="183"/>
      <c r="E26" s="183"/>
      <c r="F26" s="183"/>
      <c r="G26" s="183"/>
    </row>
    <row r="27" spans="1:7">
      <c r="A27" s="10"/>
      <c r="B27" s="183"/>
      <c r="C27" s="183"/>
      <c r="D27" s="183"/>
      <c r="E27" s="183"/>
      <c r="F27" s="183"/>
      <c r="G27" s="183"/>
    </row>
    <row r="28" spans="1:7">
      <c r="A28" s="10"/>
      <c r="B28" s="183"/>
      <c r="C28" s="183"/>
      <c r="D28" s="183"/>
      <c r="E28" s="183"/>
      <c r="F28" s="183"/>
      <c r="G28" s="183"/>
    </row>
    <row r="29" spans="1:7">
      <c r="A29" s="10"/>
      <c r="B29" s="183"/>
      <c r="C29" s="183"/>
      <c r="D29" s="183"/>
      <c r="E29" s="183"/>
      <c r="F29" s="183"/>
      <c r="G29" s="183"/>
    </row>
    <row r="30" spans="1:7">
      <c r="A30" s="10"/>
      <c r="B30" s="183"/>
      <c r="C30" s="183"/>
      <c r="D30" s="183"/>
      <c r="E30" s="183"/>
      <c r="F30" s="183"/>
      <c r="G30" s="183"/>
    </row>
    <row r="31" spans="1:7">
      <c r="A31" s="10"/>
      <c r="B31" s="183"/>
      <c r="C31" s="183"/>
      <c r="D31" s="183"/>
      <c r="E31" s="183"/>
      <c r="F31" s="183"/>
      <c r="G31" s="183"/>
    </row>
    <row r="32" spans="1:7">
      <c r="A32" s="10"/>
      <c r="B32" s="183"/>
      <c r="C32" s="183"/>
      <c r="D32" s="183"/>
      <c r="E32" s="183"/>
      <c r="F32" s="183"/>
      <c r="G32" s="183"/>
    </row>
    <row r="33" spans="1:7">
      <c r="A33" s="10"/>
      <c r="B33" s="183"/>
      <c r="C33" s="183"/>
      <c r="D33" s="183"/>
      <c r="E33" s="183"/>
      <c r="F33" s="183"/>
      <c r="G33" s="183"/>
    </row>
    <row r="34" spans="1:7">
      <c r="A34" s="10"/>
      <c r="B34" s="183"/>
      <c r="C34" s="183"/>
      <c r="D34" s="183"/>
      <c r="E34" s="183"/>
      <c r="F34" s="183"/>
      <c r="G34" s="183"/>
    </row>
    <row r="35" spans="1:7">
      <c r="A35" s="10"/>
      <c r="B35" s="183"/>
      <c r="C35" s="183"/>
      <c r="D35" s="183"/>
      <c r="E35" s="183"/>
      <c r="F35" s="183"/>
      <c r="G35" s="183"/>
    </row>
    <row r="36" spans="1:7">
      <c r="A36" s="10"/>
      <c r="B36" s="183"/>
      <c r="C36" s="183"/>
      <c r="D36" s="183"/>
      <c r="E36" s="183"/>
      <c r="F36" s="183"/>
      <c r="G36" s="183"/>
    </row>
    <row r="37" spans="1:7">
      <c r="A37" s="1"/>
      <c r="B37" s="149"/>
      <c r="C37" s="149"/>
      <c r="D37" s="149"/>
      <c r="E37" s="149"/>
      <c r="F37" s="149"/>
      <c r="G37" s="149"/>
    </row>
    <row r="38" spans="1:7">
      <c r="A38" s="1"/>
      <c r="B38" s="149"/>
      <c r="C38" s="149"/>
      <c r="D38" s="149"/>
      <c r="E38" s="149"/>
      <c r="F38" s="149"/>
      <c r="G38" s="149"/>
    </row>
    <row r="39" spans="1:7">
      <c r="A39" s="1"/>
      <c r="B39" s="149"/>
      <c r="C39" s="149"/>
      <c r="D39" s="149"/>
      <c r="E39" s="149"/>
      <c r="F39" s="149"/>
      <c r="G39" s="149"/>
    </row>
    <row r="40" spans="1:7">
      <c r="A40" s="1"/>
      <c r="B40" s="149"/>
      <c r="C40" s="149"/>
      <c r="D40" s="149"/>
      <c r="E40" s="149"/>
      <c r="F40" s="149"/>
      <c r="G40" s="149"/>
    </row>
    <row r="41" spans="1:7">
      <c r="A41" s="1"/>
      <c r="B41" s="149"/>
      <c r="C41" s="149"/>
      <c r="D41" s="149"/>
      <c r="E41" s="149"/>
      <c r="F41" s="149"/>
      <c r="G41" s="149"/>
    </row>
    <row r="42" spans="1:7">
      <c r="A42" s="1"/>
      <c r="B42" s="149"/>
      <c r="C42" s="149"/>
      <c r="D42" s="149"/>
      <c r="E42" s="149"/>
      <c r="F42" s="149"/>
      <c r="G42" s="149"/>
    </row>
    <row r="43" spans="1:7">
      <c r="A43" s="1"/>
      <c r="B43" s="149"/>
      <c r="C43" s="149"/>
      <c r="D43" s="149"/>
      <c r="E43" s="149"/>
      <c r="F43" s="149"/>
      <c r="G43" s="149"/>
    </row>
    <row r="44" spans="1:7">
      <c r="A44" s="1"/>
      <c r="B44" s="149"/>
      <c r="C44" s="149"/>
      <c r="D44" s="149"/>
      <c r="E44" s="149"/>
      <c r="F44" s="149"/>
      <c r="G44" s="149"/>
    </row>
    <row r="45" spans="1:7">
      <c r="A45" s="1"/>
      <c r="B45" s="149"/>
      <c r="C45" s="149"/>
      <c r="D45" s="149"/>
      <c r="E45" s="149"/>
      <c r="F45" s="149"/>
      <c r="G45" s="149"/>
    </row>
    <row r="46" spans="1:7">
      <c r="A46" s="1"/>
      <c r="B46" s="149"/>
      <c r="C46" s="149"/>
      <c r="D46" s="149"/>
      <c r="E46" s="149"/>
      <c r="F46" s="149"/>
      <c r="G46" s="149"/>
    </row>
    <row r="47" spans="1:7">
      <c r="A47" s="1"/>
      <c r="B47" s="149"/>
      <c r="C47" s="149"/>
      <c r="D47" s="149"/>
      <c r="E47" s="149"/>
      <c r="F47" s="149"/>
      <c r="G47" s="149"/>
    </row>
    <row r="48" spans="1:7">
      <c r="A48" s="1"/>
      <c r="B48" s="149"/>
      <c r="C48" s="149"/>
      <c r="D48" s="149"/>
      <c r="E48" s="149"/>
      <c r="F48" s="149"/>
      <c r="G48" s="149"/>
    </row>
    <row r="49" spans="1:7">
      <c r="A49" s="1"/>
      <c r="B49" s="149"/>
      <c r="C49" s="149"/>
      <c r="D49" s="149"/>
      <c r="E49" s="149"/>
      <c r="F49" s="149"/>
      <c r="G49" s="149"/>
    </row>
    <row r="50" spans="1:7">
      <c r="A50" s="1"/>
      <c r="B50" s="149"/>
      <c r="C50" s="149"/>
      <c r="D50" s="149"/>
      <c r="E50" s="149"/>
      <c r="F50" s="149"/>
      <c r="G50" s="149"/>
    </row>
    <row r="51" spans="1:7">
      <c r="B51" s="181"/>
      <c r="C51" s="181"/>
      <c r="D51" s="181"/>
      <c r="E51" s="181"/>
      <c r="F51" s="181"/>
      <c r="G51" s="181"/>
    </row>
    <row r="52" spans="1:7">
      <c r="B52" s="181"/>
      <c r="C52" s="181"/>
      <c r="D52" s="181"/>
      <c r="E52" s="181"/>
      <c r="F52" s="181"/>
      <c r="G52" s="181"/>
    </row>
    <row r="53" spans="1:7">
      <c r="B53" s="181"/>
      <c r="C53" s="181"/>
      <c r="D53" s="181"/>
      <c r="E53" s="181"/>
      <c r="F53" s="181"/>
      <c r="G53" s="181"/>
    </row>
    <row r="54" spans="1:7">
      <c r="B54" s="181"/>
      <c r="C54" s="181"/>
      <c r="D54" s="181"/>
      <c r="E54" s="181"/>
      <c r="F54" s="181"/>
      <c r="G54" s="181"/>
    </row>
    <row r="55" spans="1:7">
      <c r="B55" s="181"/>
      <c r="C55" s="181"/>
      <c r="D55" s="181"/>
      <c r="E55" s="181"/>
      <c r="F55" s="181"/>
      <c r="G55" s="181"/>
    </row>
    <row r="56" spans="1:7">
      <c r="B56" s="181"/>
      <c r="C56" s="181"/>
      <c r="D56" s="181"/>
      <c r="E56" s="181"/>
      <c r="F56" s="181"/>
      <c r="G56" s="181"/>
    </row>
    <row r="57" spans="1:7">
      <c r="B57" s="181"/>
      <c r="C57" s="181"/>
      <c r="D57" s="181"/>
      <c r="E57" s="181"/>
      <c r="F57" s="181"/>
      <c r="G57" s="181"/>
    </row>
    <row r="58" spans="1:7">
      <c r="B58" s="181"/>
      <c r="C58" s="181"/>
      <c r="D58" s="181"/>
      <c r="E58" s="181"/>
      <c r="F58" s="181"/>
      <c r="G58" s="181"/>
    </row>
    <row r="59" spans="1:7">
      <c r="B59" s="181"/>
      <c r="C59" s="181"/>
      <c r="D59" s="181"/>
      <c r="E59" s="181"/>
      <c r="F59" s="181"/>
      <c r="G59" s="181"/>
    </row>
    <row r="60" spans="1:7">
      <c r="B60" s="181"/>
      <c r="C60" s="181"/>
      <c r="D60" s="181"/>
      <c r="E60" s="181"/>
      <c r="F60" s="181"/>
      <c r="G60" s="181"/>
    </row>
    <row r="61" spans="1:7">
      <c r="B61" s="181"/>
      <c r="C61" s="181"/>
      <c r="D61" s="181"/>
      <c r="E61" s="181"/>
      <c r="F61" s="181"/>
      <c r="G61" s="181"/>
    </row>
    <row r="62" spans="1:7">
      <c r="B62" s="181"/>
      <c r="C62" s="181"/>
      <c r="D62" s="181"/>
      <c r="E62" s="181"/>
      <c r="F62" s="181"/>
      <c r="G62" s="181"/>
    </row>
    <row r="63" spans="1:7">
      <c r="B63" s="181"/>
      <c r="C63" s="181"/>
      <c r="D63" s="181"/>
      <c r="E63" s="181"/>
      <c r="F63" s="181"/>
      <c r="G63" s="181"/>
    </row>
    <row r="64" spans="1:7">
      <c r="B64" s="181"/>
      <c r="C64" s="181"/>
      <c r="D64" s="181"/>
      <c r="E64" s="181"/>
      <c r="F64" s="181"/>
      <c r="G64" s="181"/>
    </row>
    <row r="65" spans="2:7">
      <c r="B65" s="181"/>
      <c r="C65" s="181"/>
      <c r="D65" s="181"/>
      <c r="E65" s="181"/>
      <c r="F65" s="181"/>
      <c r="G65" s="181"/>
    </row>
    <row r="66" spans="2:7">
      <c r="B66" s="181"/>
      <c r="C66" s="181"/>
      <c r="D66" s="181"/>
      <c r="E66" s="181"/>
      <c r="F66" s="181"/>
      <c r="G66" s="181"/>
    </row>
    <row r="67" spans="2:7">
      <c r="B67" s="181"/>
      <c r="C67" s="181"/>
      <c r="D67" s="181"/>
      <c r="E67" s="181"/>
      <c r="F67" s="181"/>
      <c r="G67" s="181"/>
    </row>
    <row r="68" spans="2:7">
      <c r="B68" s="181"/>
      <c r="C68" s="181"/>
      <c r="D68" s="181"/>
      <c r="E68" s="181"/>
      <c r="F68" s="181"/>
      <c r="G68" s="181"/>
    </row>
    <row r="69" spans="2:7">
      <c r="B69" s="181"/>
      <c r="C69" s="181"/>
      <c r="D69" s="181"/>
      <c r="E69" s="181"/>
      <c r="F69" s="181"/>
      <c r="G69" s="181"/>
    </row>
    <row r="70" spans="2:7">
      <c r="B70" s="181"/>
      <c r="C70" s="181"/>
      <c r="D70" s="181"/>
      <c r="E70" s="181"/>
      <c r="F70" s="181"/>
      <c r="G70" s="181"/>
    </row>
    <row r="71" spans="2:7">
      <c r="B71" s="181"/>
      <c r="C71" s="181"/>
      <c r="D71" s="181"/>
      <c r="E71" s="181"/>
      <c r="F71" s="181"/>
      <c r="G71" s="181"/>
    </row>
    <row r="72" spans="2:7">
      <c r="B72" s="181"/>
      <c r="C72" s="181"/>
      <c r="D72" s="181"/>
      <c r="E72" s="181"/>
      <c r="F72" s="181"/>
      <c r="G72" s="181"/>
    </row>
    <row r="73" spans="2:7">
      <c r="B73" s="181"/>
      <c r="C73" s="181"/>
      <c r="D73" s="181"/>
      <c r="E73" s="181"/>
      <c r="F73" s="181"/>
      <c r="G73" s="181"/>
    </row>
    <row r="74" spans="2:7">
      <c r="B74" s="181"/>
      <c r="C74" s="181"/>
      <c r="D74" s="181"/>
      <c r="E74" s="181"/>
      <c r="F74" s="181"/>
      <c r="G74" s="181"/>
    </row>
    <row r="75" spans="2:7">
      <c r="B75" s="181"/>
      <c r="C75" s="181"/>
      <c r="D75" s="181"/>
      <c r="E75" s="181"/>
      <c r="F75" s="181"/>
      <c r="G75" s="181"/>
    </row>
    <row r="76" spans="2:7">
      <c r="B76" s="181"/>
      <c r="C76" s="181"/>
      <c r="D76" s="181"/>
      <c r="E76" s="181"/>
      <c r="F76" s="181"/>
      <c r="G76" s="181"/>
    </row>
    <row r="77" spans="2:7">
      <c r="B77" s="181"/>
      <c r="C77" s="181"/>
      <c r="D77" s="181"/>
      <c r="E77" s="181"/>
      <c r="F77" s="181"/>
      <c r="G77" s="181"/>
    </row>
    <row r="78" spans="2:7">
      <c r="B78" s="181"/>
      <c r="C78" s="181"/>
      <c r="D78" s="181"/>
      <c r="E78" s="181"/>
      <c r="F78" s="181"/>
      <c r="G78" s="181"/>
    </row>
    <row r="79" spans="2:7">
      <c r="B79" s="181"/>
      <c r="C79" s="181"/>
      <c r="D79" s="181"/>
      <c r="E79" s="181"/>
      <c r="F79" s="181"/>
      <c r="G79" s="181"/>
    </row>
    <row r="80" spans="2:7">
      <c r="B80" s="181"/>
      <c r="C80" s="181"/>
      <c r="D80" s="181"/>
      <c r="E80" s="181"/>
      <c r="F80" s="181"/>
      <c r="G80" s="181"/>
    </row>
    <row r="81" spans="2:7">
      <c r="B81" s="181"/>
      <c r="C81" s="181"/>
      <c r="D81" s="181"/>
      <c r="E81" s="181"/>
      <c r="F81" s="181"/>
      <c r="G81" s="181"/>
    </row>
    <row r="82" spans="2:7">
      <c r="B82" s="181"/>
      <c r="C82" s="181"/>
      <c r="D82" s="181"/>
      <c r="E82" s="181"/>
      <c r="F82" s="181"/>
      <c r="G82" s="181"/>
    </row>
    <row r="83" spans="2:7">
      <c r="B83" s="181"/>
      <c r="C83" s="181"/>
      <c r="D83" s="181"/>
      <c r="E83" s="181"/>
      <c r="F83" s="181"/>
      <c r="G83" s="181"/>
    </row>
    <row r="84" spans="2:7">
      <c r="B84" s="181"/>
      <c r="C84" s="181"/>
      <c r="D84" s="181"/>
      <c r="E84" s="181"/>
      <c r="F84" s="181"/>
      <c r="G84" s="181"/>
    </row>
    <row r="85" spans="2:7">
      <c r="B85" s="181"/>
      <c r="C85" s="181"/>
      <c r="D85" s="181"/>
      <c r="E85" s="181"/>
      <c r="F85" s="181"/>
      <c r="G85" s="181"/>
    </row>
    <row r="86" spans="2:7">
      <c r="B86" s="181"/>
      <c r="C86" s="181"/>
      <c r="D86" s="181"/>
      <c r="E86" s="181"/>
      <c r="F86" s="181"/>
      <c r="G86" s="181"/>
    </row>
    <row r="87" spans="2:7">
      <c r="B87" s="181"/>
      <c r="C87" s="181"/>
      <c r="D87" s="181"/>
      <c r="E87" s="181"/>
      <c r="F87" s="181"/>
      <c r="G87" s="181"/>
    </row>
    <row r="88" spans="2:7">
      <c r="B88" s="181"/>
      <c r="C88" s="181"/>
      <c r="D88" s="181"/>
      <c r="E88" s="181"/>
      <c r="F88" s="181"/>
      <c r="G88" s="181"/>
    </row>
    <row r="89" spans="2:7">
      <c r="B89" s="181"/>
      <c r="C89" s="181"/>
      <c r="D89" s="181"/>
      <c r="E89" s="181"/>
      <c r="F89" s="181"/>
      <c r="G89" s="181"/>
    </row>
    <row r="90" spans="2:7">
      <c r="B90" s="181"/>
      <c r="C90" s="181"/>
      <c r="D90" s="181"/>
      <c r="E90" s="181"/>
      <c r="F90" s="181"/>
      <c r="G90" s="181"/>
    </row>
    <row r="91" spans="2:7">
      <c r="B91" s="181"/>
      <c r="C91" s="181"/>
      <c r="D91" s="181"/>
      <c r="E91" s="181"/>
      <c r="F91" s="181"/>
      <c r="G91" s="181"/>
    </row>
    <row r="92" spans="2:7">
      <c r="B92" s="181"/>
      <c r="C92" s="181"/>
      <c r="D92" s="181"/>
      <c r="E92" s="181"/>
      <c r="F92" s="181"/>
      <c r="G92" s="181"/>
    </row>
    <row r="93" spans="2:7">
      <c r="B93" s="181"/>
      <c r="C93" s="181"/>
      <c r="D93" s="181"/>
      <c r="E93" s="181"/>
      <c r="F93" s="181"/>
      <c r="G93" s="181"/>
    </row>
    <row r="94" spans="2:7">
      <c r="B94" s="181"/>
      <c r="C94" s="181"/>
      <c r="D94" s="181"/>
      <c r="E94" s="181"/>
      <c r="F94" s="181"/>
      <c r="G94" s="181"/>
    </row>
    <row r="95" spans="2:7">
      <c r="B95" s="181"/>
      <c r="C95" s="181"/>
      <c r="D95" s="181"/>
      <c r="E95" s="181"/>
      <c r="F95" s="181"/>
      <c r="G95" s="181"/>
    </row>
    <row r="96" spans="2:7">
      <c r="B96" s="181"/>
      <c r="C96" s="181"/>
      <c r="D96" s="181"/>
      <c r="E96" s="181"/>
      <c r="F96" s="181"/>
      <c r="G96" s="181"/>
    </row>
    <row r="97" spans="2:7">
      <c r="B97" s="181"/>
      <c r="C97" s="181"/>
      <c r="D97" s="181"/>
      <c r="E97" s="181"/>
      <c r="F97" s="181"/>
      <c r="G97" s="181"/>
    </row>
    <row r="98" spans="2:7">
      <c r="B98" s="181"/>
      <c r="C98" s="181"/>
      <c r="D98" s="181"/>
      <c r="E98" s="181"/>
      <c r="F98" s="181"/>
      <c r="G98" s="181"/>
    </row>
    <row r="99" spans="2:7">
      <c r="B99" s="181"/>
      <c r="C99" s="181"/>
      <c r="D99" s="181"/>
      <c r="E99" s="181"/>
      <c r="F99" s="181"/>
      <c r="G99" s="181"/>
    </row>
    <row r="100" spans="2:7">
      <c r="B100" s="181"/>
      <c r="C100" s="181"/>
      <c r="D100" s="181"/>
      <c r="E100" s="181"/>
      <c r="F100" s="181"/>
      <c r="G100" s="181"/>
    </row>
    <row r="101" spans="2:7">
      <c r="B101" s="181"/>
      <c r="C101" s="181"/>
      <c r="D101" s="181"/>
      <c r="E101" s="181"/>
      <c r="F101" s="181"/>
      <c r="G101" s="181"/>
    </row>
    <row r="102" spans="2:7">
      <c r="B102" s="181"/>
      <c r="C102" s="181"/>
      <c r="D102" s="181"/>
      <c r="E102" s="181"/>
      <c r="F102" s="181"/>
      <c r="G102" s="181"/>
    </row>
    <row r="103" spans="2:7">
      <c r="B103" s="181"/>
      <c r="C103" s="181"/>
      <c r="D103" s="181"/>
      <c r="E103" s="181"/>
      <c r="F103" s="181"/>
      <c r="G103" s="181"/>
    </row>
    <row r="104" spans="2:7">
      <c r="B104" s="181"/>
      <c r="C104" s="181"/>
      <c r="D104" s="181"/>
      <c r="E104" s="181"/>
      <c r="F104" s="181"/>
      <c r="G104" s="181"/>
    </row>
    <row r="105" spans="2:7">
      <c r="B105" s="181"/>
      <c r="C105" s="181"/>
      <c r="D105" s="181"/>
      <c r="E105" s="181"/>
      <c r="F105" s="181"/>
      <c r="G105" s="181"/>
    </row>
    <row r="106" spans="2:7">
      <c r="B106" s="181"/>
      <c r="C106" s="181"/>
      <c r="D106" s="181"/>
      <c r="E106" s="181"/>
      <c r="F106" s="181"/>
      <c r="G106" s="181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0"/>
  <sheetViews>
    <sheetView workbookViewId="0"/>
  </sheetViews>
  <sheetFormatPr baseColWidth="10" defaultColWidth="8.83203125" defaultRowHeight="15"/>
  <cols>
    <col min="1" max="1" width="37.6640625" customWidth="1"/>
    <col min="2" max="4" width="10.6640625" customWidth="1"/>
    <col min="5" max="6" width="9.6640625" customWidth="1"/>
    <col min="10" max="26" width="0" hidden="1" customWidth="1"/>
  </cols>
  <sheetData>
    <row r="1" spans="1:26">
      <c r="A1" s="145" t="s">
        <v>23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>
      <c r="A2" s="145" t="s">
        <v>28</v>
      </c>
      <c r="B2" s="144"/>
      <c r="C2" s="144"/>
      <c r="D2" s="145" t="s">
        <v>19</v>
      </c>
      <c r="E2" s="144"/>
      <c r="F2" s="144"/>
    </row>
    <row r="3" spans="1:26">
      <c r="A3" s="145" t="s">
        <v>26</v>
      </c>
      <c r="B3" s="144"/>
      <c r="C3" s="144"/>
      <c r="D3" s="145" t="s">
        <v>64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222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65</v>
      </c>
      <c r="B8" s="144"/>
      <c r="C8" s="144"/>
      <c r="D8" s="144"/>
      <c r="E8" s="144"/>
      <c r="F8" s="144"/>
    </row>
    <row r="9" spans="1:26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68</v>
      </c>
      <c r="B11" s="157">
        <f>'SO 6035'!L25</f>
        <v>0</v>
      </c>
      <c r="C11" s="157">
        <f>'SO 6035'!M25</f>
        <v>0</v>
      </c>
      <c r="D11" s="157">
        <f>'SO 6035'!I25</f>
        <v>0</v>
      </c>
      <c r="E11" s="158">
        <f>'SO 6035'!P25</f>
        <v>0</v>
      </c>
      <c r="F11" s="158">
        <f>'SO 6035'!S25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69</v>
      </c>
      <c r="B12" s="157">
        <f>'SO 6035'!L30</f>
        <v>0</v>
      </c>
      <c r="C12" s="157">
        <f>'SO 6035'!M30</f>
        <v>0</v>
      </c>
      <c r="D12" s="157">
        <f>'SO 6035'!I30</f>
        <v>0</v>
      </c>
      <c r="E12" s="158">
        <f>'SO 6035'!P30</f>
        <v>0</v>
      </c>
      <c r="F12" s="158">
        <f>'SO 6035'!S30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2" t="s">
        <v>66</v>
      </c>
      <c r="B13" s="159">
        <f>'SO 6035'!L32</f>
        <v>0</v>
      </c>
      <c r="C13" s="159">
        <f>'SO 6035'!M32</f>
        <v>0</v>
      </c>
      <c r="D13" s="159">
        <f>'SO 6035'!I32</f>
        <v>0</v>
      </c>
      <c r="E13" s="160">
        <f>'SO 6035'!P32</f>
        <v>0</v>
      </c>
      <c r="F13" s="160">
        <f>'SO 6035'!S32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1"/>
      <c r="B14" s="149"/>
      <c r="C14" s="149"/>
      <c r="D14" s="149"/>
      <c r="E14" s="148"/>
      <c r="F14" s="148"/>
    </row>
    <row r="15" spans="1:26">
      <c r="A15" s="2" t="s">
        <v>74</v>
      </c>
      <c r="B15" s="159">
        <f>'SO 6035'!L33</f>
        <v>0</v>
      </c>
      <c r="C15" s="159">
        <f>'SO 6035'!M33</f>
        <v>0</v>
      </c>
      <c r="D15" s="159">
        <f>'SO 6035'!I33</f>
        <v>0</v>
      </c>
      <c r="E15" s="160">
        <f>'SO 6035'!P33</f>
        <v>0</v>
      </c>
      <c r="F15" s="160">
        <f>'SO 6035'!S33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>
      <c r="A16" s="1"/>
      <c r="B16" s="149"/>
      <c r="C16" s="149"/>
      <c r="D16" s="149"/>
      <c r="E16" s="148"/>
      <c r="F16" s="148"/>
    </row>
    <row r="17" spans="1:6">
      <c r="A17" s="1"/>
      <c r="B17" s="149"/>
      <c r="C17" s="149"/>
      <c r="D17" s="149"/>
      <c r="E17" s="148"/>
      <c r="F17" s="148"/>
    </row>
    <row r="18" spans="1:6">
      <c r="A18" s="1"/>
      <c r="B18" s="149"/>
      <c r="C18" s="149"/>
      <c r="D18" s="149"/>
      <c r="E18" s="148"/>
      <c r="F18" s="148"/>
    </row>
    <row r="19" spans="1:6">
      <c r="A19" s="1"/>
      <c r="B19" s="149"/>
      <c r="C19" s="149"/>
      <c r="D19" s="149"/>
      <c r="E19" s="148"/>
      <c r="F19" s="148"/>
    </row>
    <row r="20" spans="1:6">
      <c r="A20" s="1"/>
      <c r="B20" s="149"/>
      <c r="C20" s="149"/>
      <c r="D20" s="149"/>
      <c r="E20" s="148"/>
      <c r="F20" s="148"/>
    </row>
    <row r="21" spans="1:6">
      <c r="A21" s="1"/>
      <c r="B21" s="149"/>
      <c r="C21" s="149"/>
      <c r="D21" s="149"/>
      <c r="E21" s="148"/>
      <c r="F21" s="148"/>
    </row>
    <row r="22" spans="1:6">
      <c r="A22" s="1"/>
      <c r="B22" s="149"/>
      <c r="C22" s="149"/>
      <c r="D22" s="149"/>
      <c r="E22" s="148"/>
      <c r="F22" s="148"/>
    </row>
    <row r="23" spans="1:6">
      <c r="A23" s="1"/>
      <c r="B23" s="149"/>
      <c r="C23" s="149"/>
      <c r="D23" s="149"/>
      <c r="E23" s="148"/>
      <c r="F23" s="148"/>
    </row>
    <row r="24" spans="1:6">
      <c r="A24" s="1"/>
      <c r="B24" s="149"/>
      <c r="C24" s="149"/>
      <c r="D24" s="149"/>
      <c r="E24" s="148"/>
      <c r="F24" s="148"/>
    </row>
    <row r="25" spans="1:6">
      <c r="A25" s="1"/>
      <c r="B25" s="149"/>
      <c r="C25" s="149"/>
      <c r="D25" s="149"/>
      <c r="E25" s="148"/>
      <c r="F25" s="148"/>
    </row>
    <row r="26" spans="1:6">
      <c r="A26" s="1"/>
      <c r="B26" s="149"/>
      <c r="C26" s="149"/>
      <c r="D26" s="149"/>
      <c r="E26" s="148"/>
      <c r="F26" s="148"/>
    </row>
    <row r="27" spans="1:6">
      <c r="A27" s="1"/>
      <c r="B27" s="149"/>
      <c r="C27" s="149"/>
      <c r="D27" s="149"/>
      <c r="E27" s="148"/>
      <c r="F27" s="148"/>
    </row>
    <row r="28" spans="1:6">
      <c r="A28" s="1"/>
      <c r="B28" s="149"/>
      <c r="C28" s="149"/>
      <c r="D28" s="149"/>
      <c r="E28" s="148"/>
      <c r="F28" s="148"/>
    </row>
    <row r="29" spans="1:6">
      <c r="A29" s="1"/>
      <c r="B29" s="149"/>
      <c r="C29" s="149"/>
      <c r="D29" s="149"/>
      <c r="E29" s="148"/>
      <c r="F29" s="148"/>
    </row>
    <row r="30" spans="1:6">
      <c r="A30" s="1"/>
      <c r="B30" s="149"/>
      <c r="C30" s="149"/>
      <c r="D30" s="149"/>
      <c r="E30" s="148"/>
      <c r="F30" s="148"/>
    </row>
    <row r="31" spans="1:6">
      <c r="A31" s="1"/>
      <c r="B31" s="149"/>
      <c r="C31" s="149"/>
      <c r="D31" s="149"/>
      <c r="E31" s="148"/>
      <c r="F31" s="148"/>
    </row>
    <row r="32" spans="1: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49"/>
      <c r="C46" s="149"/>
      <c r="D46" s="149"/>
      <c r="E46" s="148"/>
      <c r="F46" s="148"/>
    </row>
    <row r="47" spans="1:6">
      <c r="A47" s="1"/>
      <c r="B47" s="149"/>
      <c r="C47" s="149"/>
      <c r="D47" s="149"/>
      <c r="E47" s="148"/>
      <c r="F47" s="148"/>
    </row>
    <row r="48" spans="1: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33"/>
  <sheetViews>
    <sheetView workbookViewId="0">
      <pane ySplit="8" topLeftCell="A9" activePane="bottomLeft" state="frozen"/>
      <selection pane="bottomLeft" activeCell="F3" sqref="F3"/>
    </sheetView>
  </sheetViews>
  <sheetFormatPr baseColWidth="10" defaultColWidth="8.83203125" defaultRowHeight="15"/>
  <cols>
    <col min="1" max="1" width="4.6640625" customWidth="1"/>
    <col min="2" max="2" width="0" hidden="1" customWidth="1"/>
    <col min="3" max="3" width="10.6640625" customWidth="1"/>
    <col min="4" max="4" width="43.6640625" customWidth="1"/>
    <col min="5" max="5" width="5.6640625" customWidth="1"/>
    <col min="6" max="6" width="9.6640625" customWidth="1"/>
    <col min="7" max="9" width="10.6640625" customWidth="1"/>
    <col min="10" max="15" width="0" hidden="1" customWidth="1"/>
    <col min="16" max="16" width="7.6640625" customWidth="1"/>
    <col min="17" max="18" width="0" hidden="1" customWidth="1"/>
    <col min="19" max="19" width="7.6640625" customWidth="1"/>
    <col min="20" max="26" width="0" hidden="1" customWidth="1"/>
  </cols>
  <sheetData>
    <row r="1" spans="1:26">
      <c r="A1" s="5" t="s">
        <v>23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5" t="s">
        <v>28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5" t="s">
        <v>222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6">
      <c r="A8" s="164" t="s">
        <v>75</v>
      </c>
      <c r="B8" s="164" t="s">
        <v>76</v>
      </c>
      <c r="C8" s="164" t="s">
        <v>77</v>
      </c>
      <c r="D8" s="164" t="s">
        <v>78</v>
      </c>
      <c r="E8" s="164" t="s">
        <v>79</v>
      </c>
      <c r="F8" s="164" t="s">
        <v>80</v>
      </c>
      <c r="G8" s="164" t="s">
        <v>55</v>
      </c>
      <c r="H8" s="164" t="s">
        <v>56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5" customHeight="1">
      <c r="A11" s="171">
        <v>1</v>
      </c>
      <c r="B11" s="168" t="s">
        <v>114</v>
      </c>
      <c r="C11" s="172" t="s">
        <v>223</v>
      </c>
      <c r="D11" s="168" t="s">
        <v>224</v>
      </c>
      <c r="E11" s="168" t="s">
        <v>87</v>
      </c>
      <c r="F11" s="169">
        <v>22.72</v>
      </c>
      <c r="G11" s="170"/>
      <c r="H11" s="170"/>
      <c r="I11" s="170">
        <f t="shared" ref="I11:I24" si="0">ROUND(F11*(G11+H11),2)</f>
        <v>0</v>
      </c>
      <c r="J11" s="168">
        <f t="shared" ref="J11:J24" si="1">ROUND(F11*(N11),2)</f>
        <v>116.1</v>
      </c>
      <c r="K11" s="1">
        <f t="shared" ref="K11:K24" si="2">ROUND(F11*(O11),2)</f>
        <v>0</v>
      </c>
      <c r="L11" s="1">
        <f t="shared" ref="L11:L16" si="3">ROUND(F11*(G11),2)</f>
        <v>0</v>
      </c>
      <c r="M11" s="1"/>
      <c r="N11" s="1">
        <v>5.1100000000000003</v>
      </c>
      <c r="O11" s="1"/>
      <c r="P11" s="167"/>
      <c r="Q11" s="173"/>
      <c r="R11" s="173"/>
      <c r="S11" s="167"/>
      <c r="X11">
        <v>5.7000000000000002E-2</v>
      </c>
      <c r="Z11">
        <v>0</v>
      </c>
    </row>
    <row r="12" spans="1:26" ht="25" customHeight="1">
      <c r="A12" s="171">
        <v>2</v>
      </c>
      <c r="B12" s="168" t="s">
        <v>114</v>
      </c>
      <c r="C12" s="172" t="s">
        <v>225</v>
      </c>
      <c r="D12" s="168" t="s">
        <v>226</v>
      </c>
      <c r="E12" s="168" t="s">
        <v>87</v>
      </c>
      <c r="F12" s="169">
        <v>1.01</v>
      </c>
      <c r="G12" s="170"/>
      <c r="H12" s="170"/>
      <c r="I12" s="170">
        <f t="shared" si="0"/>
        <v>0</v>
      </c>
      <c r="J12" s="168">
        <f t="shared" si="1"/>
        <v>4.8600000000000003</v>
      </c>
      <c r="K12" s="1">
        <f t="shared" si="2"/>
        <v>0</v>
      </c>
      <c r="L12" s="1">
        <f t="shared" si="3"/>
        <v>0</v>
      </c>
      <c r="M12" s="1"/>
      <c r="N12" s="1">
        <v>4.8100000000000005</v>
      </c>
      <c r="O12" s="1"/>
      <c r="P12" s="167"/>
      <c r="Q12" s="173"/>
      <c r="R12" s="173"/>
      <c r="S12" s="167"/>
      <c r="X12">
        <v>5.2999999999999999E-2</v>
      </c>
      <c r="Z12">
        <v>0</v>
      </c>
    </row>
    <row r="13" spans="1:26" ht="25" customHeight="1">
      <c r="A13" s="171">
        <v>3</v>
      </c>
      <c r="B13" s="168" t="s">
        <v>114</v>
      </c>
      <c r="C13" s="172" t="s">
        <v>227</v>
      </c>
      <c r="D13" s="168" t="s">
        <v>228</v>
      </c>
      <c r="E13" s="168" t="s">
        <v>87</v>
      </c>
      <c r="F13" s="169">
        <v>26.73</v>
      </c>
      <c r="G13" s="170"/>
      <c r="H13" s="170"/>
      <c r="I13" s="170">
        <f t="shared" si="0"/>
        <v>0</v>
      </c>
      <c r="J13" s="168">
        <f t="shared" si="1"/>
        <v>59.88</v>
      </c>
      <c r="K13" s="1">
        <f t="shared" si="2"/>
        <v>0</v>
      </c>
      <c r="L13" s="1">
        <f t="shared" si="3"/>
        <v>0</v>
      </c>
      <c r="M13" s="1"/>
      <c r="N13" s="1">
        <v>2.2400000000000002</v>
      </c>
      <c r="O13" s="1"/>
      <c r="P13" s="167"/>
      <c r="Q13" s="173"/>
      <c r="R13" s="173"/>
      <c r="S13" s="167"/>
      <c r="X13">
        <v>0.03</v>
      </c>
      <c r="Z13">
        <v>0</v>
      </c>
    </row>
    <row r="14" spans="1:26" ht="25" customHeight="1">
      <c r="A14" s="171">
        <v>4</v>
      </c>
      <c r="B14" s="168" t="s">
        <v>114</v>
      </c>
      <c r="C14" s="172" t="s">
        <v>229</v>
      </c>
      <c r="D14" s="168" t="s">
        <v>230</v>
      </c>
      <c r="E14" s="168" t="s">
        <v>87</v>
      </c>
      <c r="F14" s="169">
        <v>155.54</v>
      </c>
      <c r="G14" s="170"/>
      <c r="H14" s="170"/>
      <c r="I14" s="170">
        <f t="shared" si="0"/>
        <v>0</v>
      </c>
      <c r="J14" s="168">
        <f t="shared" si="1"/>
        <v>493.06</v>
      </c>
      <c r="K14" s="1">
        <f t="shared" si="2"/>
        <v>0</v>
      </c>
      <c r="L14" s="1">
        <f t="shared" si="3"/>
        <v>0</v>
      </c>
      <c r="M14" s="1"/>
      <c r="N14" s="1">
        <v>3.17</v>
      </c>
      <c r="O14" s="1"/>
      <c r="P14" s="167"/>
      <c r="Q14" s="173"/>
      <c r="R14" s="173"/>
      <c r="S14" s="167"/>
      <c r="X14">
        <v>3.5999999999999997E-2</v>
      </c>
      <c r="Z14">
        <v>0</v>
      </c>
    </row>
    <row r="15" spans="1:26" ht="25" customHeight="1">
      <c r="A15" s="171">
        <v>5</v>
      </c>
      <c r="B15" s="168" t="s">
        <v>114</v>
      </c>
      <c r="C15" s="172" t="s">
        <v>231</v>
      </c>
      <c r="D15" s="168" t="s">
        <v>232</v>
      </c>
      <c r="E15" s="168" t="s">
        <v>87</v>
      </c>
      <c r="F15" s="169">
        <v>25.79</v>
      </c>
      <c r="G15" s="170"/>
      <c r="H15" s="170"/>
      <c r="I15" s="170">
        <f t="shared" si="0"/>
        <v>0</v>
      </c>
      <c r="J15" s="168">
        <f t="shared" si="1"/>
        <v>116.06</v>
      </c>
      <c r="K15" s="1">
        <f t="shared" si="2"/>
        <v>0</v>
      </c>
      <c r="L15" s="1">
        <f t="shared" si="3"/>
        <v>0</v>
      </c>
      <c r="M15" s="1"/>
      <c r="N15" s="1">
        <v>4.5</v>
      </c>
      <c r="O15" s="1"/>
      <c r="P15" s="167"/>
      <c r="Q15" s="173"/>
      <c r="R15" s="173"/>
      <c r="S15" s="167"/>
      <c r="X15">
        <v>8.2000000000000003E-2</v>
      </c>
      <c r="Z15">
        <v>0</v>
      </c>
    </row>
    <row r="16" spans="1:26" ht="25" customHeight="1">
      <c r="A16" s="171">
        <v>6</v>
      </c>
      <c r="B16" s="168" t="s">
        <v>114</v>
      </c>
      <c r="C16" s="172" t="s">
        <v>233</v>
      </c>
      <c r="D16" s="168" t="s">
        <v>234</v>
      </c>
      <c r="E16" s="168" t="s">
        <v>87</v>
      </c>
      <c r="F16" s="169">
        <v>25.79</v>
      </c>
      <c r="G16" s="170"/>
      <c r="H16" s="170"/>
      <c r="I16" s="170">
        <f t="shared" si="0"/>
        <v>0</v>
      </c>
      <c r="J16" s="168">
        <f t="shared" si="1"/>
        <v>60.86</v>
      </c>
      <c r="K16" s="1">
        <f t="shared" si="2"/>
        <v>0</v>
      </c>
      <c r="L16" s="1">
        <f t="shared" si="3"/>
        <v>0</v>
      </c>
      <c r="M16" s="1"/>
      <c r="N16" s="1">
        <v>2.36</v>
      </c>
      <c r="O16" s="1"/>
      <c r="P16" s="167"/>
      <c r="Q16" s="173"/>
      <c r="R16" s="173"/>
      <c r="S16" s="167"/>
      <c r="X16">
        <v>5.3999999999999999E-2</v>
      </c>
      <c r="Z16">
        <v>0</v>
      </c>
    </row>
    <row r="17" spans="1:26" ht="35" customHeight="1">
      <c r="A17" s="171">
        <v>7</v>
      </c>
      <c r="B17" s="168" t="s">
        <v>235</v>
      </c>
      <c r="C17" s="172" t="s">
        <v>236</v>
      </c>
      <c r="D17" s="168" t="s">
        <v>237</v>
      </c>
      <c r="E17" s="168" t="s">
        <v>238</v>
      </c>
      <c r="F17" s="169">
        <v>1</v>
      </c>
      <c r="G17" s="170"/>
      <c r="H17" s="170"/>
      <c r="I17" s="170">
        <f t="shared" si="0"/>
        <v>0</v>
      </c>
      <c r="J17" s="168">
        <f t="shared" si="1"/>
        <v>549.09</v>
      </c>
      <c r="K17" s="1">
        <f t="shared" si="2"/>
        <v>0</v>
      </c>
      <c r="L17" s="1"/>
      <c r="M17" s="1">
        <f t="shared" ref="M17:M24" si="4">ROUND(F17*(H17),2)</f>
        <v>0</v>
      </c>
      <c r="N17" s="1">
        <v>549.09</v>
      </c>
      <c r="O17" s="1"/>
      <c r="P17" s="167"/>
      <c r="Q17" s="173"/>
      <c r="R17" s="173"/>
      <c r="S17" s="167"/>
      <c r="Z17">
        <v>0</v>
      </c>
    </row>
    <row r="18" spans="1:26" ht="25" customHeight="1">
      <c r="A18" s="171">
        <v>8</v>
      </c>
      <c r="B18" s="168" t="s">
        <v>235</v>
      </c>
      <c r="C18" s="172" t="s">
        <v>239</v>
      </c>
      <c r="D18" s="168" t="s">
        <v>240</v>
      </c>
      <c r="E18" s="168" t="s">
        <v>238</v>
      </c>
      <c r="F18" s="169">
        <v>9</v>
      </c>
      <c r="G18" s="170"/>
      <c r="H18" s="170"/>
      <c r="I18" s="170">
        <f t="shared" si="0"/>
        <v>0</v>
      </c>
      <c r="J18" s="168">
        <f t="shared" si="1"/>
        <v>3600.81</v>
      </c>
      <c r="K18" s="1">
        <f t="shared" si="2"/>
        <v>0</v>
      </c>
      <c r="L18" s="1"/>
      <c r="M18" s="1">
        <f t="shared" si="4"/>
        <v>0</v>
      </c>
      <c r="N18" s="1">
        <v>400.09</v>
      </c>
      <c r="O18" s="1"/>
      <c r="P18" s="167"/>
      <c r="Q18" s="173"/>
      <c r="R18" s="173"/>
      <c r="S18" s="167"/>
      <c r="Z18">
        <v>0</v>
      </c>
    </row>
    <row r="19" spans="1:26" ht="25" customHeight="1">
      <c r="A19" s="171">
        <v>9</v>
      </c>
      <c r="B19" s="168" t="s">
        <v>235</v>
      </c>
      <c r="C19" s="172" t="s">
        <v>241</v>
      </c>
      <c r="D19" s="168" t="s">
        <v>242</v>
      </c>
      <c r="E19" s="168" t="s">
        <v>238</v>
      </c>
      <c r="F19" s="169">
        <v>2</v>
      </c>
      <c r="G19" s="170"/>
      <c r="H19" s="170"/>
      <c r="I19" s="170">
        <f t="shared" si="0"/>
        <v>0</v>
      </c>
      <c r="J19" s="168">
        <f t="shared" si="1"/>
        <v>277.2</v>
      </c>
      <c r="K19" s="1">
        <f t="shared" si="2"/>
        <v>0</v>
      </c>
      <c r="L19" s="1"/>
      <c r="M19" s="1">
        <f t="shared" si="4"/>
        <v>0</v>
      </c>
      <c r="N19" s="1">
        <v>138.6</v>
      </c>
      <c r="O19" s="1"/>
      <c r="P19" s="167"/>
      <c r="Q19" s="173"/>
      <c r="R19" s="173"/>
      <c r="S19" s="167"/>
      <c r="Z19">
        <v>0</v>
      </c>
    </row>
    <row r="20" spans="1:26" ht="25" customHeight="1">
      <c r="A20" s="171">
        <v>10</v>
      </c>
      <c r="B20" s="168" t="s">
        <v>235</v>
      </c>
      <c r="C20" s="172" t="s">
        <v>243</v>
      </c>
      <c r="D20" s="168" t="s">
        <v>244</v>
      </c>
      <c r="E20" s="168" t="s">
        <v>238</v>
      </c>
      <c r="F20" s="169">
        <v>45</v>
      </c>
      <c r="G20" s="170"/>
      <c r="H20" s="170"/>
      <c r="I20" s="170">
        <f t="shared" si="0"/>
        <v>0</v>
      </c>
      <c r="J20" s="168">
        <f t="shared" si="1"/>
        <v>14121.45</v>
      </c>
      <c r="K20" s="1">
        <f t="shared" si="2"/>
        <v>0</v>
      </c>
      <c r="L20" s="1"/>
      <c r="M20" s="1">
        <f t="shared" si="4"/>
        <v>0</v>
      </c>
      <c r="N20" s="1">
        <v>313.81</v>
      </c>
      <c r="O20" s="1"/>
      <c r="P20" s="167"/>
      <c r="Q20" s="173"/>
      <c r="R20" s="173"/>
      <c r="S20" s="167"/>
      <c r="Z20">
        <v>0</v>
      </c>
    </row>
    <row r="21" spans="1:26" ht="25">
      <c r="A21" s="171">
        <v>11</v>
      </c>
      <c r="B21" s="168" t="s">
        <v>235</v>
      </c>
      <c r="C21" s="172" t="s">
        <v>245</v>
      </c>
      <c r="D21" s="168" t="s">
        <v>246</v>
      </c>
      <c r="E21" s="168" t="s">
        <v>238</v>
      </c>
      <c r="F21" s="169">
        <v>30</v>
      </c>
      <c r="G21" s="170"/>
      <c r="H21" s="170"/>
      <c r="I21" s="170">
        <f t="shared" si="0"/>
        <v>0</v>
      </c>
      <c r="J21" s="168">
        <f t="shared" si="1"/>
        <v>12685.5</v>
      </c>
      <c r="K21" s="1">
        <f t="shared" si="2"/>
        <v>0</v>
      </c>
      <c r="L21" s="1"/>
      <c r="M21" s="1">
        <f t="shared" si="4"/>
        <v>0</v>
      </c>
      <c r="N21" s="1">
        <v>422.85</v>
      </c>
      <c r="O21" s="1"/>
      <c r="P21" s="167"/>
      <c r="Q21" s="173"/>
      <c r="R21" s="173"/>
      <c r="S21" s="167"/>
      <c r="Z21">
        <v>0</v>
      </c>
    </row>
    <row r="22" spans="1:26" ht="25" customHeight="1">
      <c r="A22" s="171">
        <v>12</v>
      </c>
      <c r="B22" s="168" t="s">
        <v>235</v>
      </c>
      <c r="C22" s="172" t="s">
        <v>247</v>
      </c>
      <c r="D22" s="168" t="s">
        <v>248</v>
      </c>
      <c r="E22" s="168" t="s">
        <v>238</v>
      </c>
      <c r="F22" s="169">
        <v>1</v>
      </c>
      <c r="G22" s="170"/>
      <c r="H22" s="170"/>
      <c r="I22" s="170">
        <f t="shared" si="0"/>
        <v>0</v>
      </c>
      <c r="J22" s="168">
        <f t="shared" si="1"/>
        <v>544.21</v>
      </c>
      <c r="K22" s="1">
        <f t="shared" si="2"/>
        <v>0</v>
      </c>
      <c r="L22" s="1"/>
      <c r="M22" s="1">
        <f t="shared" si="4"/>
        <v>0</v>
      </c>
      <c r="N22" s="1">
        <v>544.21</v>
      </c>
      <c r="O22" s="1"/>
      <c r="P22" s="167"/>
      <c r="Q22" s="173"/>
      <c r="R22" s="173"/>
      <c r="S22" s="167"/>
      <c r="Z22">
        <v>0</v>
      </c>
    </row>
    <row r="23" spans="1:26" ht="25" customHeight="1">
      <c r="A23" s="171">
        <v>13</v>
      </c>
      <c r="B23" s="168" t="s">
        <v>235</v>
      </c>
      <c r="C23" s="172" t="s">
        <v>249</v>
      </c>
      <c r="D23" s="168" t="s">
        <v>250</v>
      </c>
      <c r="E23" s="168" t="s">
        <v>238</v>
      </c>
      <c r="F23" s="169">
        <v>1</v>
      </c>
      <c r="G23" s="170"/>
      <c r="H23" s="170"/>
      <c r="I23" s="170">
        <f t="shared" si="0"/>
        <v>0</v>
      </c>
      <c r="J23" s="168">
        <f t="shared" si="1"/>
        <v>680.26</v>
      </c>
      <c r="K23" s="1">
        <f t="shared" si="2"/>
        <v>0</v>
      </c>
      <c r="L23" s="1"/>
      <c r="M23" s="1">
        <f t="shared" si="4"/>
        <v>0</v>
      </c>
      <c r="N23" s="1">
        <v>680.26</v>
      </c>
      <c r="O23" s="1"/>
      <c r="P23" s="167"/>
      <c r="Q23" s="173"/>
      <c r="R23" s="173"/>
      <c r="S23" s="167"/>
      <c r="Z23">
        <v>0</v>
      </c>
    </row>
    <row r="24" spans="1:26" ht="35" customHeight="1">
      <c r="A24" s="171">
        <v>14</v>
      </c>
      <c r="B24" s="168" t="s">
        <v>235</v>
      </c>
      <c r="C24" s="172" t="s">
        <v>251</v>
      </c>
      <c r="D24" s="168" t="s">
        <v>252</v>
      </c>
      <c r="E24" s="168" t="s">
        <v>238</v>
      </c>
      <c r="F24" s="169">
        <v>1</v>
      </c>
      <c r="G24" s="170"/>
      <c r="H24" s="170"/>
      <c r="I24" s="170">
        <f t="shared" si="0"/>
        <v>0</v>
      </c>
      <c r="J24" s="168">
        <f t="shared" si="1"/>
        <v>3301.43</v>
      </c>
      <c r="K24" s="1">
        <f t="shared" si="2"/>
        <v>0</v>
      </c>
      <c r="L24" s="1"/>
      <c r="M24" s="1">
        <f t="shared" si="4"/>
        <v>0</v>
      </c>
      <c r="N24" s="1">
        <v>3301.43</v>
      </c>
      <c r="O24" s="1"/>
      <c r="P24" s="167"/>
      <c r="Q24" s="173"/>
      <c r="R24" s="173"/>
      <c r="S24" s="167"/>
      <c r="Z24">
        <v>0</v>
      </c>
    </row>
    <row r="25" spans="1:26">
      <c r="A25" s="156"/>
      <c r="B25" s="156"/>
      <c r="C25" s="156"/>
      <c r="D25" s="156" t="s">
        <v>68</v>
      </c>
      <c r="E25" s="156"/>
      <c r="F25" s="167"/>
      <c r="G25" s="159">
        <f>ROUND((SUM(L10:L24))/1,2)</f>
        <v>0</v>
      </c>
      <c r="H25" s="159">
        <f>ROUND((SUM(M10:M24))/1,2)</f>
        <v>0</v>
      </c>
      <c r="I25" s="159">
        <f>ROUND((SUM(I10:I24))/1,2)</f>
        <v>0</v>
      </c>
      <c r="J25" s="156"/>
      <c r="K25" s="156"/>
      <c r="L25" s="156">
        <f>ROUND((SUM(L10:L24))/1,2)</f>
        <v>0</v>
      </c>
      <c r="M25" s="156">
        <f>ROUND((SUM(M10:M24))/1,2)</f>
        <v>0</v>
      </c>
      <c r="N25" s="156"/>
      <c r="O25" s="156"/>
      <c r="P25" s="174">
        <f>ROUND((SUM(P10:P24))/1,2)</f>
        <v>0</v>
      </c>
      <c r="Q25" s="153"/>
      <c r="R25" s="153"/>
      <c r="S25" s="174">
        <f>ROUND((SUM(S10:S24))/1,2)</f>
        <v>0</v>
      </c>
      <c r="T25" s="153"/>
      <c r="U25" s="153"/>
      <c r="V25" s="153"/>
      <c r="W25" s="153"/>
      <c r="X25" s="153"/>
      <c r="Y25" s="153"/>
      <c r="Z25" s="153"/>
    </row>
    <row r="26" spans="1:26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>
      <c r="A27" s="156"/>
      <c r="B27" s="156"/>
      <c r="C27" s="156"/>
      <c r="D27" s="156" t="s">
        <v>69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5" customHeight="1">
      <c r="A28" s="171">
        <v>15</v>
      </c>
      <c r="B28" s="168" t="s">
        <v>120</v>
      </c>
      <c r="C28" s="172" t="s">
        <v>121</v>
      </c>
      <c r="D28" s="168" t="s">
        <v>122</v>
      </c>
      <c r="E28" s="168" t="s">
        <v>123</v>
      </c>
      <c r="F28" s="169">
        <v>11.26</v>
      </c>
      <c r="G28" s="170"/>
      <c r="H28" s="170"/>
      <c r="I28" s="170">
        <f>ROUND(F28*(G28+H28),2)</f>
        <v>0</v>
      </c>
      <c r="J28" s="168">
        <f>ROUND(F28*(N28),2)</f>
        <v>316.52</v>
      </c>
      <c r="K28" s="1">
        <f>ROUND(F28*(O28),2)</f>
        <v>0</v>
      </c>
      <c r="L28" s="1">
        <f>ROUND(F28*(G28),2)</f>
        <v>0</v>
      </c>
      <c r="M28" s="1"/>
      <c r="N28" s="1">
        <v>28.11</v>
      </c>
      <c r="O28" s="1"/>
      <c r="P28" s="167"/>
      <c r="Q28" s="173"/>
      <c r="R28" s="173"/>
      <c r="S28" s="167"/>
      <c r="Z28">
        <v>0</v>
      </c>
    </row>
    <row r="29" spans="1:26" ht="25" customHeight="1">
      <c r="A29" s="171">
        <v>16</v>
      </c>
      <c r="B29" s="168" t="s">
        <v>84</v>
      </c>
      <c r="C29" s="172" t="s">
        <v>124</v>
      </c>
      <c r="D29" s="168" t="s">
        <v>125</v>
      </c>
      <c r="E29" s="168" t="s">
        <v>123</v>
      </c>
      <c r="F29" s="169">
        <v>6.5</v>
      </c>
      <c r="G29" s="170"/>
      <c r="H29" s="170"/>
      <c r="I29" s="170">
        <f>ROUND(F29*(G29+H29),2)</f>
        <v>0</v>
      </c>
      <c r="J29" s="168">
        <f>ROUND(F29*(N29),2)</f>
        <v>52.26</v>
      </c>
      <c r="K29" s="1">
        <f>ROUND(F29*(O29),2)</f>
        <v>0</v>
      </c>
      <c r="L29" s="1">
        <f>ROUND(F29*(G29),2)</f>
        <v>0</v>
      </c>
      <c r="M29" s="1"/>
      <c r="N29" s="1">
        <v>8.0399999999999991</v>
      </c>
      <c r="O29" s="1"/>
      <c r="P29" s="167"/>
      <c r="Q29" s="173"/>
      <c r="R29" s="173"/>
      <c r="S29" s="167"/>
      <c r="Z29">
        <v>0</v>
      </c>
    </row>
    <row r="30" spans="1:26">
      <c r="A30" s="156"/>
      <c r="B30" s="156"/>
      <c r="C30" s="156"/>
      <c r="D30" s="156" t="s">
        <v>69</v>
      </c>
      <c r="E30" s="156"/>
      <c r="F30" s="167"/>
      <c r="G30" s="159">
        <f>ROUND((SUM(L27:L29))/1,2)</f>
        <v>0</v>
      </c>
      <c r="H30" s="159">
        <f>ROUND((SUM(M27:M29))/1,2)</f>
        <v>0</v>
      </c>
      <c r="I30" s="159">
        <f>ROUND((SUM(I27:I29))/1,2)</f>
        <v>0</v>
      </c>
      <c r="J30" s="156"/>
      <c r="K30" s="156"/>
      <c r="L30" s="156">
        <f>ROUND((SUM(L27:L29))/1,2)</f>
        <v>0</v>
      </c>
      <c r="M30" s="156">
        <f>ROUND((SUM(M27:M29))/1,2)</f>
        <v>0</v>
      </c>
      <c r="N30" s="156"/>
      <c r="O30" s="156"/>
      <c r="P30" s="174">
        <f>ROUND((SUM(P27:P29))/1,2)</f>
        <v>0</v>
      </c>
      <c r="S30" s="167">
        <f>ROUND((SUM(S27:S29))/1,2)</f>
        <v>0</v>
      </c>
    </row>
    <row r="31" spans="1:26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>
      <c r="A32" s="156"/>
      <c r="B32" s="156"/>
      <c r="C32" s="156"/>
      <c r="D32" s="2" t="s">
        <v>66</v>
      </c>
      <c r="E32" s="156"/>
      <c r="F32" s="167"/>
      <c r="G32" s="159">
        <f>ROUND((SUM(L9:L31))/2,2)</f>
        <v>0</v>
      </c>
      <c r="H32" s="159">
        <f>ROUND((SUM(M9:M31))/2,2)</f>
        <v>0</v>
      </c>
      <c r="I32" s="159">
        <f>ROUND((SUM(I9:I31))/2,2)</f>
        <v>0</v>
      </c>
      <c r="J32" s="156"/>
      <c r="K32" s="156"/>
      <c r="L32" s="156">
        <f>ROUND((SUM(L9:L31))/2,2)</f>
        <v>0</v>
      </c>
      <c r="M32" s="156">
        <f>ROUND((SUM(M9:M31))/2,2)</f>
        <v>0</v>
      </c>
      <c r="N32" s="156"/>
      <c r="O32" s="156"/>
      <c r="P32" s="174">
        <f>ROUND((SUM(P9:P31))/2,2)</f>
        <v>0</v>
      </c>
      <c r="S32" s="174">
        <f>ROUND((SUM(S9:S31))/2,2)</f>
        <v>0</v>
      </c>
    </row>
    <row r="33" spans="1:26">
      <c r="A33" s="178" t="s">
        <v>14</v>
      </c>
      <c r="B33" s="175"/>
      <c r="C33" s="175"/>
      <c r="D33" s="175"/>
      <c r="E33" s="175"/>
      <c r="F33" s="176" t="s">
        <v>74</v>
      </c>
      <c r="G33" s="177">
        <f>ROUND((SUM(L9:L32))/3,2)</f>
        <v>0</v>
      </c>
      <c r="H33" s="177">
        <f>ROUND((SUM(M9:M32))/3,2)</f>
        <v>0</v>
      </c>
      <c r="I33" s="177">
        <f>ROUND((SUM(I9:I32))/3,2)</f>
        <v>0</v>
      </c>
      <c r="J33" s="175"/>
      <c r="K33" s="175">
        <f>ROUND((SUM(K9:K32)),2)</f>
        <v>0</v>
      </c>
      <c r="L33" s="175">
        <f>ROUND((SUM(L9:L32))/3,2)</f>
        <v>0</v>
      </c>
      <c r="M33" s="175">
        <f>ROUND((SUM(M9:M32))/3,2)</f>
        <v>0</v>
      </c>
      <c r="N33" s="175"/>
      <c r="O33" s="175"/>
      <c r="P33" s="176">
        <f>ROUND((SUM(P9:P32))/3,2)</f>
        <v>0</v>
      </c>
      <c r="S33" s="176">
        <f>ROUND((SUM(S9:S32))/3,2)</f>
        <v>0</v>
      </c>
      <c r="Z33">
        <f>(SUM(Z9:Z32))</f>
        <v>0</v>
      </c>
    </row>
  </sheetData>
  <printOptions horizontalCentered="1" gridLines="1"/>
  <pageMargins left="1.1111111111111112E-2" right="1.1111111111111112E-2" top="0.75" bottom="0.75" header="0.3" footer="0.3"/>
  <pageSetup paperSize="9" scale="85" orientation="portrait" horizontalDpi="4294967293" verticalDpi="4294967293" r:id="rId1"/>
  <headerFooter>
    <oddHeader>&amp;C&amp;B&amp; Rozpočet Zníženie energetickej náročnosti výrobnej haly spoločnosti Variakov a.s., Košice-Šaca, k.ú. Železiarne, č. parcely 53-2 / Výplne otvorov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1"/>
  <sheetViews>
    <sheetView workbookViewId="0">
      <selection activeCell="F17" sqref="F17"/>
    </sheetView>
  </sheetViews>
  <sheetFormatPr baseColWidth="10" defaultColWidth="8.83203125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8" customHeight="1" thickBot="1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>
      <c r="A3" s="11"/>
      <c r="B3" s="40" t="s">
        <v>253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/>
    </row>
    <row r="6" spans="1:23" ht="18" customHeight="1" thickTop="1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>
      <c r="A10" s="11"/>
      <c r="B10" s="45" t="s">
        <v>28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>
      <c r="A16" s="11"/>
      <c r="B16" s="94">
        <v>1</v>
      </c>
      <c r="C16" s="95" t="s">
        <v>30</v>
      </c>
      <c r="D16" s="96">
        <f>'Rekap 6036'!B12</f>
        <v>0</v>
      </c>
      <c r="E16" s="97">
        <v>0</v>
      </c>
      <c r="F16" s="106"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6036'!Z17</f>
        <v>0</v>
      </c>
    </row>
    <row r="18" spans="1:26" ht="18" customHeight="1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6036'!K9:'SO 6036'!K16)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6036'!K9:'SO 6036'!K16)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0"/>
  <sheetViews>
    <sheetView workbookViewId="0"/>
  </sheetViews>
  <sheetFormatPr baseColWidth="10" defaultColWidth="8.83203125" defaultRowHeight="15"/>
  <cols>
    <col min="1" max="1" width="37.6640625" customWidth="1"/>
    <col min="2" max="4" width="10.6640625" customWidth="1"/>
    <col min="5" max="6" width="9.6640625" customWidth="1"/>
    <col min="10" max="26" width="0" hidden="1" customWidth="1"/>
  </cols>
  <sheetData>
    <row r="1" spans="1:26">
      <c r="A1" s="145" t="s">
        <v>23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>
      <c r="A2" s="145" t="s">
        <v>28</v>
      </c>
      <c r="B2" s="144"/>
      <c r="C2" s="144"/>
      <c r="D2" s="145" t="s">
        <v>19</v>
      </c>
      <c r="E2" s="144"/>
      <c r="F2" s="144"/>
    </row>
    <row r="3" spans="1:26">
      <c r="A3" s="145" t="s">
        <v>26</v>
      </c>
      <c r="B3" s="144"/>
      <c r="C3" s="144"/>
      <c r="D3" s="145" t="s">
        <v>64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253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65</v>
      </c>
      <c r="B8" s="144"/>
      <c r="C8" s="144"/>
      <c r="D8" s="144"/>
      <c r="E8" s="144"/>
      <c r="F8" s="144"/>
    </row>
    <row r="9" spans="1:26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68</v>
      </c>
      <c r="B11" s="157">
        <f>'SO 6036'!L14</f>
        <v>0</v>
      </c>
      <c r="C11" s="157">
        <f>'SO 6036'!M14</f>
        <v>0</v>
      </c>
      <c r="D11" s="157">
        <f>'SO 6036'!I14</f>
        <v>0</v>
      </c>
      <c r="E11" s="158">
        <f>'SO 6036'!P14</f>
        <v>0</v>
      </c>
      <c r="F11" s="158">
        <f>'SO 6036'!S14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2" t="s">
        <v>66</v>
      </c>
      <c r="B12" s="159">
        <f>'SO 6036'!L16</f>
        <v>0</v>
      </c>
      <c r="C12" s="159">
        <f>'SO 6036'!M16</f>
        <v>0</v>
      </c>
      <c r="D12" s="159">
        <f>'SO 6036'!I16</f>
        <v>0</v>
      </c>
      <c r="E12" s="160">
        <f>'SO 6036'!P16</f>
        <v>0</v>
      </c>
      <c r="F12" s="160">
        <f>'SO 6036'!S16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"/>
      <c r="B13" s="149"/>
      <c r="C13" s="149"/>
      <c r="D13" s="149"/>
      <c r="E13" s="148"/>
      <c r="F13" s="148"/>
    </row>
    <row r="14" spans="1:26">
      <c r="A14" s="2" t="s">
        <v>74</v>
      </c>
      <c r="B14" s="159">
        <f>'SO 6036'!L17</f>
        <v>0</v>
      </c>
      <c r="C14" s="159">
        <f>'SO 6036'!M17</f>
        <v>0</v>
      </c>
      <c r="D14" s="159">
        <f>'SO 6036'!I17</f>
        <v>0</v>
      </c>
      <c r="E14" s="160">
        <f>'SO 6036'!P17</f>
        <v>0</v>
      </c>
      <c r="F14" s="160">
        <f>'SO 6036'!S17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1"/>
      <c r="B16" s="149"/>
      <c r="C16" s="149"/>
      <c r="D16" s="149"/>
      <c r="E16" s="148"/>
      <c r="F16" s="148"/>
    </row>
    <row r="17" spans="1:6">
      <c r="A17" s="1"/>
      <c r="B17" s="149"/>
      <c r="C17" s="149"/>
      <c r="D17" s="149"/>
      <c r="E17" s="148"/>
      <c r="F17" s="148"/>
    </row>
    <row r="18" spans="1:6">
      <c r="A18" s="1"/>
      <c r="B18" s="149"/>
      <c r="C18" s="149"/>
      <c r="D18" s="149"/>
      <c r="E18" s="148"/>
      <c r="F18" s="148"/>
    </row>
    <row r="19" spans="1:6">
      <c r="A19" s="1"/>
      <c r="B19" s="149"/>
      <c r="C19" s="149"/>
      <c r="D19" s="149"/>
      <c r="E19" s="148"/>
      <c r="F19" s="148"/>
    </row>
    <row r="20" spans="1:6">
      <c r="A20" s="1"/>
      <c r="B20" s="149"/>
      <c r="C20" s="149"/>
      <c r="D20" s="149"/>
      <c r="E20" s="148"/>
      <c r="F20" s="148"/>
    </row>
    <row r="21" spans="1:6">
      <c r="A21" s="1"/>
      <c r="B21" s="149"/>
      <c r="C21" s="149"/>
      <c r="D21" s="149"/>
      <c r="E21" s="148"/>
      <c r="F21" s="148"/>
    </row>
    <row r="22" spans="1:6">
      <c r="A22" s="1"/>
      <c r="B22" s="149"/>
      <c r="C22" s="149"/>
      <c r="D22" s="149"/>
      <c r="E22" s="148"/>
      <c r="F22" s="148"/>
    </row>
    <row r="23" spans="1:6">
      <c r="A23" s="1"/>
      <c r="B23" s="149"/>
      <c r="C23" s="149"/>
      <c r="D23" s="149"/>
      <c r="E23" s="148"/>
      <c r="F23" s="148"/>
    </row>
    <row r="24" spans="1:6">
      <c r="A24" s="1"/>
      <c r="B24" s="149"/>
      <c r="C24" s="149"/>
      <c r="D24" s="149"/>
      <c r="E24" s="148"/>
      <c r="F24" s="148"/>
    </row>
    <row r="25" spans="1:6">
      <c r="A25" s="1"/>
      <c r="B25" s="149"/>
      <c r="C25" s="149"/>
      <c r="D25" s="149"/>
      <c r="E25" s="148"/>
      <c r="F25" s="148"/>
    </row>
    <row r="26" spans="1:6">
      <c r="A26" s="1"/>
      <c r="B26" s="149"/>
      <c r="C26" s="149"/>
      <c r="D26" s="149"/>
      <c r="E26" s="148"/>
      <c r="F26" s="148"/>
    </row>
    <row r="27" spans="1:6">
      <c r="A27" s="1"/>
      <c r="B27" s="149"/>
      <c r="C27" s="149"/>
      <c r="D27" s="149"/>
      <c r="E27" s="148"/>
      <c r="F27" s="148"/>
    </row>
    <row r="28" spans="1:6">
      <c r="A28" s="1"/>
      <c r="B28" s="149"/>
      <c r="C28" s="149"/>
      <c r="D28" s="149"/>
      <c r="E28" s="148"/>
      <c r="F28" s="148"/>
    </row>
    <row r="29" spans="1:6">
      <c r="A29" s="1"/>
      <c r="B29" s="149"/>
      <c r="C29" s="149"/>
      <c r="D29" s="149"/>
      <c r="E29" s="148"/>
      <c r="F29" s="148"/>
    </row>
    <row r="30" spans="1:6">
      <c r="A30" s="1"/>
      <c r="B30" s="149"/>
      <c r="C30" s="149"/>
      <c r="D30" s="149"/>
      <c r="E30" s="148"/>
      <c r="F30" s="148"/>
    </row>
    <row r="31" spans="1:6">
      <c r="A31" s="1"/>
      <c r="B31" s="149"/>
      <c r="C31" s="149"/>
      <c r="D31" s="149"/>
      <c r="E31" s="148"/>
      <c r="F31" s="148"/>
    </row>
    <row r="32" spans="1: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49"/>
      <c r="C46" s="149"/>
      <c r="D46" s="149"/>
      <c r="E46" s="148"/>
      <c r="F46" s="148"/>
    </row>
    <row r="47" spans="1:6">
      <c r="A47" s="1"/>
      <c r="B47" s="149"/>
      <c r="C47" s="149"/>
      <c r="D47" s="149"/>
      <c r="E47" s="148"/>
      <c r="F47" s="148"/>
    </row>
    <row r="48" spans="1: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7"/>
  <sheetViews>
    <sheetView workbookViewId="0">
      <pane ySplit="8" topLeftCell="A9" activePane="bottomLeft" state="frozen"/>
      <selection pane="bottomLeft" activeCell="F3" sqref="F3"/>
    </sheetView>
  </sheetViews>
  <sheetFormatPr baseColWidth="10" defaultColWidth="8.83203125" defaultRowHeight="15"/>
  <cols>
    <col min="1" max="1" width="4.6640625" customWidth="1"/>
    <col min="2" max="2" width="0" hidden="1" customWidth="1"/>
    <col min="3" max="3" width="10.6640625" customWidth="1"/>
    <col min="4" max="4" width="43.6640625" customWidth="1"/>
    <col min="5" max="5" width="5.6640625" customWidth="1"/>
    <col min="6" max="7" width="9.6640625" customWidth="1"/>
    <col min="8" max="9" width="10.6640625" customWidth="1"/>
    <col min="10" max="15" width="0" hidden="1" customWidth="1"/>
    <col min="16" max="16" width="7.6640625" customWidth="1"/>
    <col min="17" max="18" width="0" hidden="1" customWidth="1"/>
    <col min="19" max="19" width="7.6640625" customWidth="1"/>
    <col min="20" max="26" width="0" hidden="1" customWidth="1"/>
  </cols>
  <sheetData>
    <row r="1" spans="1:26">
      <c r="A1" s="5" t="s">
        <v>23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5" t="s">
        <v>28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5" t="s">
        <v>253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6">
      <c r="A8" s="164" t="s">
        <v>75</v>
      </c>
      <c r="B8" s="164" t="s">
        <v>76</v>
      </c>
      <c r="C8" s="164" t="s">
        <v>77</v>
      </c>
      <c r="D8" s="164" t="s">
        <v>78</v>
      </c>
      <c r="E8" s="164" t="s">
        <v>79</v>
      </c>
      <c r="F8" s="164" t="s">
        <v>80</v>
      </c>
      <c r="G8" s="164" t="s">
        <v>55</v>
      </c>
      <c r="H8" s="164" t="s">
        <v>56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5" customHeight="1">
      <c r="A11" s="171">
        <v>1</v>
      </c>
      <c r="B11" s="168" t="s">
        <v>235</v>
      </c>
      <c r="C11" s="172" t="s">
        <v>254</v>
      </c>
      <c r="D11" s="168" t="s">
        <v>255</v>
      </c>
      <c r="E11" s="168" t="s">
        <v>256</v>
      </c>
      <c r="F11" s="169">
        <v>1</v>
      </c>
      <c r="G11" s="170"/>
      <c r="H11" s="170"/>
      <c r="I11" s="170">
        <f>ROUND(F11*(G11+H11),2)</f>
        <v>0</v>
      </c>
      <c r="J11" s="168">
        <f>ROUND(F11*(N11),2)</f>
        <v>3557.92</v>
      </c>
      <c r="K11" s="1">
        <f>ROUND(F11*(O11),2)</f>
        <v>0</v>
      </c>
      <c r="L11" s="1"/>
      <c r="M11" s="1">
        <f>ROUND(F11*(H11),2)</f>
        <v>0</v>
      </c>
      <c r="N11" s="1">
        <v>3557.92</v>
      </c>
      <c r="O11" s="1"/>
      <c r="P11" s="167"/>
      <c r="Q11" s="173"/>
      <c r="R11" s="173"/>
      <c r="S11" s="167"/>
      <c r="Z11">
        <v>0</v>
      </c>
    </row>
    <row r="12" spans="1:26" ht="25" customHeight="1">
      <c r="A12" s="171">
        <v>2</v>
      </c>
      <c r="B12" s="168" t="s">
        <v>235</v>
      </c>
      <c r="C12" s="172" t="s">
        <v>257</v>
      </c>
      <c r="D12" s="168" t="s">
        <v>258</v>
      </c>
      <c r="E12" s="168" t="s">
        <v>256</v>
      </c>
      <c r="F12" s="169">
        <v>1</v>
      </c>
      <c r="G12" s="170"/>
      <c r="H12" s="170"/>
      <c r="I12" s="170">
        <f>ROUND(F12*(G12+H12),2)</f>
        <v>0</v>
      </c>
      <c r="J12" s="168">
        <f>ROUND(F12*(N12),2)</f>
        <v>73948.37</v>
      </c>
      <c r="K12" s="1">
        <f>ROUND(F12*(O12),2)</f>
        <v>0</v>
      </c>
      <c r="L12" s="1"/>
      <c r="M12" s="1">
        <f>ROUND(F12*(H12),2)</f>
        <v>0</v>
      </c>
      <c r="N12" s="1">
        <v>73948.37</v>
      </c>
      <c r="O12" s="1"/>
      <c r="P12" s="167"/>
      <c r="Q12" s="173"/>
      <c r="R12" s="173"/>
      <c r="S12" s="167"/>
      <c r="Z12">
        <v>0</v>
      </c>
    </row>
    <row r="13" spans="1:26" ht="25" customHeight="1">
      <c r="A13" s="171">
        <v>3</v>
      </c>
      <c r="B13" s="168" t="s">
        <v>235</v>
      </c>
      <c r="C13" s="172" t="s">
        <v>259</v>
      </c>
      <c r="D13" s="168" t="s">
        <v>260</v>
      </c>
      <c r="E13" s="168" t="s">
        <v>256</v>
      </c>
      <c r="F13" s="169">
        <v>1</v>
      </c>
      <c r="G13" s="170"/>
      <c r="H13" s="170"/>
      <c r="I13" s="170">
        <f>ROUND(F13*(G13+H13),2)</f>
        <v>0</v>
      </c>
      <c r="J13" s="168">
        <f>ROUND(F13*(N13),2)</f>
        <v>12962.24</v>
      </c>
      <c r="K13" s="1">
        <f>ROUND(F13*(O13),2)</f>
        <v>0</v>
      </c>
      <c r="L13" s="1"/>
      <c r="M13" s="1">
        <f>ROUND(F13*(H13),2)</f>
        <v>0</v>
      </c>
      <c r="N13" s="1">
        <v>12962.24</v>
      </c>
      <c r="O13" s="1"/>
      <c r="P13" s="167"/>
      <c r="Q13" s="173"/>
      <c r="R13" s="173"/>
      <c r="S13" s="167"/>
      <c r="Z13">
        <v>0</v>
      </c>
    </row>
    <row r="14" spans="1:26">
      <c r="A14" s="156"/>
      <c r="B14" s="156"/>
      <c r="C14" s="156"/>
      <c r="D14" s="156" t="s">
        <v>68</v>
      </c>
      <c r="E14" s="156"/>
      <c r="F14" s="167"/>
      <c r="G14" s="159">
        <f>ROUND((SUM(L10:L13))/1,2)</f>
        <v>0</v>
      </c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S14" s="167">
        <f>ROUND((SUM(S10:S13))/1,2)</f>
        <v>0</v>
      </c>
    </row>
    <row r="15" spans="1:26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>
      <c r="A16" s="156"/>
      <c r="B16" s="156"/>
      <c r="C16" s="156"/>
      <c r="D16" s="2" t="s">
        <v>66</v>
      </c>
      <c r="E16" s="156"/>
      <c r="F16" s="167"/>
      <c r="G16" s="159">
        <f>ROUND((SUM(L9:L15))/2,2)</f>
        <v>0</v>
      </c>
      <c r="H16" s="159">
        <f>ROUND((SUM(M9:M15))/2,2)</f>
        <v>0</v>
      </c>
      <c r="I16" s="159">
        <f>ROUND((SUM(I9:I15))/2,2)</f>
        <v>0</v>
      </c>
      <c r="J16" s="156"/>
      <c r="K16" s="156"/>
      <c r="L16" s="156">
        <f>ROUND((SUM(L9:L15))/2,2)</f>
        <v>0</v>
      </c>
      <c r="M16" s="156">
        <f>ROUND((SUM(M9:M15))/2,2)</f>
        <v>0</v>
      </c>
      <c r="N16" s="156"/>
      <c r="O16" s="156"/>
      <c r="P16" s="174">
        <f>ROUND((SUM(P9:P15))/2,2)</f>
        <v>0</v>
      </c>
      <c r="S16" s="174">
        <f>ROUND((SUM(S9:S15))/2,2)</f>
        <v>0</v>
      </c>
    </row>
    <row r="17" spans="1:26">
      <c r="A17" s="178" t="s">
        <v>15</v>
      </c>
      <c r="B17" s="175"/>
      <c r="C17" s="175"/>
      <c r="D17" s="175"/>
      <c r="E17" s="175"/>
      <c r="F17" s="176" t="s">
        <v>74</v>
      </c>
      <c r="G17" s="177">
        <f>ROUND((SUM(L9:L16))/3,2)</f>
        <v>0</v>
      </c>
      <c r="H17" s="177">
        <f>ROUND((SUM(M9:M16))/3,2)</f>
        <v>0</v>
      </c>
      <c r="I17" s="177">
        <f>ROUND((SUM(I9:I16))/3,2)</f>
        <v>0</v>
      </c>
      <c r="J17" s="175"/>
      <c r="K17" s="175">
        <f>ROUND((SUM(K9:K16)),2)</f>
        <v>0</v>
      </c>
      <c r="L17" s="175">
        <f>ROUND((SUM(L9:L16))/3,2)</f>
        <v>0</v>
      </c>
      <c r="M17" s="175">
        <f>ROUND((SUM(M9:M16))/3,2)</f>
        <v>0</v>
      </c>
      <c r="N17" s="175"/>
      <c r="O17" s="175"/>
      <c r="P17" s="176">
        <f>ROUND((SUM(P9:P16))/3,2)</f>
        <v>0</v>
      </c>
      <c r="S17" s="176">
        <f>ROUND((SUM(S9:S16))/3,2)</f>
        <v>0</v>
      </c>
      <c r="Z17">
        <f>(SUM(Z9:Z16))</f>
        <v>0</v>
      </c>
    </row>
  </sheetData>
  <printOptions horizontalCentered="1" gridLines="1"/>
  <pageMargins left="1.1111111111111112E-2" right="1.1111111111111112E-2" top="0.75" bottom="0.75" header="0.3" footer="0.3"/>
  <pageSetup paperSize="9" scale="85" orientation="portrait" horizontalDpi="4294967293" verticalDpi="4294967293" r:id="rId1"/>
  <headerFooter>
    <oddHeader>&amp;C&amp;B&amp; Rozpočet Zníženie energetickej náročnosti výrobnej haly spoločnosti Variakov a.s., Košice-Šaca, k.ú. Železiarne, č. parcely 53-2 / Iné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1"/>
  <sheetViews>
    <sheetView workbookViewId="0">
      <selection activeCell="AD21" sqref="AD21"/>
    </sheetView>
  </sheetViews>
  <sheetFormatPr baseColWidth="10" defaultColWidth="8.83203125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8" customHeight="1" thickBot="1">
      <c r="A1" s="3"/>
      <c r="B1" s="12"/>
      <c r="C1" s="12"/>
      <c r="D1" s="12"/>
      <c r="E1" s="12"/>
      <c r="F1" s="13" t="s">
        <v>265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/>
    </row>
    <row r="6" spans="1:23" ht="18" customHeight="1" thickTop="1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>
      <c r="A10" s="11"/>
      <c r="B10" s="45" t="s">
        <v>28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97" t="s">
        <v>57</v>
      </c>
      <c r="G15" s="196" t="s">
        <v>34</v>
      </c>
      <c r="H15" s="62" t="s">
        <v>35</v>
      </c>
      <c r="I15" s="27"/>
      <c r="J15" s="55"/>
    </row>
    <row r="16" spans="1:23" ht="18" customHeight="1">
      <c r="A16" s="11"/>
      <c r="B16" s="94">
        <v>1</v>
      </c>
      <c r="C16" s="95" t="s">
        <v>30</v>
      </c>
      <c r="D16" s="195">
        <v>0</v>
      </c>
      <c r="E16" s="195">
        <v>0</v>
      </c>
      <c r="F16" s="198">
        <f>SUM(D16:E16)</f>
        <v>0</v>
      </c>
      <c r="G16" s="193">
        <v>6</v>
      </c>
      <c r="H16" s="115" t="s">
        <v>36</v>
      </c>
      <c r="I16" s="129"/>
      <c r="J16" s="126">
        <f>Rekapitulácia!F11</f>
        <v>0</v>
      </c>
    </row>
    <row r="17" spans="1:10" ht="18" customHeight="1">
      <c r="A17" s="11"/>
      <c r="B17" s="67">
        <v>2</v>
      </c>
      <c r="C17" s="71" t="s">
        <v>31</v>
      </c>
      <c r="D17" s="195">
        <v>0</v>
      </c>
      <c r="E17" s="195">
        <v>0</v>
      </c>
      <c r="F17" s="198">
        <f t="shared" ref="F17:F18" si="0">SUM(D17:E17)</f>
        <v>0</v>
      </c>
      <c r="G17" s="194">
        <v>7</v>
      </c>
      <c r="H17" s="116" t="s">
        <v>37</v>
      </c>
      <c r="I17" s="129"/>
      <c r="J17" s="127">
        <f>Rekapitulácia!E11</f>
        <v>0</v>
      </c>
    </row>
    <row r="18" spans="1:10" ht="18" customHeight="1">
      <c r="A18" s="11"/>
      <c r="B18" s="68">
        <v>3</v>
      </c>
      <c r="C18" s="72" t="s">
        <v>32</v>
      </c>
      <c r="D18" s="195">
        <v>0</v>
      </c>
      <c r="E18" s="195">
        <v>0</v>
      </c>
      <c r="F18" s="198">
        <f t="shared" si="0"/>
        <v>0</v>
      </c>
      <c r="G18" s="194">
        <v>8</v>
      </c>
      <c r="H18" s="116" t="s">
        <v>38</v>
      </c>
      <c r="I18" s="129"/>
      <c r="J18" s="127">
        <f>Rekapitulácia!D11</f>
        <v>0</v>
      </c>
    </row>
    <row r="19" spans="1:10" ht="18" customHeight="1">
      <c r="A19" s="11"/>
      <c r="B19" s="68">
        <v>4</v>
      </c>
      <c r="C19" s="73"/>
      <c r="D19" s="78"/>
      <c r="E19" s="76"/>
      <c r="F19" s="126"/>
      <c r="G19" s="194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33</v>
      </c>
      <c r="D20" s="80"/>
      <c r="E20" s="100"/>
      <c r="F20" s="199">
        <f>SUM(F16:F19)</f>
        <v>0</v>
      </c>
      <c r="G20" s="194">
        <v>10</v>
      </c>
      <c r="H20" s="116" t="s">
        <v>33</v>
      </c>
      <c r="I20" s="131"/>
      <c r="J20" s="99">
        <f>SUM(J16:J19)</f>
        <v>0</v>
      </c>
    </row>
    <row r="21" spans="1:10" ht="18" customHeight="1" thickTop="1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46</v>
      </c>
      <c r="D22" s="87"/>
      <c r="E22" s="90"/>
      <c r="F22" s="81">
        <f>'Kryci_list 6033'!F22+'Kryci_list 6034'!F22+'Kryci_list 6035'!F22+'Kryci_list 6036'!F22</f>
        <v>0</v>
      </c>
      <c r="G22" s="60">
        <v>16</v>
      </c>
      <c r="H22" s="115" t="s">
        <v>52</v>
      </c>
      <c r="I22" s="129"/>
      <c r="J22" s="126">
        <f>'Kryci_list 6033'!J22+'Kryci_list 6034'!J22+'Kryci_list 6035'!J22+'Kryci_list 6036'!J22</f>
        <v>0</v>
      </c>
    </row>
    <row r="23" spans="1:10" ht="18" customHeight="1">
      <c r="A23" s="11"/>
      <c r="B23" s="61">
        <v>12</v>
      </c>
      <c r="C23" s="64" t="s">
        <v>47</v>
      </c>
      <c r="D23" s="66"/>
      <c r="E23" s="90"/>
      <c r="F23" s="82">
        <f>'Kryci_list 6033'!F23+'Kryci_list 6034'!F23+'Kryci_list 6035'!F23+'Kryci_list 6036'!F23</f>
        <v>0</v>
      </c>
      <c r="G23" s="61">
        <v>17</v>
      </c>
      <c r="H23" s="116" t="s">
        <v>53</v>
      </c>
      <c r="I23" s="129"/>
      <c r="J23" s="127">
        <f>'Kryci_list 6033'!J23+'Kryci_list 6034'!J23+'Kryci_list 6035'!J23+'Kryci_list 6036'!J23</f>
        <v>0</v>
      </c>
    </row>
    <row r="24" spans="1:10" ht="18" customHeight="1">
      <c r="A24" s="11"/>
      <c r="B24" s="61">
        <v>13</v>
      </c>
      <c r="C24" s="64" t="s">
        <v>48</v>
      </c>
      <c r="D24" s="66"/>
      <c r="E24" s="90"/>
      <c r="F24" s="82">
        <f>'Kryci_list 6033'!F24+'Kryci_list 6034'!F24+'Kryci_list 6035'!F24+'Kryci_list 6036'!F24</f>
        <v>0</v>
      </c>
      <c r="G24" s="61">
        <v>18</v>
      </c>
      <c r="H24" s="116" t="s">
        <v>54</v>
      </c>
      <c r="I24" s="129"/>
      <c r="J24" s="127">
        <f>'Kryci_list 6033'!J24+'Kryci_list 6034'!J24+'Kryci_list 6035'!J24+'Kryci_list 6036'!J24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/>
      <c r="J29" s="119">
        <f>ROUND(((ROUND(I29,2)*20)/100),2)*1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Rekapitulácia!B13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33</v>
      </c>
      <c r="I31" s="28"/>
      <c r="J31" s="192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8" t="s">
        <v>44</v>
      </c>
      <c r="H32" s="189"/>
      <c r="I32" s="190"/>
      <c r="J32" s="191"/>
    </row>
    <row r="33" spans="1:10" ht="18" customHeight="1" thickTop="1">
      <c r="A33" s="11"/>
      <c r="B33" s="101"/>
      <c r="C33" s="102"/>
      <c r="D33" s="141" t="s">
        <v>58</v>
      </c>
      <c r="E33" s="15"/>
      <c r="F33" s="15"/>
      <c r="G33" s="14"/>
      <c r="H33" s="141" t="s">
        <v>59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1"/>
  <sheetViews>
    <sheetView workbookViewId="0">
      <selection activeCell="AB3" sqref="AB3"/>
    </sheetView>
  </sheetViews>
  <sheetFormatPr baseColWidth="10" defaultColWidth="8.83203125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8" customHeight="1" thickBot="1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/>
    </row>
    <row r="6" spans="1:23" ht="18" customHeight="1" thickTop="1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>
      <c r="A10" s="11"/>
      <c r="B10" s="45" t="s">
        <v>28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>
      <c r="A16" s="11"/>
      <c r="B16" s="94">
        <v>1</v>
      </c>
      <c r="C16" s="95" t="s">
        <v>30</v>
      </c>
      <c r="D16" s="96">
        <v>0</v>
      </c>
      <c r="E16" s="97">
        <v>0</v>
      </c>
      <c r="F16" s="106"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31</v>
      </c>
      <c r="D17" s="78">
        <v>0</v>
      </c>
      <c r="E17" s="76">
        <v>0</v>
      </c>
      <c r="F17" s="81">
        <v>0</v>
      </c>
      <c r="G17" s="61">
        <v>7</v>
      </c>
      <c r="H17" s="116" t="s">
        <v>37</v>
      </c>
      <c r="I17" s="129"/>
      <c r="J17" s="127">
        <f>'SO 6033'!Z59</f>
        <v>0</v>
      </c>
    </row>
    <row r="18" spans="1:26" ht="18" customHeight="1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6033'!K9:'SO 6033'!K58)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6033'!K9:'SO 6033'!K58)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/>
  </sheetViews>
  <sheetFormatPr baseColWidth="10" defaultColWidth="8.83203125" defaultRowHeight="15"/>
  <cols>
    <col min="1" max="1" width="37.6640625" customWidth="1"/>
    <col min="2" max="4" width="10.6640625" customWidth="1"/>
    <col min="5" max="6" width="9.6640625" customWidth="1"/>
    <col min="10" max="26" width="0" hidden="1" customWidth="1"/>
  </cols>
  <sheetData>
    <row r="1" spans="1:26">
      <c r="A1" s="145" t="s">
        <v>23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>
      <c r="A2" s="145" t="s">
        <v>28</v>
      </c>
      <c r="B2" s="144"/>
      <c r="C2" s="144"/>
      <c r="D2" s="145" t="s">
        <v>19</v>
      </c>
      <c r="E2" s="144"/>
      <c r="F2" s="144"/>
    </row>
    <row r="3" spans="1:26">
      <c r="A3" s="145" t="s">
        <v>26</v>
      </c>
      <c r="B3" s="144"/>
      <c r="C3" s="144"/>
      <c r="D3" s="145" t="s">
        <v>64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18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65</v>
      </c>
      <c r="B8" s="144"/>
      <c r="C8" s="144"/>
      <c r="D8" s="144"/>
      <c r="E8" s="144"/>
      <c r="F8" s="144"/>
    </row>
    <row r="9" spans="1:26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67</v>
      </c>
      <c r="B11" s="157">
        <f>'SO 6033'!L16</f>
        <v>0</v>
      </c>
      <c r="C11" s="157">
        <f>'SO 6033'!M16</f>
        <v>0</v>
      </c>
      <c r="D11" s="157">
        <f>'SO 6033'!I16</f>
        <v>0</v>
      </c>
      <c r="E11" s="158">
        <f>'SO 6033'!P16</f>
        <v>0</v>
      </c>
      <c r="F11" s="158">
        <f>'SO 6033'!S16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68</v>
      </c>
      <c r="B12" s="157">
        <f>'SO 6033'!L27</f>
        <v>0</v>
      </c>
      <c r="C12" s="157">
        <f>'SO 6033'!M27</f>
        <v>0</v>
      </c>
      <c r="D12" s="157">
        <f>'SO 6033'!I27</f>
        <v>0</v>
      </c>
      <c r="E12" s="158">
        <f>'SO 6033'!P27</f>
        <v>0</v>
      </c>
      <c r="F12" s="158">
        <f>'SO 6033'!S27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56" t="s">
        <v>69</v>
      </c>
      <c r="B13" s="157">
        <f>'SO 6033'!L32</f>
        <v>0</v>
      </c>
      <c r="C13" s="157">
        <f>'SO 6033'!M32</f>
        <v>0</v>
      </c>
      <c r="D13" s="157">
        <f>'SO 6033'!I32</f>
        <v>0</v>
      </c>
      <c r="E13" s="158">
        <f>'SO 6033'!P32</f>
        <v>0</v>
      </c>
      <c r="F13" s="158">
        <f>'SO 6033'!S32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2" t="s">
        <v>66</v>
      </c>
      <c r="B14" s="159">
        <f>'SO 6033'!L34</f>
        <v>0</v>
      </c>
      <c r="C14" s="159">
        <f>'SO 6033'!M34</f>
        <v>0</v>
      </c>
      <c r="D14" s="159">
        <f>'SO 6033'!I34</f>
        <v>0</v>
      </c>
      <c r="E14" s="160">
        <f>'SO 6033'!P34</f>
        <v>0</v>
      </c>
      <c r="F14" s="160">
        <f>'SO 6033'!S34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2" t="s">
        <v>70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71</v>
      </c>
      <c r="B17" s="157">
        <f>'SO 6033'!L41</f>
        <v>0</v>
      </c>
      <c r="C17" s="157">
        <f>'SO 6033'!M41</f>
        <v>0</v>
      </c>
      <c r="D17" s="157">
        <f>'SO 6033'!I41</f>
        <v>0</v>
      </c>
      <c r="E17" s="158">
        <f>'SO 6033'!P41</f>
        <v>0</v>
      </c>
      <c r="F17" s="158">
        <f>'SO 6033'!S41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156" t="s">
        <v>72</v>
      </c>
      <c r="B18" s="157">
        <f>'SO 6033'!L52</f>
        <v>0</v>
      </c>
      <c r="C18" s="157">
        <f>'SO 6033'!M52</f>
        <v>0</v>
      </c>
      <c r="D18" s="157">
        <f>'SO 6033'!I52</f>
        <v>0</v>
      </c>
      <c r="E18" s="158">
        <f>'SO 6033'!P52</f>
        <v>0</v>
      </c>
      <c r="F18" s="158">
        <f>'SO 6033'!S52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156" t="s">
        <v>73</v>
      </c>
      <c r="B19" s="157">
        <f>'SO 6033'!L56</f>
        <v>0</v>
      </c>
      <c r="C19" s="157">
        <f>'SO 6033'!M56</f>
        <v>0</v>
      </c>
      <c r="D19" s="157">
        <f>'SO 6033'!I56</f>
        <v>0</v>
      </c>
      <c r="E19" s="158">
        <f>'SO 6033'!P56</f>
        <v>0</v>
      </c>
      <c r="F19" s="158">
        <f>'SO 6033'!S56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>
      <c r="A20" s="2" t="s">
        <v>70</v>
      </c>
      <c r="B20" s="159">
        <f>'SO 6033'!L58</f>
        <v>0</v>
      </c>
      <c r="C20" s="159">
        <f>'SO 6033'!M58</f>
        <v>0</v>
      </c>
      <c r="D20" s="159">
        <f>'SO 6033'!I58</f>
        <v>0</v>
      </c>
      <c r="E20" s="160">
        <f>'SO 6033'!P58</f>
        <v>0</v>
      </c>
      <c r="F20" s="160">
        <f>'SO 6033'!S58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>
      <c r="A21" s="1"/>
      <c r="B21" s="149"/>
      <c r="C21" s="149"/>
      <c r="D21" s="149"/>
      <c r="E21" s="148"/>
      <c r="F21" s="148"/>
    </row>
    <row r="22" spans="1:26">
      <c r="A22" s="2" t="s">
        <v>74</v>
      </c>
      <c r="B22" s="159">
        <f>'SO 6033'!L59</f>
        <v>0</v>
      </c>
      <c r="C22" s="159">
        <f>'SO 6033'!M59</f>
        <v>0</v>
      </c>
      <c r="D22" s="159">
        <f>'SO 6033'!I59</f>
        <v>0</v>
      </c>
      <c r="E22" s="160">
        <f>'SO 6033'!P59</f>
        <v>0</v>
      </c>
      <c r="F22" s="160">
        <f>'SO 6033'!S59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>
      <c r="A23" s="1"/>
      <c r="B23" s="149"/>
      <c r="C23" s="149"/>
      <c r="D23" s="149"/>
      <c r="E23" s="148"/>
      <c r="F23" s="148"/>
    </row>
    <row r="24" spans="1:26">
      <c r="A24" s="1"/>
      <c r="B24" s="149"/>
      <c r="C24" s="149"/>
      <c r="D24" s="149"/>
      <c r="E24" s="148"/>
      <c r="F24" s="148"/>
    </row>
    <row r="25" spans="1:26">
      <c r="A25" s="1"/>
      <c r="B25" s="149"/>
      <c r="C25" s="149"/>
      <c r="D25" s="149"/>
      <c r="E25" s="148"/>
      <c r="F25" s="148"/>
    </row>
    <row r="26" spans="1:26">
      <c r="A26" s="1"/>
      <c r="B26" s="149"/>
      <c r="C26" s="149"/>
      <c r="D26" s="149"/>
      <c r="E26" s="148"/>
      <c r="F26" s="148"/>
    </row>
    <row r="27" spans="1:26">
      <c r="A27" s="1"/>
      <c r="B27" s="149"/>
      <c r="C27" s="149"/>
      <c r="D27" s="149"/>
      <c r="E27" s="148"/>
      <c r="F27" s="148"/>
    </row>
    <row r="28" spans="1:26">
      <c r="A28" s="1"/>
      <c r="B28" s="149"/>
      <c r="C28" s="149"/>
      <c r="D28" s="149"/>
      <c r="E28" s="148"/>
      <c r="F28" s="148"/>
    </row>
    <row r="29" spans="1:26">
      <c r="A29" s="1"/>
      <c r="B29" s="149"/>
      <c r="C29" s="149"/>
      <c r="D29" s="149"/>
      <c r="E29" s="148"/>
      <c r="F29" s="148"/>
    </row>
    <row r="30" spans="1:26">
      <c r="A30" s="1"/>
      <c r="B30" s="149"/>
      <c r="C30" s="149"/>
      <c r="D30" s="149"/>
      <c r="E30" s="148"/>
      <c r="F30" s="148"/>
    </row>
    <row r="31" spans="1:26">
      <c r="A31" s="1"/>
      <c r="B31" s="149"/>
      <c r="C31" s="149"/>
      <c r="D31" s="149"/>
      <c r="E31" s="148"/>
      <c r="F31" s="148"/>
    </row>
    <row r="32" spans="1:2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49"/>
      <c r="C46" s="149"/>
      <c r="D46" s="149"/>
      <c r="E46" s="148"/>
      <c r="F46" s="148"/>
    </row>
    <row r="47" spans="1:6">
      <c r="A47" s="1"/>
      <c r="B47" s="149"/>
      <c r="C47" s="149"/>
      <c r="D47" s="149"/>
      <c r="E47" s="148"/>
      <c r="F47" s="148"/>
    </row>
    <row r="48" spans="1: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9"/>
  <sheetViews>
    <sheetView workbookViewId="0">
      <pane ySplit="8" topLeftCell="A9" activePane="bottomLeft" state="frozen"/>
      <selection pane="bottomLeft" activeCell="F3" sqref="F3"/>
    </sheetView>
  </sheetViews>
  <sheetFormatPr baseColWidth="10" defaultColWidth="8.83203125" defaultRowHeight="15"/>
  <cols>
    <col min="1" max="1" width="4.6640625" customWidth="1"/>
    <col min="2" max="2" width="0" hidden="1" customWidth="1"/>
    <col min="3" max="3" width="10.6640625" customWidth="1"/>
    <col min="4" max="4" width="43.6640625" customWidth="1"/>
    <col min="5" max="5" width="5.6640625" customWidth="1"/>
    <col min="6" max="6" width="9.6640625" customWidth="1"/>
    <col min="7" max="9" width="10.6640625" customWidth="1"/>
    <col min="10" max="15" width="0" hidden="1" customWidth="1"/>
    <col min="16" max="16" width="7.6640625" customWidth="1"/>
    <col min="17" max="18" width="0" hidden="1" customWidth="1"/>
    <col min="19" max="19" width="7.6640625" customWidth="1"/>
    <col min="20" max="26" width="0" hidden="1" customWidth="1"/>
  </cols>
  <sheetData>
    <row r="1" spans="1:26">
      <c r="A1" s="5" t="s">
        <v>23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5" t="s">
        <v>28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5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6">
      <c r="A8" s="164" t="s">
        <v>75</v>
      </c>
      <c r="B8" s="164" t="s">
        <v>76</v>
      </c>
      <c r="C8" s="164" t="s">
        <v>77</v>
      </c>
      <c r="D8" s="164" t="s">
        <v>78</v>
      </c>
      <c r="E8" s="164" t="s">
        <v>79</v>
      </c>
      <c r="F8" s="164" t="s">
        <v>80</v>
      </c>
      <c r="G8" s="164" t="s">
        <v>55</v>
      </c>
      <c r="H8" s="164" t="s">
        <v>56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5" customHeight="1">
      <c r="A11" s="171">
        <v>1</v>
      </c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181.72</v>
      </c>
      <c r="G11" s="170"/>
      <c r="H11" s="170"/>
      <c r="I11" s="170">
        <f>ROUND(F11*(G11+H11),2)</f>
        <v>0</v>
      </c>
      <c r="J11" s="168">
        <f>ROUND(F11*(N11),2)</f>
        <v>2840.28</v>
      </c>
      <c r="K11" s="1">
        <f>ROUND(F11*(O11),2)</f>
        <v>0</v>
      </c>
      <c r="L11" s="1">
        <f>ROUND(F11*(G11),2)</f>
        <v>0</v>
      </c>
      <c r="M11" s="1"/>
      <c r="N11" s="1">
        <v>15.63</v>
      </c>
      <c r="O11" s="1"/>
      <c r="P11" s="167"/>
      <c r="Q11" s="173"/>
      <c r="R11" s="173"/>
      <c r="S11" s="167"/>
      <c r="Z11">
        <v>0</v>
      </c>
    </row>
    <row r="12" spans="1:26" ht="35" customHeight="1">
      <c r="A12" s="171">
        <v>2</v>
      </c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181.72</v>
      </c>
      <c r="G12" s="170"/>
      <c r="H12" s="170"/>
      <c r="I12" s="170">
        <f>ROUND(F12*(G12+H12),2)</f>
        <v>0</v>
      </c>
      <c r="J12" s="168">
        <f>ROUND(F12*(N12),2)</f>
        <v>367.07</v>
      </c>
      <c r="K12" s="1">
        <f>ROUND(F12*(O12),2)</f>
        <v>0</v>
      </c>
      <c r="L12" s="1">
        <f>ROUND(F12*(G12),2)</f>
        <v>0</v>
      </c>
      <c r="M12" s="1"/>
      <c r="N12" s="1">
        <v>2.02</v>
      </c>
      <c r="O12" s="1"/>
      <c r="P12" s="167"/>
      <c r="Q12" s="173"/>
      <c r="R12" s="173"/>
      <c r="S12" s="167"/>
      <c r="Z12">
        <v>0</v>
      </c>
    </row>
    <row r="13" spans="1:26" ht="25" customHeight="1">
      <c r="A13" s="171">
        <v>3</v>
      </c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181.72</v>
      </c>
      <c r="G13" s="170"/>
      <c r="H13" s="170"/>
      <c r="I13" s="170">
        <f>ROUND(F13*(G13+H13),2)</f>
        <v>0</v>
      </c>
      <c r="J13" s="168">
        <f>ROUND(F13*(N13),2)</f>
        <v>7959.34</v>
      </c>
      <c r="K13" s="1">
        <f>ROUND(F13*(O13),2)</f>
        <v>0</v>
      </c>
      <c r="L13" s="1">
        <f>ROUND(F13*(G13),2)</f>
        <v>0</v>
      </c>
      <c r="M13" s="1"/>
      <c r="N13" s="1">
        <v>43.8</v>
      </c>
      <c r="O13" s="1"/>
      <c r="P13" s="167"/>
      <c r="Q13" s="173"/>
      <c r="R13" s="173"/>
      <c r="S13" s="167"/>
      <c r="Z13">
        <v>0</v>
      </c>
    </row>
    <row r="14" spans="1:26" ht="25" customHeight="1">
      <c r="A14" s="171">
        <v>4</v>
      </c>
      <c r="B14" s="168" t="s">
        <v>92</v>
      </c>
      <c r="C14" s="172" t="s">
        <v>93</v>
      </c>
      <c r="D14" s="168" t="s">
        <v>94</v>
      </c>
      <c r="E14" s="168" t="s">
        <v>87</v>
      </c>
      <c r="F14" s="169">
        <v>181.72</v>
      </c>
      <c r="G14" s="170"/>
      <c r="H14" s="170"/>
      <c r="I14" s="170">
        <f>ROUND(F14*(G14+H14),2)</f>
        <v>0</v>
      </c>
      <c r="J14" s="168">
        <f>ROUND(F14*(N14),2)</f>
        <v>1152.0999999999999</v>
      </c>
      <c r="K14" s="1">
        <f>ROUND(F14*(O14),2)</f>
        <v>0</v>
      </c>
      <c r="L14" s="1">
        <f>ROUND(F14*(G14),2)</f>
        <v>0</v>
      </c>
      <c r="M14" s="1"/>
      <c r="N14" s="1">
        <v>6.34</v>
      </c>
      <c r="O14" s="1"/>
      <c r="P14" s="167"/>
      <c r="Q14" s="173"/>
      <c r="R14" s="173"/>
      <c r="S14" s="167"/>
      <c r="Z14">
        <v>0</v>
      </c>
    </row>
    <row r="15" spans="1:26" ht="25" customHeight="1">
      <c r="A15" s="171">
        <v>5</v>
      </c>
      <c r="B15" s="168" t="s">
        <v>95</v>
      </c>
      <c r="C15" s="172" t="s">
        <v>96</v>
      </c>
      <c r="D15" s="168" t="s">
        <v>97</v>
      </c>
      <c r="E15" s="168" t="s">
        <v>98</v>
      </c>
      <c r="F15" s="169">
        <v>5</v>
      </c>
      <c r="G15" s="170"/>
      <c r="H15" s="170"/>
      <c r="I15" s="170">
        <f>ROUND(F15*(G15+H15),2)</f>
        <v>0</v>
      </c>
      <c r="J15" s="168">
        <f>ROUND(F15*(N15),2)</f>
        <v>218.15</v>
      </c>
      <c r="K15" s="1">
        <f>ROUND(F15*(O15),2)</f>
        <v>0</v>
      </c>
      <c r="L15" s="1"/>
      <c r="M15" s="1">
        <f>ROUND(F15*(H15),2)</f>
        <v>0</v>
      </c>
      <c r="N15" s="1">
        <v>43.63</v>
      </c>
      <c r="O15" s="1"/>
      <c r="P15" s="167"/>
      <c r="Q15" s="173"/>
      <c r="R15" s="173"/>
      <c r="S15" s="167"/>
      <c r="Z15">
        <v>0</v>
      </c>
    </row>
    <row r="16" spans="1:26">
      <c r="A16" s="156"/>
      <c r="B16" s="156"/>
      <c r="C16" s="156"/>
      <c r="D16" s="156" t="s">
        <v>67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>
      <c r="A18" s="156"/>
      <c r="B18" s="156"/>
      <c r="C18" s="156"/>
      <c r="D18" s="156" t="s">
        <v>68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5" customHeight="1">
      <c r="A19" s="171">
        <v>6</v>
      </c>
      <c r="B19" s="168" t="s">
        <v>99</v>
      </c>
      <c r="C19" s="172" t="s">
        <v>100</v>
      </c>
      <c r="D19" s="168" t="s">
        <v>101</v>
      </c>
      <c r="E19" s="168" t="s">
        <v>87</v>
      </c>
      <c r="F19" s="169">
        <v>2054.19</v>
      </c>
      <c r="G19" s="170"/>
      <c r="H19" s="170"/>
      <c r="I19" s="170">
        <f t="shared" ref="I19:I26" si="0">ROUND(F19*(G19+H19),2)</f>
        <v>0</v>
      </c>
      <c r="J19" s="168">
        <f t="shared" ref="J19:J26" si="1">ROUND(F19*(N19),2)</f>
        <v>4128.92</v>
      </c>
      <c r="K19" s="1">
        <f t="shared" ref="K19:K26" si="2">ROUND(F19*(O19),2)</f>
        <v>0</v>
      </c>
      <c r="L19" s="1">
        <f t="shared" ref="L19:L25" si="3">ROUND(F19*(G19),2)</f>
        <v>0</v>
      </c>
      <c r="M19" s="1"/>
      <c r="N19" s="1">
        <v>2.0099999999999998</v>
      </c>
      <c r="O19" s="1"/>
      <c r="P19" s="167"/>
      <c r="Q19" s="173"/>
      <c r="R19" s="173"/>
      <c r="S19" s="167"/>
      <c r="Z19">
        <v>0</v>
      </c>
    </row>
    <row r="20" spans="1:26" ht="35" customHeight="1">
      <c r="A20" s="171">
        <v>7</v>
      </c>
      <c r="B20" s="168" t="s">
        <v>99</v>
      </c>
      <c r="C20" s="172" t="s">
        <v>102</v>
      </c>
      <c r="D20" s="168" t="s">
        <v>103</v>
      </c>
      <c r="E20" s="168" t="s">
        <v>87</v>
      </c>
      <c r="F20" s="169">
        <v>2054.19</v>
      </c>
      <c r="G20" s="170"/>
      <c r="H20" s="170"/>
      <c r="I20" s="170">
        <f t="shared" si="0"/>
        <v>0</v>
      </c>
      <c r="J20" s="168">
        <f t="shared" si="1"/>
        <v>3225.08</v>
      </c>
      <c r="K20" s="1">
        <f t="shared" si="2"/>
        <v>0</v>
      </c>
      <c r="L20" s="1">
        <f t="shared" si="3"/>
        <v>0</v>
      </c>
      <c r="M20" s="1"/>
      <c r="N20" s="1">
        <v>1.5699999999999998</v>
      </c>
      <c r="O20" s="1"/>
      <c r="P20" s="167"/>
      <c r="Q20" s="173"/>
      <c r="R20" s="173"/>
      <c r="S20" s="167"/>
      <c r="Z20">
        <v>0</v>
      </c>
    </row>
    <row r="21" spans="1:26" ht="25" customHeight="1">
      <c r="A21" s="171">
        <v>8</v>
      </c>
      <c r="B21" s="168" t="s">
        <v>99</v>
      </c>
      <c r="C21" s="172" t="s">
        <v>104</v>
      </c>
      <c r="D21" s="168" t="s">
        <v>105</v>
      </c>
      <c r="E21" s="168" t="s">
        <v>87</v>
      </c>
      <c r="F21" s="169">
        <v>2054.19</v>
      </c>
      <c r="G21" s="170"/>
      <c r="H21" s="170"/>
      <c r="I21" s="170">
        <f t="shared" si="0"/>
        <v>0</v>
      </c>
      <c r="J21" s="168">
        <f t="shared" si="1"/>
        <v>2978.58</v>
      </c>
      <c r="K21" s="1">
        <f t="shared" si="2"/>
        <v>0</v>
      </c>
      <c r="L21" s="1">
        <f t="shared" si="3"/>
        <v>0</v>
      </c>
      <c r="M21" s="1"/>
      <c r="N21" s="1">
        <v>1.45</v>
      </c>
      <c r="O21" s="1"/>
      <c r="P21" s="167"/>
      <c r="Q21" s="173"/>
      <c r="R21" s="173"/>
      <c r="S21" s="167"/>
      <c r="Z21">
        <v>0</v>
      </c>
    </row>
    <row r="22" spans="1:26" ht="25" customHeight="1">
      <c r="A22" s="171">
        <v>9</v>
      </c>
      <c r="B22" s="168" t="s">
        <v>106</v>
      </c>
      <c r="C22" s="172" t="s">
        <v>107</v>
      </c>
      <c r="D22" s="168" t="s">
        <v>108</v>
      </c>
      <c r="E22" s="168" t="s">
        <v>87</v>
      </c>
      <c r="F22" s="169">
        <v>2054.19</v>
      </c>
      <c r="G22" s="170"/>
      <c r="H22" s="170"/>
      <c r="I22" s="170">
        <f t="shared" si="0"/>
        <v>0</v>
      </c>
      <c r="J22" s="168">
        <f t="shared" si="1"/>
        <v>2547.1999999999998</v>
      </c>
      <c r="K22" s="1">
        <f t="shared" si="2"/>
        <v>0</v>
      </c>
      <c r="L22" s="1">
        <f t="shared" si="3"/>
        <v>0</v>
      </c>
      <c r="M22" s="1"/>
      <c r="N22" s="1">
        <v>1.24</v>
      </c>
      <c r="O22" s="1"/>
      <c r="P22" s="167"/>
      <c r="Q22" s="173"/>
      <c r="R22" s="173"/>
      <c r="S22" s="167"/>
      <c r="Z22">
        <v>0</v>
      </c>
    </row>
    <row r="23" spans="1:26" ht="25" customHeight="1">
      <c r="A23" s="171">
        <v>10</v>
      </c>
      <c r="B23" s="168" t="s">
        <v>106</v>
      </c>
      <c r="C23" s="172" t="s">
        <v>109</v>
      </c>
      <c r="D23" s="168" t="s">
        <v>110</v>
      </c>
      <c r="E23" s="168" t="s">
        <v>87</v>
      </c>
      <c r="F23" s="169">
        <v>2054.19</v>
      </c>
      <c r="G23" s="170"/>
      <c r="H23" s="170"/>
      <c r="I23" s="170">
        <f t="shared" si="0"/>
        <v>0</v>
      </c>
      <c r="J23" s="168">
        <f t="shared" si="1"/>
        <v>1047.6400000000001</v>
      </c>
      <c r="K23" s="1">
        <f t="shared" si="2"/>
        <v>0</v>
      </c>
      <c r="L23" s="1">
        <f t="shared" si="3"/>
        <v>0</v>
      </c>
      <c r="M23" s="1"/>
      <c r="N23" s="1">
        <v>0.51</v>
      </c>
      <c r="O23" s="1"/>
      <c r="P23" s="167"/>
      <c r="Q23" s="173"/>
      <c r="R23" s="173"/>
      <c r="S23" s="167"/>
      <c r="Z23">
        <v>0</v>
      </c>
    </row>
    <row r="24" spans="1:26" ht="25" customHeight="1">
      <c r="A24" s="171">
        <v>11</v>
      </c>
      <c r="B24" s="168" t="s">
        <v>84</v>
      </c>
      <c r="C24" s="172" t="s">
        <v>111</v>
      </c>
      <c r="D24" s="168" t="s">
        <v>112</v>
      </c>
      <c r="E24" s="168" t="s">
        <v>113</v>
      </c>
      <c r="F24" s="169">
        <v>56.15</v>
      </c>
      <c r="G24" s="170"/>
      <c r="H24" s="170"/>
      <c r="I24" s="170">
        <f t="shared" si="0"/>
        <v>0</v>
      </c>
      <c r="J24" s="168">
        <f t="shared" si="1"/>
        <v>389.68</v>
      </c>
      <c r="K24" s="1">
        <f t="shared" si="2"/>
        <v>0</v>
      </c>
      <c r="L24" s="1">
        <f t="shared" si="3"/>
        <v>0</v>
      </c>
      <c r="M24" s="1"/>
      <c r="N24" s="1">
        <v>6.9399999999999995</v>
      </c>
      <c r="O24" s="1"/>
      <c r="P24" s="167"/>
      <c r="Q24" s="173"/>
      <c r="R24" s="173"/>
      <c r="S24" s="167"/>
      <c r="Z24">
        <v>0</v>
      </c>
    </row>
    <row r="25" spans="1:26" ht="25" customHeight="1">
      <c r="A25" s="171">
        <v>12</v>
      </c>
      <c r="B25" s="168" t="s">
        <v>114</v>
      </c>
      <c r="C25" s="172" t="s">
        <v>115</v>
      </c>
      <c r="D25" s="168" t="s">
        <v>116</v>
      </c>
      <c r="E25" s="168" t="s">
        <v>87</v>
      </c>
      <c r="F25" s="169">
        <v>181.72</v>
      </c>
      <c r="G25" s="170"/>
      <c r="H25" s="170"/>
      <c r="I25" s="170">
        <f t="shared" si="0"/>
        <v>0</v>
      </c>
      <c r="J25" s="168">
        <f t="shared" si="1"/>
        <v>92.68</v>
      </c>
      <c r="K25" s="1">
        <f t="shared" si="2"/>
        <v>0</v>
      </c>
      <c r="L25" s="1">
        <f t="shared" si="3"/>
        <v>0</v>
      </c>
      <c r="M25" s="1"/>
      <c r="N25" s="1">
        <v>0.51</v>
      </c>
      <c r="O25" s="1"/>
      <c r="P25" s="167"/>
      <c r="Q25" s="173"/>
      <c r="R25" s="173"/>
      <c r="S25" s="167"/>
      <c r="X25">
        <v>1.2999999999999999E-2</v>
      </c>
      <c r="Z25">
        <v>0</v>
      </c>
    </row>
    <row r="26" spans="1:26" ht="25" customHeight="1">
      <c r="A26" s="171">
        <v>13</v>
      </c>
      <c r="B26" s="168" t="s">
        <v>117</v>
      </c>
      <c r="C26" s="172" t="s">
        <v>118</v>
      </c>
      <c r="D26" s="168" t="s">
        <v>119</v>
      </c>
      <c r="E26" s="168" t="s">
        <v>87</v>
      </c>
      <c r="F26" s="169">
        <v>2054.19</v>
      </c>
      <c r="G26" s="170"/>
      <c r="H26" s="170"/>
      <c r="I26" s="170">
        <f t="shared" si="0"/>
        <v>0</v>
      </c>
      <c r="J26" s="168">
        <f t="shared" si="1"/>
        <v>6326.91</v>
      </c>
      <c r="K26" s="1">
        <f t="shared" si="2"/>
        <v>0</v>
      </c>
      <c r="L26" s="1"/>
      <c r="M26" s="1">
        <f>ROUND(F26*(H26),2)</f>
        <v>0</v>
      </c>
      <c r="N26" s="1">
        <v>3.08</v>
      </c>
      <c r="O26" s="1"/>
      <c r="P26" s="167"/>
      <c r="Q26" s="173"/>
      <c r="R26" s="173"/>
      <c r="S26" s="167"/>
      <c r="Z26">
        <v>0</v>
      </c>
    </row>
    <row r="27" spans="1:26">
      <c r="A27" s="156"/>
      <c r="B27" s="156"/>
      <c r="C27" s="156"/>
      <c r="D27" s="156" t="s">
        <v>68</v>
      </c>
      <c r="E27" s="156"/>
      <c r="F27" s="167"/>
      <c r="G27" s="159">
        <f>ROUND((SUM(L18:L26))/1,2)</f>
        <v>0</v>
      </c>
      <c r="H27" s="159">
        <f>ROUND((SUM(M18:M26))/1,2)</f>
        <v>0</v>
      </c>
      <c r="I27" s="159">
        <f>ROUND((SUM(I18:I26))/1,2)</f>
        <v>0</v>
      </c>
      <c r="J27" s="156"/>
      <c r="K27" s="156"/>
      <c r="L27" s="156">
        <f>ROUND((SUM(L18:L26))/1,2)</f>
        <v>0</v>
      </c>
      <c r="M27" s="156">
        <f>ROUND((SUM(M18:M26))/1,2)</f>
        <v>0</v>
      </c>
      <c r="N27" s="156"/>
      <c r="O27" s="156"/>
      <c r="P27" s="174">
        <f>ROUND((SUM(P18:P26))/1,2)</f>
        <v>0</v>
      </c>
      <c r="Q27" s="153"/>
      <c r="R27" s="153"/>
      <c r="S27" s="174">
        <f>ROUND((SUM(S18:S26))/1,2)</f>
        <v>0</v>
      </c>
      <c r="T27" s="153"/>
      <c r="U27" s="153"/>
      <c r="V27" s="153"/>
      <c r="W27" s="153"/>
      <c r="X27" s="153"/>
      <c r="Y27" s="153"/>
      <c r="Z27" s="153"/>
    </row>
    <row r="28" spans="1:26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>
      <c r="A29" s="156"/>
      <c r="B29" s="156"/>
      <c r="C29" s="156"/>
      <c r="D29" s="156" t="s">
        <v>69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5" customHeight="1">
      <c r="A30" s="171">
        <v>14</v>
      </c>
      <c r="B30" s="168" t="s">
        <v>120</v>
      </c>
      <c r="C30" s="172" t="s">
        <v>121</v>
      </c>
      <c r="D30" s="168" t="s">
        <v>122</v>
      </c>
      <c r="E30" s="168" t="s">
        <v>123</v>
      </c>
      <c r="F30" s="169">
        <v>6.12</v>
      </c>
      <c r="G30" s="170"/>
      <c r="H30" s="170"/>
      <c r="I30" s="170">
        <f>ROUND(F30*(G30+H30),2)</f>
        <v>0</v>
      </c>
      <c r="J30" s="168">
        <f>ROUND(F30*(N30),2)</f>
        <v>172.03</v>
      </c>
      <c r="K30" s="1">
        <f>ROUND(F30*(O30),2)</f>
        <v>0</v>
      </c>
      <c r="L30" s="1">
        <f>ROUND(F30*(G30),2)</f>
        <v>0</v>
      </c>
      <c r="M30" s="1"/>
      <c r="N30" s="1">
        <v>28.11</v>
      </c>
      <c r="O30" s="1"/>
      <c r="P30" s="167"/>
      <c r="Q30" s="173"/>
      <c r="R30" s="173"/>
      <c r="S30" s="167"/>
      <c r="Z30">
        <v>0</v>
      </c>
    </row>
    <row r="31" spans="1:26" ht="25" customHeight="1">
      <c r="A31" s="171">
        <v>15</v>
      </c>
      <c r="B31" s="168" t="s">
        <v>84</v>
      </c>
      <c r="C31" s="172" t="s">
        <v>124</v>
      </c>
      <c r="D31" s="168" t="s">
        <v>125</v>
      </c>
      <c r="E31" s="168" t="s">
        <v>123</v>
      </c>
      <c r="F31" s="169">
        <v>9</v>
      </c>
      <c r="G31" s="170"/>
      <c r="H31" s="170"/>
      <c r="I31" s="170">
        <f>ROUND(F31*(G31+H31),2)</f>
        <v>0</v>
      </c>
      <c r="J31" s="168">
        <f>ROUND(F31*(N31),2)</f>
        <v>72.36</v>
      </c>
      <c r="K31" s="1">
        <f>ROUND(F31*(O31),2)</f>
        <v>0</v>
      </c>
      <c r="L31" s="1">
        <f>ROUND(F31*(G31),2)</f>
        <v>0</v>
      </c>
      <c r="M31" s="1"/>
      <c r="N31" s="1">
        <v>8.0399999999999991</v>
      </c>
      <c r="O31" s="1"/>
      <c r="P31" s="167"/>
      <c r="Q31" s="173"/>
      <c r="R31" s="173"/>
      <c r="S31" s="167"/>
      <c r="Z31">
        <v>0</v>
      </c>
    </row>
    <row r="32" spans="1:26">
      <c r="A32" s="156"/>
      <c r="B32" s="156"/>
      <c r="C32" s="156"/>
      <c r="D32" s="156" t="s">
        <v>69</v>
      </c>
      <c r="E32" s="156"/>
      <c r="F32" s="167"/>
      <c r="G32" s="159">
        <f>ROUND((SUM(L29:L31))/1,2)</f>
        <v>0</v>
      </c>
      <c r="H32" s="159">
        <f>ROUND((SUM(M29:M31))/1,2)</f>
        <v>0</v>
      </c>
      <c r="I32" s="159">
        <f>ROUND((SUM(I29:I31))/1,2)</f>
        <v>0</v>
      </c>
      <c r="J32" s="156"/>
      <c r="K32" s="156"/>
      <c r="L32" s="156">
        <f>ROUND((SUM(L29:L31))/1,2)</f>
        <v>0</v>
      </c>
      <c r="M32" s="156">
        <f>ROUND((SUM(M29:M31))/1,2)</f>
        <v>0</v>
      </c>
      <c r="N32" s="156"/>
      <c r="O32" s="156"/>
      <c r="P32" s="174">
        <f>ROUND((SUM(P29:P31))/1,2)</f>
        <v>0</v>
      </c>
      <c r="Q32" s="153"/>
      <c r="R32" s="153"/>
      <c r="S32" s="174">
        <f>ROUND((SUM(S29:S31))/1,2)</f>
        <v>0</v>
      </c>
      <c r="T32" s="153"/>
      <c r="U32" s="153"/>
      <c r="V32" s="153"/>
      <c r="W32" s="153"/>
      <c r="X32" s="153"/>
      <c r="Y32" s="153"/>
      <c r="Z32" s="153"/>
    </row>
    <row r="33" spans="1:26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>
      <c r="A34" s="156"/>
      <c r="B34" s="156"/>
      <c r="C34" s="156"/>
      <c r="D34" s="2" t="s">
        <v>66</v>
      </c>
      <c r="E34" s="156"/>
      <c r="F34" s="167"/>
      <c r="G34" s="159">
        <f>ROUND((SUM(L9:L33))/2,2)</f>
        <v>0</v>
      </c>
      <c r="H34" s="159">
        <f>ROUND((SUM(M9:M33))/2,2)</f>
        <v>0</v>
      </c>
      <c r="I34" s="159">
        <f>ROUND((SUM(I9:I33))/2,2)</f>
        <v>0</v>
      </c>
      <c r="J34" s="157"/>
      <c r="K34" s="156"/>
      <c r="L34" s="157">
        <f>ROUND((SUM(L9:L33))/2,2)</f>
        <v>0</v>
      </c>
      <c r="M34" s="157">
        <f>ROUND((SUM(M9:M33))/2,2)</f>
        <v>0</v>
      </c>
      <c r="N34" s="156"/>
      <c r="O34" s="156"/>
      <c r="P34" s="174">
        <f>ROUND((SUM(P9:P33))/2,2)</f>
        <v>0</v>
      </c>
      <c r="S34" s="174">
        <f>ROUND((SUM(S9:S33))/2,2)</f>
        <v>0</v>
      </c>
    </row>
    <row r="35" spans="1:26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>
      <c r="A36" s="156"/>
      <c r="B36" s="156"/>
      <c r="C36" s="156"/>
      <c r="D36" s="2" t="s">
        <v>70</v>
      </c>
      <c r="E36" s="156"/>
      <c r="F36" s="167"/>
      <c r="G36" s="157"/>
      <c r="H36" s="157"/>
      <c r="I36" s="157"/>
      <c r="J36" s="156"/>
      <c r="K36" s="156"/>
      <c r="L36" s="156"/>
      <c r="M36" s="156"/>
      <c r="N36" s="156"/>
      <c r="O36" s="156"/>
      <c r="P36" s="156"/>
      <c r="Q36" s="153"/>
      <c r="R36" s="153"/>
      <c r="S36" s="156"/>
      <c r="T36" s="153"/>
      <c r="U36" s="153"/>
      <c r="V36" s="153"/>
      <c r="W36" s="153"/>
      <c r="X36" s="153"/>
      <c r="Y36" s="153"/>
      <c r="Z36" s="153"/>
    </row>
    <row r="37" spans="1:26">
      <c r="A37" s="156"/>
      <c r="B37" s="156"/>
      <c r="C37" s="156"/>
      <c r="D37" s="156" t="s">
        <v>71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25" customHeight="1">
      <c r="A38" s="171">
        <v>16</v>
      </c>
      <c r="B38" s="168" t="s">
        <v>126</v>
      </c>
      <c r="C38" s="172" t="s">
        <v>127</v>
      </c>
      <c r="D38" s="168" t="s">
        <v>128</v>
      </c>
      <c r="E38" s="168" t="s">
        <v>87</v>
      </c>
      <c r="F38" s="169">
        <v>1238.53</v>
      </c>
      <c r="G38" s="170"/>
      <c r="H38" s="170"/>
      <c r="I38" s="170">
        <f>ROUND(F38*(G38+H38),2)</f>
        <v>0</v>
      </c>
      <c r="J38" s="168">
        <f>ROUND(F38*(N38),2)</f>
        <v>2650.45</v>
      </c>
      <c r="K38" s="1">
        <f>ROUND(F38*(O38),2)</f>
        <v>0</v>
      </c>
      <c r="L38" s="1">
        <f>ROUND(F38*(G38),2)</f>
        <v>0</v>
      </c>
      <c r="M38" s="1"/>
      <c r="N38" s="1">
        <v>2.14</v>
      </c>
      <c r="O38" s="1"/>
      <c r="P38" s="167"/>
      <c r="Q38" s="173"/>
      <c r="R38" s="173">
        <v>5.3378400000000004E-4</v>
      </c>
      <c r="S38" s="167"/>
      <c r="Z38">
        <v>0</v>
      </c>
    </row>
    <row r="39" spans="1:26" ht="25" customHeight="1">
      <c r="A39" s="171">
        <v>17</v>
      </c>
      <c r="B39" s="168" t="s">
        <v>129</v>
      </c>
      <c r="C39" s="172" t="s">
        <v>130</v>
      </c>
      <c r="D39" s="168" t="s">
        <v>131</v>
      </c>
      <c r="E39" s="168" t="s">
        <v>123</v>
      </c>
      <c r="F39" s="169">
        <v>7.21</v>
      </c>
      <c r="G39" s="170"/>
      <c r="H39" s="170"/>
      <c r="I39" s="170">
        <f>ROUND(F39*(G39+H39),2)</f>
        <v>0</v>
      </c>
      <c r="J39" s="168">
        <f>ROUND(F39*(N39),2)</f>
        <v>200.08</v>
      </c>
      <c r="K39" s="1">
        <f>ROUND(F39*(O39),2)</f>
        <v>0</v>
      </c>
      <c r="L39" s="1">
        <f>ROUND(F39*(G39),2)</f>
        <v>0</v>
      </c>
      <c r="M39" s="1"/>
      <c r="N39" s="1">
        <v>27.75</v>
      </c>
      <c r="O39" s="1"/>
      <c r="P39" s="167"/>
      <c r="Q39" s="173"/>
      <c r="R39" s="173"/>
      <c r="S39" s="167"/>
      <c r="Z39">
        <v>0</v>
      </c>
    </row>
    <row r="40" spans="1:26" ht="25" customHeight="1">
      <c r="A40" s="171">
        <v>18</v>
      </c>
      <c r="B40" s="168" t="s">
        <v>132</v>
      </c>
      <c r="C40" s="172" t="s">
        <v>133</v>
      </c>
      <c r="D40" s="168" t="s">
        <v>134</v>
      </c>
      <c r="E40" s="168" t="s">
        <v>135</v>
      </c>
      <c r="F40" s="169">
        <v>1238.53</v>
      </c>
      <c r="G40" s="170"/>
      <c r="H40" s="170"/>
      <c r="I40" s="170">
        <f>ROUND(F40*(G40+H40),2)</f>
        <v>0</v>
      </c>
      <c r="J40" s="168">
        <f>ROUND(F40*(N40),2)</f>
        <v>2910.55</v>
      </c>
      <c r="K40" s="1">
        <f>ROUND(F40*(O40),2)</f>
        <v>0</v>
      </c>
      <c r="L40" s="1"/>
      <c r="M40" s="1">
        <f>ROUND(F40*(H40),2)</f>
        <v>0</v>
      </c>
      <c r="N40" s="1">
        <v>2.35</v>
      </c>
      <c r="O40" s="1"/>
      <c r="P40" s="167"/>
      <c r="Q40" s="173"/>
      <c r="R40" s="173"/>
      <c r="S40" s="167"/>
      <c r="Z40">
        <v>0</v>
      </c>
    </row>
    <row r="41" spans="1:26">
      <c r="A41" s="156"/>
      <c r="B41" s="156"/>
      <c r="C41" s="156"/>
      <c r="D41" s="156" t="s">
        <v>71</v>
      </c>
      <c r="E41" s="156"/>
      <c r="F41" s="167"/>
      <c r="G41" s="159">
        <f>ROUND((SUM(L37:L40))/1,2)</f>
        <v>0</v>
      </c>
      <c r="H41" s="159">
        <f>ROUND((SUM(M37:M40))/1,2)</f>
        <v>0</v>
      </c>
      <c r="I41" s="159">
        <f>ROUND((SUM(I37:I40))/1,2)</f>
        <v>0</v>
      </c>
      <c r="J41" s="156"/>
      <c r="K41" s="156"/>
      <c r="L41" s="156">
        <f>ROUND((SUM(L37:L40))/1,2)</f>
        <v>0</v>
      </c>
      <c r="M41" s="156">
        <f>ROUND((SUM(M37:M40))/1,2)</f>
        <v>0</v>
      </c>
      <c r="N41" s="156"/>
      <c r="O41" s="156"/>
      <c r="P41" s="174">
        <f>ROUND((SUM(P37:P40))/1,2)</f>
        <v>0</v>
      </c>
      <c r="Q41" s="153"/>
      <c r="R41" s="153"/>
      <c r="S41" s="174">
        <f>ROUND((SUM(S37:S40))/1,2)</f>
        <v>0</v>
      </c>
      <c r="T41" s="153"/>
      <c r="U41" s="153"/>
      <c r="V41" s="153"/>
      <c r="W41" s="153"/>
      <c r="X41" s="153"/>
      <c r="Y41" s="153"/>
      <c r="Z41" s="153"/>
    </row>
    <row r="42" spans="1:26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26">
      <c r="A43" s="156"/>
      <c r="B43" s="156"/>
      <c r="C43" s="156"/>
      <c r="D43" s="156" t="s">
        <v>72</v>
      </c>
      <c r="E43" s="156"/>
      <c r="F43" s="16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3"/>
      <c r="R43" s="153"/>
      <c r="S43" s="156"/>
      <c r="T43" s="153"/>
      <c r="U43" s="153"/>
      <c r="V43" s="153"/>
      <c r="W43" s="153"/>
      <c r="X43" s="153"/>
      <c r="Y43" s="153"/>
      <c r="Z43" s="153"/>
    </row>
    <row r="44" spans="1:26" ht="25" customHeight="1">
      <c r="A44" s="171">
        <v>19</v>
      </c>
      <c r="B44" s="168" t="s">
        <v>136</v>
      </c>
      <c r="C44" s="172" t="s">
        <v>137</v>
      </c>
      <c r="D44" s="168" t="s">
        <v>138</v>
      </c>
      <c r="E44" s="168" t="s">
        <v>87</v>
      </c>
      <c r="F44" s="169">
        <v>638.25</v>
      </c>
      <c r="G44" s="170"/>
      <c r="H44" s="170"/>
      <c r="I44" s="170">
        <f t="shared" ref="I44:I51" si="4">ROUND(F44*(G44+H44),2)</f>
        <v>0</v>
      </c>
      <c r="J44" s="168">
        <f t="shared" ref="J44:J51" si="5">ROUND(F44*(N44),2)</f>
        <v>8686.58</v>
      </c>
      <c r="K44" s="1">
        <f t="shared" ref="K44:K51" si="6">ROUND(F44*(O44),2)</f>
        <v>0</v>
      </c>
      <c r="L44" s="1">
        <f>ROUND(F44*(G44),2)</f>
        <v>0</v>
      </c>
      <c r="M44" s="1"/>
      <c r="N44" s="1">
        <v>13.61</v>
      </c>
      <c r="O44" s="1"/>
      <c r="P44" s="167"/>
      <c r="Q44" s="173"/>
      <c r="R44" s="173"/>
      <c r="S44" s="167"/>
      <c r="Z44">
        <v>0</v>
      </c>
    </row>
    <row r="45" spans="1:26" ht="25" customHeight="1">
      <c r="A45" s="171">
        <v>20</v>
      </c>
      <c r="B45" s="168" t="s">
        <v>136</v>
      </c>
      <c r="C45" s="172" t="s">
        <v>139</v>
      </c>
      <c r="D45" s="168" t="s">
        <v>140</v>
      </c>
      <c r="E45" s="168" t="s">
        <v>87</v>
      </c>
      <c r="F45" s="169">
        <v>638.25</v>
      </c>
      <c r="G45" s="170"/>
      <c r="H45" s="170"/>
      <c r="I45" s="170">
        <f t="shared" si="4"/>
        <v>0</v>
      </c>
      <c r="J45" s="168">
        <f t="shared" si="5"/>
        <v>4786.88</v>
      </c>
      <c r="K45" s="1">
        <f t="shared" si="6"/>
        <v>0</v>
      </c>
      <c r="L45" s="1">
        <f>ROUND(F45*(G45),2)</f>
        <v>0</v>
      </c>
      <c r="M45" s="1"/>
      <c r="N45" s="1">
        <v>7.5</v>
      </c>
      <c r="O45" s="1"/>
      <c r="P45" s="167"/>
      <c r="Q45" s="173"/>
      <c r="R45" s="173"/>
      <c r="S45" s="167"/>
      <c r="Z45">
        <v>0</v>
      </c>
    </row>
    <row r="46" spans="1:26" ht="25" customHeight="1">
      <c r="A46" s="171">
        <v>21</v>
      </c>
      <c r="B46" s="168" t="s">
        <v>141</v>
      </c>
      <c r="C46" s="172" t="s">
        <v>142</v>
      </c>
      <c r="D46" s="168" t="s">
        <v>143</v>
      </c>
      <c r="E46" s="168" t="s">
        <v>87</v>
      </c>
      <c r="F46" s="169">
        <v>679.54</v>
      </c>
      <c r="G46" s="170"/>
      <c r="H46" s="170"/>
      <c r="I46" s="170">
        <f t="shared" si="4"/>
        <v>0</v>
      </c>
      <c r="J46" s="168">
        <f t="shared" si="5"/>
        <v>8569</v>
      </c>
      <c r="K46" s="1">
        <f t="shared" si="6"/>
        <v>0</v>
      </c>
      <c r="L46" s="1">
        <f>ROUND(F46*(G46),2)</f>
        <v>0</v>
      </c>
      <c r="M46" s="1"/>
      <c r="N46" s="1">
        <v>12.61</v>
      </c>
      <c r="O46" s="1"/>
      <c r="P46" s="167"/>
      <c r="Q46" s="173"/>
      <c r="R46" s="173"/>
      <c r="S46" s="167"/>
      <c r="Z46">
        <v>0</v>
      </c>
    </row>
    <row r="47" spans="1:26" ht="25" customHeight="1">
      <c r="A47" s="171">
        <v>22</v>
      </c>
      <c r="B47" s="168" t="s">
        <v>144</v>
      </c>
      <c r="C47" s="172" t="s">
        <v>145</v>
      </c>
      <c r="D47" s="168" t="s">
        <v>146</v>
      </c>
      <c r="E47" s="168" t="s">
        <v>123</v>
      </c>
      <c r="F47" s="169">
        <v>119.91</v>
      </c>
      <c r="G47" s="170"/>
      <c r="H47" s="170"/>
      <c r="I47" s="170">
        <f t="shared" si="4"/>
        <v>0</v>
      </c>
      <c r="J47" s="168">
        <f t="shared" si="5"/>
        <v>4658.5</v>
      </c>
      <c r="K47" s="1">
        <f t="shared" si="6"/>
        <v>0</v>
      </c>
      <c r="L47" s="1">
        <f>ROUND(F47*(G47),2)</f>
        <v>0</v>
      </c>
      <c r="M47" s="1"/>
      <c r="N47" s="1">
        <v>38.85</v>
      </c>
      <c r="O47" s="1"/>
      <c r="P47" s="167"/>
      <c r="Q47" s="173"/>
      <c r="R47" s="173"/>
      <c r="S47" s="167"/>
      <c r="Z47">
        <v>0</v>
      </c>
    </row>
    <row r="48" spans="1:26" ht="25" customHeight="1">
      <c r="A48" s="171">
        <v>23</v>
      </c>
      <c r="B48" s="168" t="s">
        <v>147</v>
      </c>
      <c r="C48" s="172" t="s">
        <v>148</v>
      </c>
      <c r="D48" s="168" t="s">
        <v>149</v>
      </c>
      <c r="E48" s="168" t="s">
        <v>87</v>
      </c>
      <c r="F48" s="169">
        <v>679.54</v>
      </c>
      <c r="G48" s="170"/>
      <c r="H48" s="170"/>
      <c r="I48" s="170">
        <f t="shared" si="4"/>
        <v>0</v>
      </c>
      <c r="J48" s="168">
        <f t="shared" si="5"/>
        <v>1325.1</v>
      </c>
      <c r="K48" s="1">
        <f t="shared" si="6"/>
        <v>0</v>
      </c>
      <c r="L48" s="1">
        <f>ROUND(F48*(G48),2)</f>
        <v>0</v>
      </c>
      <c r="M48" s="1"/>
      <c r="N48" s="1">
        <v>1.95</v>
      </c>
      <c r="O48" s="1"/>
      <c r="P48" s="167"/>
      <c r="Q48" s="173"/>
      <c r="R48" s="173"/>
      <c r="S48" s="167"/>
      <c r="X48">
        <v>8.9999999999999993E-3</v>
      </c>
      <c r="Z48">
        <v>0</v>
      </c>
    </row>
    <row r="49" spans="1:26" ht="25" customHeight="1">
      <c r="A49" s="171">
        <v>24</v>
      </c>
      <c r="B49" s="168" t="s">
        <v>150</v>
      </c>
      <c r="C49" s="172" t="s">
        <v>151</v>
      </c>
      <c r="D49" s="168" t="s">
        <v>152</v>
      </c>
      <c r="E49" s="168" t="s">
        <v>87</v>
      </c>
      <c r="F49" s="169">
        <v>638.25</v>
      </c>
      <c r="G49" s="170"/>
      <c r="H49" s="170"/>
      <c r="I49" s="170">
        <f t="shared" si="4"/>
        <v>0</v>
      </c>
      <c r="J49" s="168">
        <f t="shared" si="5"/>
        <v>3989.06</v>
      </c>
      <c r="K49" s="1">
        <f t="shared" si="6"/>
        <v>0</v>
      </c>
      <c r="L49" s="1"/>
      <c r="M49" s="1">
        <f>ROUND(F49*(H49),2)</f>
        <v>0</v>
      </c>
      <c r="N49" s="1">
        <v>6.25</v>
      </c>
      <c r="O49" s="1"/>
      <c r="P49" s="167"/>
      <c r="Q49" s="173"/>
      <c r="R49" s="173"/>
      <c r="S49" s="167"/>
      <c r="Z49">
        <v>0</v>
      </c>
    </row>
    <row r="50" spans="1:26" ht="25" customHeight="1">
      <c r="A50" s="171">
        <v>25</v>
      </c>
      <c r="B50" s="168" t="s">
        <v>150</v>
      </c>
      <c r="C50" s="172" t="s">
        <v>153</v>
      </c>
      <c r="D50" s="168" t="s">
        <v>154</v>
      </c>
      <c r="E50" s="168" t="s">
        <v>123</v>
      </c>
      <c r="F50" s="169">
        <v>1.65</v>
      </c>
      <c r="G50" s="170"/>
      <c r="H50" s="170"/>
      <c r="I50" s="170">
        <f t="shared" si="4"/>
        <v>0</v>
      </c>
      <c r="J50" s="168">
        <f t="shared" si="5"/>
        <v>1511.14</v>
      </c>
      <c r="K50" s="1">
        <f t="shared" si="6"/>
        <v>0</v>
      </c>
      <c r="L50" s="1"/>
      <c r="M50" s="1">
        <f>ROUND(F50*(H50),2)</f>
        <v>0</v>
      </c>
      <c r="N50" s="1">
        <v>915.84</v>
      </c>
      <c r="O50" s="1"/>
      <c r="P50" s="167"/>
      <c r="Q50" s="173"/>
      <c r="R50" s="173"/>
      <c r="S50" s="167"/>
      <c r="Z50">
        <v>0</v>
      </c>
    </row>
    <row r="51" spans="1:26" ht="25" customHeight="1">
      <c r="A51" s="171">
        <v>26</v>
      </c>
      <c r="B51" s="168" t="s">
        <v>155</v>
      </c>
      <c r="C51" s="172" t="s">
        <v>156</v>
      </c>
      <c r="D51" s="168" t="s">
        <v>157</v>
      </c>
      <c r="E51" s="168" t="s">
        <v>87</v>
      </c>
      <c r="F51" s="169">
        <v>679.54</v>
      </c>
      <c r="G51" s="170"/>
      <c r="H51" s="170"/>
      <c r="I51" s="170">
        <f t="shared" si="4"/>
        <v>0</v>
      </c>
      <c r="J51" s="168">
        <f t="shared" si="5"/>
        <v>24395.49</v>
      </c>
      <c r="K51" s="1">
        <f t="shared" si="6"/>
        <v>0</v>
      </c>
      <c r="L51" s="1"/>
      <c r="M51" s="1">
        <f>ROUND(F51*(H51),2)</f>
        <v>0</v>
      </c>
      <c r="N51" s="1">
        <v>35.9</v>
      </c>
      <c r="O51" s="1"/>
      <c r="P51" s="167"/>
      <c r="Q51" s="173"/>
      <c r="R51" s="173"/>
      <c r="S51" s="167"/>
      <c r="Z51">
        <v>0</v>
      </c>
    </row>
    <row r="52" spans="1:26">
      <c r="A52" s="156"/>
      <c r="B52" s="156"/>
      <c r="C52" s="156"/>
      <c r="D52" s="156" t="s">
        <v>72</v>
      </c>
      <c r="E52" s="156"/>
      <c r="F52" s="167"/>
      <c r="G52" s="159">
        <f>ROUND((SUM(L43:L51))/1,2)</f>
        <v>0</v>
      </c>
      <c r="H52" s="159">
        <f>ROUND((SUM(M43:M51))/1,2)</f>
        <v>0</v>
      </c>
      <c r="I52" s="159">
        <f>ROUND((SUM(I43:I51))/1,2)</f>
        <v>0</v>
      </c>
      <c r="J52" s="156"/>
      <c r="K52" s="156"/>
      <c r="L52" s="156">
        <f>ROUND((SUM(L43:L51))/1,2)</f>
        <v>0</v>
      </c>
      <c r="M52" s="156">
        <f>ROUND((SUM(M43:M51))/1,2)</f>
        <v>0</v>
      </c>
      <c r="N52" s="156"/>
      <c r="O52" s="156"/>
      <c r="P52" s="174">
        <f>ROUND((SUM(P43:P51))/1,2)</f>
        <v>0</v>
      </c>
      <c r="Q52" s="153"/>
      <c r="R52" s="153"/>
      <c r="S52" s="174">
        <f>ROUND((SUM(S43:S51))/1,2)</f>
        <v>0</v>
      </c>
      <c r="T52" s="153"/>
      <c r="U52" s="153"/>
      <c r="V52" s="153"/>
      <c r="W52" s="153"/>
      <c r="X52" s="153"/>
      <c r="Y52" s="153"/>
      <c r="Z52" s="153"/>
    </row>
    <row r="53" spans="1:26">
      <c r="A53" s="1"/>
      <c r="B53" s="1"/>
      <c r="C53" s="1"/>
      <c r="D53" s="1"/>
      <c r="E53" s="1"/>
      <c r="F53" s="163"/>
      <c r="G53" s="149"/>
      <c r="H53" s="149"/>
      <c r="I53" s="149"/>
      <c r="J53" s="1"/>
      <c r="K53" s="1"/>
      <c r="L53" s="1"/>
      <c r="M53" s="1"/>
      <c r="N53" s="1"/>
      <c r="O53" s="1"/>
      <c r="P53" s="1"/>
      <c r="S53" s="1"/>
    </row>
    <row r="54" spans="1:26">
      <c r="A54" s="156"/>
      <c r="B54" s="156"/>
      <c r="C54" s="156"/>
      <c r="D54" s="156" t="s">
        <v>73</v>
      </c>
      <c r="E54" s="156"/>
      <c r="F54" s="16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3"/>
      <c r="R54" s="153"/>
      <c r="S54" s="156"/>
      <c r="T54" s="153"/>
      <c r="U54" s="153"/>
      <c r="V54" s="153"/>
      <c r="W54" s="153"/>
      <c r="X54" s="153"/>
      <c r="Y54" s="153"/>
      <c r="Z54" s="153"/>
    </row>
    <row r="55" spans="1:26" ht="25" customHeight="1">
      <c r="A55" s="171">
        <v>27</v>
      </c>
      <c r="B55" s="168" t="s">
        <v>158</v>
      </c>
      <c r="C55" s="172" t="s">
        <v>159</v>
      </c>
      <c r="D55" s="168" t="s">
        <v>160</v>
      </c>
      <c r="E55" s="168" t="s">
        <v>87</v>
      </c>
      <c r="F55" s="169">
        <v>181.72</v>
      </c>
      <c r="G55" s="170"/>
      <c r="H55" s="170"/>
      <c r="I55" s="170">
        <f>ROUND(F55*(G55+H55),2)</f>
        <v>0</v>
      </c>
      <c r="J55" s="168">
        <f>ROUND(F55*(N55),2)</f>
        <v>218.06</v>
      </c>
      <c r="K55" s="1">
        <f>ROUND(F55*(O55),2)</f>
        <v>0</v>
      </c>
      <c r="L55" s="1">
        <f>ROUND(F55*(G55),2)</f>
        <v>0</v>
      </c>
      <c r="M55" s="1"/>
      <c r="N55" s="1">
        <v>1.2</v>
      </c>
      <c r="O55" s="1"/>
      <c r="P55" s="167"/>
      <c r="Q55" s="173"/>
      <c r="R55" s="173">
        <v>1.6999999999999999E-4</v>
      </c>
      <c r="S55" s="167"/>
      <c r="Z55">
        <v>0</v>
      </c>
    </row>
    <row r="56" spans="1:26">
      <c r="A56" s="156"/>
      <c r="B56" s="156"/>
      <c r="C56" s="156"/>
      <c r="D56" s="156" t="s">
        <v>73</v>
      </c>
      <c r="E56" s="156"/>
      <c r="F56" s="167"/>
      <c r="G56" s="159">
        <f>ROUND((SUM(L54:L55))/1,2)</f>
        <v>0</v>
      </c>
      <c r="H56" s="159">
        <f>ROUND((SUM(M54:M55))/1,2)</f>
        <v>0</v>
      </c>
      <c r="I56" s="159">
        <f>ROUND((SUM(I54:I55))/1,2)</f>
        <v>0</v>
      </c>
      <c r="J56" s="156"/>
      <c r="K56" s="156"/>
      <c r="L56" s="156">
        <f>ROUND((SUM(L54:L55))/1,2)</f>
        <v>0</v>
      </c>
      <c r="M56" s="156">
        <f>ROUND((SUM(M54:M55))/1,2)</f>
        <v>0</v>
      </c>
      <c r="N56" s="156"/>
      <c r="O56" s="156"/>
      <c r="P56" s="174">
        <f>ROUND((SUM(P54:P55))/1,2)</f>
        <v>0</v>
      </c>
      <c r="S56" s="167">
        <f>ROUND((SUM(S54:S55))/1,2)</f>
        <v>0</v>
      </c>
    </row>
    <row r="57" spans="1:26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>
      <c r="A58" s="156"/>
      <c r="B58" s="156"/>
      <c r="C58" s="156"/>
      <c r="D58" s="2" t="s">
        <v>70</v>
      </c>
      <c r="E58" s="156"/>
      <c r="F58" s="167"/>
      <c r="G58" s="159">
        <f>ROUND((SUM(L36:L57))/2,2)</f>
        <v>0</v>
      </c>
      <c r="H58" s="159">
        <f>ROUND((SUM(M36:M57))/2,2)</f>
        <v>0</v>
      </c>
      <c r="I58" s="159">
        <f>ROUND((SUM(I36:I57))/2,2)</f>
        <v>0</v>
      </c>
      <c r="J58" s="156"/>
      <c r="K58" s="156"/>
      <c r="L58" s="156">
        <f>ROUND((SUM(L36:L57))/2,2)</f>
        <v>0</v>
      </c>
      <c r="M58" s="156">
        <f>ROUND((SUM(M36:M57))/2,2)</f>
        <v>0</v>
      </c>
      <c r="N58" s="156"/>
      <c r="O58" s="156"/>
      <c r="P58" s="174">
        <f>ROUND((SUM(P36:P57))/2,2)</f>
        <v>0</v>
      </c>
      <c r="S58" s="174">
        <f>ROUND((SUM(S36:S57))/2,2)</f>
        <v>0</v>
      </c>
    </row>
    <row r="59" spans="1:26">
      <c r="A59" s="178" t="s">
        <v>12</v>
      </c>
      <c r="B59" s="175"/>
      <c r="C59" s="175"/>
      <c r="D59" s="175"/>
      <c r="E59" s="175"/>
      <c r="F59" s="176" t="s">
        <v>74</v>
      </c>
      <c r="G59" s="177">
        <f>ROUND((SUM(L9:L58))/3,2)</f>
        <v>0</v>
      </c>
      <c r="H59" s="177">
        <f>ROUND((SUM(M9:M58))/3,2)</f>
        <v>0</v>
      </c>
      <c r="I59" s="177">
        <f>ROUND((SUM(I9:I58))/3,2)</f>
        <v>0</v>
      </c>
      <c r="J59" s="175"/>
      <c r="K59" s="175">
        <f>ROUND((SUM(K9:K58)),2)</f>
        <v>0</v>
      </c>
      <c r="L59" s="175">
        <f>ROUND((SUM(L9:L58))/3,2)</f>
        <v>0</v>
      </c>
      <c r="M59" s="175">
        <f>ROUND((SUM(M9:M58))/3,2)</f>
        <v>0</v>
      </c>
      <c r="N59" s="175"/>
      <c r="O59" s="175"/>
      <c r="P59" s="176">
        <f>ROUND((SUM(P9:P58))/3,2)</f>
        <v>0</v>
      </c>
      <c r="S59" s="176">
        <f>ROUND((SUM(S9:S58))/3,2)</f>
        <v>0</v>
      </c>
      <c r="Z59">
        <f>(SUM(Z9:Z58))</f>
        <v>0</v>
      </c>
    </row>
  </sheetData>
  <printOptions horizontalCentered="1" gridLines="1"/>
  <pageMargins left="1.1111111111111112E-2" right="1.1111111111111112E-2" top="0.75" bottom="0.75" header="0.3" footer="0.3"/>
  <pageSetup paperSize="9" scale="85" orientation="portrait" horizontalDpi="4294967293" verticalDpi="4294967293" r:id="rId1"/>
  <headerFooter>
    <oddHeader>&amp;C&amp;B&amp; Rozpočet Zníženie energetickej náročnosti výrobnej haly spoločnosti Variakov a.s., Košice-Šaca, k.ú. Železiarne, č. parcely 53-2 / Obvodový plášť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1"/>
  <sheetViews>
    <sheetView workbookViewId="0">
      <selection activeCell="AE24" sqref="AE24"/>
    </sheetView>
  </sheetViews>
  <sheetFormatPr baseColWidth="10" defaultColWidth="8.83203125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8" customHeight="1" thickBot="1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>
      <c r="A3" s="11"/>
      <c r="B3" s="40" t="s">
        <v>161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/>
    </row>
    <row r="6" spans="1:23" ht="18" customHeight="1" thickTop="1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>
      <c r="A10" s="11"/>
      <c r="B10" s="45" t="s">
        <v>28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>
      <c r="A16" s="11"/>
      <c r="B16" s="94">
        <v>1</v>
      </c>
      <c r="C16" s="95" t="s">
        <v>30</v>
      </c>
      <c r="D16" s="96">
        <v>0</v>
      </c>
      <c r="E16" s="97">
        <v>0</v>
      </c>
      <c r="F16" s="106"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31</v>
      </c>
      <c r="D17" s="78">
        <v>0</v>
      </c>
      <c r="E17" s="76">
        <v>0</v>
      </c>
      <c r="F17" s="81">
        <v>0</v>
      </c>
      <c r="G17" s="61">
        <v>7</v>
      </c>
      <c r="H17" s="116" t="s">
        <v>37</v>
      </c>
      <c r="I17" s="129"/>
      <c r="J17" s="127">
        <f>'SO 6034'!Z58</f>
        <v>0</v>
      </c>
    </row>
    <row r="18" spans="1:26" ht="18" customHeight="1">
      <c r="A18" s="11"/>
      <c r="B18" s="68">
        <v>3</v>
      </c>
      <c r="C18" s="72" t="s">
        <v>32</v>
      </c>
      <c r="D18" s="79">
        <v>0</v>
      </c>
      <c r="E18" s="77">
        <v>0</v>
      </c>
      <c r="F18" s="82">
        <v>0</v>
      </c>
      <c r="G18" s="61">
        <v>8</v>
      </c>
      <c r="H18" s="116" t="s">
        <v>38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6034'!K9:'SO 6034'!K57)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6034'!K9:'SO 6034'!K57)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0"/>
  <sheetViews>
    <sheetView workbookViewId="0"/>
  </sheetViews>
  <sheetFormatPr baseColWidth="10" defaultColWidth="8.83203125" defaultRowHeight="15"/>
  <cols>
    <col min="1" max="1" width="37.6640625" customWidth="1"/>
    <col min="2" max="4" width="10.6640625" customWidth="1"/>
    <col min="5" max="6" width="9.6640625" customWidth="1"/>
    <col min="10" max="26" width="0" hidden="1" customWidth="1"/>
  </cols>
  <sheetData>
    <row r="1" spans="1:26">
      <c r="A1" s="145" t="s">
        <v>23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>
      <c r="A2" s="145" t="s">
        <v>28</v>
      </c>
      <c r="B2" s="144"/>
      <c r="C2" s="144"/>
      <c r="D2" s="145" t="s">
        <v>19</v>
      </c>
      <c r="E2" s="144"/>
      <c r="F2" s="144"/>
    </row>
    <row r="3" spans="1:26">
      <c r="A3" s="145" t="s">
        <v>26</v>
      </c>
      <c r="B3" s="144"/>
      <c r="C3" s="144"/>
      <c r="D3" s="145" t="s">
        <v>64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161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65</v>
      </c>
      <c r="B8" s="144"/>
      <c r="C8" s="144"/>
      <c r="D8" s="144"/>
      <c r="E8" s="144"/>
      <c r="F8" s="144"/>
    </row>
    <row r="9" spans="1:26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69</v>
      </c>
      <c r="B11" s="157">
        <f>'SO 6034'!L12</f>
        <v>0</v>
      </c>
      <c r="C11" s="157">
        <f>'SO 6034'!M12</f>
        <v>0</v>
      </c>
      <c r="D11" s="157">
        <f>'SO 6034'!I12</f>
        <v>0</v>
      </c>
      <c r="E11" s="158">
        <f>'SO 6034'!P12</f>
        <v>0</v>
      </c>
      <c r="F11" s="158">
        <f>'SO 6034'!S12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2" t="s">
        <v>66</v>
      </c>
      <c r="B12" s="159">
        <f>'SO 6034'!L14</f>
        <v>0</v>
      </c>
      <c r="C12" s="159">
        <f>'SO 6034'!M14</f>
        <v>0</v>
      </c>
      <c r="D12" s="159">
        <f>'SO 6034'!I14</f>
        <v>0</v>
      </c>
      <c r="E12" s="160">
        <f>'SO 6034'!P14</f>
        <v>0</v>
      </c>
      <c r="F12" s="160">
        <f>'SO 6034'!S14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"/>
      <c r="B13" s="149"/>
      <c r="C13" s="149"/>
      <c r="D13" s="149"/>
      <c r="E13" s="148"/>
      <c r="F13" s="148"/>
    </row>
    <row r="14" spans="1:26">
      <c r="A14" s="2" t="s">
        <v>70</v>
      </c>
      <c r="B14" s="159"/>
      <c r="C14" s="157"/>
      <c r="D14" s="157"/>
      <c r="E14" s="158"/>
      <c r="F14" s="158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56" t="s">
        <v>162</v>
      </c>
      <c r="B15" s="157">
        <f>'SO 6034'!L23</f>
        <v>0</v>
      </c>
      <c r="C15" s="157">
        <f>'SO 6034'!M23</f>
        <v>0</v>
      </c>
      <c r="D15" s="157">
        <f>'SO 6034'!I23</f>
        <v>0</v>
      </c>
      <c r="E15" s="158">
        <f>'SO 6034'!P23</f>
        <v>0</v>
      </c>
      <c r="F15" s="158">
        <f>'SO 6034'!S23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>
      <c r="A16" s="156" t="s">
        <v>163</v>
      </c>
      <c r="B16" s="157">
        <f>'SO 6034'!L40</f>
        <v>0</v>
      </c>
      <c r="C16" s="157">
        <f>'SO 6034'!M40</f>
        <v>0</v>
      </c>
      <c r="D16" s="157">
        <f>'SO 6034'!I40</f>
        <v>0</v>
      </c>
      <c r="E16" s="158">
        <f>'SO 6034'!P40</f>
        <v>0</v>
      </c>
      <c r="F16" s="158">
        <f>'SO 6034'!S40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72</v>
      </c>
      <c r="B17" s="157">
        <f>'SO 6034'!L47</f>
        <v>0</v>
      </c>
      <c r="C17" s="157">
        <f>'SO 6034'!M47</f>
        <v>0</v>
      </c>
      <c r="D17" s="157">
        <f>'SO 6034'!I47</f>
        <v>0</v>
      </c>
      <c r="E17" s="158">
        <f>'SO 6034'!P47</f>
        <v>0</v>
      </c>
      <c r="F17" s="158">
        <f>'SO 6034'!S47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2" t="s">
        <v>70</v>
      </c>
      <c r="B18" s="159">
        <f>'SO 6034'!L49</f>
        <v>0</v>
      </c>
      <c r="C18" s="159">
        <f>'SO 6034'!M49</f>
        <v>0</v>
      </c>
      <c r="D18" s="159">
        <f>'SO 6034'!I49</f>
        <v>0</v>
      </c>
      <c r="E18" s="160">
        <f>'SO 6034'!P49</f>
        <v>0</v>
      </c>
      <c r="F18" s="160">
        <f>'SO 6034'!S49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1"/>
      <c r="B19" s="149"/>
      <c r="C19" s="149"/>
      <c r="D19" s="149"/>
      <c r="E19" s="148"/>
      <c r="F19" s="148"/>
    </row>
    <row r="20" spans="1:26">
      <c r="A20" s="2" t="s">
        <v>164</v>
      </c>
      <c r="B20" s="159"/>
      <c r="C20" s="157"/>
      <c r="D20" s="157"/>
      <c r="E20" s="158"/>
      <c r="F20" s="158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>
      <c r="A21" s="156" t="s">
        <v>165</v>
      </c>
      <c r="B21" s="157">
        <f>'SO 6034'!L55</f>
        <v>0</v>
      </c>
      <c r="C21" s="157">
        <f>'SO 6034'!M55</f>
        <v>0</v>
      </c>
      <c r="D21" s="157">
        <f>'SO 6034'!I55</f>
        <v>0</v>
      </c>
      <c r="E21" s="158">
        <f>'SO 6034'!P55</f>
        <v>0</v>
      </c>
      <c r="F21" s="158">
        <f>'SO 6034'!S55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>
      <c r="A22" s="2" t="s">
        <v>164</v>
      </c>
      <c r="B22" s="159">
        <f>'SO 6034'!L57</f>
        <v>0</v>
      </c>
      <c r="C22" s="159">
        <f>'SO 6034'!M57</f>
        <v>0</v>
      </c>
      <c r="D22" s="159">
        <f>'SO 6034'!I57</f>
        <v>0</v>
      </c>
      <c r="E22" s="160">
        <f>'SO 6034'!P57</f>
        <v>0</v>
      </c>
      <c r="F22" s="160">
        <f>'SO 6034'!S57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>
      <c r="A23" s="1"/>
      <c r="B23" s="149"/>
      <c r="C23" s="149"/>
      <c r="D23" s="149"/>
      <c r="E23" s="148"/>
      <c r="F23" s="148"/>
    </row>
    <row r="24" spans="1:26">
      <c r="A24" s="2" t="s">
        <v>74</v>
      </c>
      <c r="B24" s="159">
        <f>'SO 6034'!L58</f>
        <v>0</v>
      </c>
      <c r="C24" s="159">
        <f>'SO 6034'!M58</f>
        <v>0</v>
      </c>
      <c r="D24" s="159">
        <f>'SO 6034'!I58</f>
        <v>0</v>
      </c>
      <c r="E24" s="160">
        <f>'SO 6034'!P58</f>
        <v>0</v>
      </c>
      <c r="F24" s="160">
        <f>'SO 6034'!S58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>
      <c r="A25" s="1"/>
      <c r="B25" s="149"/>
      <c r="C25" s="149"/>
      <c r="D25" s="149"/>
      <c r="E25" s="148"/>
      <c r="F25" s="148"/>
    </row>
    <row r="26" spans="1:26">
      <c r="A26" s="1"/>
      <c r="B26" s="149"/>
      <c r="C26" s="149"/>
      <c r="D26" s="149"/>
      <c r="E26" s="148"/>
      <c r="F26" s="148"/>
    </row>
    <row r="27" spans="1:26">
      <c r="A27" s="1"/>
      <c r="B27" s="149"/>
      <c r="C27" s="149"/>
      <c r="D27" s="149"/>
      <c r="E27" s="148"/>
      <c r="F27" s="148"/>
    </row>
    <row r="28" spans="1:26">
      <c r="A28" s="1"/>
      <c r="B28" s="149"/>
      <c r="C28" s="149"/>
      <c r="D28" s="149"/>
      <c r="E28" s="148"/>
      <c r="F28" s="148"/>
    </row>
    <row r="29" spans="1:26">
      <c r="A29" s="1"/>
      <c r="B29" s="149"/>
      <c r="C29" s="149"/>
      <c r="D29" s="149"/>
      <c r="E29" s="148"/>
      <c r="F29" s="148"/>
    </row>
    <row r="30" spans="1:26">
      <c r="A30" s="1"/>
      <c r="B30" s="149"/>
      <c r="C30" s="149"/>
      <c r="D30" s="149"/>
      <c r="E30" s="148"/>
      <c r="F30" s="148"/>
    </row>
    <row r="31" spans="1:26">
      <c r="A31" s="1"/>
      <c r="B31" s="149"/>
      <c r="C31" s="149"/>
      <c r="D31" s="149"/>
      <c r="E31" s="148"/>
      <c r="F31" s="148"/>
    </row>
    <row r="32" spans="1:2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49"/>
      <c r="C46" s="149"/>
      <c r="D46" s="149"/>
      <c r="E46" s="148"/>
      <c r="F46" s="148"/>
    </row>
    <row r="47" spans="1:6">
      <c r="A47" s="1"/>
      <c r="B47" s="149"/>
      <c r="C47" s="149"/>
      <c r="D47" s="149"/>
      <c r="E47" s="148"/>
      <c r="F47" s="148"/>
    </row>
    <row r="48" spans="1: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8"/>
  <sheetViews>
    <sheetView workbookViewId="0">
      <pane ySplit="8" topLeftCell="A9" activePane="bottomLeft" state="frozen"/>
      <selection pane="bottomLeft" activeCell="F3" sqref="F3"/>
    </sheetView>
  </sheetViews>
  <sheetFormatPr baseColWidth="10" defaultColWidth="8.83203125" defaultRowHeight="15"/>
  <cols>
    <col min="1" max="1" width="4.6640625" customWidth="1"/>
    <col min="2" max="2" width="0" hidden="1" customWidth="1"/>
    <col min="3" max="3" width="10.6640625" customWidth="1"/>
    <col min="4" max="4" width="43.6640625" customWidth="1"/>
    <col min="5" max="5" width="5.6640625" customWidth="1"/>
    <col min="6" max="6" width="9.6640625" customWidth="1"/>
    <col min="7" max="9" width="10.6640625" customWidth="1"/>
    <col min="10" max="15" width="0" hidden="1" customWidth="1"/>
    <col min="16" max="16" width="7.6640625" customWidth="1"/>
    <col min="17" max="18" width="0" hidden="1" customWidth="1"/>
    <col min="19" max="19" width="7.6640625" customWidth="1"/>
    <col min="20" max="26" width="0" hidden="1" customWidth="1"/>
  </cols>
  <sheetData>
    <row r="1" spans="1:26">
      <c r="A1" s="5" t="s">
        <v>23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5" t="s">
        <v>28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5" t="s">
        <v>26</v>
      </c>
      <c r="B3" s="3"/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5" t="s">
        <v>161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3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6">
      <c r="A8" s="164" t="s">
        <v>75</v>
      </c>
      <c r="B8" s="164" t="s">
        <v>76</v>
      </c>
      <c r="C8" s="164" t="s">
        <v>77</v>
      </c>
      <c r="D8" s="164" t="s">
        <v>78</v>
      </c>
      <c r="E8" s="164" t="s">
        <v>79</v>
      </c>
      <c r="F8" s="164" t="s">
        <v>80</v>
      </c>
      <c r="G8" s="164" t="s">
        <v>55</v>
      </c>
      <c r="H8" s="164" t="s">
        <v>56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5" customHeight="1">
      <c r="A11" s="171">
        <v>1</v>
      </c>
      <c r="B11" s="168" t="s">
        <v>120</v>
      </c>
      <c r="C11" s="172" t="s">
        <v>121</v>
      </c>
      <c r="D11" s="168" t="s">
        <v>122</v>
      </c>
      <c r="E11" s="168" t="s">
        <v>123</v>
      </c>
      <c r="F11" s="169">
        <v>14.41</v>
      </c>
      <c r="G11" s="170"/>
      <c r="H11" s="170"/>
      <c r="I11" s="170">
        <f>ROUND(F11*(G11+H11),2)</f>
        <v>0</v>
      </c>
      <c r="J11" s="168">
        <f>ROUND(F11*(N11),2)</f>
        <v>405.07</v>
      </c>
      <c r="K11" s="1">
        <f>ROUND(F11*(O11),2)</f>
        <v>0</v>
      </c>
      <c r="L11" s="1">
        <f>ROUND(F11*(G11),2)</f>
        <v>0</v>
      </c>
      <c r="M11" s="1"/>
      <c r="N11" s="1">
        <v>28.11</v>
      </c>
      <c r="O11" s="1"/>
      <c r="P11" s="167"/>
      <c r="Q11" s="173"/>
      <c r="R11" s="173"/>
      <c r="S11" s="167"/>
      <c r="Z11">
        <v>0</v>
      </c>
    </row>
    <row r="12" spans="1:26">
      <c r="A12" s="156"/>
      <c r="B12" s="156"/>
      <c r="C12" s="156"/>
      <c r="D12" s="156" t="s">
        <v>69</v>
      </c>
      <c r="E12" s="156"/>
      <c r="F12" s="167"/>
      <c r="G12" s="159">
        <f>ROUND((SUM(L10:L11))/1,2)</f>
        <v>0</v>
      </c>
      <c r="H12" s="159">
        <f>ROUND((SUM(M10:M11))/1,2)</f>
        <v>0</v>
      </c>
      <c r="I12" s="159">
        <f>ROUND((SUM(I10:I11))/1,2)</f>
        <v>0</v>
      </c>
      <c r="J12" s="156"/>
      <c r="K12" s="156"/>
      <c r="L12" s="156">
        <f>ROUND((SUM(L10:L11))/1,2)</f>
        <v>0</v>
      </c>
      <c r="M12" s="156">
        <f>ROUND((SUM(M10:M11))/1,2)</f>
        <v>0</v>
      </c>
      <c r="N12" s="156"/>
      <c r="O12" s="156"/>
      <c r="P12" s="174">
        <f>ROUND((SUM(P10:P11))/1,2)</f>
        <v>0</v>
      </c>
      <c r="Q12" s="153"/>
      <c r="R12" s="153"/>
      <c r="S12" s="174">
        <f>ROUND((SUM(S10:S11))/1,2)</f>
        <v>0</v>
      </c>
      <c r="T12" s="153"/>
      <c r="U12" s="153"/>
      <c r="V12" s="153"/>
      <c r="W12" s="153"/>
      <c r="X12" s="153"/>
      <c r="Y12" s="153"/>
      <c r="Z12" s="153"/>
    </row>
    <row r="13" spans="1:26">
      <c r="A13" s="1"/>
      <c r="B13" s="1"/>
      <c r="C13" s="1"/>
      <c r="D13" s="1"/>
      <c r="E13" s="1"/>
      <c r="F13" s="163"/>
      <c r="G13" s="149"/>
      <c r="H13" s="149"/>
      <c r="I13" s="149"/>
      <c r="J13" s="1"/>
      <c r="K13" s="1"/>
      <c r="L13" s="1"/>
      <c r="M13" s="1"/>
      <c r="N13" s="1"/>
      <c r="O13" s="1"/>
      <c r="P13" s="1"/>
      <c r="S13" s="1"/>
    </row>
    <row r="14" spans="1:26">
      <c r="A14" s="156"/>
      <c r="B14" s="156"/>
      <c r="C14" s="156"/>
      <c r="D14" s="2" t="s">
        <v>66</v>
      </c>
      <c r="E14" s="156"/>
      <c r="F14" s="167"/>
      <c r="G14" s="159">
        <f>ROUND((SUM(L9:L13))/2,2)</f>
        <v>0</v>
      </c>
      <c r="H14" s="159">
        <f>ROUND((SUM(M9:M13))/2,2)</f>
        <v>0</v>
      </c>
      <c r="I14" s="159">
        <f>ROUND((SUM(I9:I13))/2,2)</f>
        <v>0</v>
      </c>
      <c r="J14" s="157"/>
      <c r="K14" s="156"/>
      <c r="L14" s="157">
        <f>ROUND((SUM(L9:L13))/2,2)</f>
        <v>0</v>
      </c>
      <c r="M14" s="157">
        <f>ROUND((SUM(M9:M13))/2,2)</f>
        <v>0</v>
      </c>
      <c r="N14" s="156"/>
      <c r="O14" s="156"/>
      <c r="P14" s="174">
        <f>ROUND((SUM(P9:P13))/2,2)</f>
        <v>0</v>
      </c>
      <c r="S14" s="174">
        <f>ROUND((SUM(S9:S13))/2,2)</f>
        <v>0</v>
      </c>
    </row>
    <row r="15" spans="1:26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>
      <c r="A16" s="156"/>
      <c r="B16" s="156"/>
      <c r="C16" s="156"/>
      <c r="D16" s="2" t="s">
        <v>70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>
      <c r="A17" s="156"/>
      <c r="B17" s="156"/>
      <c r="C17" s="156"/>
      <c r="D17" s="156" t="s">
        <v>162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35" customHeight="1">
      <c r="A18" s="171">
        <v>2</v>
      </c>
      <c r="B18" s="168" t="s">
        <v>166</v>
      </c>
      <c r="C18" s="172" t="s">
        <v>167</v>
      </c>
      <c r="D18" s="168" t="s">
        <v>168</v>
      </c>
      <c r="E18" s="168" t="s">
        <v>87</v>
      </c>
      <c r="F18" s="169">
        <v>992.12</v>
      </c>
      <c r="G18" s="170"/>
      <c r="H18" s="170"/>
      <c r="I18" s="170">
        <f>ROUND(F18*(G18+H18),2)</f>
        <v>0</v>
      </c>
      <c r="J18" s="168">
        <f>ROUND(F18*(N18),2)</f>
        <v>5496.34</v>
      </c>
      <c r="K18" s="1">
        <f>ROUND(F18*(O18),2)</f>
        <v>0</v>
      </c>
      <c r="L18" s="1">
        <f>ROUND(F18*(G18),2)</f>
        <v>0</v>
      </c>
      <c r="M18" s="1"/>
      <c r="N18" s="1">
        <v>5.54</v>
      </c>
      <c r="O18" s="1"/>
      <c r="P18" s="167"/>
      <c r="Q18" s="173"/>
      <c r="R18" s="173"/>
      <c r="S18" s="167"/>
      <c r="Z18">
        <v>0</v>
      </c>
    </row>
    <row r="19" spans="1:26" ht="25" customHeight="1">
      <c r="A19" s="171">
        <v>3</v>
      </c>
      <c r="B19" s="168" t="s">
        <v>169</v>
      </c>
      <c r="C19" s="172" t="s">
        <v>170</v>
      </c>
      <c r="D19" s="168" t="s">
        <v>171</v>
      </c>
      <c r="E19" s="168" t="s">
        <v>87</v>
      </c>
      <c r="F19" s="169">
        <v>992.12</v>
      </c>
      <c r="G19" s="170"/>
      <c r="H19" s="170"/>
      <c r="I19" s="170">
        <f>ROUND(F19*(G19+H19),2)</f>
        <v>0</v>
      </c>
      <c r="J19" s="168">
        <f>ROUND(F19*(N19),2)</f>
        <v>595.27</v>
      </c>
      <c r="K19" s="1">
        <f>ROUND(F19*(O19),2)</f>
        <v>0</v>
      </c>
      <c r="L19" s="1">
        <f>ROUND(F19*(G19),2)</f>
        <v>0</v>
      </c>
      <c r="M19" s="1"/>
      <c r="N19" s="1">
        <v>0.6</v>
      </c>
      <c r="O19" s="1"/>
      <c r="P19" s="167"/>
      <c r="Q19" s="173"/>
      <c r="R19" s="173"/>
      <c r="S19" s="167"/>
      <c r="X19">
        <v>6.0000000000000001E-3</v>
      </c>
      <c r="Z19">
        <v>0</v>
      </c>
    </row>
    <row r="20" spans="1:26" ht="25" customHeight="1">
      <c r="A20" s="171">
        <v>4</v>
      </c>
      <c r="B20" s="168" t="s">
        <v>132</v>
      </c>
      <c r="C20" s="172" t="s">
        <v>172</v>
      </c>
      <c r="D20" s="168" t="s">
        <v>173</v>
      </c>
      <c r="E20" s="168" t="s">
        <v>174</v>
      </c>
      <c r="F20" s="169">
        <v>11.98</v>
      </c>
      <c r="G20" s="170"/>
      <c r="H20" s="170"/>
      <c r="I20" s="170">
        <f>ROUND(F20*(G20+H20),2)</f>
        <v>0</v>
      </c>
      <c r="J20" s="168">
        <f>ROUND(F20*(N20),2)</f>
        <v>246.07</v>
      </c>
      <c r="K20" s="1">
        <f>ROUND(F20*(O20),2)</f>
        <v>0</v>
      </c>
      <c r="L20" s="1"/>
      <c r="M20" s="1">
        <f>ROUND(F20*(H20),2)</f>
        <v>0</v>
      </c>
      <c r="N20" s="1">
        <v>20.54</v>
      </c>
      <c r="O20" s="1"/>
      <c r="P20" s="167"/>
      <c r="Q20" s="173"/>
      <c r="R20" s="173"/>
      <c r="S20" s="167"/>
      <c r="Z20">
        <v>0</v>
      </c>
    </row>
    <row r="21" spans="1:26" ht="25" customHeight="1">
      <c r="A21" s="171">
        <v>5</v>
      </c>
      <c r="B21" s="168" t="s">
        <v>132</v>
      </c>
      <c r="C21" s="172" t="s">
        <v>175</v>
      </c>
      <c r="D21" s="168" t="s">
        <v>176</v>
      </c>
      <c r="E21" s="168" t="s">
        <v>174</v>
      </c>
      <c r="F21" s="169">
        <v>15.12</v>
      </c>
      <c r="G21" s="170"/>
      <c r="H21" s="170"/>
      <c r="I21" s="170">
        <f>ROUND(F21*(G21+H21),2)</f>
        <v>0</v>
      </c>
      <c r="J21" s="168">
        <f>ROUND(F21*(N21),2)</f>
        <v>137.13999999999999</v>
      </c>
      <c r="K21" s="1">
        <f>ROUND(F21*(O21),2)</f>
        <v>0</v>
      </c>
      <c r="L21" s="1"/>
      <c r="M21" s="1">
        <f>ROUND(F21*(H21),2)</f>
        <v>0</v>
      </c>
      <c r="N21" s="1">
        <v>9.07</v>
      </c>
      <c r="O21" s="1"/>
      <c r="P21" s="167"/>
      <c r="Q21" s="173"/>
      <c r="R21" s="173"/>
      <c r="S21" s="167"/>
      <c r="Z21">
        <v>0</v>
      </c>
    </row>
    <row r="22" spans="1:26" ht="35" customHeight="1">
      <c r="A22" s="171">
        <v>6</v>
      </c>
      <c r="B22" s="168" t="s">
        <v>132</v>
      </c>
      <c r="C22" s="172" t="s">
        <v>177</v>
      </c>
      <c r="D22" s="168" t="s">
        <v>178</v>
      </c>
      <c r="E22" s="168" t="s">
        <v>135</v>
      </c>
      <c r="F22" s="169">
        <v>992.12</v>
      </c>
      <c r="G22" s="170"/>
      <c r="H22" s="170"/>
      <c r="I22" s="170">
        <f>ROUND(F22*(G22+H22),2)</f>
        <v>0</v>
      </c>
      <c r="J22" s="168">
        <f>ROUND(F22*(N22),2)</f>
        <v>6538.07</v>
      </c>
      <c r="K22" s="1">
        <f>ROUND(F22*(O22),2)</f>
        <v>0</v>
      </c>
      <c r="L22" s="1"/>
      <c r="M22" s="1">
        <f>ROUND(F22*(H22),2)</f>
        <v>0</v>
      </c>
      <c r="N22" s="1">
        <v>6.59</v>
      </c>
      <c r="O22" s="1"/>
      <c r="P22" s="167"/>
      <c r="Q22" s="173"/>
      <c r="R22" s="173"/>
      <c r="S22" s="167"/>
      <c r="Z22">
        <v>0</v>
      </c>
    </row>
    <row r="23" spans="1:26">
      <c r="A23" s="156"/>
      <c r="B23" s="156"/>
      <c r="C23" s="156"/>
      <c r="D23" s="156" t="s">
        <v>162</v>
      </c>
      <c r="E23" s="156"/>
      <c r="F23" s="167"/>
      <c r="G23" s="159">
        <f>ROUND((SUM(L17:L22))/1,2)</f>
        <v>0</v>
      </c>
      <c r="H23" s="159">
        <f>ROUND((SUM(M17:M22))/1,2)</f>
        <v>0</v>
      </c>
      <c r="I23" s="159">
        <f>ROUND((SUM(I17:I22))/1,2)</f>
        <v>0</v>
      </c>
      <c r="J23" s="156"/>
      <c r="K23" s="156"/>
      <c r="L23" s="156">
        <f>ROUND((SUM(L17:L22))/1,2)</f>
        <v>0</v>
      </c>
      <c r="M23" s="156">
        <f>ROUND((SUM(M17:M22))/1,2)</f>
        <v>0</v>
      </c>
      <c r="N23" s="156"/>
      <c r="O23" s="156"/>
      <c r="P23" s="174">
        <f>ROUND((SUM(P17:P22))/1,2)</f>
        <v>0</v>
      </c>
      <c r="Q23" s="153"/>
      <c r="R23" s="153"/>
      <c r="S23" s="174">
        <f>ROUND((SUM(S17:S22))/1,2)</f>
        <v>0</v>
      </c>
      <c r="T23" s="153"/>
      <c r="U23" s="153"/>
      <c r="V23" s="153"/>
      <c r="W23" s="153"/>
      <c r="X23" s="153"/>
      <c r="Y23" s="153"/>
      <c r="Z23" s="153"/>
    </row>
    <row r="24" spans="1:26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>
      <c r="A25" s="156"/>
      <c r="B25" s="156"/>
      <c r="C25" s="156"/>
      <c r="D25" s="156" t="s">
        <v>163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5" customHeight="1">
      <c r="A26" s="171">
        <v>7</v>
      </c>
      <c r="B26" s="168" t="s">
        <v>179</v>
      </c>
      <c r="C26" s="172" t="s">
        <v>180</v>
      </c>
      <c r="D26" s="168" t="s">
        <v>181</v>
      </c>
      <c r="E26" s="168" t="s">
        <v>182</v>
      </c>
      <c r="F26" s="169">
        <v>28</v>
      </c>
      <c r="G26" s="170"/>
      <c r="H26" s="170"/>
      <c r="I26" s="170">
        <f t="shared" ref="I26:I39" si="0">ROUND(F26*(G26+H26),2)</f>
        <v>0</v>
      </c>
      <c r="J26" s="168">
        <f t="shared" ref="J26:J39" si="1">ROUND(F26*(N26),2)</f>
        <v>87.36</v>
      </c>
      <c r="K26" s="1">
        <f t="shared" ref="K26:K39" si="2">ROUND(F26*(O26),2)</f>
        <v>0</v>
      </c>
      <c r="L26" s="1">
        <f t="shared" ref="L26:L36" si="3">ROUND(F26*(G26),2)</f>
        <v>0</v>
      </c>
      <c r="M26" s="1"/>
      <c r="N26" s="1">
        <v>3.12</v>
      </c>
      <c r="O26" s="1"/>
      <c r="P26" s="167"/>
      <c r="Q26" s="173"/>
      <c r="R26" s="173"/>
      <c r="S26" s="167"/>
      <c r="Z26">
        <v>0</v>
      </c>
    </row>
    <row r="27" spans="1:26" ht="25" customHeight="1">
      <c r="A27" s="171">
        <v>8</v>
      </c>
      <c r="B27" s="168" t="s">
        <v>179</v>
      </c>
      <c r="C27" s="172" t="s">
        <v>183</v>
      </c>
      <c r="D27" s="168" t="s">
        <v>184</v>
      </c>
      <c r="E27" s="168" t="s">
        <v>182</v>
      </c>
      <c r="F27" s="169">
        <v>137</v>
      </c>
      <c r="G27" s="170"/>
      <c r="H27" s="170"/>
      <c r="I27" s="170">
        <f t="shared" si="0"/>
        <v>0</v>
      </c>
      <c r="J27" s="168">
        <f t="shared" si="1"/>
        <v>649.38</v>
      </c>
      <c r="K27" s="1">
        <f t="shared" si="2"/>
        <v>0</v>
      </c>
      <c r="L27" s="1">
        <f t="shared" si="3"/>
        <v>0</v>
      </c>
      <c r="M27" s="1"/>
      <c r="N27" s="1">
        <v>4.74</v>
      </c>
      <c r="O27" s="1"/>
      <c r="P27" s="167"/>
      <c r="Q27" s="173"/>
      <c r="R27" s="173"/>
      <c r="S27" s="167"/>
      <c r="Z27">
        <v>0</v>
      </c>
    </row>
    <row r="28" spans="1:26" ht="25" customHeight="1">
      <c r="A28" s="171">
        <v>9</v>
      </c>
      <c r="B28" s="168" t="s">
        <v>179</v>
      </c>
      <c r="C28" s="172" t="s">
        <v>185</v>
      </c>
      <c r="D28" s="168" t="s">
        <v>186</v>
      </c>
      <c r="E28" s="168" t="s">
        <v>182</v>
      </c>
      <c r="F28" s="169">
        <v>98</v>
      </c>
      <c r="G28" s="170"/>
      <c r="H28" s="170"/>
      <c r="I28" s="170">
        <f t="shared" si="0"/>
        <v>0</v>
      </c>
      <c r="J28" s="168">
        <f t="shared" si="1"/>
        <v>907.48</v>
      </c>
      <c r="K28" s="1">
        <f t="shared" si="2"/>
        <v>0</v>
      </c>
      <c r="L28" s="1">
        <f t="shared" si="3"/>
        <v>0</v>
      </c>
      <c r="M28" s="1"/>
      <c r="N28" s="1">
        <v>9.26</v>
      </c>
      <c r="O28" s="1"/>
      <c r="P28" s="167"/>
      <c r="Q28" s="173"/>
      <c r="R28" s="173"/>
      <c r="S28" s="167"/>
      <c r="Z28">
        <v>0</v>
      </c>
    </row>
    <row r="29" spans="1:26" ht="25" customHeight="1">
      <c r="A29" s="171">
        <v>10</v>
      </c>
      <c r="B29" s="168" t="s">
        <v>179</v>
      </c>
      <c r="C29" s="172" t="s">
        <v>187</v>
      </c>
      <c r="D29" s="168" t="s">
        <v>188</v>
      </c>
      <c r="E29" s="168" t="s">
        <v>98</v>
      </c>
      <c r="F29" s="169">
        <v>5</v>
      </c>
      <c r="G29" s="170"/>
      <c r="H29" s="170"/>
      <c r="I29" s="170">
        <f t="shared" si="0"/>
        <v>0</v>
      </c>
      <c r="J29" s="168">
        <f t="shared" si="1"/>
        <v>78.25</v>
      </c>
      <c r="K29" s="1">
        <f t="shared" si="2"/>
        <v>0</v>
      </c>
      <c r="L29" s="1">
        <f t="shared" si="3"/>
        <v>0</v>
      </c>
      <c r="M29" s="1"/>
      <c r="N29" s="1">
        <v>15.65</v>
      </c>
      <c r="O29" s="1"/>
      <c r="P29" s="167"/>
      <c r="Q29" s="173"/>
      <c r="R29" s="173"/>
      <c r="S29" s="167"/>
      <c r="Z29">
        <v>0</v>
      </c>
    </row>
    <row r="30" spans="1:26" ht="25" customHeight="1">
      <c r="A30" s="171">
        <v>11</v>
      </c>
      <c r="B30" s="168" t="s">
        <v>179</v>
      </c>
      <c r="C30" s="172" t="s">
        <v>189</v>
      </c>
      <c r="D30" s="168" t="s">
        <v>190</v>
      </c>
      <c r="E30" s="168" t="s">
        <v>98</v>
      </c>
      <c r="F30" s="169">
        <v>98</v>
      </c>
      <c r="G30" s="170"/>
      <c r="H30" s="170"/>
      <c r="I30" s="170">
        <f t="shared" si="0"/>
        <v>0</v>
      </c>
      <c r="J30" s="168">
        <f t="shared" si="1"/>
        <v>83.3</v>
      </c>
      <c r="K30" s="1">
        <f t="shared" si="2"/>
        <v>0</v>
      </c>
      <c r="L30" s="1">
        <f t="shared" si="3"/>
        <v>0</v>
      </c>
      <c r="M30" s="1"/>
      <c r="N30" s="1">
        <v>0.85</v>
      </c>
      <c r="O30" s="1"/>
      <c r="P30" s="167"/>
      <c r="Q30" s="173"/>
      <c r="R30" s="173"/>
      <c r="S30" s="167"/>
      <c r="Z30">
        <v>0</v>
      </c>
    </row>
    <row r="31" spans="1:26" ht="25" customHeight="1">
      <c r="A31" s="171">
        <v>12</v>
      </c>
      <c r="B31" s="168" t="s">
        <v>179</v>
      </c>
      <c r="C31" s="172" t="s">
        <v>191</v>
      </c>
      <c r="D31" s="168" t="s">
        <v>192</v>
      </c>
      <c r="E31" s="168" t="s">
        <v>182</v>
      </c>
      <c r="F31" s="169">
        <v>12</v>
      </c>
      <c r="G31" s="170"/>
      <c r="H31" s="170"/>
      <c r="I31" s="170">
        <f t="shared" si="0"/>
        <v>0</v>
      </c>
      <c r="J31" s="168">
        <f t="shared" si="1"/>
        <v>43.32</v>
      </c>
      <c r="K31" s="1">
        <f t="shared" si="2"/>
        <v>0</v>
      </c>
      <c r="L31" s="1">
        <f t="shared" si="3"/>
        <v>0</v>
      </c>
      <c r="M31" s="1"/>
      <c r="N31" s="1">
        <v>3.61</v>
      </c>
      <c r="O31" s="1"/>
      <c r="P31" s="167"/>
      <c r="Q31" s="173"/>
      <c r="R31" s="173"/>
      <c r="S31" s="167"/>
      <c r="Z31">
        <v>0</v>
      </c>
    </row>
    <row r="32" spans="1:26" ht="25" customHeight="1">
      <c r="A32" s="171">
        <v>13</v>
      </c>
      <c r="B32" s="168" t="s">
        <v>179</v>
      </c>
      <c r="C32" s="172" t="s">
        <v>193</v>
      </c>
      <c r="D32" s="168" t="s">
        <v>194</v>
      </c>
      <c r="E32" s="168" t="s">
        <v>182</v>
      </c>
      <c r="F32" s="169">
        <v>33</v>
      </c>
      <c r="G32" s="170"/>
      <c r="H32" s="170"/>
      <c r="I32" s="170">
        <f t="shared" si="0"/>
        <v>0</v>
      </c>
      <c r="J32" s="168">
        <f t="shared" si="1"/>
        <v>204.93</v>
      </c>
      <c r="K32" s="1">
        <f t="shared" si="2"/>
        <v>0</v>
      </c>
      <c r="L32" s="1">
        <f t="shared" si="3"/>
        <v>0</v>
      </c>
      <c r="M32" s="1"/>
      <c r="N32" s="1">
        <v>6.21</v>
      </c>
      <c r="O32" s="1"/>
      <c r="P32" s="167"/>
      <c r="Q32" s="173"/>
      <c r="R32" s="173"/>
      <c r="S32" s="167"/>
      <c r="Z32">
        <v>0</v>
      </c>
    </row>
    <row r="33" spans="1:26" ht="25" customHeight="1">
      <c r="A33" s="171">
        <v>14</v>
      </c>
      <c r="B33" s="168" t="s">
        <v>179</v>
      </c>
      <c r="C33" s="172" t="s">
        <v>195</v>
      </c>
      <c r="D33" s="168" t="s">
        <v>196</v>
      </c>
      <c r="E33" s="168" t="s">
        <v>182</v>
      </c>
      <c r="F33" s="169">
        <v>9</v>
      </c>
      <c r="G33" s="170"/>
      <c r="H33" s="170"/>
      <c r="I33" s="170">
        <f t="shared" si="0"/>
        <v>0</v>
      </c>
      <c r="J33" s="168">
        <f t="shared" si="1"/>
        <v>60.03</v>
      </c>
      <c r="K33" s="1">
        <f t="shared" si="2"/>
        <v>0</v>
      </c>
      <c r="L33" s="1">
        <f t="shared" si="3"/>
        <v>0</v>
      </c>
      <c r="M33" s="1"/>
      <c r="N33" s="1">
        <v>6.67</v>
      </c>
      <c r="O33" s="1"/>
      <c r="P33" s="167"/>
      <c r="Q33" s="173"/>
      <c r="R33" s="173"/>
      <c r="S33" s="167"/>
      <c r="Z33">
        <v>0</v>
      </c>
    </row>
    <row r="34" spans="1:26" ht="25" customHeight="1">
      <c r="A34" s="171">
        <v>15</v>
      </c>
      <c r="B34" s="168" t="s">
        <v>179</v>
      </c>
      <c r="C34" s="172" t="s">
        <v>197</v>
      </c>
      <c r="D34" s="168" t="s">
        <v>198</v>
      </c>
      <c r="E34" s="168" t="s">
        <v>182</v>
      </c>
      <c r="F34" s="169">
        <v>28</v>
      </c>
      <c r="G34" s="170"/>
      <c r="H34" s="170"/>
      <c r="I34" s="170">
        <f t="shared" si="0"/>
        <v>0</v>
      </c>
      <c r="J34" s="168">
        <f t="shared" si="1"/>
        <v>302.39999999999998</v>
      </c>
      <c r="K34" s="1">
        <f t="shared" si="2"/>
        <v>0</v>
      </c>
      <c r="L34" s="1">
        <f t="shared" si="3"/>
        <v>0</v>
      </c>
      <c r="M34" s="1"/>
      <c r="N34" s="1">
        <v>10.8</v>
      </c>
      <c r="O34" s="1"/>
      <c r="P34" s="167"/>
      <c r="Q34" s="173"/>
      <c r="R34" s="173"/>
      <c r="S34" s="167"/>
      <c r="Z34">
        <v>0</v>
      </c>
    </row>
    <row r="35" spans="1:26" ht="25" customHeight="1">
      <c r="A35" s="171">
        <v>16</v>
      </c>
      <c r="B35" s="168" t="s">
        <v>179</v>
      </c>
      <c r="C35" s="172" t="s">
        <v>199</v>
      </c>
      <c r="D35" s="168" t="s">
        <v>200</v>
      </c>
      <c r="E35" s="168" t="s">
        <v>98</v>
      </c>
      <c r="F35" s="169">
        <v>30</v>
      </c>
      <c r="G35" s="170"/>
      <c r="H35" s="170"/>
      <c r="I35" s="170">
        <f t="shared" si="0"/>
        <v>0</v>
      </c>
      <c r="J35" s="168">
        <f t="shared" si="1"/>
        <v>56.7</v>
      </c>
      <c r="K35" s="1">
        <f t="shared" si="2"/>
        <v>0</v>
      </c>
      <c r="L35" s="1">
        <f t="shared" si="3"/>
        <v>0</v>
      </c>
      <c r="M35" s="1"/>
      <c r="N35" s="1">
        <v>1.8900000000000001</v>
      </c>
      <c r="O35" s="1"/>
      <c r="P35" s="167"/>
      <c r="Q35" s="173"/>
      <c r="R35" s="173"/>
      <c r="S35" s="167"/>
      <c r="Z35">
        <v>0</v>
      </c>
    </row>
    <row r="36" spans="1:26" ht="25" customHeight="1">
      <c r="A36" s="171">
        <v>17</v>
      </c>
      <c r="B36" s="168" t="s">
        <v>201</v>
      </c>
      <c r="C36" s="172" t="s">
        <v>202</v>
      </c>
      <c r="D36" s="168" t="s">
        <v>203</v>
      </c>
      <c r="E36" s="168" t="s">
        <v>123</v>
      </c>
      <c r="F36" s="169">
        <v>1.0263499999999999</v>
      </c>
      <c r="G36" s="170"/>
      <c r="H36" s="170"/>
      <c r="I36" s="170">
        <f t="shared" si="0"/>
        <v>0</v>
      </c>
      <c r="J36" s="168">
        <f t="shared" si="1"/>
        <v>58</v>
      </c>
      <c r="K36" s="1">
        <f t="shared" si="2"/>
        <v>0</v>
      </c>
      <c r="L36" s="1">
        <f t="shared" si="3"/>
        <v>0</v>
      </c>
      <c r="M36" s="1"/>
      <c r="N36" s="1">
        <v>56.51</v>
      </c>
      <c r="O36" s="1"/>
      <c r="P36" s="167"/>
      <c r="Q36" s="173"/>
      <c r="R36" s="173"/>
      <c r="S36" s="167"/>
      <c r="Z36">
        <v>0</v>
      </c>
    </row>
    <row r="37" spans="1:26" ht="25" customHeight="1">
      <c r="A37" s="171">
        <v>18</v>
      </c>
      <c r="B37" s="168" t="s">
        <v>150</v>
      </c>
      <c r="C37" s="172" t="s">
        <v>204</v>
      </c>
      <c r="D37" s="168" t="s">
        <v>205</v>
      </c>
      <c r="E37" s="168" t="s">
        <v>123</v>
      </c>
      <c r="F37" s="169">
        <v>0.21</v>
      </c>
      <c r="G37" s="170"/>
      <c r="H37" s="170"/>
      <c r="I37" s="170">
        <f t="shared" si="0"/>
        <v>0</v>
      </c>
      <c r="J37" s="168">
        <f t="shared" si="1"/>
        <v>249.18</v>
      </c>
      <c r="K37" s="1">
        <f t="shared" si="2"/>
        <v>0</v>
      </c>
      <c r="L37" s="1"/>
      <c r="M37" s="1">
        <f>ROUND(F37*(H37),2)</f>
        <v>0</v>
      </c>
      <c r="N37" s="1">
        <v>1186.57</v>
      </c>
      <c r="O37" s="1"/>
      <c r="P37" s="167"/>
      <c r="Q37" s="173"/>
      <c r="R37" s="173"/>
      <c r="S37" s="167"/>
      <c r="Z37">
        <v>0</v>
      </c>
    </row>
    <row r="38" spans="1:26" ht="25" customHeight="1">
      <c r="A38" s="171">
        <v>19</v>
      </c>
      <c r="B38" s="168" t="s">
        <v>150</v>
      </c>
      <c r="C38" s="172" t="s">
        <v>206</v>
      </c>
      <c r="D38" s="168" t="s">
        <v>207</v>
      </c>
      <c r="E38" s="168" t="s">
        <v>98</v>
      </c>
      <c r="F38" s="169">
        <v>30</v>
      </c>
      <c r="G38" s="170"/>
      <c r="H38" s="170"/>
      <c r="I38" s="170">
        <f t="shared" si="0"/>
        <v>0</v>
      </c>
      <c r="J38" s="168">
        <f t="shared" si="1"/>
        <v>136.19999999999999</v>
      </c>
      <c r="K38" s="1">
        <f t="shared" si="2"/>
        <v>0</v>
      </c>
      <c r="L38" s="1"/>
      <c r="M38" s="1">
        <f>ROUND(F38*(H38),2)</f>
        <v>0</v>
      </c>
      <c r="N38" s="1">
        <v>4.54</v>
      </c>
      <c r="O38" s="1"/>
      <c r="P38" s="167"/>
      <c r="Q38" s="173"/>
      <c r="R38" s="173"/>
      <c r="S38" s="167"/>
      <c r="Z38">
        <v>0</v>
      </c>
    </row>
    <row r="39" spans="1:26" ht="25" customHeight="1">
      <c r="A39" s="171">
        <v>20</v>
      </c>
      <c r="B39" s="168" t="s">
        <v>155</v>
      </c>
      <c r="C39" s="172" t="s">
        <v>208</v>
      </c>
      <c r="D39" s="168" t="s">
        <v>209</v>
      </c>
      <c r="E39" s="168" t="s">
        <v>98</v>
      </c>
      <c r="F39" s="169">
        <v>98</v>
      </c>
      <c r="G39" s="170"/>
      <c r="H39" s="170"/>
      <c r="I39" s="170">
        <f t="shared" si="0"/>
        <v>0</v>
      </c>
      <c r="J39" s="168">
        <f t="shared" si="1"/>
        <v>115.64</v>
      </c>
      <c r="K39" s="1">
        <f t="shared" si="2"/>
        <v>0</v>
      </c>
      <c r="L39" s="1"/>
      <c r="M39" s="1">
        <f>ROUND(F39*(H39),2)</f>
        <v>0</v>
      </c>
      <c r="N39" s="1">
        <v>1.18</v>
      </c>
      <c r="O39" s="1"/>
      <c r="P39" s="167"/>
      <c r="Q39" s="173"/>
      <c r="R39" s="173"/>
      <c r="S39" s="167"/>
      <c r="Z39">
        <v>0</v>
      </c>
    </row>
    <row r="40" spans="1:26">
      <c r="A40" s="156"/>
      <c r="B40" s="156"/>
      <c r="C40" s="156"/>
      <c r="D40" s="156" t="s">
        <v>163</v>
      </c>
      <c r="E40" s="156"/>
      <c r="F40" s="167"/>
      <c r="G40" s="159">
        <f>ROUND((SUM(L25:L39))/1,2)</f>
        <v>0</v>
      </c>
      <c r="H40" s="159">
        <f>ROUND((SUM(M25:M39))/1,2)</f>
        <v>0</v>
      </c>
      <c r="I40" s="159">
        <f>ROUND((SUM(I25:I39))/1,2)</f>
        <v>0</v>
      </c>
      <c r="J40" s="156"/>
      <c r="K40" s="156"/>
      <c r="L40" s="156">
        <f>ROUND((SUM(L25:L39))/1,2)</f>
        <v>0</v>
      </c>
      <c r="M40" s="156">
        <f>ROUND((SUM(M25:M39))/1,2)</f>
        <v>0</v>
      </c>
      <c r="N40" s="156"/>
      <c r="O40" s="156"/>
      <c r="P40" s="174">
        <f>ROUND((SUM(P25:P39))/1,2)</f>
        <v>0</v>
      </c>
      <c r="Q40" s="153"/>
      <c r="R40" s="153"/>
      <c r="S40" s="174">
        <f>ROUND((SUM(S25:S39))/1,2)</f>
        <v>0</v>
      </c>
      <c r="T40" s="153"/>
      <c r="U40" s="153"/>
      <c r="V40" s="153"/>
      <c r="W40" s="153"/>
      <c r="X40" s="153"/>
      <c r="Y40" s="153"/>
      <c r="Z40" s="153"/>
    </row>
    <row r="41" spans="1:26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>
      <c r="A42" s="156"/>
      <c r="B42" s="156"/>
      <c r="C42" s="156"/>
      <c r="D42" s="156" t="s">
        <v>72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5" customHeight="1">
      <c r="A43" s="171">
        <v>21</v>
      </c>
      <c r="B43" s="168" t="s">
        <v>141</v>
      </c>
      <c r="C43" s="172" t="s">
        <v>210</v>
      </c>
      <c r="D43" s="168" t="s">
        <v>211</v>
      </c>
      <c r="E43" s="168" t="s">
        <v>87</v>
      </c>
      <c r="F43" s="169">
        <v>992.12</v>
      </c>
      <c r="G43" s="170"/>
      <c r="H43" s="170"/>
      <c r="I43" s="170">
        <f>ROUND(F43*(G43+H43),2)</f>
        <v>0</v>
      </c>
      <c r="J43" s="168">
        <f>ROUND(F43*(N43),2)</f>
        <v>11707.02</v>
      </c>
      <c r="K43" s="1">
        <f>ROUND(F43*(O43),2)</f>
        <v>0</v>
      </c>
      <c r="L43" s="1">
        <f>ROUND(F43*(G43),2)</f>
        <v>0</v>
      </c>
      <c r="M43" s="1"/>
      <c r="N43" s="1">
        <v>11.8</v>
      </c>
      <c r="O43" s="1"/>
      <c r="P43" s="167"/>
      <c r="Q43" s="173"/>
      <c r="R43" s="173"/>
      <c r="S43" s="167"/>
      <c r="Z43">
        <v>0</v>
      </c>
    </row>
    <row r="44" spans="1:26" ht="25" customHeight="1">
      <c r="A44" s="171">
        <v>22</v>
      </c>
      <c r="B44" s="168" t="s">
        <v>144</v>
      </c>
      <c r="C44" s="172" t="s">
        <v>145</v>
      </c>
      <c r="D44" s="168" t="s">
        <v>146</v>
      </c>
      <c r="E44" s="168" t="s">
        <v>123</v>
      </c>
      <c r="F44" s="169">
        <v>27.51</v>
      </c>
      <c r="G44" s="170"/>
      <c r="H44" s="170"/>
      <c r="I44" s="170">
        <f>ROUND(F44*(G44+H44),2)</f>
        <v>0</v>
      </c>
      <c r="J44" s="168">
        <f>ROUND(F44*(N44),2)</f>
        <v>1068.76</v>
      </c>
      <c r="K44" s="1">
        <f>ROUND(F44*(O44),2)</f>
        <v>0</v>
      </c>
      <c r="L44" s="1">
        <f>ROUND(F44*(G44),2)</f>
        <v>0</v>
      </c>
      <c r="M44" s="1"/>
      <c r="N44" s="1">
        <v>38.85</v>
      </c>
      <c r="O44" s="1"/>
      <c r="P44" s="167"/>
      <c r="Q44" s="173"/>
      <c r="R44" s="173"/>
      <c r="S44" s="167"/>
      <c r="Z44">
        <v>0</v>
      </c>
    </row>
    <row r="45" spans="1:26" ht="25" customHeight="1">
      <c r="A45" s="171">
        <v>23</v>
      </c>
      <c r="B45" s="168" t="s">
        <v>147</v>
      </c>
      <c r="C45" s="172" t="s">
        <v>212</v>
      </c>
      <c r="D45" s="168" t="s">
        <v>213</v>
      </c>
      <c r="E45" s="168" t="s">
        <v>87</v>
      </c>
      <c r="F45" s="169">
        <v>1208.1600000000001</v>
      </c>
      <c r="G45" s="170"/>
      <c r="H45" s="170"/>
      <c r="I45" s="170">
        <f>ROUND(F45*(G45+H45),2)</f>
        <v>0</v>
      </c>
      <c r="J45" s="168">
        <f>ROUND(F45*(N45),2)</f>
        <v>3310.36</v>
      </c>
      <c r="K45" s="1">
        <f>ROUND(F45*(O45),2)</f>
        <v>0</v>
      </c>
      <c r="L45" s="1">
        <f>ROUND(F45*(G45),2)</f>
        <v>0</v>
      </c>
      <c r="M45" s="1"/>
      <c r="N45" s="1">
        <v>2.74</v>
      </c>
      <c r="O45" s="1"/>
      <c r="P45" s="167"/>
      <c r="Q45" s="173"/>
      <c r="R45" s="173"/>
      <c r="S45" s="167"/>
      <c r="X45">
        <v>7.0000000000000001E-3</v>
      </c>
      <c r="Z45">
        <v>0</v>
      </c>
    </row>
    <row r="46" spans="1:26" ht="25" customHeight="1">
      <c r="A46" s="171">
        <v>24</v>
      </c>
      <c r="B46" s="168" t="s">
        <v>155</v>
      </c>
      <c r="C46" s="172" t="s">
        <v>214</v>
      </c>
      <c r="D46" s="168" t="s">
        <v>215</v>
      </c>
      <c r="E46" s="168" t="s">
        <v>87</v>
      </c>
      <c r="F46" s="169">
        <v>992.12</v>
      </c>
      <c r="G46" s="170"/>
      <c r="H46" s="170"/>
      <c r="I46" s="170">
        <f>ROUND(F46*(G46+H46),2)</f>
        <v>0</v>
      </c>
      <c r="J46" s="168">
        <f>ROUND(F46*(N46),2)</f>
        <v>39585.589999999997</v>
      </c>
      <c r="K46" s="1">
        <f>ROUND(F46*(O46),2)</f>
        <v>0</v>
      </c>
      <c r="L46" s="1"/>
      <c r="M46" s="1">
        <f>ROUND(F46*(H46),2)</f>
        <v>0</v>
      </c>
      <c r="N46" s="1">
        <v>39.9</v>
      </c>
      <c r="O46" s="1"/>
      <c r="P46" s="167"/>
      <c r="Q46" s="173"/>
      <c r="R46" s="173"/>
      <c r="S46" s="167"/>
      <c r="Z46">
        <v>0</v>
      </c>
    </row>
    <row r="47" spans="1:26">
      <c r="A47" s="156"/>
      <c r="B47" s="156"/>
      <c r="C47" s="156"/>
      <c r="D47" s="156" t="s">
        <v>72</v>
      </c>
      <c r="E47" s="156"/>
      <c r="F47" s="167"/>
      <c r="G47" s="159">
        <f>ROUND((SUM(L42:L46))/1,2)</f>
        <v>0</v>
      </c>
      <c r="H47" s="159">
        <f>ROUND((SUM(M42:M46))/1,2)</f>
        <v>0</v>
      </c>
      <c r="I47" s="159">
        <f>ROUND((SUM(I42:I46))/1,2)</f>
        <v>0</v>
      </c>
      <c r="J47" s="156"/>
      <c r="K47" s="156"/>
      <c r="L47" s="156">
        <f>ROUND((SUM(L42:L46))/1,2)</f>
        <v>0</v>
      </c>
      <c r="M47" s="156">
        <f>ROUND((SUM(M42:M46))/1,2)</f>
        <v>0</v>
      </c>
      <c r="N47" s="156"/>
      <c r="O47" s="156"/>
      <c r="P47" s="174">
        <f>ROUND((SUM(P42:P46))/1,2)</f>
        <v>0</v>
      </c>
      <c r="Q47" s="153"/>
      <c r="R47" s="153"/>
      <c r="S47" s="174">
        <f>ROUND((SUM(S42:S46))/1,2)</f>
        <v>0</v>
      </c>
      <c r="T47" s="153"/>
      <c r="U47" s="153"/>
      <c r="V47" s="153"/>
      <c r="W47" s="153"/>
      <c r="X47" s="153"/>
      <c r="Y47" s="153"/>
      <c r="Z47" s="153"/>
    </row>
    <row r="48" spans="1:26">
      <c r="A48" s="1"/>
      <c r="B48" s="1"/>
      <c r="C48" s="1"/>
      <c r="D48" s="1"/>
      <c r="E48" s="1"/>
      <c r="F48" s="163"/>
      <c r="G48" s="149"/>
      <c r="H48" s="149"/>
      <c r="I48" s="149"/>
      <c r="J48" s="1"/>
      <c r="K48" s="1"/>
      <c r="L48" s="1"/>
      <c r="M48" s="1"/>
      <c r="N48" s="1"/>
      <c r="O48" s="1"/>
      <c r="P48" s="1"/>
      <c r="S48" s="1"/>
    </row>
    <row r="49" spans="1:26">
      <c r="A49" s="156"/>
      <c r="B49" s="156"/>
      <c r="C49" s="156"/>
      <c r="D49" s="2" t="s">
        <v>70</v>
      </c>
      <c r="E49" s="156"/>
      <c r="F49" s="167"/>
      <c r="G49" s="159">
        <f>ROUND((SUM(L16:L48))/2,2)</f>
        <v>0</v>
      </c>
      <c r="H49" s="159">
        <f>ROUND((SUM(M16:M48))/2,2)</f>
        <v>0</v>
      </c>
      <c r="I49" s="159">
        <f>ROUND((SUM(I16:I48))/2,2)</f>
        <v>0</v>
      </c>
      <c r="J49" s="157"/>
      <c r="K49" s="156"/>
      <c r="L49" s="157">
        <f>ROUND((SUM(L16:L48))/2,2)</f>
        <v>0</v>
      </c>
      <c r="M49" s="157">
        <f>ROUND((SUM(M16:M48))/2,2)</f>
        <v>0</v>
      </c>
      <c r="N49" s="156"/>
      <c r="O49" s="156"/>
      <c r="P49" s="174">
        <f>ROUND((SUM(P16:P48))/2,2)</f>
        <v>0</v>
      </c>
      <c r="S49" s="174">
        <f>ROUND((SUM(S16:S48))/2,2)</f>
        <v>0</v>
      </c>
    </row>
    <row r="50" spans="1:26">
      <c r="A50" s="1"/>
      <c r="B50" s="1"/>
      <c r="C50" s="1"/>
      <c r="D50" s="1"/>
      <c r="E50" s="1"/>
      <c r="F50" s="163"/>
      <c r="G50" s="149"/>
      <c r="H50" s="149"/>
      <c r="I50" s="149"/>
      <c r="J50" s="1"/>
      <c r="K50" s="1"/>
      <c r="L50" s="1"/>
      <c r="M50" s="1"/>
      <c r="N50" s="1"/>
      <c r="O50" s="1"/>
      <c r="P50" s="1"/>
      <c r="S50" s="1"/>
    </row>
    <row r="51" spans="1:26">
      <c r="A51" s="156"/>
      <c r="B51" s="156"/>
      <c r="C51" s="156"/>
      <c r="D51" s="2" t="s">
        <v>164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>
      <c r="A52" s="156"/>
      <c r="B52" s="156"/>
      <c r="C52" s="156"/>
      <c r="D52" s="156" t="s">
        <v>165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5" customHeight="1">
      <c r="A53" s="171">
        <v>25</v>
      </c>
      <c r="B53" s="168" t="s">
        <v>216</v>
      </c>
      <c r="C53" s="172" t="s">
        <v>217</v>
      </c>
      <c r="D53" s="168" t="s">
        <v>218</v>
      </c>
      <c r="E53" s="168" t="s">
        <v>219</v>
      </c>
      <c r="F53" s="169">
        <v>319.87</v>
      </c>
      <c r="G53" s="170"/>
      <c r="H53" s="170"/>
      <c r="I53" s="170">
        <f>ROUND(F53*(G53+H53),2)</f>
        <v>0</v>
      </c>
      <c r="J53" s="168">
        <f>ROUND(F53*(N53),2)</f>
        <v>198.32</v>
      </c>
      <c r="K53" s="1">
        <f>ROUND(F53*(O53),2)</f>
        <v>0</v>
      </c>
      <c r="L53" s="1">
        <f>ROUND(F53*(G53),2)</f>
        <v>0</v>
      </c>
      <c r="M53" s="1"/>
      <c r="N53" s="1">
        <v>0.62</v>
      </c>
      <c r="O53" s="1"/>
      <c r="P53" s="167"/>
      <c r="Q53" s="173"/>
      <c r="R53" s="173"/>
      <c r="S53" s="167"/>
      <c r="Z53">
        <v>0</v>
      </c>
    </row>
    <row r="54" spans="1:26" ht="25" customHeight="1">
      <c r="A54" s="171">
        <v>26</v>
      </c>
      <c r="B54" s="168" t="s">
        <v>216</v>
      </c>
      <c r="C54" s="172" t="s">
        <v>220</v>
      </c>
      <c r="D54" s="168" t="s">
        <v>221</v>
      </c>
      <c r="E54" s="168" t="s">
        <v>219</v>
      </c>
      <c r="F54" s="169">
        <v>195.05</v>
      </c>
      <c r="G54" s="170"/>
      <c r="H54" s="170"/>
      <c r="I54" s="170">
        <f>ROUND(F54*(G54+H54),2)</f>
        <v>0</v>
      </c>
      <c r="J54" s="168">
        <f>ROUND(F54*(N54),2)</f>
        <v>89.72</v>
      </c>
      <c r="K54" s="1">
        <f>ROUND(F54*(O54),2)</f>
        <v>0</v>
      </c>
      <c r="L54" s="1">
        <f>ROUND(F54*(G54),2)</f>
        <v>0</v>
      </c>
      <c r="M54" s="1"/>
      <c r="N54" s="1">
        <v>0.46</v>
      </c>
      <c r="O54" s="1"/>
      <c r="P54" s="167"/>
      <c r="Q54" s="173"/>
      <c r="R54" s="173"/>
      <c r="S54" s="167"/>
      <c r="Z54">
        <v>0</v>
      </c>
    </row>
    <row r="55" spans="1:26">
      <c r="A55" s="156"/>
      <c r="B55" s="156"/>
      <c r="C55" s="156"/>
      <c r="D55" s="156" t="s">
        <v>165</v>
      </c>
      <c r="E55" s="156"/>
      <c r="F55" s="167"/>
      <c r="G55" s="159">
        <f>ROUND((SUM(L52:L54))/1,2)</f>
        <v>0</v>
      </c>
      <c r="H55" s="159">
        <f>ROUND((SUM(M52:M54))/1,2)</f>
        <v>0</v>
      </c>
      <c r="I55" s="159">
        <f>ROUND((SUM(I52:I54))/1,2)</f>
        <v>0</v>
      </c>
      <c r="J55" s="156"/>
      <c r="K55" s="156"/>
      <c r="L55" s="156">
        <f>ROUND((SUM(L52:L54))/1,2)</f>
        <v>0</v>
      </c>
      <c r="M55" s="156">
        <f>ROUND((SUM(M52:M54))/1,2)</f>
        <v>0</v>
      </c>
      <c r="N55" s="156"/>
      <c r="O55" s="156"/>
      <c r="P55" s="174">
        <f>ROUND((SUM(P52:P54))/1,2)</f>
        <v>0</v>
      </c>
      <c r="S55" s="167">
        <f>ROUND((SUM(S52:S54))/1,2)</f>
        <v>0</v>
      </c>
    </row>
    <row r="56" spans="1:26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>
      <c r="A57" s="156"/>
      <c r="B57" s="156"/>
      <c r="C57" s="156"/>
      <c r="D57" s="2" t="s">
        <v>164</v>
      </c>
      <c r="E57" s="156"/>
      <c r="F57" s="167"/>
      <c r="G57" s="159">
        <f>ROUND((SUM(L51:L56))/2,2)</f>
        <v>0</v>
      </c>
      <c r="H57" s="159">
        <f>ROUND((SUM(M51:M56))/2,2)</f>
        <v>0</v>
      </c>
      <c r="I57" s="159">
        <f>ROUND((SUM(I51:I56))/2,2)</f>
        <v>0</v>
      </c>
      <c r="J57" s="156"/>
      <c r="K57" s="156"/>
      <c r="L57" s="156">
        <f>ROUND((SUM(L51:L56))/2,2)</f>
        <v>0</v>
      </c>
      <c r="M57" s="156">
        <f>ROUND((SUM(M51:M56))/2,2)</f>
        <v>0</v>
      </c>
      <c r="N57" s="156"/>
      <c r="O57" s="156"/>
      <c r="P57" s="174">
        <f>ROUND((SUM(P51:P56))/2,2)</f>
        <v>0</v>
      </c>
      <c r="S57" s="174">
        <f>ROUND((SUM(S51:S56))/2,2)</f>
        <v>0</v>
      </c>
    </row>
    <row r="58" spans="1:26">
      <c r="A58" s="178" t="s">
        <v>13</v>
      </c>
      <c r="B58" s="175"/>
      <c r="C58" s="175"/>
      <c r="D58" s="175"/>
      <c r="E58" s="175"/>
      <c r="F58" s="176" t="s">
        <v>74</v>
      </c>
      <c r="G58" s="177">
        <f>ROUND((SUM(L9:L57))/3,2)</f>
        <v>0</v>
      </c>
      <c r="H58" s="177">
        <f>ROUND((SUM(M9:M57))/3,2)</f>
        <v>0</v>
      </c>
      <c r="I58" s="177">
        <f>ROUND((SUM(I9:I57))/3,2)</f>
        <v>0</v>
      </c>
      <c r="J58" s="175"/>
      <c r="K58" s="175">
        <f>ROUND((SUM(K9:K57)),2)</f>
        <v>0</v>
      </c>
      <c r="L58" s="175">
        <f>ROUND((SUM(L9:L57))/3,2)</f>
        <v>0</v>
      </c>
      <c r="M58" s="175">
        <f>ROUND((SUM(M9:M57))/3,2)</f>
        <v>0</v>
      </c>
      <c r="N58" s="175"/>
      <c r="O58" s="175"/>
      <c r="P58" s="176">
        <f>ROUND((SUM(P9:P57))/3,2)</f>
        <v>0</v>
      </c>
      <c r="S58" s="176">
        <f>ROUND((SUM(S9:S57))/3,2)</f>
        <v>0</v>
      </c>
      <c r="Z58">
        <f>(SUM(Z9:Z57))</f>
        <v>0</v>
      </c>
    </row>
  </sheetData>
  <printOptions horizontalCentered="1" gridLines="1"/>
  <pageMargins left="1.1111111111111112E-2" right="1.1111111111111112E-2" top="0.75" bottom="0.75" header="0.3" footer="0.3"/>
  <pageSetup paperSize="9" scale="85" orientation="portrait" horizontalDpi="4294967293" verticalDpi="4294967293" r:id="rId1"/>
  <headerFooter>
    <oddHeader>&amp;C&amp;B&amp; Rozpočet Zníženie energetickej náročnosti výrobnej haly spoločnosti Variakov a.s., Košice-Šaca, k.ú. Železiarne, č. parcely 53-2 / Strecha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1"/>
  <sheetViews>
    <sheetView workbookViewId="0">
      <selection activeCell="F17" sqref="F17"/>
    </sheetView>
  </sheetViews>
  <sheetFormatPr baseColWidth="10" defaultColWidth="8.83203125" defaultRowHeight="15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8" customHeight="1" thickBot="1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>
      <c r="A3" s="11"/>
      <c r="B3" s="40" t="s">
        <v>222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/>
    </row>
    <row r="6" spans="1:23" ht="18" customHeight="1" thickTop="1">
      <c r="A6" s="11"/>
      <c r="B6" s="56" t="s">
        <v>23</v>
      </c>
      <c r="C6" s="52"/>
      <c r="D6" s="53"/>
      <c r="E6" s="53"/>
      <c r="F6" s="53"/>
      <c r="G6" s="57" t="s">
        <v>24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25</v>
      </c>
      <c r="H7" s="18"/>
      <c r="I7" s="29"/>
      <c r="J7" s="50"/>
    </row>
    <row r="8" spans="1:23" ht="18" customHeight="1">
      <c r="A8" s="11"/>
      <c r="B8" s="45" t="s">
        <v>26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25</v>
      </c>
      <c r="H9" s="17"/>
      <c r="I9" s="28"/>
      <c r="J9" s="32"/>
    </row>
    <row r="10" spans="1:23" ht="18" customHeight="1">
      <c r="A10" s="11"/>
      <c r="B10" s="45" t="s">
        <v>28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25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>
      <c r="A16" s="11"/>
      <c r="B16" s="94">
        <v>1</v>
      </c>
      <c r="C16" s="95" t="s">
        <v>30</v>
      </c>
      <c r="D16" s="96">
        <v>0</v>
      </c>
      <c r="E16" s="97">
        <v>0</v>
      </c>
      <c r="F16" s="106"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6035'!Z33</f>
        <v>0</v>
      </c>
    </row>
    <row r="18" spans="1:26" ht="18" customHeight="1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6035'!K9:'SO 6035'!K32)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6035'!K9:'SO 6035'!K32)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Rekapitulácia</vt:lpstr>
      <vt:lpstr>Krycí list stavby</vt:lpstr>
      <vt:lpstr>Kryci_list 6033</vt:lpstr>
      <vt:lpstr>SO 6033</vt:lpstr>
      <vt:lpstr>Kryci_list 6034</vt:lpstr>
      <vt:lpstr>SO 6034</vt:lpstr>
      <vt:lpstr>Kryci_list 6035</vt:lpstr>
      <vt:lpstr>SO 6035</vt:lpstr>
      <vt:lpstr>Kryci_list 6036</vt:lpstr>
      <vt:lpstr>SO 6036</vt:lpstr>
      <vt:lpstr>'Rekap 6033'!Názvy_tlače</vt:lpstr>
      <vt:lpstr>'Rekap 6034'!Názvy_tlače</vt:lpstr>
      <vt:lpstr>'Rekap 6035'!Názvy_tlače</vt:lpstr>
      <vt:lpstr>'Rekap 6036'!Názvy_tlače</vt:lpstr>
      <vt:lpstr>'SO 6033'!Názvy_tlače</vt:lpstr>
      <vt:lpstr>'SO 6034'!Názvy_tlače</vt:lpstr>
      <vt:lpstr>'SO 6035'!Názvy_tlače</vt:lpstr>
      <vt:lpstr>'SO 6036'!Názvy_tlače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</dc:creator>
  <cp:lastModifiedBy>Microsoft Office User</cp:lastModifiedBy>
  <cp:lastPrinted>2018-12-20T09:22:28Z</cp:lastPrinted>
  <dcterms:created xsi:type="dcterms:W3CDTF">2018-10-22T08:47:35Z</dcterms:created>
  <dcterms:modified xsi:type="dcterms:W3CDTF">2018-12-20T09:22:41Z</dcterms:modified>
</cp:coreProperties>
</file>