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ate1904="1"/>
  <bookViews>
    <workbookView xWindow="0" yWindow="45" windowWidth="15960" windowHeight="13740"/>
  </bookViews>
  <sheets>
    <sheet name="List 1" sheetId="1" r:id="rId1"/>
  </sheets>
  <calcPr calcId="125725"/>
</workbook>
</file>

<file path=xl/calcChain.xml><?xml version="1.0" encoding="utf-8"?>
<calcChain xmlns="http://schemas.openxmlformats.org/spreadsheetml/2006/main">
  <c r="F47" i="1"/>
  <c r="E47"/>
  <c r="F46"/>
  <c r="D45"/>
  <c r="C45"/>
  <c r="F45" s="1"/>
  <c r="F44"/>
  <c r="E43"/>
  <c r="F43" s="1"/>
  <c r="E42"/>
  <c r="F42" s="1"/>
  <c r="E41"/>
  <c r="F41" s="1"/>
  <c r="F40"/>
  <c r="F39"/>
  <c r="F38"/>
  <c r="F37"/>
  <c r="D37"/>
  <c r="F36"/>
  <c r="F35"/>
  <c r="F34"/>
  <c r="F33"/>
  <c r="D31"/>
  <c r="D32" s="1"/>
  <c r="F32" s="1"/>
  <c r="B31"/>
  <c r="F31" s="1"/>
  <c r="F30"/>
  <c r="F29"/>
  <c r="F28"/>
  <c r="F27"/>
  <c r="C26"/>
  <c r="F26" s="1"/>
  <c r="D25"/>
  <c r="F25" s="1"/>
  <c r="D24"/>
  <c r="F24" s="1"/>
  <c r="D23"/>
  <c r="B23"/>
  <c r="F23" s="1"/>
  <c r="F22"/>
  <c r="D22"/>
  <c r="F21"/>
  <c r="D21"/>
  <c r="D20"/>
  <c r="B20"/>
  <c r="F20" s="1"/>
  <c r="D17"/>
  <c r="F17" s="1"/>
  <c r="D16"/>
  <c r="C16"/>
  <c r="F16" s="1"/>
  <c r="D15"/>
  <c r="C15"/>
  <c r="F15" s="1"/>
  <c r="F14"/>
  <c r="F13"/>
  <c r="B13"/>
  <c r="F12"/>
  <c r="C12"/>
  <c r="F11"/>
  <c r="B10"/>
  <c r="F10" s="1"/>
  <c r="F9"/>
  <c r="F8"/>
  <c r="D8"/>
  <c r="D7"/>
  <c r="C7"/>
  <c r="F7" s="1"/>
  <c r="D6"/>
  <c r="C6"/>
  <c r="F6" s="1"/>
  <c r="D5"/>
  <c r="B5"/>
  <c r="F5" s="1"/>
  <c r="B4"/>
  <c r="F4" s="1"/>
</calcChain>
</file>

<file path=xl/sharedStrings.xml><?xml version="1.0" encoding="utf-8"?>
<sst xmlns="http://schemas.openxmlformats.org/spreadsheetml/2006/main" count="92" uniqueCount="54">
  <si>
    <t>Výkaz výměr RD Perná</t>
  </si>
  <si>
    <t>1.S</t>
  </si>
  <si>
    <t>1.NP</t>
  </si>
  <si>
    <t>2.NP</t>
  </si>
  <si>
    <t>ostatní</t>
  </si>
  <si>
    <t>CELKEM</t>
  </si>
  <si>
    <t>BOURANÉ KONSTRUKCE</t>
  </si>
  <si>
    <t>Bourané příčky tl. 180 mm</t>
  </si>
  <si>
    <t>m2</t>
  </si>
  <si>
    <t>Bourané příčky tl. 100 mm</t>
  </si>
  <si>
    <t>Bourané stěny s luxferami</t>
  </si>
  <si>
    <t>Bouraný parapet oken tl. 400 mm</t>
  </si>
  <si>
    <t>Bouraný otvor pro dveře ve stěně 300-350 mm</t>
  </si>
  <si>
    <t>Překlad 3x I160 dl. 1,2 m</t>
  </si>
  <si>
    <t>ks</t>
  </si>
  <si>
    <t>Bourané otvory tl. 350 mm</t>
  </si>
  <si>
    <t>Překlad 3x I160 dl. 2,2 m</t>
  </si>
  <si>
    <t>Bourané stávající dveře vč. zárubní</t>
  </si>
  <si>
    <t>Demontované okna a vstupní dveře</t>
  </si>
  <si>
    <t>Demontované zařizovací předměty</t>
  </si>
  <si>
    <t>Demontáž stávajícího zábradlí</t>
  </si>
  <si>
    <t>m’</t>
  </si>
  <si>
    <t>Bouraná atika u střechy tl. 300-400 mm</t>
  </si>
  <si>
    <t>Bouraná část balkónu tl. 200 mm</t>
  </si>
  <si>
    <t>NOVÉ KONSTRUKCE</t>
  </si>
  <si>
    <t>Dozdívky vnějšího zdiva např PTH/HELUZ 300-400 mm</t>
  </si>
  <si>
    <t>m3</t>
  </si>
  <si>
    <t>Dozdívky Heluz 38 Family tl. 380</t>
  </si>
  <si>
    <t>Stěna Heluz 38 Family 2v1 tl. 380 mm</t>
  </si>
  <si>
    <t>Příčky YTONG tl. 100 mm včetně překladů, omítek a malby</t>
  </si>
  <si>
    <t>Stěna SDK tl 100 včetně zvukové izolace</t>
  </si>
  <si>
    <t>Stěna SDK tl 150 včetně zvukové izolace</t>
  </si>
  <si>
    <t>Předstěna SDK tl. 100 mm pro kanalizaci včetně zvukové izolace</t>
  </si>
  <si>
    <t>interiérové dveře 
(velikost dle výpisu dveří)</t>
  </si>
  <si>
    <t>Vstupní dveře (velikost dle výpisu dveří)</t>
  </si>
  <si>
    <t>Nová okna (velikost dle výpisu oken)</t>
  </si>
  <si>
    <t>Obnovená cihelná podlaha vinného sklepa</t>
  </si>
  <si>
    <t>Keramická dlažba</t>
  </si>
  <si>
    <t>Vinylová podlaha</t>
  </si>
  <si>
    <t>záchodová mísa</t>
  </si>
  <si>
    <t>umývátko</t>
  </si>
  <si>
    <t>umyvadlo</t>
  </si>
  <si>
    <t>sprchový kout</t>
  </si>
  <si>
    <t>kuchyňská linka</t>
  </si>
  <si>
    <t>Stropní konstrukce nad 2NP MIAKO tl. 250 mm</t>
  </si>
  <si>
    <t>Zateplení podlahy nad průjezdem EPS 100 tl. 220 mm, PE folie, Anhydrit tl. 60 mm</t>
  </si>
  <si>
    <t>Konstrukce zateplení střechy - parozábrana Glastek 40 special mineral, tepelná izolace EPS 100 tl. 260 mm + spádové klíny, geotextilie, HI Folie DEKPLAN</t>
  </si>
  <si>
    <t>ETICS skladba se silikonovou omítkou, zatepleno EPS GREYWALL tl. 160 mm</t>
  </si>
  <si>
    <t>ETICS skladba se silikonovou omítkou, zatepleno EPS GREYWALL tl. 100 mm</t>
  </si>
  <si>
    <t>Zeteplení soklu Perimetr tl. 100 mm</t>
  </si>
  <si>
    <t>Konstrukce točitého schodiště včetně zábradlí a nového balkónu dle výrobní dokumentace od dodavatele</t>
  </si>
  <si>
    <t>Zábradlí výšky 900 mm</t>
  </si>
  <si>
    <t>střešní žlab průměr 150 mm</t>
  </si>
  <si>
    <t>střešní svody průměr 125 mm</t>
  </si>
</sst>
</file>

<file path=xl/styles.xml><?xml version="1.0" encoding="utf-8"?>
<styleSheet xmlns="http://schemas.openxmlformats.org/spreadsheetml/2006/main">
  <fonts count="3">
    <font>
      <sz val="10"/>
      <color indexed="8"/>
      <name val="Helvetica Neue"/>
    </font>
    <font>
      <b/>
      <sz val="12"/>
      <color indexed="8"/>
      <name val="Helvetica Neue"/>
    </font>
    <font>
      <b/>
      <sz val="10"/>
      <color indexed="8"/>
      <name val="Helvetica Neue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23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49" fontId="2" fillId="2" borderId="1" xfId="0" applyNumberFormat="1" applyFont="1" applyFill="1" applyBorder="1" applyAlignment="1">
      <alignment vertical="top" wrapText="1"/>
    </xf>
    <xf numFmtId="49" fontId="1" fillId="3" borderId="2" xfId="0" applyNumberFormat="1" applyFont="1" applyFill="1" applyBorder="1" applyAlignment="1">
      <alignment vertical="top" wrapText="1"/>
    </xf>
    <xf numFmtId="2" fontId="0" fillId="0" borderId="3" xfId="0" applyNumberFormat="1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49" fontId="2" fillId="4" borderId="5" xfId="0" applyNumberFormat="1" applyFont="1" applyFill="1" applyBorder="1" applyAlignment="1">
      <alignment vertical="top" wrapText="1"/>
    </xf>
    <xf numFmtId="2" fontId="0" fillId="0" borderId="6" xfId="0" applyNumberFormat="1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2" fillId="0" borderId="7" xfId="0" applyNumberFormat="1" applyFont="1" applyBorder="1" applyAlignment="1">
      <alignment vertical="top" wrapText="1"/>
    </xf>
    <xf numFmtId="49" fontId="0" fillId="0" borderId="7" xfId="0" applyNumberFormat="1" applyFont="1" applyBorder="1" applyAlignment="1">
      <alignment vertical="top" wrapText="1"/>
    </xf>
    <xf numFmtId="2" fontId="0" fillId="0" borderId="7" xfId="0" applyNumberFormat="1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0" fillId="0" borderId="7" xfId="0" applyNumberFormat="1" applyFont="1" applyBorder="1" applyAlignment="1">
      <alignment vertical="top" wrapText="1"/>
    </xf>
    <xf numFmtId="1" fontId="0" fillId="0" borderId="6" xfId="0" applyNumberFormat="1" applyFont="1" applyBorder="1" applyAlignment="1">
      <alignment vertical="top" wrapText="1"/>
    </xf>
    <xf numFmtId="1" fontId="0" fillId="0" borderId="7" xfId="0" applyNumberFormat="1" applyFont="1" applyBorder="1" applyAlignment="1">
      <alignment vertical="top" wrapText="1"/>
    </xf>
    <xf numFmtId="0" fontId="0" fillId="0" borderId="6" xfId="0" applyNumberFormat="1" applyFont="1" applyBorder="1" applyAlignment="1">
      <alignment vertical="top" wrapText="1"/>
    </xf>
    <xf numFmtId="0" fontId="2" fillId="4" borderId="5" xfId="0" applyFont="1" applyFill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49" fontId="1" fillId="5" borderId="5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center" vertical="center"/>
    </xf>
  </cellXfs>
  <cellStyles count="1">
    <cellStyle name="normální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FEFB66"/>
      <rgbColor rgb="FFDBDBDB"/>
      <rgbColor rgb="FFFF968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7"/>
  <sheetViews>
    <sheetView showGridLines="0" tabSelected="1" workbookViewId="0">
      <pane xSplit="1" ySplit="2" topLeftCell="B3" activePane="bottomRight" state="frozen"/>
      <selection pane="topRight"/>
      <selection pane="bottomLeft"/>
      <selection pane="bottomRight" activeCell="B3" sqref="B3"/>
    </sheetView>
  </sheetViews>
  <sheetFormatPr defaultColWidth="16.28515625" defaultRowHeight="19.899999999999999" customHeight="1"/>
  <cols>
    <col min="1" max="1" width="39.140625" style="1" customWidth="1"/>
    <col min="2" max="5" width="16.28515625" style="1" customWidth="1"/>
    <col min="6" max="6" width="8.5703125" style="1" customWidth="1"/>
    <col min="7" max="7" width="5.28515625" style="1" customWidth="1"/>
    <col min="8" max="8" width="18.85546875" style="1" customWidth="1"/>
    <col min="9" max="256" width="16.28515625" style="1" customWidth="1"/>
  </cols>
  <sheetData>
    <row r="1" spans="1:8" ht="28.7" customHeight="1">
      <c r="A1" s="22" t="s">
        <v>0</v>
      </c>
      <c r="B1" s="22"/>
      <c r="C1" s="22"/>
      <c r="D1" s="22"/>
      <c r="E1" s="22"/>
      <c r="F1" s="22"/>
      <c r="G1" s="22"/>
      <c r="H1" s="22"/>
    </row>
    <row r="2" spans="1:8" ht="20.25" customHeight="1">
      <c r="A2" s="2"/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2"/>
      <c r="H2" s="2"/>
    </row>
    <row r="3" spans="1:8" ht="23.25" customHeight="1">
      <c r="A3" s="4" t="s">
        <v>6</v>
      </c>
      <c r="B3" s="5"/>
      <c r="C3" s="6"/>
      <c r="D3" s="6"/>
      <c r="E3" s="6"/>
      <c r="F3" s="7"/>
      <c r="G3" s="6"/>
      <c r="H3" s="6"/>
    </row>
    <row r="4" spans="1:8" ht="20.100000000000001" customHeight="1">
      <c r="A4" s="8" t="s">
        <v>7</v>
      </c>
      <c r="B4" s="9">
        <f>2.3*3.75-1.3*2</f>
        <v>6.0250000000000004</v>
      </c>
      <c r="C4" s="10"/>
      <c r="D4" s="10"/>
      <c r="E4" s="10"/>
      <c r="F4" s="11">
        <f t="shared" ref="F4:F17" si="0">SUM(B4:E4)</f>
        <v>6.0250000000000004</v>
      </c>
      <c r="G4" s="12" t="s">
        <v>8</v>
      </c>
      <c r="H4" s="10"/>
    </row>
    <row r="5" spans="1:8" ht="20.100000000000001" customHeight="1">
      <c r="A5" s="8" t="s">
        <v>9</v>
      </c>
      <c r="B5" s="9">
        <f>4.55*2.3</f>
        <v>10.464999999999998</v>
      </c>
      <c r="C5" s="10"/>
      <c r="D5" s="13">
        <f>(1.2+2.35+3.295)*2.5-2.02*(0.9*2+0.7)</f>
        <v>12.0625</v>
      </c>
      <c r="E5" s="10"/>
      <c r="F5" s="11">
        <f t="shared" si="0"/>
        <v>22.527499999999996</v>
      </c>
      <c r="G5" s="12" t="s">
        <v>8</v>
      </c>
      <c r="H5" s="10"/>
    </row>
    <row r="6" spans="1:8" ht="20.100000000000001" customHeight="1">
      <c r="A6" s="8" t="s">
        <v>10</v>
      </c>
      <c r="B6" s="14"/>
      <c r="C6" s="13">
        <f>2.25*0.5+1.6*1.1</f>
        <v>2.8850000000000002</v>
      </c>
      <c r="D6" s="15">
        <f>2.35*0.4*5</f>
        <v>4.7</v>
      </c>
      <c r="E6" s="10"/>
      <c r="F6" s="11">
        <f t="shared" si="0"/>
        <v>7.5850000000000009</v>
      </c>
      <c r="G6" s="12" t="s">
        <v>8</v>
      </c>
      <c r="H6" s="10"/>
    </row>
    <row r="7" spans="1:8" ht="20.100000000000001" customHeight="1">
      <c r="A7" s="8" t="s">
        <v>11</v>
      </c>
      <c r="B7" s="14"/>
      <c r="C7" s="15">
        <f>0.9*3.2</f>
        <v>2.8800000000000003</v>
      </c>
      <c r="D7" s="15">
        <f>2.4*0.9</f>
        <v>2.16</v>
      </c>
      <c r="E7" s="10"/>
      <c r="F7" s="11">
        <f t="shared" si="0"/>
        <v>5.0400000000000009</v>
      </c>
      <c r="G7" s="12" t="s">
        <v>8</v>
      </c>
      <c r="H7" s="10"/>
    </row>
    <row r="8" spans="1:8" ht="20.100000000000001" customHeight="1">
      <c r="A8" s="8" t="s">
        <v>12</v>
      </c>
      <c r="B8" s="14"/>
      <c r="C8" s="10"/>
      <c r="D8" s="13">
        <f>2.02*0.9*3</f>
        <v>5.4540000000000006</v>
      </c>
      <c r="E8" s="10"/>
      <c r="F8" s="11">
        <f t="shared" si="0"/>
        <v>5.4540000000000006</v>
      </c>
      <c r="G8" s="12" t="s">
        <v>8</v>
      </c>
      <c r="H8" s="10"/>
    </row>
    <row r="9" spans="1:8" ht="20.100000000000001" customHeight="1">
      <c r="A9" s="8" t="s">
        <v>13</v>
      </c>
      <c r="B9" s="16"/>
      <c r="C9" s="17"/>
      <c r="D9" s="17">
        <v>3</v>
      </c>
      <c r="E9" s="17"/>
      <c r="F9" s="11">
        <f t="shared" si="0"/>
        <v>3</v>
      </c>
      <c r="G9" s="12" t="s">
        <v>14</v>
      </c>
      <c r="H9" s="10"/>
    </row>
    <row r="10" spans="1:8" ht="20.100000000000001" customHeight="1">
      <c r="A10" s="8" t="s">
        <v>15</v>
      </c>
      <c r="B10" s="18">
        <f>0.88*2</f>
        <v>1.76</v>
      </c>
      <c r="C10" s="10"/>
      <c r="D10" s="10"/>
      <c r="E10" s="10"/>
      <c r="F10" s="11">
        <f t="shared" si="0"/>
        <v>1.76</v>
      </c>
      <c r="G10" s="12" t="s">
        <v>8</v>
      </c>
      <c r="H10" s="10"/>
    </row>
    <row r="11" spans="1:8" ht="20.100000000000001" customHeight="1">
      <c r="A11" s="8" t="s">
        <v>16</v>
      </c>
      <c r="B11" s="18">
        <v>1</v>
      </c>
      <c r="C11" s="10"/>
      <c r="D11" s="10"/>
      <c r="E11" s="10"/>
      <c r="F11" s="11">
        <f t="shared" si="0"/>
        <v>1</v>
      </c>
      <c r="G11" s="12" t="s">
        <v>14</v>
      </c>
      <c r="H11" s="10"/>
    </row>
    <row r="12" spans="1:8" ht="20.100000000000001" customHeight="1">
      <c r="A12" s="8" t="s">
        <v>17</v>
      </c>
      <c r="B12" s="18">
        <v>8</v>
      </c>
      <c r="C12" s="15">
        <f>6</f>
        <v>6</v>
      </c>
      <c r="D12" s="15">
        <v>7</v>
      </c>
      <c r="E12" s="10"/>
      <c r="F12" s="11">
        <f t="shared" si="0"/>
        <v>21</v>
      </c>
      <c r="G12" s="12" t="s">
        <v>14</v>
      </c>
      <c r="H12" s="10"/>
    </row>
    <row r="13" spans="1:8" ht="20.100000000000001" customHeight="1">
      <c r="A13" s="8" t="s">
        <v>18</v>
      </c>
      <c r="B13" s="18">
        <f>6</f>
        <v>6</v>
      </c>
      <c r="C13" s="15">
        <v>9</v>
      </c>
      <c r="D13" s="15">
        <v>6</v>
      </c>
      <c r="E13" s="10"/>
      <c r="F13" s="11">
        <f t="shared" si="0"/>
        <v>21</v>
      </c>
      <c r="G13" s="12" t="s">
        <v>14</v>
      </c>
      <c r="H13" s="10"/>
    </row>
    <row r="14" spans="1:8" ht="20.100000000000001" customHeight="1">
      <c r="A14" s="8" t="s">
        <v>19</v>
      </c>
      <c r="B14" s="18">
        <v>3</v>
      </c>
      <c r="C14" s="15">
        <v>3</v>
      </c>
      <c r="D14" s="15">
        <v>3</v>
      </c>
      <c r="E14" s="10"/>
      <c r="F14" s="11">
        <f t="shared" si="0"/>
        <v>9</v>
      </c>
      <c r="G14" s="12" t="s">
        <v>14</v>
      </c>
      <c r="H14" s="10"/>
    </row>
    <row r="15" spans="1:8" ht="20.100000000000001" customHeight="1">
      <c r="A15" s="8" t="s">
        <v>20</v>
      </c>
      <c r="B15" s="14"/>
      <c r="C15" s="15">
        <f t="shared" ref="C15:C45" si="1">6+2.5+1.5+1.6+5.5</f>
        <v>17.100000000000001</v>
      </c>
      <c r="D15" s="15">
        <f>6.2+10.2</f>
        <v>16.399999999999999</v>
      </c>
      <c r="E15" s="10"/>
      <c r="F15" s="11">
        <f t="shared" si="0"/>
        <v>33.5</v>
      </c>
      <c r="G15" s="12" t="s">
        <v>21</v>
      </c>
      <c r="H15" s="10"/>
    </row>
    <row r="16" spans="1:8" ht="20.100000000000001" customHeight="1">
      <c r="A16" s="8" t="s">
        <v>22</v>
      </c>
      <c r="B16" s="14"/>
      <c r="C16" s="15">
        <f>19.8*0.35</f>
        <v>6.93</v>
      </c>
      <c r="D16" s="15">
        <f>11.2*0.4</f>
        <v>4.4799999999999995</v>
      </c>
      <c r="E16" s="10"/>
      <c r="F16" s="11">
        <f t="shared" si="0"/>
        <v>11.41</v>
      </c>
      <c r="G16" s="12" t="s">
        <v>8</v>
      </c>
      <c r="H16" s="10"/>
    </row>
    <row r="17" spans="1:8" ht="20.100000000000001" customHeight="1">
      <c r="A17" s="8" t="s">
        <v>23</v>
      </c>
      <c r="B17" s="14"/>
      <c r="C17" s="10"/>
      <c r="D17" s="15">
        <f>2.4*1.1</f>
        <v>2.64</v>
      </c>
      <c r="E17" s="10"/>
      <c r="F17" s="11">
        <f t="shared" si="0"/>
        <v>2.64</v>
      </c>
      <c r="G17" s="12" t="s">
        <v>8</v>
      </c>
      <c r="H17" s="10"/>
    </row>
    <row r="18" spans="1:8" ht="20.100000000000001" customHeight="1">
      <c r="A18" s="19"/>
      <c r="B18" s="14"/>
      <c r="C18" s="10"/>
      <c r="D18" s="10"/>
      <c r="E18" s="10"/>
      <c r="F18" s="20"/>
      <c r="G18" s="10"/>
      <c r="H18" s="10"/>
    </row>
    <row r="19" spans="1:8" ht="23.1" customHeight="1">
      <c r="A19" s="21" t="s">
        <v>24</v>
      </c>
      <c r="B19" s="14"/>
      <c r="C19" s="10"/>
      <c r="D19" s="10"/>
      <c r="E19" s="10"/>
      <c r="F19" s="20"/>
      <c r="G19" s="10"/>
      <c r="H19" s="10"/>
    </row>
    <row r="20" spans="1:8" ht="32.1" customHeight="1">
      <c r="A20" s="8" t="s">
        <v>25</v>
      </c>
      <c r="B20" s="9">
        <f>2.1*0.5*0.53</f>
        <v>0.55650000000000011</v>
      </c>
      <c r="C20" s="10"/>
      <c r="D20" s="13">
        <f>2.1*(0.9+0.9+0.5+0.25)</f>
        <v>5.3549999999999995</v>
      </c>
      <c r="E20" s="10"/>
      <c r="F20" s="11">
        <f t="shared" ref="F20:F47" si="2">SUM(B20:E20)</f>
        <v>5.9114999999999993</v>
      </c>
      <c r="G20" s="12" t="s">
        <v>26</v>
      </c>
      <c r="H20" s="10"/>
    </row>
    <row r="21" spans="1:8" ht="20.100000000000001" customHeight="1">
      <c r="A21" s="8" t="s">
        <v>27</v>
      </c>
      <c r="B21" s="9"/>
      <c r="C21" s="10"/>
      <c r="D21" s="13">
        <f>2.35*0.4*4.5+1.4*0.8+3.2*(4.12+3.2)-0.9*2.3-1.6*1.45-2.5*1.8</f>
        <v>19.884000000000004</v>
      </c>
      <c r="E21" s="10"/>
      <c r="F21" s="11">
        <f t="shared" si="2"/>
        <v>19.884000000000004</v>
      </c>
      <c r="G21" s="12" t="s">
        <v>8</v>
      </c>
      <c r="H21" s="10"/>
    </row>
    <row r="22" spans="1:8" ht="20.100000000000001" customHeight="1">
      <c r="A22" s="8" t="s">
        <v>28</v>
      </c>
      <c r="B22" s="9"/>
      <c r="C22" s="10"/>
      <c r="D22" s="15">
        <f>11.8*3.2</f>
        <v>37.760000000000005</v>
      </c>
      <c r="E22" s="10"/>
      <c r="F22" s="11">
        <f t="shared" si="2"/>
        <v>37.760000000000005</v>
      </c>
      <c r="G22" s="12" t="s">
        <v>8</v>
      </c>
      <c r="H22" s="10"/>
    </row>
    <row r="23" spans="1:8" ht="32.1" customHeight="1">
      <c r="A23" s="8" t="s">
        <v>29</v>
      </c>
      <c r="B23" s="9">
        <f>2.4*(1.1+4.7+2+1)-2*(0.9*3+0.8*2)</f>
        <v>12.52</v>
      </c>
      <c r="C23" s="10"/>
      <c r="D23" s="13">
        <f>2.5*(0.85+1.45+1.1+1.5+0.85)+3.2*3.6-2.02*(0.9-0.8*2)</f>
        <v>27.309000000000005</v>
      </c>
      <c r="E23" s="10"/>
      <c r="F23" s="11">
        <f t="shared" si="2"/>
        <v>39.829000000000008</v>
      </c>
      <c r="G23" s="12" t="s">
        <v>8</v>
      </c>
      <c r="H23" s="10"/>
    </row>
    <row r="24" spans="1:8" ht="20.100000000000001" customHeight="1">
      <c r="A24" s="8" t="s">
        <v>30</v>
      </c>
      <c r="B24" s="14"/>
      <c r="C24" s="13"/>
      <c r="D24" s="13">
        <f>2.5*(3.5+3.55+1.65+1.85)-2.02*(0.9+0.8*2)</f>
        <v>21.324999999999996</v>
      </c>
      <c r="E24" s="10"/>
      <c r="F24" s="11">
        <f t="shared" si="2"/>
        <v>21.324999999999996</v>
      </c>
      <c r="G24" s="12" t="s">
        <v>8</v>
      </c>
      <c r="H24" s="10"/>
    </row>
    <row r="25" spans="1:8" ht="20.100000000000001" customHeight="1">
      <c r="A25" s="8" t="s">
        <v>31</v>
      </c>
      <c r="B25" s="14"/>
      <c r="C25" s="13"/>
      <c r="D25" s="13">
        <f>2.5*(2.95+1.6+0.6+1.65+2)-2.02*(0.9*2)</f>
        <v>18.364000000000001</v>
      </c>
      <c r="E25" s="10"/>
      <c r="F25" s="11">
        <f t="shared" si="2"/>
        <v>18.364000000000001</v>
      </c>
      <c r="G25" s="12" t="s">
        <v>8</v>
      </c>
      <c r="H25" s="10"/>
    </row>
    <row r="26" spans="1:8" ht="32.1" customHeight="1">
      <c r="A26" s="8" t="s">
        <v>32</v>
      </c>
      <c r="B26" s="18">
        <v>0</v>
      </c>
      <c r="C26" s="13">
        <f>2.5*(0.7+0.7)*0.2*2+0.2*0.5*0.5*2+1.55*0.7</f>
        <v>2.585</v>
      </c>
      <c r="D26" s="15">
        <v>0</v>
      </c>
      <c r="E26" s="10"/>
      <c r="F26" s="11">
        <f t="shared" si="2"/>
        <v>2.585</v>
      </c>
      <c r="G26" s="12" t="s">
        <v>8</v>
      </c>
      <c r="H26" s="10"/>
    </row>
    <row r="27" spans="1:8" ht="32.1" customHeight="1">
      <c r="A27" s="8" t="s">
        <v>33</v>
      </c>
      <c r="B27" s="18">
        <v>10</v>
      </c>
      <c r="C27" s="15">
        <v>7</v>
      </c>
      <c r="D27" s="15">
        <v>14</v>
      </c>
      <c r="E27" s="10"/>
      <c r="F27" s="11">
        <f t="shared" si="2"/>
        <v>31</v>
      </c>
      <c r="G27" s="12" t="s">
        <v>14</v>
      </c>
      <c r="H27" s="10"/>
    </row>
    <row r="28" spans="1:8" ht="20.100000000000001" customHeight="1">
      <c r="A28" s="8" t="s">
        <v>34</v>
      </c>
      <c r="B28" s="18">
        <v>1</v>
      </c>
      <c r="C28" s="15">
        <v>1</v>
      </c>
      <c r="D28" s="15">
        <v>0</v>
      </c>
      <c r="E28" s="10"/>
      <c r="F28" s="11">
        <f t="shared" si="2"/>
        <v>2</v>
      </c>
      <c r="G28" s="12" t="s">
        <v>14</v>
      </c>
      <c r="H28" s="10"/>
    </row>
    <row r="29" spans="1:8" ht="20.100000000000001" customHeight="1">
      <c r="A29" s="8" t="s">
        <v>35</v>
      </c>
      <c r="B29" s="18">
        <v>5</v>
      </c>
      <c r="C29" s="15">
        <v>9</v>
      </c>
      <c r="D29" s="15">
        <v>11</v>
      </c>
      <c r="E29" s="10"/>
      <c r="F29" s="11">
        <f t="shared" si="2"/>
        <v>25</v>
      </c>
      <c r="G29" s="12" t="s">
        <v>14</v>
      </c>
      <c r="H29" s="10"/>
    </row>
    <row r="30" spans="1:8" ht="20.100000000000001" customHeight="1">
      <c r="A30" s="8" t="s">
        <v>36</v>
      </c>
      <c r="B30" s="18">
        <v>18.66</v>
      </c>
      <c r="C30" s="10"/>
      <c r="D30" s="10"/>
      <c r="E30" s="10"/>
      <c r="F30" s="11">
        <f t="shared" si="2"/>
        <v>18.66</v>
      </c>
      <c r="G30" s="12" t="s">
        <v>8</v>
      </c>
      <c r="H30" s="10"/>
    </row>
    <row r="31" spans="1:8" ht="20.100000000000001" customHeight="1">
      <c r="A31" s="8" t="s">
        <v>37</v>
      </c>
      <c r="B31" s="18">
        <f>114.29-B30</f>
        <v>95.63000000000001</v>
      </c>
      <c r="C31" s="10"/>
      <c r="D31" s="15">
        <f>1.22+6.93+3.05+3.05</f>
        <v>14.25</v>
      </c>
      <c r="E31" s="10"/>
      <c r="F31" s="11">
        <f t="shared" si="2"/>
        <v>109.88000000000001</v>
      </c>
      <c r="G31" s="12" t="s">
        <v>8</v>
      </c>
      <c r="H31" s="10"/>
    </row>
    <row r="32" spans="1:8" ht="20.100000000000001" customHeight="1">
      <c r="A32" s="8" t="s">
        <v>38</v>
      </c>
      <c r="B32" s="14"/>
      <c r="C32" s="15">
        <v>12.11</v>
      </c>
      <c r="D32" s="15">
        <f>158.13-D31</f>
        <v>143.88</v>
      </c>
      <c r="E32" s="10"/>
      <c r="F32" s="11">
        <f t="shared" si="2"/>
        <v>155.99</v>
      </c>
      <c r="G32" s="12" t="s">
        <v>8</v>
      </c>
      <c r="H32" s="10"/>
    </row>
    <row r="33" spans="1:8" ht="20.100000000000001" customHeight="1">
      <c r="A33" s="8" t="s">
        <v>39</v>
      </c>
      <c r="B33" s="18">
        <v>1</v>
      </c>
      <c r="C33" s="15">
        <v>1</v>
      </c>
      <c r="D33" s="15">
        <v>3</v>
      </c>
      <c r="E33" s="10"/>
      <c r="F33" s="11">
        <f t="shared" si="2"/>
        <v>5</v>
      </c>
      <c r="G33" s="12" t="s">
        <v>14</v>
      </c>
      <c r="H33" s="10"/>
    </row>
    <row r="34" spans="1:8" ht="20.100000000000001" customHeight="1">
      <c r="A34" s="8" t="s">
        <v>40</v>
      </c>
      <c r="B34" s="18">
        <v>2</v>
      </c>
      <c r="C34" s="15">
        <v>0</v>
      </c>
      <c r="D34" s="15">
        <v>1</v>
      </c>
      <c r="E34" s="10"/>
      <c r="F34" s="11">
        <f t="shared" si="2"/>
        <v>3</v>
      </c>
      <c r="G34" s="12" t="s">
        <v>14</v>
      </c>
      <c r="H34" s="10"/>
    </row>
    <row r="35" spans="1:8" ht="20.100000000000001" customHeight="1">
      <c r="A35" s="8" t="s">
        <v>41</v>
      </c>
      <c r="B35" s="18">
        <v>2</v>
      </c>
      <c r="C35" s="15">
        <v>1</v>
      </c>
      <c r="D35" s="15">
        <v>3</v>
      </c>
      <c r="E35" s="10"/>
      <c r="F35" s="11">
        <f t="shared" si="2"/>
        <v>6</v>
      </c>
      <c r="G35" s="12" t="s">
        <v>14</v>
      </c>
      <c r="H35" s="10"/>
    </row>
    <row r="36" spans="1:8" ht="20.100000000000001" customHeight="1">
      <c r="A36" s="8" t="s">
        <v>42</v>
      </c>
      <c r="B36" s="18">
        <v>1</v>
      </c>
      <c r="C36" s="15">
        <v>1</v>
      </c>
      <c r="D36" s="15">
        <v>3</v>
      </c>
      <c r="E36" s="10"/>
      <c r="F36" s="11">
        <f t="shared" si="2"/>
        <v>5</v>
      </c>
      <c r="G36" s="12" t="s">
        <v>14</v>
      </c>
      <c r="H36" s="10"/>
    </row>
    <row r="37" spans="1:8" ht="20.100000000000001" customHeight="1">
      <c r="A37" s="8" t="s">
        <v>43</v>
      </c>
      <c r="B37" s="14"/>
      <c r="C37" s="15">
        <v>4</v>
      </c>
      <c r="D37" s="15">
        <f>1.7+2.5+4</f>
        <v>8.1999999999999993</v>
      </c>
      <c r="E37" s="10"/>
      <c r="F37" s="11">
        <f t="shared" si="2"/>
        <v>12.2</v>
      </c>
      <c r="G37" s="12" t="s">
        <v>21</v>
      </c>
      <c r="H37" s="10"/>
    </row>
    <row r="38" spans="1:8" ht="20.100000000000001" customHeight="1">
      <c r="A38" s="8" t="s">
        <v>44</v>
      </c>
      <c r="B38" s="14"/>
      <c r="C38" s="10"/>
      <c r="D38" s="15">
        <v>46.82</v>
      </c>
      <c r="E38" s="10"/>
      <c r="F38" s="11">
        <f t="shared" si="2"/>
        <v>46.82</v>
      </c>
      <c r="G38" s="12" t="s">
        <v>8</v>
      </c>
      <c r="H38" s="10"/>
    </row>
    <row r="39" spans="1:8" ht="32.1" customHeight="1">
      <c r="A39" s="8" t="s">
        <v>45</v>
      </c>
      <c r="B39" s="14"/>
      <c r="C39" s="10"/>
      <c r="D39" s="15">
        <v>39.6</v>
      </c>
      <c r="E39" s="10"/>
      <c r="F39" s="11">
        <f t="shared" si="2"/>
        <v>39.6</v>
      </c>
      <c r="G39" s="12" t="s">
        <v>8</v>
      </c>
      <c r="H39" s="10"/>
    </row>
    <row r="40" spans="1:8" ht="56.1" customHeight="1">
      <c r="A40" s="8" t="s">
        <v>46</v>
      </c>
      <c r="B40" s="14"/>
      <c r="C40" s="10"/>
      <c r="D40" s="15">
        <v>200.09</v>
      </c>
      <c r="E40" s="10"/>
      <c r="F40" s="11">
        <f t="shared" si="2"/>
        <v>200.09</v>
      </c>
      <c r="G40" s="12" t="s">
        <v>8</v>
      </c>
      <c r="H40" s="10"/>
    </row>
    <row r="41" spans="1:8" ht="32.1" customHeight="1">
      <c r="A41" s="8" t="s">
        <v>47</v>
      </c>
      <c r="B41" s="14"/>
      <c r="C41" s="10"/>
      <c r="D41" s="10"/>
      <c r="E41" s="15">
        <f>68.25+2.7*11.7+79.6+4+68</f>
        <v>251.44</v>
      </c>
      <c r="F41" s="11">
        <f t="shared" si="2"/>
        <v>251.44</v>
      </c>
      <c r="G41" s="12" t="s">
        <v>8</v>
      </c>
      <c r="H41" s="10"/>
    </row>
    <row r="42" spans="1:8" ht="32.1" customHeight="1">
      <c r="A42" s="8" t="s">
        <v>48</v>
      </c>
      <c r="B42" s="14"/>
      <c r="C42" s="10"/>
      <c r="D42" s="10"/>
      <c r="E42" s="15">
        <f>6.3*4</f>
        <v>25.2</v>
      </c>
      <c r="F42" s="11">
        <f t="shared" si="2"/>
        <v>25.2</v>
      </c>
      <c r="G42" s="12" t="s">
        <v>8</v>
      </c>
      <c r="H42" s="10"/>
    </row>
    <row r="43" spans="1:8" ht="20.100000000000001" customHeight="1">
      <c r="A43" s="8" t="s">
        <v>49</v>
      </c>
      <c r="B43" s="14"/>
      <c r="C43" s="10"/>
      <c r="D43" s="10"/>
      <c r="E43" s="15">
        <f>12.5+11.1+4.37+1.29+0.9*4</f>
        <v>32.86</v>
      </c>
      <c r="F43" s="11">
        <f t="shared" si="2"/>
        <v>32.86</v>
      </c>
      <c r="G43" s="12" t="s">
        <v>8</v>
      </c>
      <c r="H43" s="10"/>
    </row>
    <row r="44" spans="1:8" ht="44.1" customHeight="1">
      <c r="A44" s="8" t="s">
        <v>50</v>
      </c>
      <c r="B44" s="14"/>
      <c r="C44" s="10"/>
      <c r="D44" s="15">
        <v>1</v>
      </c>
      <c r="E44" s="10"/>
      <c r="F44" s="11">
        <f t="shared" si="2"/>
        <v>1</v>
      </c>
      <c r="G44" s="12" t="s">
        <v>14</v>
      </c>
      <c r="H44" s="10"/>
    </row>
    <row r="45" spans="1:8" ht="20.100000000000001" customHeight="1">
      <c r="A45" s="8" t="s">
        <v>51</v>
      </c>
      <c r="B45" s="14"/>
      <c r="C45" s="15">
        <f t="shared" si="1"/>
        <v>17.100000000000001</v>
      </c>
      <c r="D45" s="15">
        <f>8.2+5.8+6</f>
        <v>20</v>
      </c>
      <c r="E45" s="10"/>
      <c r="F45" s="11">
        <f t="shared" si="2"/>
        <v>37.1</v>
      </c>
      <c r="G45" s="12" t="s">
        <v>21</v>
      </c>
      <c r="H45" s="10"/>
    </row>
    <row r="46" spans="1:8" ht="20.100000000000001" customHeight="1">
      <c r="A46" s="8" t="s">
        <v>52</v>
      </c>
      <c r="B46" s="14"/>
      <c r="C46" s="10"/>
      <c r="D46" s="10"/>
      <c r="E46" s="15">
        <v>17</v>
      </c>
      <c r="F46" s="11">
        <f t="shared" si="2"/>
        <v>17</v>
      </c>
      <c r="G46" s="12" t="s">
        <v>21</v>
      </c>
      <c r="H46" s="10"/>
    </row>
    <row r="47" spans="1:8" ht="20.100000000000001" customHeight="1">
      <c r="A47" s="8" t="s">
        <v>53</v>
      </c>
      <c r="B47" s="14"/>
      <c r="C47" s="10"/>
      <c r="D47" s="10"/>
      <c r="E47" s="15">
        <f>7.2*2</f>
        <v>14.4</v>
      </c>
      <c r="F47" s="11">
        <f t="shared" si="2"/>
        <v>14.4</v>
      </c>
      <c r="G47" s="12" t="s">
        <v>21</v>
      </c>
      <c r="H47" s="10"/>
    </row>
  </sheetData>
  <mergeCells count="1">
    <mergeCell ref="A1:H1"/>
  </mergeCells>
  <pageMargins left="0.5" right="0.5" top="0.75" bottom="0.75" header="0.27777800000000002" footer="0.27777800000000002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Honza</dc:creator>
  <cp:lastModifiedBy>Honza</cp:lastModifiedBy>
  <dcterms:created xsi:type="dcterms:W3CDTF">2019-04-12T09:25:50Z</dcterms:created>
  <dcterms:modified xsi:type="dcterms:W3CDTF">2019-04-12T09:25:50Z</dcterms:modified>
</cp:coreProperties>
</file>