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5" firstSheet="2" activeTab="2"/>
  </bookViews>
  <sheets>
    <sheet name="Singlovky" sheetId="1" state="hidden" r:id="rId1"/>
    <sheet name="Dvojicky" sheetId="2" state="hidden" r:id="rId2"/>
    <sheet name="doskyMDF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25" authorId="0">
      <text>
        <r>
          <rPr>
            <sz val="10"/>
            <color indexed="12"/>
            <rFont val="Arial"/>
            <family val="2"/>
          </rPr>
          <t>http://www.danacoustic.sk/selenium.php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25" authorId="0">
      <text>
        <r>
          <rPr>
            <sz val="10"/>
            <color indexed="12"/>
            <rFont val="Arial"/>
            <family val="2"/>
          </rPr>
          <t>http://www.danacoustic.sk/selenium.php</t>
        </r>
      </text>
    </comment>
  </commentList>
</comments>
</file>

<file path=xl/sharedStrings.xml><?xml version="1.0" encoding="utf-8"?>
<sst xmlns="http://schemas.openxmlformats.org/spreadsheetml/2006/main" count="120" uniqueCount="58">
  <si>
    <r>
      <t>X-Over 3-Band</t>
    </r>
    <r>
      <rPr>
        <sz val="10"/>
        <rFont val="Arial"/>
        <family val="2"/>
      </rPr>
      <t xml:space="preserve"> DIY</t>
    </r>
  </si>
  <si>
    <t>600 Hz / 3500 Hz</t>
  </si>
  <si>
    <t>JBL Selenium D202Ti</t>
  </si>
  <si>
    <t>Behringer EPQ 450</t>
  </si>
  <si>
    <t>2 x JBL Selenium D202Ti</t>
  </si>
  <si>
    <t>horn KHD160</t>
  </si>
  <si>
    <t>2 x horn KHD160</t>
  </si>
  <si>
    <t>60 W</t>
  </si>
  <si>
    <t>2 x 180 W / 4 Ohm</t>
  </si>
  <si>
    <t>120 W</t>
  </si>
  <si>
    <t>JBL Selenium D305Ti</t>
  </si>
  <si>
    <t>Behringer NU 1000</t>
  </si>
  <si>
    <t>2 x JBL Selenium D305Ti</t>
  </si>
  <si>
    <t>horn HM 39-50</t>
  </si>
  <si>
    <t>2 x horn HM 39-50</t>
  </si>
  <si>
    <t>75 W</t>
  </si>
  <si>
    <t>2 x 300 W / 4 Ohm</t>
  </si>
  <si>
    <t>150 W</t>
  </si>
  <si>
    <t>JBL Selenium 15PW6</t>
  </si>
  <si>
    <t>Behringer EPQ 2000</t>
  </si>
  <si>
    <t>JBL 15WS600</t>
  </si>
  <si>
    <t>400 W</t>
  </si>
  <si>
    <t>2 x 700 W / 4 Ohm</t>
  </si>
  <si>
    <t>1200 W</t>
  </si>
  <si>
    <t>+ materiál cca 200 €</t>
  </si>
  <si>
    <t>0 db/ okt</t>
  </si>
  <si>
    <t>hladina akustického tlaku
pri nominálnom výkone</t>
  </si>
  <si>
    <t>korekcia
účinnosti</t>
  </si>
  <si>
    <t>podiel
výkonov</t>
  </si>
  <si>
    <t>optimálny
výkon</t>
  </si>
  <si>
    <t>1 x JBL Selenium 15PW6</t>
  </si>
  <si>
    <t>1 x JBL Selenium D305 Ti</t>
  </si>
  <si>
    <t>1 x JBL Selenium D202 Ti</t>
  </si>
  <si>
    <t>-1 db/ okt</t>
  </si>
  <si>
    <t>f(ref) = 100 Hz</t>
  </si>
  <si>
    <t>f(ref) = 800 Hz</t>
  </si>
  <si>
    <t>f(ref) = 3200 Hz</t>
  </si>
  <si>
    <t>2 x JBL Selenium D305 Ti</t>
  </si>
  <si>
    <t>2 x JBL Selenium D202 Ti</t>
  </si>
  <si>
    <t>1256 x 506</t>
  </si>
  <si>
    <t>4 ks</t>
  </si>
  <si>
    <t>1256 x 550</t>
  </si>
  <si>
    <t>2 ks</t>
  </si>
  <si>
    <t>400 x 506</t>
  </si>
  <si>
    <t>506 x 506</t>
  </si>
  <si>
    <t>506 x 550</t>
  </si>
  <si>
    <t>8 ks</t>
  </si>
  <si>
    <t>č.</t>
  </si>
  <si>
    <t>materiál</t>
  </si>
  <si>
    <t>rozmery mm</t>
  </si>
  <si>
    <t>počet</t>
  </si>
  <si>
    <t>cena</t>
  </si>
  <si>
    <t>MDF 18 mm</t>
  </si>
  <si>
    <t>MDF 22 mm</t>
  </si>
  <si>
    <t>1000 x 506</t>
  </si>
  <si>
    <t>552 x 550</t>
  </si>
  <si>
    <t>doprava Pezinok</t>
  </si>
  <si>
    <t>CELKOM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</si>
</sst>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1B];[Red]\-#,##0.00\ [$€-41B]"/>
    <numFmt numFmtId="165" formatCode="&quot;2 x 46 € = &quot;#&quot; €&quot;"/>
    <numFmt numFmtId="166" formatCode="&quot;2 x 6 € = &quot;#&quot; €&quot;"/>
    <numFmt numFmtId="167" formatCode="&quot;2 x 169 € = &quot;#&quot; €&quot;"/>
    <numFmt numFmtId="168" formatCode="&quot;2 x 49 € = &quot;#&quot; €&quot;"/>
    <numFmt numFmtId="169" formatCode="0&quot; W&quot;"/>
    <numFmt numFmtId="170" formatCode="#&quot; dB&quot;"/>
    <numFmt numFmtId="171" formatCode="0&quot; okt&quot;"/>
    <numFmt numFmtId="172" formatCode="#.##&quot; kg/m2&quot;"/>
    <numFmt numFmtId="173" formatCode="#.##&quot; kg&quot;"/>
    <numFmt numFmtId="174" formatCode="#.##&quot; m2&quot;"/>
    <numFmt numFmtId="175" formatCode="#&quot; bm&quot;"/>
    <numFmt numFmtId="176" formatCode="#.##&quot; mm&quot;"/>
    <numFmt numFmtId="177" formatCode="#&quot; ks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164" fontId="0" fillId="0" borderId="11" xfId="0" applyNumberFormat="1" applyBorder="1" applyAlignment="1">
      <alignment/>
    </xf>
    <xf numFmtId="165" fontId="0" fillId="0" borderId="0" xfId="0" applyNumberFormat="1" applyAlignment="1">
      <alignment/>
    </xf>
    <xf numFmtId="165" fontId="3" fillId="0" borderId="11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12" xfId="0" applyBorder="1" applyAlignment="1">
      <alignment/>
    </xf>
    <xf numFmtId="166" fontId="3" fillId="0" borderId="12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3" fillId="0" borderId="11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3" fillId="0" borderId="12" xfId="0" applyNumberFormat="1" applyFont="1" applyBorder="1" applyAlignment="1">
      <alignment/>
    </xf>
    <xf numFmtId="168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1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7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M47"/>
  <sheetViews>
    <sheetView zoomScale="115" zoomScaleNormal="115" zoomScalePageLayoutView="0" workbookViewId="0" topLeftCell="A1">
      <selection activeCell="A1" sqref="A1"/>
    </sheetView>
  </sheetViews>
  <sheetFormatPr defaultColWidth="11.57421875" defaultRowHeight="12.75"/>
  <cols>
    <col min="1" max="1" width="2.57421875" style="0" customWidth="1"/>
    <col min="2" max="2" width="24.00390625" style="0" customWidth="1"/>
    <col min="3" max="3" width="2.57421875" style="0" customWidth="1"/>
    <col min="4" max="4" width="24.00390625" style="0" customWidth="1"/>
    <col min="5" max="5" width="5.140625" style="0" customWidth="1"/>
    <col min="6" max="6" width="18.421875" style="0" customWidth="1"/>
    <col min="7" max="7" width="5.140625" style="0" customWidth="1"/>
    <col min="8" max="8" width="24.00390625" style="0" customWidth="1"/>
    <col min="9" max="9" width="2.7109375" style="0" customWidth="1"/>
    <col min="10" max="10" width="24.00390625" style="0" customWidth="1"/>
  </cols>
  <sheetData>
    <row r="6" ht="12.75">
      <c r="F6" s="1" t="s">
        <v>0</v>
      </c>
    </row>
    <row r="7" ht="12.75">
      <c r="F7" s="2" t="s">
        <v>1</v>
      </c>
    </row>
    <row r="8" ht="12.75">
      <c r="F8" s="3">
        <v>120</v>
      </c>
    </row>
    <row r="11" spans="2:9" ht="12.75">
      <c r="B11" s="1" t="s">
        <v>2</v>
      </c>
      <c r="C11" s="4"/>
      <c r="D11" s="1" t="s">
        <v>2</v>
      </c>
      <c r="F11" s="1" t="s">
        <v>3</v>
      </c>
      <c r="H11" s="5" t="s">
        <v>4</v>
      </c>
      <c r="I11" s="6"/>
    </row>
    <row r="12" spans="2:9" ht="12.75">
      <c r="B12" s="7" t="s">
        <v>5</v>
      </c>
      <c r="C12" s="4"/>
      <c r="D12" s="7" t="s">
        <v>5</v>
      </c>
      <c r="F12" s="7"/>
      <c r="H12" s="8" t="s">
        <v>6</v>
      </c>
      <c r="I12" s="6"/>
    </row>
    <row r="13" spans="2:9" ht="12.75">
      <c r="B13" s="2" t="s">
        <v>7</v>
      </c>
      <c r="D13" s="2" t="s">
        <v>7</v>
      </c>
      <c r="F13" s="2" t="s">
        <v>8</v>
      </c>
      <c r="H13" s="9" t="s">
        <v>9</v>
      </c>
      <c r="I13" s="10"/>
    </row>
    <row r="14" spans="2:9" ht="12.75">
      <c r="B14" s="11">
        <v>46</v>
      </c>
      <c r="C14" s="12"/>
      <c r="D14" s="11">
        <v>46</v>
      </c>
      <c r="F14" s="11">
        <v>168</v>
      </c>
      <c r="H14" s="13">
        <v>92</v>
      </c>
      <c r="I14" s="14"/>
    </row>
    <row r="15" spans="2:9" ht="12.75">
      <c r="B15" s="3">
        <v>6</v>
      </c>
      <c r="C15" s="15"/>
      <c r="D15" s="3">
        <v>6</v>
      </c>
      <c r="F15" s="16"/>
      <c r="H15" s="17">
        <v>12</v>
      </c>
      <c r="I15" s="18"/>
    </row>
    <row r="16" spans="8:9" ht="12.75">
      <c r="H16" s="10"/>
      <c r="I16" s="10"/>
    </row>
    <row r="17" spans="8:9" ht="12.75">
      <c r="H17" s="10"/>
      <c r="I17" s="10"/>
    </row>
    <row r="18" spans="2:9" ht="12.75">
      <c r="B18" s="1" t="s">
        <v>10</v>
      </c>
      <c r="C18" s="4"/>
      <c r="D18" s="1" t="s">
        <v>10</v>
      </c>
      <c r="F18" s="1" t="s">
        <v>11</v>
      </c>
      <c r="H18" s="5" t="s">
        <v>12</v>
      </c>
      <c r="I18" s="6"/>
    </row>
    <row r="19" spans="2:9" ht="12.75">
      <c r="B19" s="7" t="s">
        <v>13</v>
      </c>
      <c r="C19" s="4"/>
      <c r="D19" s="7" t="s">
        <v>13</v>
      </c>
      <c r="F19" s="2"/>
      <c r="H19" s="8" t="s">
        <v>14</v>
      </c>
      <c r="I19" s="6"/>
    </row>
    <row r="20" spans="2:9" ht="12.75">
      <c r="B20" s="2" t="s">
        <v>15</v>
      </c>
      <c r="D20" s="2" t="s">
        <v>15</v>
      </c>
      <c r="F20" s="2" t="s">
        <v>16</v>
      </c>
      <c r="H20" s="9" t="s">
        <v>17</v>
      </c>
      <c r="I20" s="10"/>
    </row>
    <row r="21" spans="2:9" ht="12.75">
      <c r="B21" s="11">
        <v>169</v>
      </c>
      <c r="C21" s="19"/>
      <c r="D21" s="11">
        <v>169</v>
      </c>
      <c r="F21" s="11">
        <v>186</v>
      </c>
      <c r="H21" s="20">
        <v>338</v>
      </c>
      <c r="I21" s="21"/>
    </row>
    <row r="22" spans="2:9" ht="12.75">
      <c r="B22" s="3">
        <v>49</v>
      </c>
      <c r="C22" s="22"/>
      <c r="D22" s="3">
        <v>49</v>
      </c>
      <c r="F22" s="3"/>
      <c r="H22" s="23">
        <v>98</v>
      </c>
      <c r="I22" s="24"/>
    </row>
    <row r="23" spans="8:9" ht="12.75">
      <c r="H23" s="10"/>
      <c r="I23" s="10"/>
    </row>
    <row r="24" spans="8:10" ht="12.75">
      <c r="H24" s="10"/>
      <c r="I24" s="10"/>
      <c r="J24" s="10"/>
    </row>
    <row r="25" spans="2:10" ht="12.75">
      <c r="B25" s="1" t="s">
        <v>18</v>
      </c>
      <c r="C25" s="4"/>
      <c r="D25" s="1" t="s">
        <v>18</v>
      </c>
      <c r="F25" s="1" t="s">
        <v>19</v>
      </c>
      <c r="H25" s="5" t="s">
        <v>20</v>
      </c>
      <c r="I25" s="10"/>
      <c r="J25" s="10"/>
    </row>
    <row r="26" spans="2:10" ht="12.75">
      <c r="B26" s="2" t="s">
        <v>21</v>
      </c>
      <c r="D26" s="2" t="s">
        <v>21</v>
      </c>
      <c r="F26" s="2" t="s">
        <v>22</v>
      </c>
      <c r="H26" s="9" t="s">
        <v>23</v>
      </c>
      <c r="I26" s="10"/>
      <c r="J26" s="10"/>
    </row>
    <row r="27" spans="2:10" ht="12.75">
      <c r="B27" s="3">
        <v>130</v>
      </c>
      <c r="C27" s="25"/>
      <c r="D27" s="3">
        <v>130</v>
      </c>
      <c r="F27" s="3">
        <v>361</v>
      </c>
      <c r="H27" s="26">
        <v>192</v>
      </c>
      <c r="I27" s="10"/>
      <c r="J27" s="10"/>
    </row>
    <row r="28" spans="8:10" ht="12.75">
      <c r="H28" s="10"/>
      <c r="I28" s="10"/>
      <c r="J28" s="10"/>
    </row>
    <row r="29" spans="4:10" ht="12.75">
      <c r="D29" s="27">
        <f>SUM(B14:D27)</f>
        <v>800</v>
      </c>
      <c r="F29" s="27">
        <f>SUM(F14,F21,F27)</f>
        <v>715</v>
      </c>
      <c r="H29" s="10"/>
      <c r="I29" s="10"/>
      <c r="J29" s="28">
        <f>SUM(H14:J27)</f>
        <v>732</v>
      </c>
    </row>
    <row r="30" spans="4:10" ht="12.75">
      <c r="D30" s="27"/>
      <c r="F30" s="4"/>
      <c r="H30" s="10"/>
      <c r="I30" s="10"/>
      <c r="J30" s="28"/>
    </row>
    <row r="31" ht="12.75">
      <c r="D31" t="s">
        <v>24</v>
      </c>
    </row>
    <row r="38" spans="2:12" ht="25.5">
      <c r="B38" t="s">
        <v>25</v>
      </c>
      <c r="H38" s="29" t="s">
        <v>26</v>
      </c>
      <c r="J38" s="29" t="s">
        <v>27</v>
      </c>
      <c r="K38" s="29" t="s">
        <v>28</v>
      </c>
      <c r="L38" s="29" t="s">
        <v>29</v>
      </c>
    </row>
    <row r="40" spans="2:13" ht="12.75">
      <c r="B40" t="s">
        <v>30</v>
      </c>
      <c r="D40" s="30">
        <v>400</v>
      </c>
      <c r="F40">
        <f>10*LOG(D40,10)</f>
        <v>26.02059991327962</v>
      </c>
      <c r="H40" s="31">
        <f>97+F40</f>
        <v>123.02059991327963</v>
      </c>
      <c r="J40" s="31">
        <v>0</v>
      </c>
      <c r="M40" s="31">
        <v>123</v>
      </c>
    </row>
    <row r="41" spans="2:13" ht="12.75">
      <c r="B41" t="s">
        <v>31</v>
      </c>
      <c r="D41" s="30">
        <v>75</v>
      </c>
      <c r="F41">
        <f>10*LOG(D41,10)</f>
        <v>18.750612633916997</v>
      </c>
      <c r="H41" s="31">
        <f>108+F41</f>
        <v>126.750612633917</v>
      </c>
      <c r="J41" s="31">
        <f>H40-H41</f>
        <v>-3.730012720637376</v>
      </c>
      <c r="K41">
        <f>10^(J41/10)</f>
        <v>0.4236417251862835</v>
      </c>
      <c r="L41" s="30">
        <f>75*K41</f>
        <v>31.773129388971263</v>
      </c>
      <c r="M41" s="31">
        <v>123</v>
      </c>
    </row>
    <row r="42" spans="2:13" ht="12.75">
      <c r="B42" t="s">
        <v>32</v>
      </c>
      <c r="D42" s="30">
        <v>60</v>
      </c>
      <c r="F42">
        <f>10*LOG(D42,10)</f>
        <v>17.781512503836435</v>
      </c>
      <c r="H42" s="31">
        <f>106+F42</f>
        <v>123.78151250383644</v>
      </c>
      <c r="J42" s="31">
        <f>H40-H42</f>
        <v>-0.7609125905568135</v>
      </c>
      <c r="K42">
        <f>10^(J42/10)</f>
        <v>0.839283607862778</v>
      </c>
      <c r="L42" s="30">
        <f>60*K42</f>
        <v>50.35701647176668</v>
      </c>
      <c r="M42" s="31">
        <v>123</v>
      </c>
    </row>
    <row r="43" ht="12.75">
      <c r="D43" s="30"/>
    </row>
    <row r="44" ht="12.75">
      <c r="B44" t="s">
        <v>33</v>
      </c>
    </row>
    <row r="45" spans="2:13" ht="12.75">
      <c r="B45" t="s">
        <v>34</v>
      </c>
      <c r="J45" s="31">
        <v>0</v>
      </c>
      <c r="M45" s="31"/>
    </row>
    <row r="46" spans="2:13" ht="12.75">
      <c r="B46" t="s">
        <v>35</v>
      </c>
      <c r="F46" s="32">
        <v>3</v>
      </c>
      <c r="J46" s="31">
        <f>H40-H41-F46</f>
        <v>-6.730012720637376</v>
      </c>
      <c r="K46">
        <f>10^(J46/10)</f>
        <v>0.2123238242951985</v>
      </c>
      <c r="L46" s="30">
        <f>75*K46</f>
        <v>15.924286822139887</v>
      </c>
      <c r="M46" s="31"/>
    </row>
    <row r="47" spans="2:13" ht="12.75">
      <c r="B47" t="s">
        <v>36</v>
      </c>
      <c r="F47" s="32">
        <v>5</v>
      </c>
      <c r="J47" s="31">
        <f>H40-H42-F47</f>
        <v>-5.7609125905568135</v>
      </c>
      <c r="K47">
        <f>10^(J47/10)</f>
        <v>0.26540478036899806</v>
      </c>
      <c r="L47" s="30">
        <f>60*K47</f>
        <v>15.924286822139884</v>
      </c>
      <c r="M47" s="31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J42"/>
  <sheetViews>
    <sheetView zoomScale="115" zoomScaleNormal="115" zoomScalePageLayoutView="0" workbookViewId="0" topLeftCell="A1">
      <selection activeCell="A43" sqref="A43"/>
    </sheetView>
  </sheetViews>
  <sheetFormatPr defaultColWidth="11.57421875" defaultRowHeight="12.75"/>
  <cols>
    <col min="1" max="1" width="2.57421875" style="0" customWidth="1"/>
    <col min="2" max="2" width="24.00390625" style="0" customWidth="1"/>
    <col min="3" max="3" width="2.57421875" style="0" customWidth="1"/>
    <col min="4" max="4" width="24.00390625" style="0" customWidth="1"/>
    <col min="5" max="5" width="5.140625" style="0" customWidth="1"/>
    <col min="6" max="6" width="18.421875" style="0" customWidth="1"/>
    <col min="7" max="7" width="5.140625" style="0" customWidth="1"/>
    <col min="8" max="8" width="24.00390625" style="0" customWidth="1"/>
    <col min="9" max="9" width="2.7109375" style="0" customWidth="1"/>
    <col min="10" max="10" width="24.00390625" style="0" customWidth="1"/>
  </cols>
  <sheetData>
    <row r="6" ht="12.75">
      <c r="F6" s="1" t="s">
        <v>0</v>
      </c>
    </row>
    <row r="7" ht="12.75">
      <c r="F7" s="2" t="s">
        <v>1</v>
      </c>
    </row>
    <row r="8" ht="12.75">
      <c r="F8" s="3">
        <v>120</v>
      </c>
    </row>
    <row r="11" spans="2:10" ht="12.75">
      <c r="B11" s="1" t="s">
        <v>4</v>
      </c>
      <c r="C11" s="4"/>
      <c r="D11" s="1" t="s">
        <v>4</v>
      </c>
      <c r="F11" s="1" t="s">
        <v>3</v>
      </c>
      <c r="H11" s="5" t="s">
        <v>4</v>
      </c>
      <c r="I11" s="6"/>
      <c r="J11" s="5" t="s">
        <v>4</v>
      </c>
    </row>
    <row r="12" spans="2:10" ht="12.75">
      <c r="B12" s="7" t="s">
        <v>6</v>
      </c>
      <c r="C12" s="4"/>
      <c r="D12" s="7" t="s">
        <v>6</v>
      </c>
      <c r="F12" s="7"/>
      <c r="H12" s="8" t="s">
        <v>6</v>
      </c>
      <c r="I12" s="6"/>
      <c r="J12" s="8" t="s">
        <v>6</v>
      </c>
    </row>
    <row r="13" spans="2:10" ht="12.75">
      <c r="B13" s="2" t="s">
        <v>9</v>
      </c>
      <c r="D13" s="2" t="s">
        <v>9</v>
      </c>
      <c r="F13" s="2" t="s">
        <v>8</v>
      </c>
      <c r="H13" s="9" t="s">
        <v>9</v>
      </c>
      <c r="I13" s="10"/>
      <c r="J13" s="9" t="s">
        <v>9</v>
      </c>
    </row>
    <row r="14" spans="2:10" ht="12.75">
      <c r="B14" s="33">
        <v>92</v>
      </c>
      <c r="C14" s="12"/>
      <c r="D14" s="33">
        <v>92</v>
      </c>
      <c r="F14" s="11">
        <v>168</v>
      </c>
      <c r="H14" s="13">
        <v>92</v>
      </c>
      <c r="I14" s="14"/>
      <c r="J14" s="13">
        <v>92</v>
      </c>
    </row>
    <row r="15" spans="2:10" ht="12.75">
      <c r="B15" s="34">
        <v>12</v>
      </c>
      <c r="C15" s="15"/>
      <c r="D15" s="34">
        <v>12</v>
      </c>
      <c r="F15" s="16"/>
      <c r="H15" s="17">
        <v>12</v>
      </c>
      <c r="I15" s="18"/>
      <c r="J15" s="17">
        <v>12</v>
      </c>
    </row>
    <row r="16" spans="8:10" ht="12.75">
      <c r="H16" s="10"/>
      <c r="I16" s="10"/>
      <c r="J16" s="10"/>
    </row>
    <row r="17" spans="8:10" ht="12.75">
      <c r="H17" s="10"/>
      <c r="I17" s="10"/>
      <c r="J17" s="10"/>
    </row>
    <row r="18" spans="2:10" ht="12.75">
      <c r="B18" s="1" t="s">
        <v>12</v>
      </c>
      <c r="C18" s="4"/>
      <c r="D18" s="1" t="s">
        <v>12</v>
      </c>
      <c r="F18" s="1" t="s">
        <v>11</v>
      </c>
      <c r="H18" s="5" t="s">
        <v>12</v>
      </c>
      <c r="I18" s="6"/>
      <c r="J18" s="5" t="s">
        <v>12</v>
      </c>
    </row>
    <row r="19" spans="2:10" ht="12.75">
      <c r="B19" s="7" t="s">
        <v>14</v>
      </c>
      <c r="C19" s="4"/>
      <c r="D19" s="7" t="s">
        <v>14</v>
      </c>
      <c r="F19" s="2"/>
      <c r="H19" s="8" t="s">
        <v>14</v>
      </c>
      <c r="I19" s="6"/>
      <c r="J19" s="8" t="s">
        <v>14</v>
      </c>
    </row>
    <row r="20" spans="2:10" ht="12.75">
      <c r="B20" s="2" t="s">
        <v>17</v>
      </c>
      <c r="D20" s="2" t="s">
        <v>17</v>
      </c>
      <c r="F20" s="2" t="s">
        <v>16</v>
      </c>
      <c r="H20" s="9" t="s">
        <v>17</v>
      </c>
      <c r="I20" s="10"/>
      <c r="J20" s="9" t="s">
        <v>17</v>
      </c>
    </row>
    <row r="21" spans="2:10" ht="12.75">
      <c r="B21" s="35">
        <v>338</v>
      </c>
      <c r="C21" s="19"/>
      <c r="D21" s="35">
        <v>338</v>
      </c>
      <c r="F21" s="11">
        <v>186</v>
      </c>
      <c r="H21" s="20">
        <v>338</v>
      </c>
      <c r="I21" s="21"/>
      <c r="J21" s="20">
        <v>338</v>
      </c>
    </row>
    <row r="22" spans="2:10" ht="12.75">
      <c r="B22" s="36">
        <v>98</v>
      </c>
      <c r="C22" s="22"/>
      <c r="D22" s="36">
        <v>98</v>
      </c>
      <c r="F22" s="3"/>
      <c r="H22" s="23">
        <v>98</v>
      </c>
      <c r="I22" s="24"/>
      <c r="J22" s="23">
        <v>98</v>
      </c>
    </row>
    <row r="23" spans="8:10" ht="12.75">
      <c r="H23" s="10"/>
      <c r="I23" s="10"/>
      <c r="J23" s="10"/>
    </row>
    <row r="24" spans="8:10" ht="12.75">
      <c r="H24" s="10"/>
      <c r="I24" s="10"/>
      <c r="J24" s="10"/>
    </row>
    <row r="25" spans="2:10" ht="12.75">
      <c r="B25" s="1" t="s">
        <v>18</v>
      </c>
      <c r="C25" s="4"/>
      <c r="D25" s="1" t="s">
        <v>18</v>
      </c>
      <c r="F25" s="1" t="s">
        <v>19</v>
      </c>
      <c r="H25" s="5" t="s">
        <v>20</v>
      </c>
      <c r="I25" s="10"/>
      <c r="J25" s="10"/>
    </row>
    <row r="26" spans="2:10" ht="12.75">
      <c r="B26" s="2" t="s">
        <v>21</v>
      </c>
      <c r="D26" s="2" t="s">
        <v>21</v>
      </c>
      <c r="F26" s="2" t="s">
        <v>22</v>
      </c>
      <c r="H26" s="9" t="s">
        <v>23</v>
      </c>
      <c r="I26" s="10"/>
      <c r="J26" s="10"/>
    </row>
    <row r="27" spans="2:10" ht="12.75">
      <c r="B27" s="3">
        <v>130</v>
      </c>
      <c r="C27" s="25"/>
      <c r="D27" s="3">
        <v>130</v>
      </c>
      <c r="F27" s="3">
        <v>361</v>
      </c>
      <c r="H27" s="26">
        <v>192</v>
      </c>
      <c r="I27" s="10"/>
      <c r="J27" s="10"/>
    </row>
    <row r="28" spans="8:10" ht="12.75">
      <c r="H28" s="10"/>
      <c r="I28" s="10"/>
      <c r="J28" s="10"/>
    </row>
    <row r="29" spans="4:10" ht="12.75">
      <c r="D29" s="27">
        <f>SUM(B14:D27)</f>
        <v>1340</v>
      </c>
      <c r="F29" s="27">
        <f>SUM(F14,F21,F27)</f>
        <v>715</v>
      </c>
      <c r="H29" s="10"/>
      <c r="I29" s="10"/>
      <c r="J29" s="28">
        <f>SUM(H14:J27)</f>
        <v>1272</v>
      </c>
    </row>
    <row r="30" spans="4:10" ht="12.75">
      <c r="D30" s="27"/>
      <c r="F30" s="4"/>
      <c r="H30" s="10"/>
      <c r="I30" s="10"/>
      <c r="J30" s="28"/>
    </row>
    <row r="31" ht="12.75">
      <c r="D31" t="s">
        <v>24</v>
      </c>
    </row>
    <row r="38" spans="8:10" ht="25.5">
      <c r="H38" s="29" t="s">
        <v>26</v>
      </c>
      <c r="J38" s="29" t="s">
        <v>27</v>
      </c>
    </row>
    <row r="40" spans="2:10" ht="12.75">
      <c r="B40" t="s">
        <v>30</v>
      </c>
      <c r="D40" t="s">
        <v>21</v>
      </c>
      <c r="H40" s="31">
        <f>97+26</f>
        <v>123</v>
      </c>
      <c r="J40" s="31">
        <v>0</v>
      </c>
    </row>
    <row r="41" spans="2:10" s="37" customFormat="1" ht="12.75">
      <c r="B41" s="37" t="s">
        <v>37</v>
      </c>
      <c r="D41" s="37" t="s">
        <v>17</v>
      </c>
      <c r="H41" s="38">
        <f>108+22</f>
        <v>130</v>
      </c>
      <c r="J41" s="31">
        <f>H40-H41</f>
        <v>-7</v>
      </c>
    </row>
    <row r="42" spans="2:10" ht="12.75">
      <c r="B42" t="s">
        <v>38</v>
      </c>
      <c r="D42" t="s">
        <v>9</v>
      </c>
      <c r="H42" s="31">
        <f>106+21</f>
        <v>127</v>
      </c>
      <c r="J42" s="31">
        <f>H40-H42</f>
        <v>-4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115" zoomScaleNormal="115" zoomScalePageLayoutView="0" workbookViewId="0" topLeftCell="A1">
      <selection activeCell="A1" sqref="A1"/>
    </sheetView>
  </sheetViews>
  <sheetFormatPr defaultColWidth="11.57421875" defaultRowHeight="12.75"/>
  <cols>
    <col min="1" max="1" width="2.57421875" style="0" bestFit="1" customWidth="1"/>
    <col min="2" max="2" width="24.00390625" style="0" customWidth="1"/>
    <col min="3" max="3" width="11.57421875" style="0" customWidth="1"/>
    <col min="4" max="4" width="11.57421875" style="25" customWidth="1"/>
  </cols>
  <sheetData>
    <row r="1" spans="1:5" ht="12.75">
      <c r="A1" t="s">
        <v>47</v>
      </c>
      <c r="B1" t="s">
        <v>48</v>
      </c>
      <c r="C1" t="s">
        <v>49</v>
      </c>
      <c r="D1" s="25" t="s">
        <v>50</v>
      </c>
      <c r="E1" t="s">
        <v>51</v>
      </c>
    </row>
    <row r="2" spans="1:5" ht="12.75">
      <c r="A2" s="39">
        <v>1</v>
      </c>
      <c r="B2" t="s">
        <v>52</v>
      </c>
      <c r="C2" t="s">
        <v>39</v>
      </c>
      <c r="D2" t="s">
        <v>40</v>
      </c>
      <c r="E2" s="25"/>
    </row>
    <row r="3" spans="1:5" ht="12.75">
      <c r="A3">
        <v>2</v>
      </c>
      <c r="B3" t="s">
        <v>53</v>
      </c>
      <c r="C3" t="s">
        <v>41</v>
      </c>
      <c r="D3" t="s">
        <v>40</v>
      </c>
      <c r="E3" s="25"/>
    </row>
    <row r="4" spans="1:5" ht="12.75">
      <c r="A4">
        <v>3</v>
      </c>
      <c r="B4" t="s">
        <v>52</v>
      </c>
      <c r="C4" s="37" t="s">
        <v>54</v>
      </c>
      <c r="D4" t="s">
        <v>42</v>
      </c>
      <c r="E4" s="25"/>
    </row>
    <row r="5" spans="1:5" ht="12.75">
      <c r="A5">
        <v>4</v>
      </c>
      <c r="B5" t="s">
        <v>52</v>
      </c>
      <c r="C5" t="s">
        <v>43</v>
      </c>
      <c r="D5" t="s">
        <v>42</v>
      </c>
      <c r="E5" s="25"/>
    </row>
    <row r="6" spans="1:5" ht="12.75">
      <c r="A6">
        <v>5</v>
      </c>
      <c r="B6" t="s">
        <v>52</v>
      </c>
      <c r="C6" t="s">
        <v>44</v>
      </c>
      <c r="D6" t="s">
        <v>40</v>
      </c>
      <c r="E6" s="25"/>
    </row>
    <row r="7" spans="1:5" ht="12.75">
      <c r="A7">
        <v>6</v>
      </c>
      <c r="B7" t="s">
        <v>53</v>
      </c>
      <c r="C7" t="s">
        <v>45</v>
      </c>
      <c r="D7" t="s">
        <v>40</v>
      </c>
      <c r="E7" s="25"/>
    </row>
    <row r="8" spans="1:5" ht="12.75">
      <c r="A8">
        <v>7</v>
      </c>
      <c r="B8" t="s">
        <v>52</v>
      </c>
      <c r="C8" t="s">
        <v>55</v>
      </c>
      <c r="D8" t="s">
        <v>46</v>
      </c>
      <c r="E8" s="25"/>
    </row>
    <row r="9" spans="1:5" ht="12.75">
      <c r="A9">
        <v>8</v>
      </c>
      <c r="B9" t="s">
        <v>56</v>
      </c>
      <c r="D9"/>
      <c r="E9" s="25"/>
    </row>
    <row r="10" spans="2:5" ht="12.75">
      <c r="B10" t="s">
        <v>57</v>
      </c>
      <c r="E10">
        <f>SUM(E2:E9)</f>
        <v>0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Lubomir</cp:lastModifiedBy>
  <dcterms:modified xsi:type="dcterms:W3CDTF">2015-11-26T07:38:52Z</dcterms:modified>
  <cp:category/>
  <cp:version/>
  <cp:contentType/>
  <cp:contentStatus/>
</cp:coreProperties>
</file>