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Pol'!$A$1:$U$154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71027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AD144" i="12"/>
  <c r="G39" i="1" s="1"/>
  <c r="G40" i="1" s="1"/>
  <c r="G25" i="1" s="1"/>
  <c r="Q8" i="12"/>
  <c r="I9" i="12"/>
  <c r="I8" i="12" s="1"/>
  <c r="K9" i="12"/>
  <c r="K8" i="12" s="1"/>
  <c r="O9" i="12"/>
  <c r="O8" i="12" s="1"/>
  <c r="Q9" i="12"/>
  <c r="U9" i="12"/>
  <c r="U8" i="12" s="1"/>
  <c r="G11" i="12"/>
  <c r="M11" i="12" s="1"/>
  <c r="I11" i="12"/>
  <c r="K11" i="12"/>
  <c r="O11" i="12"/>
  <c r="Q11" i="12"/>
  <c r="U11" i="12"/>
  <c r="G13" i="12"/>
  <c r="G14" i="12"/>
  <c r="M14" i="12" s="1"/>
  <c r="I14" i="12"/>
  <c r="I13" i="12" s="1"/>
  <c r="K14" i="12"/>
  <c r="K13" i="12" s="1"/>
  <c r="O14" i="12"/>
  <c r="O13" i="12" s="1"/>
  <c r="Q14" i="12"/>
  <c r="Q13" i="12" s="1"/>
  <c r="U14" i="12"/>
  <c r="U13" i="12" s="1"/>
  <c r="G16" i="12"/>
  <c r="I16" i="12"/>
  <c r="K16" i="12"/>
  <c r="M16" i="12"/>
  <c r="O16" i="12"/>
  <c r="Q16" i="12"/>
  <c r="U16" i="12"/>
  <c r="G19" i="12"/>
  <c r="I19" i="12"/>
  <c r="K19" i="12"/>
  <c r="M19" i="12"/>
  <c r="O19" i="12"/>
  <c r="Q19" i="12"/>
  <c r="U19" i="12"/>
  <c r="G22" i="12"/>
  <c r="M22" i="12" s="1"/>
  <c r="I22" i="12"/>
  <c r="K22" i="12"/>
  <c r="O22" i="12"/>
  <c r="Q22" i="12"/>
  <c r="U22" i="12"/>
  <c r="G24" i="12"/>
  <c r="M24" i="12" s="1"/>
  <c r="I24" i="12"/>
  <c r="K24" i="12"/>
  <c r="O24" i="12"/>
  <c r="Q24" i="12"/>
  <c r="U24" i="12"/>
  <c r="G26" i="12"/>
  <c r="U26" i="12"/>
  <c r="G27" i="12"/>
  <c r="M27" i="12" s="1"/>
  <c r="I27" i="12"/>
  <c r="I26" i="12" s="1"/>
  <c r="K27" i="12"/>
  <c r="K26" i="12" s="1"/>
  <c r="O27" i="12"/>
  <c r="O26" i="12" s="1"/>
  <c r="Q27" i="12"/>
  <c r="U27" i="12"/>
  <c r="G34" i="12"/>
  <c r="M34" i="12" s="1"/>
  <c r="I34" i="12"/>
  <c r="K34" i="12"/>
  <c r="O34" i="12"/>
  <c r="Q34" i="12"/>
  <c r="Q26" i="12" s="1"/>
  <c r="U34" i="12"/>
  <c r="G39" i="12"/>
  <c r="I39" i="12"/>
  <c r="K39" i="12"/>
  <c r="M39" i="12"/>
  <c r="O39" i="12"/>
  <c r="Q39" i="12"/>
  <c r="U39" i="12"/>
  <c r="G44" i="12"/>
  <c r="I44" i="12"/>
  <c r="K44" i="12"/>
  <c r="M44" i="12"/>
  <c r="O44" i="12"/>
  <c r="Q44" i="12"/>
  <c r="U44" i="12"/>
  <c r="G47" i="12"/>
  <c r="I47" i="12"/>
  <c r="K47" i="12"/>
  <c r="M47" i="12"/>
  <c r="O47" i="12"/>
  <c r="Q47" i="12"/>
  <c r="U47" i="12"/>
  <c r="U49" i="12"/>
  <c r="G50" i="12"/>
  <c r="M50" i="12" s="1"/>
  <c r="I50" i="12"/>
  <c r="I49" i="12" s="1"/>
  <c r="K50" i="12"/>
  <c r="K49" i="12" s="1"/>
  <c r="O50" i="12"/>
  <c r="Q50" i="12"/>
  <c r="Q49" i="12" s="1"/>
  <c r="U50" i="12"/>
  <c r="G54" i="12"/>
  <c r="G49" i="12" s="1"/>
  <c r="I54" i="12"/>
  <c r="K54" i="12"/>
  <c r="O54" i="12"/>
  <c r="Q54" i="12"/>
  <c r="U54" i="12"/>
  <c r="G56" i="12"/>
  <c r="I56" i="12"/>
  <c r="K56" i="12"/>
  <c r="M56" i="12"/>
  <c r="O56" i="12"/>
  <c r="Q56" i="12"/>
  <c r="U56" i="12"/>
  <c r="G60" i="12"/>
  <c r="M60" i="12" s="1"/>
  <c r="I60" i="12"/>
  <c r="K60" i="12"/>
  <c r="O60" i="12"/>
  <c r="O49" i="12" s="1"/>
  <c r="Q60" i="12"/>
  <c r="U60" i="12"/>
  <c r="G61" i="12"/>
  <c r="I61" i="12"/>
  <c r="M61" i="12"/>
  <c r="Q61" i="12"/>
  <c r="G62" i="12"/>
  <c r="I62" i="12"/>
  <c r="K62" i="12"/>
  <c r="K61" i="12" s="1"/>
  <c r="M62" i="12"/>
  <c r="O62" i="12"/>
  <c r="O61" i="12" s="1"/>
  <c r="Q62" i="12"/>
  <c r="U62" i="12"/>
  <c r="U61" i="12" s="1"/>
  <c r="K65" i="12"/>
  <c r="Q65" i="12"/>
  <c r="G66" i="12"/>
  <c r="G65" i="12" s="1"/>
  <c r="I66" i="12"/>
  <c r="I65" i="12" s="1"/>
  <c r="K66" i="12"/>
  <c r="O66" i="12"/>
  <c r="O65" i="12" s="1"/>
  <c r="Q66" i="12"/>
  <c r="U66" i="12"/>
  <c r="U65" i="12" s="1"/>
  <c r="I71" i="12"/>
  <c r="O71" i="12"/>
  <c r="Q71" i="12"/>
  <c r="G72" i="12"/>
  <c r="G71" i="12" s="1"/>
  <c r="I72" i="12"/>
  <c r="K72" i="12"/>
  <c r="K71" i="12" s="1"/>
  <c r="O72" i="12"/>
  <c r="Q72" i="12"/>
  <c r="U72" i="12"/>
  <c r="U71" i="12" s="1"/>
  <c r="G79" i="12"/>
  <c r="I79" i="12"/>
  <c r="U79" i="12"/>
  <c r="G80" i="12"/>
  <c r="M80" i="12" s="1"/>
  <c r="M79" i="12" s="1"/>
  <c r="I80" i="12"/>
  <c r="K80" i="12"/>
  <c r="K79" i="12" s="1"/>
  <c r="O80" i="12"/>
  <c r="O79" i="12" s="1"/>
  <c r="Q80" i="12"/>
  <c r="Q79" i="12" s="1"/>
  <c r="U80" i="12"/>
  <c r="K83" i="12"/>
  <c r="G84" i="12"/>
  <c r="I84" i="12"/>
  <c r="K84" i="12"/>
  <c r="M84" i="12"/>
  <c r="O84" i="12"/>
  <c r="O83" i="12" s="1"/>
  <c r="Q84" i="12"/>
  <c r="U84" i="12"/>
  <c r="U83" i="12" s="1"/>
  <c r="G85" i="12"/>
  <c r="G83" i="12" s="1"/>
  <c r="I85" i="12"/>
  <c r="K85" i="12"/>
  <c r="M85" i="12"/>
  <c r="O85" i="12"/>
  <c r="Q85" i="12"/>
  <c r="Q83" i="12" s="1"/>
  <c r="U85" i="12"/>
  <c r="G86" i="12"/>
  <c r="M86" i="12" s="1"/>
  <c r="M83" i="12" s="1"/>
  <c r="I86" i="12"/>
  <c r="I83" i="12" s="1"/>
  <c r="K86" i="12"/>
  <c r="O86" i="12"/>
  <c r="Q86" i="12"/>
  <c r="U86" i="12"/>
  <c r="I87" i="12"/>
  <c r="O87" i="12"/>
  <c r="Q87" i="12"/>
  <c r="U87" i="12"/>
  <c r="G88" i="12"/>
  <c r="G87" i="12" s="1"/>
  <c r="I88" i="12"/>
  <c r="K88" i="12"/>
  <c r="K87" i="12" s="1"/>
  <c r="O88" i="12"/>
  <c r="Q88" i="12"/>
  <c r="U88" i="12"/>
  <c r="G89" i="12"/>
  <c r="I89" i="12"/>
  <c r="U89" i="12"/>
  <c r="G90" i="12"/>
  <c r="M90" i="12" s="1"/>
  <c r="M89" i="12" s="1"/>
  <c r="I90" i="12"/>
  <c r="K90" i="12"/>
  <c r="K89" i="12" s="1"/>
  <c r="O90" i="12"/>
  <c r="O89" i="12" s="1"/>
  <c r="Q90" i="12"/>
  <c r="Q89" i="12" s="1"/>
  <c r="U90" i="12"/>
  <c r="G91" i="12"/>
  <c r="I91" i="12"/>
  <c r="K91" i="12"/>
  <c r="M91" i="12"/>
  <c r="Q91" i="12"/>
  <c r="G92" i="12"/>
  <c r="I92" i="12"/>
  <c r="K92" i="12"/>
  <c r="M92" i="12"/>
  <c r="O92" i="12"/>
  <c r="O91" i="12" s="1"/>
  <c r="Q92" i="12"/>
  <c r="U92" i="12"/>
  <c r="U91" i="12" s="1"/>
  <c r="O93" i="12"/>
  <c r="Q93" i="12"/>
  <c r="G94" i="12"/>
  <c r="G93" i="12" s="1"/>
  <c r="I94" i="12"/>
  <c r="I93" i="12" s="1"/>
  <c r="K94" i="12"/>
  <c r="O94" i="12"/>
  <c r="Q94" i="12"/>
  <c r="U94" i="12"/>
  <c r="U93" i="12" s="1"/>
  <c r="G98" i="12"/>
  <c r="M98" i="12" s="1"/>
  <c r="I98" i="12"/>
  <c r="K98" i="12"/>
  <c r="K93" i="12" s="1"/>
  <c r="O98" i="12"/>
  <c r="Q98" i="12"/>
  <c r="U98" i="12"/>
  <c r="G103" i="12"/>
  <c r="M103" i="12" s="1"/>
  <c r="I103" i="12"/>
  <c r="K103" i="12"/>
  <c r="O103" i="12"/>
  <c r="Q103" i="12"/>
  <c r="U103" i="12"/>
  <c r="G104" i="12"/>
  <c r="I104" i="12"/>
  <c r="G105" i="12"/>
  <c r="M105" i="12" s="1"/>
  <c r="M104" i="12" s="1"/>
  <c r="I105" i="12"/>
  <c r="K105" i="12"/>
  <c r="K104" i="12" s="1"/>
  <c r="O105" i="12"/>
  <c r="O104" i="12" s="1"/>
  <c r="Q105" i="12"/>
  <c r="Q104" i="12" s="1"/>
  <c r="U105" i="12"/>
  <c r="G109" i="12"/>
  <c r="I109" i="12"/>
  <c r="K109" i="12"/>
  <c r="M109" i="12"/>
  <c r="O109" i="12"/>
  <c r="Q109" i="12"/>
  <c r="U109" i="12"/>
  <c r="U104" i="12" s="1"/>
  <c r="G113" i="12"/>
  <c r="I113" i="12"/>
  <c r="K113" i="12"/>
  <c r="M113" i="12"/>
  <c r="O113" i="12"/>
  <c r="Q113" i="12"/>
  <c r="U113" i="12"/>
  <c r="O114" i="12"/>
  <c r="Q114" i="12"/>
  <c r="G115" i="12"/>
  <c r="G114" i="12" s="1"/>
  <c r="I115" i="12"/>
  <c r="I114" i="12" s="1"/>
  <c r="K115" i="12"/>
  <c r="O115" i="12"/>
  <c r="Q115" i="12"/>
  <c r="U115" i="12"/>
  <c r="U114" i="12" s="1"/>
  <c r="G116" i="12"/>
  <c r="M116" i="12" s="1"/>
  <c r="I116" i="12"/>
  <c r="K116" i="12"/>
  <c r="K114" i="12" s="1"/>
  <c r="O116" i="12"/>
  <c r="Q116" i="12"/>
  <c r="U116" i="12"/>
  <c r="G117" i="12"/>
  <c r="U117" i="12"/>
  <c r="G118" i="12"/>
  <c r="I118" i="12"/>
  <c r="I117" i="12" s="1"/>
  <c r="K118" i="12"/>
  <c r="M118" i="12"/>
  <c r="M117" i="12" s="1"/>
  <c r="O118" i="12"/>
  <c r="O117" i="12" s="1"/>
  <c r="Q118" i="12"/>
  <c r="U118" i="12"/>
  <c r="G119" i="12"/>
  <c r="M119" i="12" s="1"/>
  <c r="I119" i="12"/>
  <c r="K119" i="12"/>
  <c r="K117" i="12" s="1"/>
  <c r="O119" i="12"/>
  <c r="Q119" i="12"/>
  <c r="Q117" i="12" s="1"/>
  <c r="U119" i="12"/>
  <c r="I120" i="12"/>
  <c r="K120" i="12"/>
  <c r="G121" i="12"/>
  <c r="I121" i="12"/>
  <c r="K121" i="12"/>
  <c r="M121" i="12"/>
  <c r="O121" i="12"/>
  <c r="O120" i="12" s="1"/>
  <c r="Q121" i="12"/>
  <c r="U121" i="12"/>
  <c r="U120" i="12" s="1"/>
  <c r="G122" i="12"/>
  <c r="G120" i="12" s="1"/>
  <c r="I122" i="12"/>
  <c r="K122" i="12"/>
  <c r="O122" i="12"/>
  <c r="Q122" i="12"/>
  <c r="Q120" i="12" s="1"/>
  <c r="U122" i="12"/>
  <c r="G123" i="12"/>
  <c r="O123" i="12"/>
  <c r="Q123" i="12"/>
  <c r="U123" i="12"/>
  <c r="G124" i="12"/>
  <c r="M124" i="12" s="1"/>
  <c r="M123" i="12" s="1"/>
  <c r="I124" i="12"/>
  <c r="I123" i="12" s="1"/>
  <c r="K124" i="12"/>
  <c r="K123" i="12" s="1"/>
  <c r="O124" i="12"/>
  <c r="Q124" i="12"/>
  <c r="U124" i="12"/>
  <c r="G125" i="12"/>
  <c r="K125" i="12"/>
  <c r="Q125" i="12"/>
  <c r="U125" i="12"/>
  <c r="G126" i="12"/>
  <c r="I126" i="12"/>
  <c r="I125" i="12" s="1"/>
  <c r="K126" i="12"/>
  <c r="M126" i="12"/>
  <c r="M125" i="12" s="1"/>
  <c r="O126" i="12"/>
  <c r="O125" i="12" s="1"/>
  <c r="Q126" i="12"/>
  <c r="U126" i="12"/>
  <c r="G127" i="12"/>
  <c r="I127" i="12"/>
  <c r="K127" i="12"/>
  <c r="O127" i="12"/>
  <c r="G128" i="12"/>
  <c r="I128" i="12"/>
  <c r="K128" i="12"/>
  <c r="M128" i="12"/>
  <c r="M127" i="12" s="1"/>
  <c r="O128" i="12"/>
  <c r="Q128" i="12"/>
  <c r="Q127" i="12" s="1"/>
  <c r="U128" i="12"/>
  <c r="U127" i="12" s="1"/>
  <c r="I131" i="12"/>
  <c r="K131" i="12"/>
  <c r="O131" i="12"/>
  <c r="U131" i="12"/>
  <c r="G132" i="12"/>
  <c r="G131" i="12" s="1"/>
  <c r="I132" i="12"/>
  <c r="K132" i="12"/>
  <c r="O132" i="12"/>
  <c r="Q132" i="12"/>
  <c r="Q131" i="12" s="1"/>
  <c r="U132" i="12"/>
  <c r="G133" i="12"/>
  <c r="O133" i="12"/>
  <c r="Q133" i="12"/>
  <c r="U133" i="12"/>
  <c r="G134" i="12"/>
  <c r="M134" i="12" s="1"/>
  <c r="M133" i="12" s="1"/>
  <c r="I134" i="12"/>
  <c r="I133" i="12" s="1"/>
  <c r="K134" i="12"/>
  <c r="K133" i="12" s="1"/>
  <c r="O134" i="12"/>
  <c r="Q134" i="12"/>
  <c r="U134" i="12"/>
  <c r="G135" i="12"/>
  <c r="U135" i="12"/>
  <c r="G136" i="12"/>
  <c r="I136" i="12"/>
  <c r="I135" i="12" s="1"/>
  <c r="K136" i="12"/>
  <c r="M136" i="12"/>
  <c r="M135" i="12" s="1"/>
  <c r="O136" i="12"/>
  <c r="O135" i="12" s="1"/>
  <c r="Q136" i="12"/>
  <c r="U136" i="12"/>
  <c r="G137" i="12"/>
  <c r="M137" i="12" s="1"/>
  <c r="I137" i="12"/>
  <c r="K137" i="12"/>
  <c r="K135" i="12" s="1"/>
  <c r="O137" i="12"/>
  <c r="Q137" i="12"/>
  <c r="Q135" i="12" s="1"/>
  <c r="U137" i="12"/>
  <c r="K138" i="12"/>
  <c r="G139" i="12"/>
  <c r="I139" i="12"/>
  <c r="K139" i="12"/>
  <c r="M139" i="12"/>
  <c r="O139" i="12"/>
  <c r="O138" i="12" s="1"/>
  <c r="Q139" i="12"/>
  <c r="U139" i="12"/>
  <c r="U138" i="12" s="1"/>
  <c r="G140" i="12"/>
  <c r="G138" i="12" s="1"/>
  <c r="I140" i="12"/>
  <c r="K140" i="12"/>
  <c r="O140" i="12"/>
  <c r="Q140" i="12"/>
  <c r="Q138" i="12" s="1"/>
  <c r="U140" i="12"/>
  <c r="G141" i="12"/>
  <c r="M141" i="12" s="1"/>
  <c r="I141" i="12"/>
  <c r="I138" i="12" s="1"/>
  <c r="K141" i="12"/>
  <c r="O141" i="12"/>
  <c r="Q141" i="12"/>
  <c r="U141" i="12"/>
  <c r="G142" i="12"/>
  <c r="M142" i="12" s="1"/>
  <c r="I142" i="12"/>
  <c r="K142" i="12"/>
  <c r="O142" i="12"/>
  <c r="Q142" i="12"/>
  <c r="U142" i="12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H73" i="1"/>
  <c r="I73" i="1"/>
  <c r="AZ43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M8" i="12" l="1"/>
  <c r="G8" i="12"/>
  <c r="G144" i="12" s="1"/>
  <c r="AC144" i="12"/>
  <c r="F39" i="1" s="1"/>
  <c r="G73" i="1"/>
  <c r="M49" i="12"/>
  <c r="M26" i="12"/>
  <c r="M13" i="12"/>
  <c r="M122" i="12"/>
  <c r="M120" i="12" s="1"/>
  <c r="M140" i="12"/>
  <c r="M138" i="12" s="1"/>
  <c r="M115" i="12"/>
  <c r="M114" i="12" s="1"/>
  <c r="M94" i="12"/>
  <c r="M93" i="12" s="1"/>
  <c r="M66" i="12"/>
  <c r="M65" i="12" s="1"/>
  <c r="M132" i="12"/>
  <c r="M131" i="12" s="1"/>
  <c r="M88" i="12"/>
  <c r="M87" i="12" s="1"/>
  <c r="M72" i="12"/>
  <c r="M71" i="12" s="1"/>
  <c r="M54" i="12"/>
  <c r="I21" i="1"/>
  <c r="G21" i="1"/>
  <c r="E21" i="1"/>
  <c r="F40" i="1" l="1"/>
  <c r="I39" i="1"/>
  <c r="I40" i="1" s="1"/>
  <c r="J39" i="1" s="1"/>
  <c r="J40" i="1" s="1"/>
  <c r="G28" i="1" l="1"/>
  <c r="G23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<sst xmlns="http://schemas.openxmlformats.org/spreadsheetml/2006/main" count="611" uniqueCount="301">
  <si>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</si>
  <si>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</si>
  <si>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</si>
  <si>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</si>
  <si>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</si>
  <si>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</si>
  <si>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</si>
  <si>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</si>
  <si>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</si>
  <si>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</si>
  <si>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</si>
  <si>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</si>
  <si>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</si>
  <si>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</si>
  <si>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</si>
  <si>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</si>
  <si>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</si>
  <si>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</si>
  <si>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</si>
  <si>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</si>
  <si>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</si>
  <si>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</si>
  <si>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</si>
  <si>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</si>
  <si>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</si>
  <si>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</si>
  <si>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</si>
  <si>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</si>
  <si>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</si>
  <si>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</si>
  <si>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</si>
  <si>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</si>
  <si>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</si>
  <si>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</si>
  <si>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</si>
  <si>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</si>
  <si>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</si>
  <si>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</si>
  <si>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</si>
  <si>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</si>
  <si>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</si>
  <si>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</si>
  <si>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</si>
  <si>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Strážovice, okres Hodonín</t>
  </si>
  <si>
    <t>Rozpočet:</t>
  </si>
  <si>
    <t>Misto</t>
  </si>
  <si>
    <t>Ing. Marek Dohnálek</t>
  </si>
  <si>
    <t>RD Strážovice</t>
  </si>
  <si>
    <t>Pod Zvonicí 2016/22</t>
  </si>
  <si>
    <t>Kyjov</t>
  </si>
  <si>
    <t>69701</t>
  </si>
  <si>
    <t>Celkem za stavbu</t>
  </si>
  <si>
    <t>CZK</t>
  </si>
  <si>
    <t xml:space="preserve">Popis rozpočtu:  - </t>
  </si>
  <si>
    <t>Novostavba RD. 2 Nadzemní podlaží, sedlová střecha, provedení dle PD.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</si>
  <si>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</si>
  <si>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</si>
  <si>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</si>
  <si>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</si>
  <si>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</si>
  <si>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</si>
  <si>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</si>
  <si>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</si>
  <si>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</si>
  <si>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</si>
  <si>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44</t>
  </si>
  <si>
    <t>Zastřešení</t>
  </si>
  <si>
    <t>5</t>
  </si>
  <si>
    <t>Komunikace</t>
  </si>
  <si>
    <t>62</t>
  </si>
  <si>
    <t>Upravy povrchů vnější</t>
  </si>
  <si>
    <t>63</t>
  </si>
  <si>
    <t>Podlahy a podlahové konstrukce</t>
  </si>
  <si>
    <t>8</t>
  </si>
  <si>
    <t>Trubní vedení</t>
  </si>
  <si>
    <t>90</t>
  </si>
  <si>
    <t>Přípočty</t>
  </si>
  <si>
    <t>94</t>
  </si>
  <si>
    <t>Lešení a stavební výtahy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</si>
  <si>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</si>
  <si>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</si>
  <si>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</si>
  <si>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</si>
  <si>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</si>
  <si>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</si>
  <si>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</si>
  <si>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</si>
  <si>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</si>
  <si>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</si>
  <si>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</si>
  <si>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</si>
  <si>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726</t>
  </si>
  <si>
    <t>Instalační prefabrikáty</t>
  </si>
  <si>
    <t>730</t>
  </si>
  <si>
    <t>Ústřední vytápění</t>
  </si>
  <si>
    <t>766</t>
  </si>
  <si>
    <t>Konstrukce truhlářské</t>
  </si>
  <si>
    <t>769</t>
  </si>
  <si>
    <t>Otvorove prvky z plastu</t>
  </si>
  <si>
    <t>790</t>
  </si>
  <si>
    <t>Vnitřní vybavení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</si>
  <si>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</si>
  <si>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</si>
  <si>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</si>
  <si>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</si>
  <si>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</si>
  <si>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</si>
  <si>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</si>
  <si>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</si>
  <si>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</si>
  <si>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</si>
  <si>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</si>
  <si>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</si>
  <si>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</si>
  <si>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</si>
  <si>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</si>
  <si>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</si>
  <si>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</si>
  <si>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</si>
  <si>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</si>
  <si>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</si>
  <si>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</si>
  <si>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</si>
  <si>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</si>
  <si>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</si>
  <si>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</si>
  <si>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</si>
  <si>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</si>
  <si>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</si>
  <si>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</si>
  <si>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</si>
  <si>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</si>
  <si>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121100002RA0</t>
  </si>
  <si>
    <t>Sejmutí ornice a uložení na deponii</t>
  </si>
  <si>
    <t>m3</t>
  </si>
  <si>
    <t>POL2_0</t>
  </si>
  <si>
    <t>Základy RD:(15,5*9+4*7,5)*0,2</t>
  </si>
  <si>
    <t>VV</t>
  </si>
  <si>
    <t>132101110R00</t>
  </si>
  <si>
    <t>Hloubení rýh š.do 60 cm v hor.2 do 50 m3, STROJNĚ</t>
  </si>
  <si>
    <t>POL1_0</t>
  </si>
  <si>
    <t>Základové pásy:0,6*(7*0,7+2,8*0,7*2+14,95*0,7*2+7,05*0,7*4+1,3*3+0,7*2,25)</t>
  </si>
  <si>
    <t>274321321R00</t>
  </si>
  <si>
    <t xml:space="preserve">Železobeton základových pasů C 20/25 </t>
  </si>
  <si>
    <t>212750010RAB</t>
  </si>
  <si>
    <t>Trativody z drenážních trubek, lože štěrkopís.,obsyp kamenivem,světlost trub 10cm</t>
  </si>
  <si>
    <t>m</t>
  </si>
  <si>
    <t>Odvodnění spodní stavby:7,7+3,5+1,75+8,45+14,95+8,45+5,5+3,5</t>
  </si>
  <si>
    <t>Rezerva 10%:5</t>
  </si>
  <si>
    <t>274272140RT4</t>
  </si>
  <si>
    <t>Zdivo základové z bednicích tvárnic, tl. 30 cm, výplň tvárnic betonem C 25/30</t>
  </si>
  <si>
    <t>m2</t>
  </si>
  <si>
    <t>Základy ztraceného bednění:0,6*(13,55*2+8,45*4+2,25+1,3+3+7+2,8*2)</t>
  </si>
  <si>
    <t>Včetně rezervy v křížení stěn:</t>
  </si>
  <si>
    <t>271100010RA0</t>
  </si>
  <si>
    <t>Polštář pod základy ze štěrkopísku</t>
  </si>
  <si>
    <t>Vrstva stěrkodrti frakce 0-32 pod základovou desku:0,3*(6,3*7,05+3,6*7,05+2,25*2,85+3,5*2,25+6,3*2,8)</t>
  </si>
  <si>
    <t>273320140RA0</t>
  </si>
  <si>
    <t>Základová deska ŽB z betonu C 20/25, vč.bednění</t>
  </si>
  <si>
    <t>Základová deska C20/25 + síť KARI 150x150x6:(14,55*8,05+3,1*7,3)*0,15</t>
  </si>
  <si>
    <t>311237441R00</t>
  </si>
  <si>
    <t>Zdivo z HELUZ FAMILY brouš.P10, tl. 30 cm, lepidlo</t>
  </si>
  <si>
    <t>Obvodové zdivo 1S:2,5*(14,55*2+7,45*2+3,2*2)</t>
  </si>
  <si>
    <t>Odečet otvorů oken:-(1*0,75+1*1,43+1,5*2,3+1,5*2,3+1,5*1,43+1,5*1,43)</t>
  </si>
  <si>
    <t>Odečet otvorů dveří:-1*2,28</t>
  </si>
  <si>
    <t>Obvodové zdivo 1.NP:2,5*(14,55*2+7,45*2+3,2*2)</t>
  </si>
  <si>
    <t>Odečet otvorů oken:-(1*0,75*2+1,25*0,75+1,5*1,5+1*1,45+1*2,3+1*2,3+2*2,3+1,5*0,75)</t>
  </si>
  <si>
    <t>Odečet otvorů dveří:-(1,5*2,35+2,5*2,36)</t>
  </si>
  <si>
    <t>311237445R00</t>
  </si>
  <si>
    <t>Zdivo z HELUZ broušených P15, tl. 30 cm, lepidlo</t>
  </si>
  <si>
    <t>1S - Středová stěna domu:7,75*2,5*2+5,2*2,5+1,75*2,5+3*2,5+2,65*2,5</t>
  </si>
  <si>
    <t>odečet dveří:-(1,61*2,02+0,9*2,02*3)</t>
  </si>
  <si>
    <t>1.NP - Středová stěna domu:6,7*2,5+7,45*2,5</t>
  </si>
  <si>
    <t>odečet dveří:-(1,11*2,02+2*1*2,02)</t>
  </si>
  <si>
    <t>342247542R00</t>
  </si>
  <si>
    <t>Příčky z cihel HELUZ broušených, lepidlo, tl.14 cm</t>
  </si>
  <si>
    <t>1.S:2,75*(5,5+2,86+1+0,5+8,7+3,25+1,86+3,25+2+1,5+2,7*2)</t>
  </si>
  <si>
    <t>odečet otvorů:-(0,9*2,02*5+0,8*2,02*2+1*2,02)</t>
  </si>
  <si>
    <t>1.NP:2,75*(3+1,75+6,95*2+1,81*2+2,72+3,11+1,5+1,2)</t>
  </si>
  <si>
    <t>odečet otvorů:-(1,5*1+0,9*2,02*3+1*2,02+0,8*2,02)</t>
  </si>
  <si>
    <t>X01</t>
  </si>
  <si>
    <t>Komín, nerez plášť, vedený po fasádě + vnitřní , od kamen</t>
  </si>
  <si>
    <t>Od kondenzačního kotle:6,25</t>
  </si>
  <si>
    <t>Od krbu:5,5</t>
  </si>
  <si>
    <t>348171211R00</t>
  </si>
  <si>
    <t>Osazení oc.zábradlí na zdech a valech do 100 kg/m</t>
  </si>
  <si>
    <t>Zábradlí balkon:7,5+1,5*2</t>
  </si>
  <si>
    <t>411120033RA0</t>
  </si>
  <si>
    <t>Strop montovaný z panelů Spiroll, tl. 26,5 cm</t>
  </si>
  <si>
    <t>1.S:14,55*7,75+3,7*3,2+7,45*1,475</t>
  </si>
  <si>
    <t>odečet schodiště:-(1*4+2,1*1)</t>
  </si>
  <si>
    <t>1.NP:14,55*7,75+3,7*3,2</t>
  </si>
  <si>
    <t>430320100RAA</t>
  </si>
  <si>
    <t>Schodiště ze železobetonu, přímočaré</t>
  </si>
  <si>
    <t>m DVČ</t>
  </si>
  <si>
    <t>5,8</t>
  </si>
  <si>
    <t>416021121R00</t>
  </si>
  <si>
    <t>Podhledy SDK, kovová.kce CD. 1x deska RB 12,5 mm</t>
  </si>
  <si>
    <t>1.NP:6,7*3,2</t>
  </si>
  <si>
    <t>1.S:2*2,86+8,7*1,1+4,2*1,1+2*1,3+2,86*1,1</t>
  </si>
  <si>
    <t>1,86*0,3+1,8*0,3</t>
  </si>
  <si>
    <t>611407165R</t>
  </si>
  <si>
    <t>Výlez střešní pl. 70x120cm</t>
  </si>
  <si>
    <t>kus</t>
  </si>
  <si>
    <t>POL3_0</t>
  </si>
  <si>
    <t>950200010RA0</t>
  </si>
  <si>
    <t>Střecha sedlová - krov, krytina pálená vč. přísl, komplet dle PD, hromosvod, klempířské prvky</t>
  </si>
  <si>
    <t>9,44*9,5*2+8,5*4</t>
  </si>
  <si>
    <t>Obsahuje krov, krytinu ( včetně příslušenství), pojistnou hydroizolaci, klempířské prvky dle výkaz ke projektové dokumentaci, okapový systém, oplechování:</t>
  </si>
  <si>
    <t>591050020RAA</t>
  </si>
  <si>
    <t>Komunikace z dlažby zámkové, podklad štěrkopísek, dlažba přírodní tloušťka 8 cm</t>
  </si>
  <si>
    <t>Úpravy kolem domu:</t>
  </si>
  <si>
    <t>Nájezd garáž:2,5*6</t>
  </si>
  <si>
    <t>Sjezd zahrada:3*25</t>
  </si>
  <si>
    <t>Chodníky:30</t>
  </si>
  <si>
    <t>622311350RT3</t>
  </si>
  <si>
    <t>Weber, povrchová úprava ostění KZS s EPS, s omítkou - silikonová</t>
  </si>
  <si>
    <t>Balkon:7,45*1,475*2+7,45*0,4</t>
  </si>
  <si>
    <t>Jižní stěna:14,83*9-7,4*3-1*14,82/2-1*1,45-1,5*1,5-1,25*0,75-1,5*1,43-1*1,43-1*0,75</t>
  </si>
  <si>
    <t>Severní stěna:14,83*9-3*7,415-7,4*3-1*7,3</t>
  </si>
  <si>
    <t>Západní stěna:8,2*6,5+3,6*6,85-1*3,6-0,4*7,45-1,5*1,43-1,5*2,3-1*2,28-1,5*2,3-1*2,3-2*2,3-1*2,3-1,5*0,75</t>
  </si>
  <si>
    <t>Východní stěna:3*11,49-1*0,75-1*0,75-1,5*2,35-2,5*2,36</t>
  </si>
  <si>
    <t>Ostění 10% plochy:30</t>
  </si>
  <si>
    <t>XCX01</t>
  </si>
  <si>
    <t>dle specifikace dlažba/PVC, včetně skladby + podlahové vytápění</t>
  </si>
  <si>
    <t>1.S:18,27+21,44+7,07+10,34+8,61+4+6,05+10,27+10,3+15,73+5,95</t>
  </si>
  <si>
    <t>1.NP:8,98+21,44+4,2+5,95+6,76+1,9+9,13+10,26+21,78+23,12+4,92+10,21</t>
  </si>
  <si>
    <t>831230110RAB</t>
  </si>
  <si>
    <t>Vodovodní přípojka z trub polyetylénových D 40-63, hloubka 1,2 m</t>
  </si>
  <si>
    <t>831350111RAB</t>
  </si>
  <si>
    <t>Kanalizační přípojka z trub PVC, D 125 mm, rýha šířky 0,8 m, hloubky 1,2 m</t>
  </si>
  <si>
    <t>841220022RAD</t>
  </si>
  <si>
    <t>Plynovodní přípojka z trub PE, D 40 mm, dl.10 m, napojení na řád D 160 mm</t>
  </si>
  <si>
    <t>900100001RA0</t>
  </si>
  <si>
    <t>Oplocení z drátěného pletiva, ocelové sloupky</t>
  </si>
  <si>
    <t>100 m</t>
  </si>
  <si>
    <t xml:space="preserve">Komplet </t>
  </si>
  <si>
    <t>set</t>
  </si>
  <si>
    <t>998011001R00</t>
  </si>
  <si>
    <t>Přesun hmot pro budovy zděné výšky do 6 m</t>
  </si>
  <si>
    <t>t</t>
  </si>
  <si>
    <t>711140024RAA</t>
  </si>
  <si>
    <t>Izolace proti vodě vodorovná přitavená, 2x, 2x ALP, 2x Sklobit, 1x Na</t>
  </si>
  <si>
    <t>Základová deska:14,55*8,05+3,1*7,3</t>
  </si>
  <si>
    <t>Natavení ve dvou vrstvách - radonová izolace:</t>
  </si>
  <si>
    <t>rezerva 10%:(14,55*8,05+3,1*7,3)*0,1</t>
  </si>
  <si>
    <t>711150014RAA</t>
  </si>
  <si>
    <t>Izolace proti vodě svislá přitavená, 1x, 1x ALP, 1x Sklobit</t>
  </si>
  <si>
    <t>Svislá izolace kolem objektu:</t>
  </si>
  <si>
    <t>Základy:(7,7+3,5+1,75+8,45+14,95+8,45+5,5+3,5)*0,6</t>
  </si>
  <si>
    <t>Obvodová stěna:((7,7+3,5+1,75+8,45+14,95+8,45+5,5+3,5)/2)*3</t>
  </si>
  <si>
    <t>Rezerva:(32,28+80,7)*0,1</t>
  </si>
  <si>
    <t>998711201R00</t>
  </si>
  <si>
    <t>Přesun hmot pro izolace proti vodě, výšky do 6 m</t>
  </si>
  <si>
    <t>713131130R00</t>
  </si>
  <si>
    <t>XPS - izolace základů práce</t>
  </si>
  <si>
    <t>Tepelná izolace základů kolem objektu:</t>
  </si>
  <si>
    <t>28375430R</t>
  </si>
  <si>
    <t>XPS tl. 140 mm - materiál, Provedení zateplení základů / ochrana hydroizolace</t>
  </si>
  <si>
    <t>Základy:(7,7+3,5+1,75+8,45+14,95+8,45+5,5+3,5)*0,6*0,14</t>
  </si>
  <si>
    <t>Obvodová stěna:((7,7+3,5+1,75+8,45+14,95+8,45+5,5+3,5)/2)*3*0,14</t>
  </si>
  <si>
    <t>Rezerva:(4,52+11,3)*0,1</t>
  </si>
  <si>
    <t>998713201R00</t>
  </si>
  <si>
    <t>Přesun hmot pro izolace tepelné, výšky do 6 m</t>
  </si>
  <si>
    <t>721290821R00</t>
  </si>
  <si>
    <t>Přesun vybouraných hmot - kanalizace, H do 6 m</t>
  </si>
  <si>
    <t>X001</t>
  </si>
  <si>
    <t>Provedení rozvodů vnitřní kanalizace objekt dle PD</t>
  </si>
  <si>
    <t>Vnitřní vodovod dle PD</t>
  </si>
  <si>
    <t>722290821R00</t>
  </si>
  <si>
    <t>Přesun vybouraných hmot - vodovody, H do 6 m</t>
  </si>
  <si>
    <t>X002</t>
  </si>
  <si>
    <t>Rozvody vnitřního plynovodu dle PD</t>
  </si>
  <si>
    <t>998723101R00</t>
  </si>
  <si>
    <t>Přesun hmot pro vnitřní plynovod, výšky do 6 m</t>
  </si>
  <si>
    <t>Krbová kamna, zadní přidavač, dle specifikace v dokumentaci</t>
  </si>
  <si>
    <t>x12</t>
  </si>
  <si>
    <t>Zdroj tepla, Kondenzační kotel, zásobník</t>
  </si>
  <si>
    <t>Dveře interiérové včetně zárubní, dle specifikace v výkazu prvků</t>
  </si>
  <si>
    <t>1.S:10</t>
  </si>
  <si>
    <t>1.NP:7</t>
  </si>
  <si>
    <t>Plastové výrobky - okna, dveře, vrata dle specifik, včetně venkovních žaluzií, pohonu, parapetu atd..</t>
  </si>
  <si>
    <t>X0001</t>
  </si>
  <si>
    <t>Zařizovací předměty</t>
  </si>
  <si>
    <t>210100010RAB</t>
  </si>
  <si>
    <t>Přípojka elektro v zemi pro rodinné domy, v chodníku, kabel CYKY 4 x 16</t>
  </si>
  <si>
    <t>X003</t>
  </si>
  <si>
    <t>Vnitřní elektroinstalace a slaboproud dle PD</t>
  </si>
  <si>
    <t>005111020R</t>
  </si>
  <si>
    <t>Vytyčení stavby</t>
  </si>
  <si>
    <t>Soubor</t>
  </si>
  <si>
    <t>005121010R</t>
  </si>
  <si>
    <t>Vybudování zařízení staveniště</t>
  </si>
  <si>
    <t>005111021R</t>
  </si>
  <si>
    <t>Vytyčení inženýrských sítí</t>
  </si>
  <si>
    <t>005241020R</t>
  </si>
  <si>
    <t xml:space="preserve">Geodetické zaměření skutečného provedení 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</si>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</sst>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3" xfId="0" applyNumberFormat="1" applyFill="1" applyBorder="1"/>
    <xf numFmtId="3" fontId="0" fillId="5" borderId="1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7" fillId="3" borderId="3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8" fillId="0" borderId="0" xfId="0" applyFont="1"/>
    <xf numFmtId="0" fontId="18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8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8" fillId="0" borderId="35" xfId="0" applyFont="1" applyBorder="1" applyAlignment="1">
      <alignment vertical="top" shrinkToFit="1"/>
    </xf>
    <xf numFmtId="0" fontId="18" fillId="0" borderId="34" xfId="0" applyFont="1" applyBorder="1" applyAlignment="1">
      <alignment vertical="top" shrinkToFit="1"/>
    </xf>
    <xf numFmtId="0" fontId="18" fillId="0" borderId="26" xfId="0" applyFont="1" applyBorder="1" applyAlignment="1">
      <alignment vertical="top" shrinkToFit="1"/>
    </xf>
    <xf numFmtId="0" fontId="19" fillId="0" borderId="35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8" fillId="0" borderId="34" xfId="0" applyNumberFormat="1" applyFont="1" applyBorder="1" applyAlignment="1">
      <alignment vertical="top" shrinkToFit="1"/>
    </xf>
    <xf numFmtId="172" fontId="19" fillId="0" borderId="34" xfId="0" applyNumberFormat="1" applyFont="1" applyBorder="1" applyAlignment="1">
      <alignment vertical="top" wrapText="1" shrinkToFit="1"/>
    </xf>
    <xf numFmtId="172" fontId="0" fillId="3" borderId="38" xfId="0" applyNumberFormat="1" applyFill="1" applyBorder="1" applyAlignment="1">
      <alignment vertical="top" shrinkToFit="1"/>
    </xf>
    <xf numFmtId="4" fontId="18" fillId="4" borderId="34" xfId="0" applyNumberFormat="1" applyFont="1" applyFill="1" applyBorder="1" applyAlignment="1" applyProtection="1">
      <alignment vertical="top" shrinkToFit="1"/>
      <protection locked="0"/>
    </xf>
    <xf numFmtId="4" fontId="18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72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Border="1" applyAlignment="1">
      <alignment vertical="top"/>
    </xf>
    <xf numFmtId="0" fontId="18" fillId="0" borderId="37" xfId="0" applyFont="1" applyBorder="1" applyAlignment="1">
      <alignment vertical="top" shrinkToFit="1"/>
    </xf>
    <xf numFmtId="172" fontId="18" fillId="0" borderId="38" xfId="0" applyNumberFormat="1" applyFont="1" applyBorder="1" applyAlignment="1">
      <alignment vertical="top" shrinkToFit="1"/>
    </xf>
    <xf numFmtId="4" fontId="18" fillId="4" borderId="38" xfId="0" applyNumberFormat="1" applyFont="1" applyFill="1" applyBorder="1" applyAlignment="1" applyProtection="1">
      <alignment vertical="top" shrinkToFit="1"/>
      <protection locked="0"/>
    </xf>
    <xf numFmtId="4" fontId="18" fillId="0" borderId="38" xfId="0" applyNumberFormat="1" applyFont="1" applyBorder="1" applyAlignment="1">
      <alignment vertical="top" shrinkToFit="1"/>
    </xf>
    <xf numFmtId="0" fontId="18" fillId="0" borderId="38" xfId="0" applyFont="1" applyBorder="1" applyAlignment="1">
      <alignment vertical="top" shrinkToFit="1"/>
    </xf>
    <xf numFmtId="0" fontId="18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8" fillId="0" borderId="34" xfId="0" applyNumberFormat="1" applyFont="1" applyBorder="1" applyAlignment="1">
      <alignment horizontal="left" vertical="top" wrapText="1"/>
    </xf>
    <xf numFmtId="0" fontId="19" fillId="0" borderId="34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8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76"/>
  <sheetViews>
    <sheetView showGridLines="0" topLeftCell="B19" zoomScaleNormal="100" zoomScaleSheetLayoutView="75" workbookViewId="0">
      <selection activeCell="L16" sqref="L16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2.441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5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 t="s">
        <v>29</v>
      </c>
      <c r="F15" s="100"/>
      <c r="G15" s="81" t="s">
        <v>30</v>
      </c>
      <c r="H15" s="81"/>
      <c r="I15" s="81" t="s">
        <v>28</v>
      </c>
      <c r="J15" s="82"/>
    </row>
    <row r="16" spans="1:15" ht="23.25" customHeight="1" x14ac:dyDescent="0.25">
      <c r="A16" s="197" t="s">
        <v>23</v>
      </c>
      <c r="B16" s="198" t="s">
        <v>23</v>
      </c>
      <c r="C16" s="58"/>
      <c r="D16" s="59"/>
      <c r="E16" s="83">
        <f>SUMIF(F49:F72,A16,G49:G72)+SUMIF(F49:F72,"PSU",G49:G72)</f>
        <v>0</v>
      </c>
      <c r="F16" s="84"/>
      <c r="G16" s="83">
        <f>SUMIF(F49:F72,A16,H49:H72)+SUMIF(F49:F72,"PSU",H49:H72)</f>
        <v>0</v>
      </c>
      <c r="H16" s="84"/>
      <c r="I16" s="83">
        <f>SUMIF(F49:F72,A16,I49:I72)+SUMIF(F49:F72,"PSU",I49:I72)</f>
        <v>0</v>
      </c>
      <c r="J16" s="93"/>
    </row>
    <row r="17" spans="1:10" ht="23.25" customHeight="1" x14ac:dyDescent="0.25">
      <c r="A17" s="197" t="s">
        <v>24</v>
      </c>
      <c r="B17" s="198" t="s">
        <v>24</v>
      </c>
      <c r="C17" s="58"/>
      <c r="D17" s="59"/>
      <c r="E17" s="83">
        <f>SUMIF(F49:F72,A17,G49:G72)</f>
        <v>0</v>
      </c>
      <c r="F17" s="84"/>
      <c r="G17" s="83">
        <f>SUMIF(F49:F72,A17,H49:H72)</f>
        <v>0</v>
      </c>
      <c r="H17" s="84"/>
      <c r="I17" s="83">
        <f>SUMIF(F49:F72,A17,I49:I72)</f>
        <v>0</v>
      </c>
      <c r="J17" s="93"/>
    </row>
    <row r="18" spans="1:10" ht="23.25" customHeight="1" x14ac:dyDescent="0.25">
      <c r="A18" s="197" t="s">
        <v>25</v>
      </c>
      <c r="B18" s="198" t="s">
        <v>25</v>
      </c>
      <c r="C18" s="58"/>
      <c r="D18" s="59"/>
      <c r="E18" s="83">
        <f>SUMIF(F49:F72,A18,G49:G72)</f>
        <v>0</v>
      </c>
      <c r="F18" s="84"/>
      <c r="G18" s="83">
        <f>SUMIF(F49:F72,A18,H49:H72)</f>
        <v>0</v>
      </c>
      <c r="H18" s="84"/>
      <c r="I18" s="83">
        <f>SUMIF(F49:F72,A18,I49:I72)</f>
        <v>0</v>
      </c>
      <c r="J18" s="93"/>
    </row>
    <row r="19" spans="1:10" ht="23.25" customHeight="1" x14ac:dyDescent="0.25">
      <c r="A19" s="197" t="s">
        <v>103</v>
      </c>
      <c r="B19" s="198" t="s">
        <v>26</v>
      </c>
      <c r="C19" s="58"/>
      <c r="D19" s="59"/>
      <c r="E19" s="83">
        <f>SUMIF(F49:F72,A19,G49:G72)</f>
        <v>0</v>
      </c>
      <c r="F19" s="84"/>
      <c r="G19" s="83">
        <f>SUMIF(F49:F72,A19,H49:H72)</f>
        <v>0</v>
      </c>
      <c r="H19" s="84"/>
      <c r="I19" s="83">
        <f>SUMIF(F49:F72,A19,I49:I72)</f>
        <v>0</v>
      </c>
      <c r="J19" s="93"/>
    </row>
    <row r="20" spans="1:10" ht="23.25" customHeight="1" x14ac:dyDescent="0.25">
      <c r="A20" s="197" t="s">
        <v>104</v>
      </c>
      <c r="B20" s="198" t="s">
        <v>27</v>
      </c>
      <c r="C20" s="58"/>
      <c r="D20" s="59"/>
      <c r="E20" s="83">
        <f>SUMIF(F49:F72,A20,G49:G72)</f>
        <v>0</v>
      </c>
      <c r="F20" s="84"/>
      <c r="G20" s="83">
        <f>SUMIF(F49:F72,A20,H49:H72)</f>
        <v>0</v>
      </c>
      <c r="H20" s="84"/>
      <c r="I20" s="83">
        <f>SUMIF(F49:F72,A20,I49:I72)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>
        <f>SUM(E16:F20)</f>
        <v>0</v>
      </c>
      <c r="F21" s="95"/>
      <c r="G21" s="94">
        <f>SUM(G16:H20)</f>
        <v>0</v>
      </c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hidden="1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I23*E23/100</f>
        <v>0</v>
      </c>
      <c r="H24" s="98"/>
      <c r="I24" s="98"/>
      <c r="J24" s="62" t="str">
        <f t="shared" si="0"/>
        <v>CZK</v>
      </c>
    </row>
    <row r="25" spans="1:10" ht="23.25" customHeight="1" thickBot="1" x14ac:dyDescent="0.3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hidden="1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I25*E25/100</f>
        <v>0</v>
      </c>
      <c r="H26" s="89"/>
      <c r="I26" s="89"/>
      <c r="J26" s="56" t="str">
        <f t="shared" si="0"/>
        <v>CZK</v>
      </c>
    </row>
    <row r="27" spans="1:10" ht="23.25" hidden="1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thickBot="1" x14ac:dyDescent="0.3">
      <c r="A28" s="4"/>
      <c r="B28" s="154" t="s">
        <v>22</v>
      </c>
      <c r="C28" s="155"/>
      <c r="D28" s="155"/>
      <c r="E28" s="156"/>
      <c r="F28" s="157"/>
      <c r="G28" s="158">
        <f>ZakladDPHSniVypocet+ZakladDPHZaklVypocet</f>
        <v>0</v>
      </c>
      <c r="H28" s="158"/>
      <c r="I28" s="158"/>
      <c r="J28" s="159" t="str">
        <f t="shared" si="0"/>
        <v>CZK</v>
      </c>
    </row>
    <row r="29" spans="1:10" ht="27.75" hidden="1" customHeight="1" thickBot="1" x14ac:dyDescent="0.3">
      <c r="A29" s="4"/>
      <c r="B29" s="154" t="s">
        <v>35</v>
      </c>
      <c r="C29" s="160"/>
      <c r="D29" s="160"/>
      <c r="E29" s="160"/>
      <c r="F29" s="160"/>
      <c r="G29" s="161">
        <f>ZakladDPHSni+DPHSni+ZakladDPHZakl+DPHZakl+Zaokrouhleni</f>
        <v>0</v>
      </c>
      <c r="H29" s="161"/>
      <c r="I29" s="161"/>
      <c r="J29" s="162" t="s">
        <v>52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43118</v>
      </c>
      <c r="I32" s="39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7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52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6" t="s">
        <v>1</v>
      </c>
      <c r="J38" s="136" t="s">
        <v>0</v>
      </c>
    </row>
    <row r="39" spans="1:52" ht="25.5" hidden="1" customHeight="1" x14ac:dyDescent="0.25">
      <c r="A39" s="131">
        <v>1</v>
      </c>
      <c r="B39" s="137"/>
      <c r="C39" s="138"/>
      <c r="D39" s="139"/>
      <c r="E39" s="139"/>
      <c r="F39" s="147">
        <f>' Pol'!AC144</f>
        <v>0</v>
      </c>
      <c r="G39" s="148">
        <f>' Pol'!AD144</f>
        <v>0</v>
      </c>
      <c r="H39" s="149"/>
      <c r="I39" s="150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5">
      <c r="A40" s="131"/>
      <c r="B40" s="141" t="s">
        <v>51</v>
      </c>
      <c r="C40" s="142"/>
      <c r="D40" s="142"/>
      <c r="E40" s="142"/>
      <c r="F40" s="151">
        <f>SUMIF(A39:A39,"=1",F39:F39)</f>
        <v>0</v>
      </c>
      <c r="G40" s="152">
        <f>SUMIF(A39:A39,"=1",G39:G39)</f>
        <v>0</v>
      </c>
      <c r="H40" s="152">
        <f>SUMIF(A39:A39,"=1",H39:H39)</f>
        <v>0</v>
      </c>
      <c r="I40" s="153">
        <f>SUMIF(A39:A39,"=1",I39:I39)</f>
        <v>0</v>
      </c>
      <c r="J40" s="132">
        <f>SUMIF(A39:A39,"=1",J39:J39)</f>
        <v>0</v>
      </c>
    </row>
    <row r="42" spans="1:52" x14ac:dyDescent="0.25">
      <c r="B42" t="s">
        <v>53</v>
      </c>
    </row>
    <row r="43" spans="1:52" x14ac:dyDescent="0.25">
      <c r="B43" s="164" t="s">
        <v>54</v>
      </c>
      <c r="C43" s="164"/>
      <c r="D43" s="164"/>
      <c r="E43" s="164"/>
      <c r="F43" s="164"/>
      <c r="G43" s="164"/>
      <c r="H43" s="164"/>
      <c r="I43" s="164"/>
      <c r="J43" s="164"/>
      <c r="AZ43" s="163" t="str">
        <f>B43</f>
        <v>Novostavba RD. 2 Nadzemní podlaží, sedlová střecha, provedení dle PD.</v>
      </c>
    </row>
    <row r="46" spans="1:52" ht="15.6" x14ac:dyDescent="0.3">
      <c r="B46" s="165" t="s">
        <v>55</v>
      </c>
    </row>
    <row r="48" spans="1:52" ht="25.5" customHeight="1" x14ac:dyDescent="0.25">
      <c r="A48" s="166"/>
      <c r="B48" s="172" t="s">
        <v>16</v>
      </c>
      <c r="C48" s="172" t="s">
        <v>5</v>
      </c>
      <c r="D48" s="173"/>
      <c r="E48" s="173"/>
      <c r="F48" s="176" t="s">
        <v>56</v>
      </c>
      <c r="G48" s="176" t="s">
        <v>29</v>
      </c>
      <c r="H48" s="176" t="s">
        <v>30</v>
      </c>
      <c r="I48" s="177" t="s">
        <v>28</v>
      </c>
      <c r="J48" s="177"/>
    </row>
    <row r="49" spans="1:10" ht="25.5" customHeight="1" x14ac:dyDescent="0.25">
      <c r="A49" s="167"/>
      <c r="B49" s="178" t="s">
        <v>57</v>
      </c>
      <c r="C49" s="179" t="s">
        <v>58</v>
      </c>
      <c r="D49" s="180"/>
      <c r="E49" s="180"/>
      <c r="F49" s="184" t="s">
        <v>23</v>
      </c>
      <c r="G49" s="185">
        <f>' Pol'!I8</f>
        <v>0</v>
      </c>
      <c r="H49" s="185">
        <f>' Pol'!K8</f>
        <v>0</v>
      </c>
      <c r="I49" s="186"/>
      <c r="J49" s="186"/>
    </row>
    <row r="50" spans="1:10" ht="25.5" customHeight="1" x14ac:dyDescent="0.25">
      <c r="A50" s="167"/>
      <c r="B50" s="170" t="s">
        <v>59</v>
      </c>
      <c r="C50" s="169" t="s">
        <v>60</v>
      </c>
      <c r="D50" s="171"/>
      <c r="E50" s="171"/>
      <c r="F50" s="187" t="s">
        <v>23</v>
      </c>
      <c r="G50" s="188">
        <f>' Pol'!I13</f>
        <v>0</v>
      </c>
      <c r="H50" s="188">
        <f>' Pol'!K13</f>
        <v>0</v>
      </c>
      <c r="I50" s="189"/>
      <c r="J50" s="189"/>
    </row>
    <row r="51" spans="1:10" ht="25.5" customHeight="1" x14ac:dyDescent="0.25">
      <c r="A51" s="167"/>
      <c r="B51" s="170" t="s">
        <v>61</v>
      </c>
      <c r="C51" s="169" t="s">
        <v>62</v>
      </c>
      <c r="D51" s="171"/>
      <c r="E51" s="171"/>
      <c r="F51" s="187" t="s">
        <v>23</v>
      </c>
      <c r="G51" s="188">
        <f>' Pol'!I26</f>
        <v>0</v>
      </c>
      <c r="H51" s="188">
        <f>' Pol'!K26</f>
        <v>0</v>
      </c>
      <c r="I51" s="189"/>
      <c r="J51" s="189"/>
    </row>
    <row r="52" spans="1:10" ht="25.5" customHeight="1" x14ac:dyDescent="0.25">
      <c r="A52" s="167"/>
      <c r="B52" s="170" t="s">
        <v>63</v>
      </c>
      <c r="C52" s="169" t="s">
        <v>64</v>
      </c>
      <c r="D52" s="171"/>
      <c r="E52" s="171"/>
      <c r="F52" s="187" t="s">
        <v>23</v>
      </c>
      <c r="G52" s="188">
        <f>' Pol'!I49</f>
        <v>0</v>
      </c>
      <c r="H52" s="188">
        <f>' Pol'!K49</f>
        <v>0</v>
      </c>
      <c r="I52" s="189"/>
      <c r="J52" s="189"/>
    </row>
    <row r="53" spans="1:10" ht="25.5" customHeight="1" x14ac:dyDescent="0.25">
      <c r="A53" s="167"/>
      <c r="B53" s="170" t="s">
        <v>65</v>
      </c>
      <c r="C53" s="169" t="s">
        <v>66</v>
      </c>
      <c r="D53" s="171"/>
      <c r="E53" s="171"/>
      <c r="F53" s="187" t="s">
        <v>23</v>
      </c>
      <c r="G53" s="188">
        <f>' Pol'!I61</f>
        <v>0</v>
      </c>
      <c r="H53" s="188">
        <f>' Pol'!K61</f>
        <v>0</v>
      </c>
      <c r="I53" s="189"/>
      <c r="J53" s="189"/>
    </row>
    <row r="54" spans="1:10" ht="25.5" customHeight="1" x14ac:dyDescent="0.25">
      <c r="A54" s="167"/>
      <c r="B54" s="170" t="s">
        <v>67</v>
      </c>
      <c r="C54" s="169" t="s">
        <v>68</v>
      </c>
      <c r="D54" s="171"/>
      <c r="E54" s="171"/>
      <c r="F54" s="187" t="s">
        <v>23</v>
      </c>
      <c r="G54" s="188">
        <f>' Pol'!I65</f>
        <v>0</v>
      </c>
      <c r="H54" s="188">
        <f>' Pol'!K65</f>
        <v>0</v>
      </c>
      <c r="I54" s="189"/>
      <c r="J54" s="189"/>
    </row>
    <row r="55" spans="1:10" ht="25.5" customHeight="1" x14ac:dyDescent="0.25">
      <c r="A55" s="167"/>
      <c r="B55" s="170" t="s">
        <v>69</v>
      </c>
      <c r="C55" s="169" t="s">
        <v>70</v>
      </c>
      <c r="D55" s="171"/>
      <c r="E55" s="171"/>
      <c r="F55" s="187" t="s">
        <v>23</v>
      </c>
      <c r="G55" s="188">
        <f>' Pol'!I71</f>
        <v>0</v>
      </c>
      <c r="H55" s="188">
        <f>' Pol'!K71</f>
        <v>0</v>
      </c>
      <c r="I55" s="189"/>
      <c r="J55" s="189"/>
    </row>
    <row r="56" spans="1:10" ht="25.5" customHeight="1" x14ac:dyDescent="0.25">
      <c r="A56" s="167"/>
      <c r="B56" s="170" t="s">
        <v>71</v>
      </c>
      <c r="C56" s="169" t="s">
        <v>72</v>
      </c>
      <c r="D56" s="171"/>
      <c r="E56" s="171"/>
      <c r="F56" s="187" t="s">
        <v>23</v>
      </c>
      <c r="G56" s="188">
        <f>' Pol'!I79</f>
        <v>0</v>
      </c>
      <c r="H56" s="188">
        <f>' Pol'!K79</f>
        <v>0</v>
      </c>
      <c r="I56" s="189"/>
      <c r="J56" s="189"/>
    </row>
    <row r="57" spans="1:10" ht="25.5" customHeight="1" x14ac:dyDescent="0.25">
      <c r="A57" s="167"/>
      <c r="B57" s="170" t="s">
        <v>73</v>
      </c>
      <c r="C57" s="169" t="s">
        <v>74</v>
      </c>
      <c r="D57" s="171"/>
      <c r="E57" s="171"/>
      <c r="F57" s="187" t="s">
        <v>23</v>
      </c>
      <c r="G57" s="188">
        <f>' Pol'!I83</f>
        <v>0</v>
      </c>
      <c r="H57" s="188">
        <f>' Pol'!K83</f>
        <v>0</v>
      </c>
      <c r="I57" s="189"/>
      <c r="J57" s="189"/>
    </row>
    <row r="58" spans="1:10" ht="25.5" customHeight="1" x14ac:dyDescent="0.25">
      <c r="A58" s="167"/>
      <c r="B58" s="170" t="s">
        <v>75</v>
      </c>
      <c r="C58" s="169" t="s">
        <v>76</v>
      </c>
      <c r="D58" s="171"/>
      <c r="E58" s="171"/>
      <c r="F58" s="187" t="s">
        <v>23</v>
      </c>
      <c r="G58" s="188">
        <f>' Pol'!I87</f>
        <v>0</v>
      </c>
      <c r="H58" s="188">
        <f>' Pol'!K87</f>
        <v>0</v>
      </c>
      <c r="I58" s="189"/>
      <c r="J58" s="189"/>
    </row>
    <row r="59" spans="1:10" ht="25.5" customHeight="1" x14ac:dyDescent="0.25">
      <c r="A59" s="167"/>
      <c r="B59" s="170" t="s">
        <v>77</v>
      </c>
      <c r="C59" s="169" t="s">
        <v>78</v>
      </c>
      <c r="D59" s="171"/>
      <c r="E59" s="171"/>
      <c r="F59" s="187" t="s">
        <v>23</v>
      </c>
      <c r="G59" s="188">
        <f>' Pol'!I89</f>
        <v>0</v>
      </c>
      <c r="H59" s="188">
        <f>' Pol'!K89</f>
        <v>0</v>
      </c>
      <c r="I59" s="189"/>
      <c r="J59" s="189"/>
    </row>
    <row r="60" spans="1:10" ht="25.5" customHeight="1" x14ac:dyDescent="0.25">
      <c r="A60" s="167"/>
      <c r="B60" s="170" t="s">
        <v>79</v>
      </c>
      <c r="C60" s="169" t="s">
        <v>80</v>
      </c>
      <c r="D60" s="171"/>
      <c r="E60" s="171"/>
      <c r="F60" s="187" t="s">
        <v>23</v>
      </c>
      <c r="G60" s="188">
        <f>' Pol'!I91</f>
        <v>0</v>
      </c>
      <c r="H60" s="188">
        <f>' Pol'!K91</f>
        <v>0</v>
      </c>
      <c r="I60" s="189"/>
      <c r="J60" s="189"/>
    </row>
    <row r="61" spans="1:10" ht="25.5" customHeight="1" x14ac:dyDescent="0.25">
      <c r="A61" s="167"/>
      <c r="B61" s="170" t="s">
        <v>81</v>
      </c>
      <c r="C61" s="169" t="s">
        <v>82</v>
      </c>
      <c r="D61" s="171"/>
      <c r="E61" s="171"/>
      <c r="F61" s="187" t="s">
        <v>24</v>
      </c>
      <c r="G61" s="188">
        <f>' Pol'!I93</f>
        <v>0</v>
      </c>
      <c r="H61" s="188">
        <f>' Pol'!K93</f>
        <v>0</v>
      </c>
      <c r="I61" s="189"/>
      <c r="J61" s="189"/>
    </row>
    <row r="62" spans="1:10" ht="25.5" customHeight="1" x14ac:dyDescent="0.25">
      <c r="A62" s="167"/>
      <c r="B62" s="170" t="s">
        <v>83</v>
      </c>
      <c r="C62" s="169" t="s">
        <v>84</v>
      </c>
      <c r="D62" s="171"/>
      <c r="E62" s="171"/>
      <c r="F62" s="187" t="s">
        <v>24</v>
      </c>
      <c r="G62" s="188">
        <f>' Pol'!I104</f>
        <v>0</v>
      </c>
      <c r="H62" s="188">
        <f>' Pol'!K104</f>
        <v>0</v>
      </c>
      <c r="I62" s="189"/>
      <c r="J62" s="189"/>
    </row>
    <row r="63" spans="1:10" ht="25.5" customHeight="1" x14ac:dyDescent="0.25">
      <c r="A63" s="167"/>
      <c r="B63" s="170" t="s">
        <v>85</v>
      </c>
      <c r="C63" s="169" t="s">
        <v>86</v>
      </c>
      <c r="D63" s="171"/>
      <c r="E63" s="171"/>
      <c r="F63" s="187" t="s">
        <v>24</v>
      </c>
      <c r="G63" s="188">
        <f>' Pol'!I114</f>
        <v>0</v>
      </c>
      <c r="H63" s="188">
        <f>' Pol'!K114</f>
        <v>0</v>
      </c>
      <c r="I63" s="189"/>
      <c r="J63" s="189"/>
    </row>
    <row r="64" spans="1:10" ht="25.5" customHeight="1" x14ac:dyDescent="0.25">
      <c r="A64" s="167"/>
      <c r="B64" s="170" t="s">
        <v>87</v>
      </c>
      <c r="C64" s="169" t="s">
        <v>88</v>
      </c>
      <c r="D64" s="171"/>
      <c r="E64" s="171"/>
      <c r="F64" s="187" t="s">
        <v>24</v>
      </c>
      <c r="G64" s="188">
        <f>' Pol'!I117</f>
        <v>0</v>
      </c>
      <c r="H64" s="188">
        <f>' Pol'!K117</f>
        <v>0</v>
      </c>
      <c r="I64" s="189"/>
      <c r="J64" s="189"/>
    </row>
    <row r="65" spans="1:10" ht="25.5" customHeight="1" x14ac:dyDescent="0.25">
      <c r="A65" s="167"/>
      <c r="B65" s="170" t="s">
        <v>89</v>
      </c>
      <c r="C65" s="169" t="s">
        <v>90</v>
      </c>
      <c r="D65" s="171"/>
      <c r="E65" s="171"/>
      <c r="F65" s="187" t="s">
        <v>24</v>
      </c>
      <c r="G65" s="188">
        <f>' Pol'!I120</f>
        <v>0</v>
      </c>
      <c r="H65" s="188">
        <f>' Pol'!K120</f>
        <v>0</v>
      </c>
      <c r="I65" s="189"/>
      <c r="J65" s="189"/>
    </row>
    <row r="66" spans="1:10" ht="25.5" customHeight="1" x14ac:dyDescent="0.25">
      <c r="A66" s="167"/>
      <c r="B66" s="170" t="s">
        <v>91</v>
      </c>
      <c r="C66" s="169" t="s">
        <v>92</v>
      </c>
      <c r="D66" s="171"/>
      <c r="E66" s="171"/>
      <c r="F66" s="187" t="s">
        <v>24</v>
      </c>
      <c r="G66" s="188">
        <f>' Pol'!I123</f>
        <v>0</v>
      </c>
      <c r="H66" s="188">
        <f>' Pol'!K123</f>
        <v>0</v>
      </c>
      <c r="I66" s="189"/>
      <c r="J66" s="189"/>
    </row>
    <row r="67" spans="1:10" ht="25.5" customHeight="1" x14ac:dyDescent="0.25">
      <c r="A67" s="167"/>
      <c r="B67" s="170" t="s">
        <v>93</v>
      </c>
      <c r="C67" s="169" t="s">
        <v>94</v>
      </c>
      <c r="D67" s="171"/>
      <c r="E67" s="171"/>
      <c r="F67" s="187" t="s">
        <v>24</v>
      </c>
      <c r="G67" s="188">
        <f>' Pol'!I125</f>
        <v>0</v>
      </c>
      <c r="H67" s="188">
        <f>' Pol'!K125</f>
        <v>0</v>
      </c>
      <c r="I67" s="189"/>
      <c r="J67" s="189"/>
    </row>
    <row r="68" spans="1:10" ht="25.5" customHeight="1" x14ac:dyDescent="0.25">
      <c r="A68" s="167"/>
      <c r="B68" s="170" t="s">
        <v>95</v>
      </c>
      <c r="C68" s="169" t="s">
        <v>96</v>
      </c>
      <c r="D68" s="171"/>
      <c r="E68" s="171"/>
      <c r="F68" s="187" t="s">
        <v>24</v>
      </c>
      <c r="G68" s="188">
        <f>' Pol'!I127</f>
        <v>0</v>
      </c>
      <c r="H68" s="188">
        <f>' Pol'!K127</f>
        <v>0</v>
      </c>
      <c r="I68" s="189"/>
      <c r="J68" s="189"/>
    </row>
    <row r="69" spans="1:10" ht="25.5" customHeight="1" x14ac:dyDescent="0.25">
      <c r="A69" s="167"/>
      <c r="B69" s="170" t="s">
        <v>97</v>
      </c>
      <c r="C69" s="169" t="s">
        <v>98</v>
      </c>
      <c r="D69" s="171"/>
      <c r="E69" s="171"/>
      <c r="F69" s="187" t="s">
        <v>24</v>
      </c>
      <c r="G69" s="188">
        <f>' Pol'!I131</f>
        <v>0</v>
      </c>
      <c r="H69" s="188">
        <f>' Pol'!K131</f>
        <v>0</v>
      </c>
      <c r="I69" s="189"/>
      <c r="J69" s="189"/>
    </row>
    <row r="70" spans="1:10" ht="25.5" customHeight="1" x14ac:dyDescent="0.25">
      <c r="A70" s="167"/>
      <c r="B70" s="170" t="s">
        <v>99</v>
      </c>
      <c r="C70" s="169" t="s">
        <v>100</v>
      </c>
      <c r="D70" s="171"/>
      <c r="E70" s="171"/>
      <c r="F70" s="187" t="s">
        <v>24</v>
      </c>
      <c r="G70" s="188">
        <f>' Pol'!I133</f>
        <v>0</v>
      </c>
      <c r="H70" s="188">
        <f>' Pol'!K133</f>
        <v>0</v>
      </c>
      <c r="I70" s="189"/>
      <c r="J70" s="189"/>
    </row>
    <row r="71" spans="1:10" ht="25.5" customHeight="1" x14ac:dyDescent="0.25">
      <c r="A71" s="167"/>
      <c r="B71" s="170" t="s">
        <v>101</v>
      </c>
      <c r="C71" s="169" t="s">
        <v>102</v>
      </c>
      <c r="D71" s="171"/>
      <c r="E71" s="171"/>
      <c r="F71" s="187" t="s">
        <v>25</v>
      </c>
      <c r="G71" s="188">
        <f>' Pol'!I135</f>
        <v>0</v>
      </c>
      <c r="H71" s="188">
        <f>' Pol'!K135</f>
        <v>0</v>
      </c>
      <c r="I71" s="189"/>
      <c r="J71" s="189"/>
    </row>
    <row r="72" spans="1:10" ht="25.5" customHeight="1" x14ac:dyDescent="0.25">
      <c r="A72" s="167"/>
      <c r="B72" s="181" t="s">
        <v>103</v>
      </c>
      <c r="C72" s="182" t="s">
        <v>26</v>
      </c>
      <c r="D72" s="183"/>
      <c r="E72" s="183"/>
      <c r="F72" s="190" t="s">
        <v>103</v>
      </c>
      <c r="G72" s="191">
        <f>' Pol'!I138</f>
        <v>0</v>
      </c>
      <c r="H72" s="191">
        <f>' Pol'!K138</f>
        <v>0</v>
      </c>
      <c r="I72" s="192"/>
      <c r="J72" s="192"/>
    </row>
    <row r="73" spans="1:10" ht="25.5" customHeight="1" x14ac:dyDescent="0.25">
      <c r="A73" s="168"/>
      <c r="B73" s="174" t="s">
        <v>1</v>
      </c>
      <c r="C73" s="174"/>
      <c r="D73" s="175"/>
      <c r="E73" s="175"/>
      <c r="F73" s="193"/>
      <c r="G73" s="194">
        <f>SUM(G49:G72)</f>
        <v>0</v>
      </c>
      <c r="H73" s="194">
        <f>SUM(H49:H72)</f>
        <v>0</v>
      </c>
      <c r="I73" s="195">
        <f>SUM(I49:I72)</f>
        <v>0</v>
      </c>
      <c r="J73" s="195"/>
    </row>
    <row r="74" spans="1:10" x14ac:dyDescent="0.25">
      <c r="F74" s="196"/>
      <c r="G74" s="130"/>
      <c r="H74" s="196"/>
      <c r="I74" s="130"/>
      <c r="J74" s="130"/>
    </row>
    <row r="75" spans="1:10" x14ac:dyDescent="0.25">
      <c r="F75" s="196"/>
      <c r="G75" s="130"/>
      <c r="H75" s="196"/>
      <c r="I75" s="130"/>
      <c r="J75" s="130"/>
    </row>
    <row r="76" spans="1:10" x14ac:dyDescent="0.25">
      <c r="F76" s="196"/>
      <c r="G76" s="130"/>
      <c r="H76" s="196"/>
      <c r="I76" s="130"/>
      <c r="J76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8">
    <mergeCell ref="I71:J71"/>
    <mergeCell ref="C71:E71"/>
    <mergeCell ref="I72:J72"/>
    <mergeCell ref="C72:E72"/>
    <mergeCell ref="I73:J73"/>
    <mergeCell ref="I68:J68"/>
    <mergeCell ref="C68:E68"/>
    <mergeCell ref="I69:J69"/>
    <mergeCell ref="C69:E69"/>
    <mergeCell ref="I70:J70"/>
    <mergeCell ref="C70:E70"/>
    <mergeCell ref="I65:J65"/>
    <mergeCell ref="C65:E65"/>
    <mergeCell ref="I66:J66"/>
    <mergeCell ref="C66:E66"/>
    <mergeCell ref="I67:J67"/>
    <mergeCell ref="C67:E67"/>
    <mergeCell ref="I62:J62"/>
    <mergeCell ref="C62:E62"/>
    <mergeCell ref="I63:J63"/>
    <mergeCell ref="C63:E63"/>
    <mergeCell ref="I64:J64"/>
    <mergeCell ref="C64:E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54"/>
  <sheetViews>
    <sheetView workbookViewId="0">
      <selection activeCell="F12" sqref="F12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12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3">
      <c r="A1" s="199" t="s">
        <v>6</v>
      </c>
      <c r="B1" s="199"/>
      <c r="C1" s="199"/>
      <c r="D1" s="199"/>
      <c r="E1" s="199"/>
      <c r="F1" s="199"/>
      <c r="G1" s="199"/>
      <c r="AE1" t="s">
        <v>106</v>
      </c>
    </row>
    <row r="2" spans="1:60" ht="25.05" customHeight="1" x14ac:dyDescent="0.25">
      <c r="A2" s="206" t="s">
        <v>105</v>
      </c>
      <c r="B2" s="200"/>
      <c r="C2" s="201" t="s">
        <v>47</v>
      </c>
      <c r="D2" s="202"/>
      <c r="E2" s="202"/>
      <c r="F2" s="202"/>
      <c r="G2" s="208"/>
      <c r="AE2" t="s">
        <v>107</v>
      </c>
    </row>
    <row r="3" spans="1:60" ht="25.05" customHeight="1" x14ac:dyDescent="0.25">
      <c r="A3" s="207" t="s">
        <v>7</v>
      </c>
      <c r="B3" s="205"/>
      <c r="C3" s="203" t="s">
        <v>43</v>
      </c>
      <c r="D3" s="204"/>
      <c r="E3" s="204"/>
      <c r="F3" s="204"/>
      <c r="G3" s="209"/>
      <c r="AE3" t="s">
        <v>108</v>
      </c>
    </row>
    <row r="4" spans="1:60" ht="25.05" hidden="1" customHeight="1" x14ac:dyDescent="0.25">
      <c r="A4" s="207" t="s">
        <v>8</v>
      </c>
      <c r="B4" s="205"/>
      <c r="C4" s="203"/>
      <c r="D4" s="204"/>
      <c r="E4" s="204"/>
      <c r="F4" s="204"/>
      <c r="G4" s="209"/>
      <c r="AE4" t="s">
        <v>109</v>
      </c>
    </row>
    <row r="5" spans="1:60" hidden="1" x14ac:dyDescent="0.25">
      <c r="A5" s="210" t="s">
        <v>110</v>
      </c>
      <c r="B5" s="211"/>
      <c r="C5" s="212"/>
      <c r="D5" s="213"/>
      <c r="E5" s="213"/>
      <c r="F5" s="213"/>
      <c r="G5" s="214"/>
      <c r="AE5" t="s">
        <v>111</v>
      </c>
    </row>
    <row r="7" spans="1:60" ht="39.6" x14ac:dyDescent="0.25">
      <c r="A7" s="219" t="s">
        <v>112</v>
      </c>
      <c r="B7" s="220" t="s">
        <v>113</v>
      </c>
      <c r="C7" s="220" t="s">
        <v>114</v>
      </c>
      <c r="D7" s="219" t="s">
        <v>115</v>
      </c>
      <c r="E7" s="219" t="s">
        <v>116</v>
      </c>
      <c r="F7" s="215" t="s">
        <v>117</v>
      </c>
      <c r="G7" s="238" t="s">
        <v>28</v>
      </c>
      <c r="H7" s="239" t="s">
        <v>29</v>
      </c>
      <c r="I7" s="239" t="s">
        <v>118</v>
      </c>
      <c r="J7" s="239" t="s">
        <v>30</v>
      </c>
      <c r="K7" s="239" t="s">
        <v>119</v>
      </c>
      <c r="L7" s="239" t="s">
        <v>120</v>
      </c>
      <c r="M7" s="239" t="s">
        <v>121</v>
      </c>
      <c r="N7" s="239" t="s">
        <v>122</v>
      </c>
      <c r="O7" s="239" t="s">
        <v>123</v>
      </c>
      <c r="P7" s="239" t="s">
        <v>124</v>
      </c>
      <c r="Q7" s="239" t="s">
        <v>125</v>
      </c>
      <c r="R7" s="239" t="s">
        <v>126</v>
      </c>
      <c r="S7" s="239" t="s">
        <v>127</v>
      </c>
      <c r="T7" s="239" t="s">
        <v>128</v>
      </c>
      <c r="U7" s="222" t="s">
        <v>129</v>
      </c>
    </row>
    <row r="8" spans="1:60" x14ac:dyDescent="0.25">
      <c r="A8" s="240" t="s">
        <v>130</v>
      </c>
      <c r="B8" s="241" t="s">
        <v>57</v>
      </c>
      <c r="C8" s="242" t="s">
        <v>58</v>
      </c>
      <c r="D8" s="243"/>
      <c r="E8" s="244"/>
      <c r="F8" s="245"/>
      <c r="G8" s="245">
        <f>SUMIF(AE9:AE12,"&lt;&gt;NOR",G9:G12)</f>
        <v>0</v>
      </c>
      <c r="H8" s="245"/>
      <c r="I8" s="245">
        <f>SUM(I9:I12)</f>
        <v>0</v>
      </c>
      <c r="J8" s="245"/>
      <c r="K8" s="245">
        <f>SUM(K9:K12)</f>
        <v>0</v>
      </c>
      <c r="L8" s="245"/>
      <c r="M8" s="245">
        <f>SUM(M9:M12)</f>
        <v>0</v>
      </c>
      <c r="N8" s="221"/>
      <c r="O8" s="221">
        <f>SUM(O9:O12)</f>
        <v>0</v>
      </c>
      <c r="P8" s="221"/>
      <c r="Q8" s="221">
        <f>SUM(Q9:Q12)</f>
        <v>0</v>
      </c>
      <c r="R8" s="221"/>
      <c r="S8" s="221"/>
      <c r="T8" s="240"/>
      <c r="U8" s="221">
        <f>SUM(U9:U12)</f>
        <v>59.63</v>
      </c>
      <c r="AE8" t="s">
        <v>131</v>
      </c>
    </row>
    <row r="9" spans="1:60" outlineLevel="1" x14ac:dyDescent="0.25">
      <c r="A9" s="217">
        <v>1</v>
      </c>
      <c r="B9" s="223" t="s">
        <v>132</v>
      </c>
      <c r="C9" s="268" t="s">
        <v>133</v>
      </c>
      <c r="D9" s="225" t="s">
        <v>134</v>
      </c>
      <c r="E9" s="232">
        <v>33.9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15</v>
      </c>
      <c r="M9" s="236">
        <f>G9*(1+L9/100)</f>
        <v>0</v>
      </c>
      <c r="N9" s="226">
        <v>0</v>
      </c>
      <c r="O9" s="226">
        <f>ROUND(E9*N9,5)</f>
        <v>0</v>
      </c>
      <c r="P9" s="226">
        <v>0</v>
      </c>
      <c r="Q9" s="226">
        <f>ROUND(E9*P9,5)</f>
        <v>0</v>
      </c>
      <c r="R9" s="226"/>
      <c r="S9" s="226"/>
      <c r="T9" s="227">
        <v>1.4379999999999999</v>
      </c>
      <c r="U9" s="226">
        <f>ROUND(E9*T9,2)</f>
        <v>48.75</v>
      </c>
      <c r="V9" s="216"/>
      <c r="W9" s="216"/>
      <c r="X9" s="216"/>
      <c r="Y9" s="216"/>
      <c r="Z9" s="216"/>
      <c r="AA9" s="216"/>
      <c r="AB9" s="216"/>
      <c r="AC9" s="216"/>
      <c r="AD9" s="216"/>
      <c r="AE9" s="216" t="s">
        <v>135</v>
      </c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</row>
    <row r="10" spans="1:60" outlineLevel="1" x14ac:dyDescent="0.25">
      <c r="A10" s="217"/>
      <c r="B10" s="223"/>
      <c r="C10" s="269" t="s">
        <v>136</v>
      </c>
      <c r="D10" s="228"/>
      <c r="E10" s="233">
        <v>33.9</v>
      </c>
      <c r="F10" s="236"/>
      <c r="G10" s="236"/>
      <c r="H10" s="236"/>
      <c r="I10" s="236"/>
      <c r="J10" s="236"/>
      <c r="K10" s="236"/>
      <c r="L10" s="236"/>
      <c r="M10" s="236"/>
      <c r="N10" s="226"/>
      <c r="O10" s="226"/>
      <c r="P10" s="226"/>
      <c r="Q10" s="226"/>
      <c r="R10" s="226"/>
      <c r="S10" s="226"/>
      <c r="T10" s="227"/>
      <c r="U10" s="226"/>
      <c r="V10" s="216"/>
      <c r="W10" s="216"/>
      <c r="X10" s="216"/>
      <c r="Y10" s="216"/>
      <c r="Z10" s="216"/>
      <c r="AA10" s="216"/>
      <c r="AB10" s="216"/>
      <c r="AC10" s="216"/>
      <c r="AD10" s="216"/>
      <c r="AE10" s="216" t="s">
        <v>137</v>
      </c>
      <c r="AF10" s="216">
        <v>0</v>
      </c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</row>
    <row r="11" spans="1:60" outlineLevel="1" x14ac:dyDescent="0.25">
      <c r="A11" s="217">
        <v>2</v>
      </c>
      <c r="B11" s="223" t="s">
        <v>138</v>
      </c>
      <c r="C11" s="268" t="s">
        <v>139</v>
      </c>
      <c r="D11" s="225" t="s">
        <v>134</v>
      </c>
      <c r="E11" s="232">
        <v>32.978999999999999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15</v>
      </c>
      <c r="M11" s="236">
        <f>G11*(1+L11/100)</f>
        <v>0</v>
      </c>
      <c r="N11" s="226">
        <v>0</v>
      </c>
      <c r="O11" s="226">
        <f>ROUND(E11*N11,5)</f>
        <v>0</v>
      </c>
      <c r="P11" s="226">
        <v>0</v>
      </c>
      <c r="Q11" s="226">
        <f>ROUND(E11*P11,5)</f>
        <v>0</v>
      </c>
      <c r="R11" s="226"/>
      <c r="S11" s="226"/>
      <c r="T11" s="227">
        <v>0.33</v>
      </c>
      <c r="U11" s="226">
        <f>ROUND(E11*T11,2)</f>
        <v>10.88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 t="s">
        <v>140</v>
      </c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</row>
    <row r="12" spans="1:60" ht="30.6" outlineLevel="1" x14ac:dyDescent="0.25">
      <c r="A12" s="217"/>
      <c r="B12" s="223"/>
      <c r="C12" s="269" t="s">
        <v>141</v>
      </c>
      <c r="D12" s="228"/>
      <c r="E12" s="233">
        <v>32.978999999999999</v>
      </c>
      <c r="F12" s="236"/>
      <c r="G12" s="236"/>
      <c r="H12" s="236"/>
      <c r="I12" s="236"/>
      <c r="J12" s="236"/>
      <c r="K12" s="236"/>
      <c r="L12" s="236"/>
      <c r="M12" s="236"/>
      <c r="N12" s="226"/>
      <c r="O12" s="226"/>
      <c r="P12" s="226"/>
      <c r="Q12" s="226"/>
      <c r="R12" s="226"/>
      <c r="S12" s="226"/>
      <c r="T12" s="227"/>
      <c r="U12" s="226"/>
      <c r="V12" s="216"/>
      <c r="W12" s="216"/>
      <c r="X12" s="216"/>
      <c r="Y12" s="216"/>
      <c r="Z12" s="216"/>
      <c r="AA12" s="216"/>
      <c r="AB12" s="216"/>
      <c r="AC12" s="216"/>
      <c r="AD12" s="216"/>
      <c r="AE12" s="216" t="s">
        <v>137</v>
      </c>
      <c r="AF12" s="216">
        <v>0</v>
      </c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</row>
    <row r="13" spans="1:60" x14ac:dyDescent="0.25">
      <c r="A13" s="218" t="s">
        <v>130</v>
      </c>
      <c r="B13" s="224" t="s">
        <v>59</v>
      </c>
      <c r="C13" s="270" t="s">
        <v>60</v>
      </c>
      <c r="D13" s="229"/>
      <c r="E13" s="234"/>
      <c r="F13" s="237"/>
      <c r="G13" s="237">
        <f>SUMIF(AE14:AE25,"&lt;&gt;NOR",G14:G25)</f>
        <v>0</v>
      </c>
      <c r="H13" s="237"/>
      <c r="I13" s="237">
        <f>SUM(I14:I25)</f>
        <v>0</v>
      </c>
      <c r="J13" s="237"/>
      <c r="K13" s="237">
        <f>SUM(K14:K25)</f>
        <v>0</v>
      </c>
      <c r="L13" s="237"/>
      <c r="M13" s="237">
        <f>SUM(M14:M25)</f>
        <v>0</v>
      </c>
      <c r="N13" s="230"/>
      <c r="O13" s="230">
        <f>SUM(O14:O25)</f>
        <v>269.89592999999996</v>
      </c>
      <c r="P13" s="230"/>
      <c r="Q13" s="230">
        <f>SUM(Q14:Q25)</f>
        <v>0</v>
      </c>
      <c r="R13" s="230"/>
      <c r="S13" s="230"/>
      <c r="T13" s="231"/>
      <c r="U13" s="230">
        <f>SUM(U14:U25)</f>
        <v>266.12</v>
      </c>
      <c r="AE13" t="s">
        <v>131</v>
      </c>
    </row>
    <row r="14" spans="1:60" outlineLevel="1" x14ac:dyDescent="0.25">
      <c r="A14" s="217">
        <v>3</v>
      </c>
      <c r="B14" s="223" t="s">
        <v>142</v>
      </c>
      <c r="C14" s="268" t="s">
        <v>143</v>
      </c>
      <c r="D14" s="225" t="s">
        <v>134</v>
      </c>
      <c r="E14" s="232">
        <v>32.978999999999999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15</v>
      </c>
      <c r="M14" s="236">
        <f>G14*(1+L14/100)</f>
        <v>0</v>
      </c>
      <c r="N14" s="226">
        <v>2.5249999999999999</v>
      </c>
      <c r="O14" s="226">
        <f>ROUND(E14*N14,5)</f>
        <v>83.271979999999999</v>
      </c>
      <c r="P14" s="226">
        <v>0</v>
      </c>
      <c r="Q14" s="226">
        <f>ROUND(E14*P14,5)</f>
        <v>0</v>
      </c>
      <c r="R14" s="226"/>
      <c r="S14" s="226"/>
      <c r="T14" s="227">
        <v>0.48</v>
      </c>
      <c r="U14" s="226">
        <f>ROUND(E14*T14,2)</f>
        <v>15.83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 t="s">
        <v>140</v>
      </c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</row>
    <row r="15" spans="1:60" ht="30.6" outlineLevel="1" x14ac:dyDescent="0.25">
      <c r="A15" s="217"/>
      <c r="B15" s="223"/>
      <c r="C15" s="269" t="s">
        <v>141</v>
      </c>
      <c r="D15" s="228"/>
      <c r="E15" s="233">
        <v>32.978999999999999</v>
      </c>
      <c r="F15" s="236"/>
      <c r="G15" s="236"/>
      <c r="H15" s="236"/>
      <c r="I15" s="236"/>
      <c r="J15" s="236"/>
      <c r="K15" s="236"/>
      <c r="L15" s="236"/>
      <c r="M15" s="236"/>
      <c r="N15" s="226"/>
      <c r="O15" s="226"/>
      <c r="P15" s="226"/>
      <c r="Q15" s="226"/>
      <c r="R15" s="226"/>
      <c r="S15" s="226"/>
      <c r="T15" s="227"/>
      <c r="U15" s="226"/>
      <c r="V15" s="216"/>
      <c r="W15" s="216"/>
      <c r="X15" s="216"/>
      <c r="Y15" s="216"/>
      <c r="Z15" s="216"/>
      <c r="AA15" s="216"/>
      <c r="AB15" s="216"/>
      <c r="AC15" s="216"/>
      <c r="AD15" s="216"/>
      <c r="AE15" s="216" t="s">
        <v>137</v>
      </c>
      <c r="AF15" s="216">
        <v>0</v>
      </c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</row>
    <row r="16" spans="1:60" ht="20.399999999999999" outlineLevel="1" x14ac:dyDescent="0.25">
      <c r="A16" s="217">
        <v>4</v>
      </c>
      <c r="B16" s="223" t="s">
        <v>144</v>
      </c>
      <c r="C16" s="268" t="s">
        <v>145</v>
      </c>
      <c r="D16" s="225" t="s">
        <v>146</v>
      </c>
      <c r="E16" s="232">
        <v>58.8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15</v>
      </c>
      <c r="M16" s="236">
        <f>G16*(1+L16/100)</f>
        <v>0</v>
      </c>
      <c r="N16" s="226">
        <v>0.44379999999999997</v>
      </c>
      <c r="O16" s="226">
        <f>ROUND(E16*N16,5)</f>
        <v>26.09544</v>
      </c>
      <c r="P16" s="226">
        <v>0</v>
      </c>
      <c r="Q16" s="226">
        <f>ROUND(E16*P16,5)</f>
        <v>0</v>
      </c>
      <c r="R16" s="226"/>
      <c r="S16" s="226"/>
      <c r="T16" s="227">
        <v>0.80706999999999995</v>
      </c>
      <c r="U16" s="226">
        <f>ROUND(E16*T16,2)</f>
        <v>47.46</v>
      </c>
      <c r="V16" s="216"/>
      <c r="W16" s="216"/>
      <c r="X16" s="216"/>
      <c r="Y16" s="216"/>
      <c r="Z16" s="216"/>
      <c r="AA16" s="216"/>
      <c r="AB16" s="216"/>
      <c r="AC16" s="216"/>
      <c r="AD16" s="216"/>
      <c r="AE16" s="216" t="s">
        <v>135</v>
      </c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</row>
    <row r="17" spans="1:60" ht="20.399999999999999" outlineLevel="1" x14ac:dyDescent="0.25">
      <c r="A17" s="217"/>
      <c r="B17" s="223"/>
      <c r="C17" s="269" t="s">
        <v>147</v>
      </c>
      <c r="D17" s="228"/>
      <c r="E17" s="233">
        <v>53.8</v>
      </c>
      <c r="F17" s="236"/>
      <c r="G17" s="236"/>
      <c r="H17" s="236"/>
      <c r="I17" s="236"/>
      <c r="J17" s="236"/>
      <c r="K17" s="236"/>
      <c r="L17" s="236"/>
      <c r="M17" s="236"/>
      <c r="N17" s="226"/>
      <c r="O17" s="226"/>
      <c r="P17" s="226"/>
      <c r="Q17" s="226"/>
      <c r="R17" s="226"/>
      <c r="S17" s="226"/>
      <c r="T17" s="227"/>
      <c r="U17" s="226"/>
      <c r="V17" s="216"/>
      <c r="W17" s="216"/>
      <c r="X17" s="216"/>
      <c r="Y17" s="216"/>
      <c r="Z17" s="216"/>
      <c r="AA17" s="216"/>
      <c r="AB17" s="216"/>
      <c r="AC17" s="216"/>
      <c r="AD17" s="216"/>
      <c r="AE17" s="216" t="s">
        <v>137</v>
      </c>
      <c r="AF17" s="216">
        <v>0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</row>
    <row r="18" spans="1:60" outlineLevel="1" x14ac:dyDescent="0.25">
      <c r="A18" s="217"/>
      <c r="B18" s="223"/>
      <c r="C18" s="269" t="s">
        <v>148</v>
      </c>
      <c r="D18" s="228"/>
      <c r="E18" s="233">
        <v>5</v>
      </c>
      <c r="F18" s="236"/>
      <c r="G18" s="236"/>
      <c r="H18" s="236"/>
      <c r="I18" s="236"/>
      <c r="J18" s="236"/>
      <c r="K18" s="236"/>
      <c r="L18" s="236"/>
      <c r="M18" s="236"/>
      <c r="N18" s="226"/>
      <c r="O18" s="226"/>
      <c r="P18" s="226"/>
      <c r="Q18" s="226"/>
      <c r="R18" s="226"/>
      <c r="S18" s="226"/>
      <c r="T18" s="227"/>
      <c r="U18" s="226"/>
      <c r="V18" s="216"/>
      <c r="W18" s="216"/>
      <c r="X18" s="216"/>
      <c r="Y18" s="216"/>
      <c r="Z18" s="216"/>
      <c r="AA18" s="216"/>
      <c r="AB18" s="216"/>
      <c r="AC18" s="216"/>
      <c r="AD18" s="216"/>
      <c r="AE18" s="216" t="s">
        <v>137</v>
      </c>
      <c r="AF18" s="216">
        <v>0</v>
      </c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</row>
    <row r="19" spans="1:60" ht="20.399999999999999" outlineLevel="1" x14ac:dyDescent="0.25">
      <c r="A19" s="217">
        <v>5</v>
      </c>
      <c r="B19" s="223" t="s">
        <v>149</v>
      </c>
      <c r="C19" s="268" t="s">
        <v>150</v>
      </c>
      <c r="D19" s="225" t="s">
        <v>151</v>
      </c>
      <c r="E19" s="232">
        <v>48.03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15</v>
      </c>
      <c r="M19" s="236">
        <f>G19*(1+L19/100)</f>
        <v>0</v>
      </c>
      <c r="N19" s="226">
        <v>0.74</v>
      </c>
      <c r="O19" s="226">
        <f>ROUND(E19*N19,5)</f>
        <v>35.542200000000001</v>
      </c>
      <c r="P19" s="226">
        <v>0</v>
      </c>
      <c r="Q19" s="226">
        <f>ROUND(E19*P19,5)</f>
        <v>0</v>
      </c>
      <c r="R19" s="226"/>
      <c r="S19" s="226"/>
      <c r="T19" s="227">
        <v>1.1000000000000001</v>
      </c>
      <c r="U19" s="226">
        <f>ROUND(E19*T19,2)</f>
        <v>52.83</v>
      </c>
      <c r="V19" s="216"/>
      <c r="W19" s="216"/>
      <c r="X19" s="216"/>
      <c r="Y19" s="216"/>
      <c r="Z19" s="216"/>
      <c r="AA19" s="216"/>
      <c r="AB19" s="216"/>
      <c r="AC19" s="216"/>
      <c r="AD19" s="216"/>
      <c r="AE19" s="216" t="s">
        <v>140</v>
      </c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</row>
    <row r="20" spans="1:60" ht="20.399999999999999" outlineLevel="1" x14ac:dyDescent="0.25">
      <c r="A20" s="217"/>
      <c r="B20" s="223"/>
      <c r="C20" s="269" t="s">
        <v>152</v>
      </c>
      <c r="D20" s="228"/>
      <c r="E20" s="233">
        <v>48.03</v>
      </c>
      <c r="F20" s="236"/>
      <c r="G20" s="236"/>
      <c r="H20" s="236"/>
      <c r="I20" s="236"/>
      <c r="J20" s="236"/>
      <c r="K20" s="236"/>
      <c r="L20" s="236"/>
      <c r="M20" s="236"/>
      <c r="N20" s="226"/>
      <c r="O20" s="226"/>
      <c r="P20" s="226"/>
      <c r="Q20" s="226"/>
      <c r="R20" s="226"/>
      <c r="S20" s="226"/>
      <c r="T20" s="227"/>
      <c r="U20" s="226"/>
      <c r="V20" s="216"/>
      <c r="W20" s="216"/>
      <c r="X20" s="216"/>
      <c r="Y20" s="216"/>
      <c r="Z20" s="216"/>
      <c r="AA20" s="216"/>
      <c r="AB20" s="216"/>
      <c r="AC20" s="216"/>
      <c r="AD20" s="216"/>
      <c r="AE20" s="216" t="s">
        <v>137</v>
      </c>
      <c r="AF20" s="216">
        <v>0</v>
      </c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</row>
    <row r="21" spans="1:60" outlineLevel="1" x14ac:dyDescent="0.25">
      <c r="A21" s="217"/>
      <c r="B21" s="223"/>
      <c r="C21" s="269" t="s">
        <v>153</v>
      </c>
      <c r="D21" s="228"/>
      <c r="E21" s="233"/>
      <c r="F21" s="236"/>
      <c r="G21" s="236"/>
      <c r="H21" s="236"/>
      <c r="I21" s="236"/>
      <c r="J21" s="236"/>
      <c r="K21" s="236"/>
      <c r="L21" s="236"/>
      <c r="M21" s="236"/>
      <c r="N21" s="226"/>
      <c r="O21" s="226"/>
      <c r="P21" s="226"/>
      <c r="Q21" s="226"/>
      <c r="R21" s="226"/>
      <c r="S21" s="226"/>
      <c r="T21" s="227"/>
      <c r="U21" s="226"/>
      <c r="V21" s="216"/>
      <c r="W21" s="216"/>
      <c r="X21" s="216"/>
      <c r="Y21" s="216"/>
      <c r="Z21" s="216"/>
      <c r="AA21" s="216"/>
      <c r="AB21" s="216"/>
      <c r="AC21" s="216"/>
      <c r="AD21" s="216"/>
      <c r="AE21" s="216" t="s">
        <v>137</v>
      </c>
      <c r="AF21" s="216">
        <v>0</v>
      </c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</row>
    <row r="22" spans="1:60" outlineLevel="1" x14ac:dyDescent="0.25">
      <c r="A22" s="217">
        <v>6</v>
      </c>
      <c r="B22" s="223" t="s">
        <v>154</v>
      </c>
      <c r="C22" s="268" t="s">
        <v>155</v>
      </c>
      <c r="D22" s="225" t="s">
        <v>134</v>
      </c>
      <c r="E22" s="232">
        <v>30.516749999999998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15</v>
      </c>
      <c r="M22" s="236">
        <f>G22*(1+L22/100)</f>
        <v>0</v>
      </c>
      <c r="N22" s="226">
        <v>1.93971</v>
      </c>
      <c r="O22" s="226">
        <f>ROUND(E22*N22,5)</f>
        <v>59.193649999999998</v>
      </c>
      <c r="P22" s="226">
        <v>0</v>
      </c>
      <c r="Q22" s="226">
        <f>ROUND(E22*P22,5)</f>
        <v>0</v>
      </c>
      <c r="R22" s="226"/>
      <c r="S22" s="226"/>
      <c r="T22" s="227">
        <v>1.5605</v>
      </c>
      <c r="U22" s="226">
        <f>ROUND(E22*T22,2)</f>
        <v>47.62</v>
      </c>
      <c r="V22" s="216"/>
      <c r="W22" s="216"/>
      <c r="X22" s="216"/>
      <c r="Y22" s="216"/>
      <c r="Z22" s="216"/>
      <c r="AA22" s="216"/>
      <c r="AB22" s="216"/>
      <c r="AC22" s="216"/>
      <c r="AD22" s="216"/>
      <c r="AE22" s="216" t="s">
        <v>135</v>
      </c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</row>
    <row r="23" spans="1:60" ht="30.6" outlineLevel="1" x14ac:dyDescent="0.25">
      <c r="A23" s="217"/>
      <c r="B23" s="223"/>
      <c r="C23" s="269" t="s">
        <v>156</v>
      </c>
      <c r="D23" s="228"/>
      <c r="E23" s="233">
        <v>30.516749999999998</v>
      </c>
      <c r="F23" s="236"/>
      <c r="G23" s="236"/>
      <c r="H23" s="236"/>
      <c r="I23" s="236"/>
      <c r="J23" s="236"/>
      <c r="K23" s="236"/>
      <c r="L23" s="236"/>
      <c r="M23" s="236"/>
      <c r="N23" s="226"/>
      <c r="O23" s="226"/>
      <c r="P23" s="226"/>
      <c r="Q23" s="226"/>
      <c r="R23" s="226"/>
      <c r="S23" s="226"/>
      <c r="T23" s="227"/>
      <c r="U23" s="226"/>
      <c r="V23" s="216"/>
      <c r="W23" s="216"/>
      <c r="X23" s="216"/>
      <c r="Y23" s="216"/>
      <c r="Z23" s="216"/>
      <c r="AA23" s="216"/>
      <c r="AB23" s="216"/>
      <c r="AC23" s="216"/>
      <c r="AD23" s="216"/>
      <c r="AE23" s="216" t="s">
        <v>137</v>
      </c>
      <c r="AF23" s="216">
        <v>0</v>
      </c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</row>
    <row r="24" spans="1:60" outlineLevel="1" x14ac:dyDescent="0.25">
      <c r="A24" s="217">
        <v>7</v>
      </c>
      <c r="B24" s="223" t="s">
        <v>157</v>
      </c>
      <c r="C24" s="268" t="s">
        <v>158</v>
      </c>
      <c r="D24" s="225" t="s">
        <v>134</v>
      </c>
      <c r="E24" s="232">
        <v>20.963625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15</v>
      </c>
      <c r="M24" s="236">
        <f>G24*(1+L24/100)</f>
        <v>0</v>
      </c>
      <c r="N24" s="226">
        <v>3.13842</v>
      </c>
      <c r="O24" s="226">
        <f>ROUND(E24*N24,5)</f>
        <v>65.792659999999998</v>
      </c>
      <c r="P24" s="226">
        <v>0</v>
      </c>
      <c r="Q24" s="226">
        <f>ROUND(E24*P24,5)</f>
        <v>0</v>
      </c>
      <c r="R24" s="226"/>
      <c r="S24" s="226"/>
      <c r="T24" s="227">
        <v>4.8836899999999996</v>
      </c>
      <c r="U24" s="226">
        <f>ROUND(E24*T24,2)</f>
        <v>102.38</v>
      </c>
      <c r="V24" s="216"/>
      <c r="W24" s="216"/>
      <c r="X24" s="216"/>
      <c r="Y24" s="216"/>
      <c r="Z24" s="216"/>
      <c r="AA24" s="216"/>
      <c r="AB24" s="216"/>
      <c r="AC24" s="216"/>
      <c r="AD24" s="216"/>
      <c r="AE24" s="216" t="s">
        <v>135</v>
      </c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</row>
    <row r="25" spans="1:60" ht="20.399999999999999" outlineLevel="1" x14ac:dyDescent="0.25">
      <c r="A25" s="217"/>
      <c r="B25" s="223"/>
      <c r="C25" s="269" t="s">
        <v>159</v>
      </c>
      <c r="D25" s="228"/>
      <c r="E25" s="233">
        <v>20.963625</v>
      </c>
      <c r="F25" s="236"/>
      <c r="G25" s="236"/>
      <c r="H25" s="236"/>
      <c r="I25" s="236"/>
      <c r="J25" s="236"/>
      <c r="K25" s="236"/>
      <c r="L25" s="236"/>
      <c r="M25" s="236"/>
      <c r="N25" s="226"/>
      <c r="O25" s="226"/>
      <c r="P25" s="226"/>
      <c r="Q25" s="226"/>
      <c r="R25" s="226"/>
      <c r="S25" s="226"/>
      <c r="T25" s="227"/>
      <c r="U25" s="226"/>
      <c r="V25" s="216"/>
      <c r="W25" s="216"/>
      <c r="X25" s="216"/>
      <c r="Y25" s="216"/>
      <c r="Z25" s="216"/>
      <c r="AA25" s="216"/>
      <c r="AB25" s="216"/>
      <c r="AC25" s="216"/>
      <c r="AD25" s="216"/>
      <c r="AE25" s="216" t="s">
        <v>137</v>
      </c>
      <c r="AF25" s="216">
        <v>0</v>
      </c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</row>
    <row r="26" spans="1:60" x14ac:dyDescent="0.25">
      <c r="A26" s="218" t="s">
        <v>130</v>
      </c>
      <c r="B26" s="224" t="s">
        <v>61</v>
      </c>
      <c r="C26" s="270" t="s">
        <v>62</v>
      </c>
      <c r="D26" s="229"/>
      <c r="E26" s="234"/>
      <c r="F26" s="237"/>
      <c r="G26" s="237">
        <f>SUMIF(AE27:AE48,"&lt;&gt;NOR",G27:G48)</f>
        <v>0</v>
      </c>
      <c r="H26" s="237"/>
      <c r="I26" s="237">
        <f>SUM(I27:I48)</f>
        <v>0</v>
      </c>
      <c r="J26" s="237"/>
      <c r="K26" s="237">
        <f>SUM(K27:K48)</f>
        <v>0</v>
      </c>
      <c r="L26" s="237"/>
      <c r="M26" s="237">
        <f>SUM(M27:M48)</f>
        <v>0</v>
      </c>
      <c r="N26" s="230"/>
      <c r="O26" s="230">
        <f>SUM(O27:O48)</f>
        <v>73.875910000000005</v>
      </c>
      <c r="P26" s="230"/>
      <c r="Q26" s="230">
        <f>SUM(Q27:Q48)</f>
        <v>0</v>
      </c>
      <c r="R26" s="230"/>
      <c r="S26" s="230"/>
      <c r="T26" s="231"/>
      <c r="U26" s="230">
        <f>SUM(U27:U48)</f>
        <v>322.91999999999996</v>
      </c>
      <c r="AE26" t="s">
        <v>131</v>
      </c>
    </row>
    <row r="27" spans="1:60" outlineLevel="1" x14ac:dyDescent="0.25">
      <c r="A27" s="217">
        <v>8</v>
      </c>
      <c r="B27" s="223" t="s">
        <v>160</v>
      </c>
      <c r="C27" s="268" t="s">
        <v>161</v>
      </c>
      <c r="D27" s="225" t="s">
        <v>151</v>
      </c>
      <c r="E27" s="232">
        <v>210.46250000000001</v>
      </c>
      <c r="F27" s="235"/>
      <c r="G27" s="236">
        <f>ROUND(E27*F27,2)</f>
        <v>0</v>
      </c>
      <c r="H27" s="235"/>
      <c r="I27" s="236">
        <f>ROUND(E27*H27,2)</f>
        <v>0</v>
      </c>
      <c r="J27" s="235"/>
      <c r="K27" s="236">
        <f>ROUND(E27*J27,2)</f>
        <v>0</v>
      </c>
      <c r="L27" s="236">
        <v>15</v>
      </c>
      <c r="M27" s="236">
        <f>G27*(1+L27/100)</f>
        <v>0</v>
      </c>
      <c r="N27" s="226">
        <v>0.17818999999999999</v>
      </c>
      <c r="O27" s="226">
        <f>ROUND(E27*N27,5)</f>
        <v>37.502310000000001</v>
      </c>
      <c r="P27" s="226">
        <v>0</v>
      </c>
      <c r="Q27" s="226">
        <f>ROUND(E27*P27,5)</f>
        <v>0</v>
      </c>
      <c r="R27" s="226"/>
      <c r="S27" s="226"/>
      <c r="T27" s="227">
        <v>0.73</v>
      </c>
      <c r="U27" s="226">
        <f>ROUND(E27*T27,2)</f>
        <v>153.63999999999999</v>
      </c>
      <c r="V27" s="216"/>
      <c r="W27" s="216"/>
      <c r="X27" s="216"/>
      <c r="Y27" s="216"/>
      <c r="Z27" s="216"/>
      <c r="AA27" s="216"/>
      <c r="AB27" s="216"/>
      <c r="AC27" s="216"/>
      <c r="AD27" s="216"/>
      <c r="AE27" s="216" t="s">
        <v>140</v>
      </c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</row>
    <row r="28" spans="1:60" outlineLevel="1" x14ac:dyDescent="0.25">
      <c r="A28" s="217"/>
      <c r="B28" s="223"/>
      <c r="C28" s="269" t="s">
        <v>162</v>
      </c>
      <c r="D28" s="228"/>
      <c r="E28" s="233">
        <v>126</v>
      </c>
      <c r="F28" s="236"/>
      <c r="G28" s="236"/>
      <c r="H28" s="236"/>
      <c r="I28" s="236"/>
      <c r="J28" s="236"/>
      <c r="K28" s="236"/>
      <c r="L28" s="236"/>
      <c r="M28" s="236"/>
      <c r="N28" s="226"/>
      <c r="O28" s="226"/>
      <c r="P28" s="226"/>
      <c r="Q28" s="226"/>
      <c r="R28" s="226"/>
      <c r="S28" s="226"/>
      <c r="T28" s="227"/>
      <c r="U28" s="226"/>
      <c r="V28" s="216"/>
      <c r="W28" s="216"/>
      <c r="X28" s="216"/>
      <c r="Y28" s="216"/>
      <c r="Z28" s="216"/>
      <c r="AA28" s="216"/>
      <c r="AB28" s="216"/>
      <c r="AC28" s="216"/>
      <c r="AD28" s="216"/>
      <c r="AE28" s="216" t="s">
        <v>137</v>
      </c>
      <c r="AF28" s="216">
        <v>0</v>
      </c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</row>
    <row r="29" spans="1:60" ht="20.399999999999999" outlineLevel="1" x14ac:dyDescent="0.25">
      <c r="A29" s="217"/>
      <c r="B29" s="223"/>
      <c r="C29" s="269" t="s">
        <v>163</v>
      </c>
      <c r="D29" s="228"/>
      <c r="E29" s="233">
        <v>-13.37</v>
      </c>
      <c r="F29" s="236"/>
      <c r="G29" s="236"/>
      <c r="H29" s="236"/>
      <c r="I29" s="236"/>
      <c r="J29" s="236"/>
      <c r="K29" s="236"/>
      <c r="L29" s="236"/>
      <c r="M29" s="236"/>
      <c r="N29" s="226"/>
      <c r="O29" s="226"/>
      <c r="P29" s="226"/>
      <c r="Q29" s="226"/>
      <c r="R29" s="226"/>
      <c r="S29" s="226"/>
      <c r="T29" s="227"/>
      <c r="U29" s="226"/>
      <c r="V29" s="216"/>
      <c r="W29" s="216"/>
      <c r="X29" s="216"/>
      <c r="Y29" s="216"/>
      <c r="Z29" s="216"/>
      <c r="AA29" s="216"/>
      <c r="AB29" s="216"/>
      <c r="AC29" s="216"/>
      <c r="AD29" s="216"/>
      <c r="AE29" s="216" t="s">
        <v>137</v>
      </c>
      <c r="AF29" s="216">
        <v>0</v>
      </c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</row>
    <row r="30" spans="1:60" outlineLevel="1" x14ac:dyDescent="0.25">
      <c r="A30" s="217"/>
      <c r="B30" s="223"/>
      <c r="C30" s="269" t="s">
        <v>164</v>
      </c>
      <c r="D30" s="228"/>
      <c r="E30" s="233">
        <v>-2.2799999999999998</v>
      </c>
      <c r="F30" s="236"/>
      <c r="G30" s="236"/>
      <c r="H30" s="236"/>
      <c r="I30" s="236"/>
      <c r="J30" s="236"/>
      <c r="K30" s="236"/>
      <c r="L30" s="236"/>
      <c r="M30" s="236"/>
      <c r="N30" s="226"/>
      <c r="O30" s="226"/>
      <c r="P30" s="226"/>
      <c r="Q30" s="226"/>
      <c r="R30" s="226"/>
      <c r="S30" s="226"/>
      <c r="T30" s="227"/>
      <c r="U30" s="226"/>
      <c r="V30" s="216"/>
      <c r="W30" s="216"/>
      <c r="X30" s="216"/>
      <c r="Y30" s="216"/>
      <c r="Z30" s="216"/>
      <c r="AA30" s="216"/>
      <c r="AB30" s="216"/>
      <c r="AC30" s="216"/>
      <c r="AD30" s="216"/>
      <c r="AE30" s="216" t="s">
        <v>137</v>
      </c>
      <c r="AF30" s="216">
        <v>0</v>
      </c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</row>
    <row r="31" spans="1:60" outlineLevel="1" x14ac:dyDescent="0.25">
      <c r="A31" s="217"/>
      <c r="B31" s="223"/>
      <c r="C31" s="269" t="s">
        <v>165</v>
      </c>
      <c r="D31" s="228"/>
      <c r="E31" s="233">
        <v>126</v>
      </c>
      <c r="F31" s="236"/>
      <c r="G31" s="236"/>
      <c r="H31" s="236"/>
      <c r="I31" s="236"/>
      <c r="J31" s="236"/>
      <c r="K31" s="236"/>
      <c r="L31" s="236"/>
      <c r="M31" s="236"/>
      <c r="N31" s="226"/>
      <c r="O31" s="226"/>
      <c r="P31" s="226"/>
      <c r="Q31" s="226"/>
      <c r="R31" s="226"/>
      <c r="S31" s="226"/>
      <c r="T31" s="227"/>
      <c r="U31" s="226"/>
      <c r="V31" s="216"/>
      <c r="W31" s="216"/>
      <c r="X31" s="216"/>
      <c r="Y31" s="216"/>
      <c r="Z31" s="216"/>
      <c r="AA31" s="216"/>
      <c r="AB31" s="216"/>
      <c r="AC31" s="216"/>
      <c r="AD31" s="216"/>
      <c r="AE31" s="216" t="s">
        <v>137</v>
      </c>
      <c r="AF31" s="216">
        <v>0</v>
      </c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</row>
    <row r="32" spans="1:60" ht="30.6" outlineLevel="1" x14ac:dyDescent="0.25">
      <c r="A32" s="217"/>
      <c r="B32" s="223"/>
      <c r="C32" s="269" t="s">
        <v>166</v>
      </c>
      <c r="D32" s="228"/>
      <c r="E32" s="233">
        <v>-16.462499999999999</v>
      </c>
      <c r="F32" s="236"/>
      <c r="G32" s="236"/>
      <c r="H32" s="236"/>
      <c r="I32" s="236"/>
      <c r="J32" s="236"/>
      <c r="K32" s="236"/>
      <c r="L32" s="236"/>
      <c r="M32" s="236"/>
      <c r="N32" s="226"/>
      <c r="O32" s="226"/>
      <c r="P32" s="226"/>
      <c r="Q32" s="226"/>
      <c r="R32" s="226"/>
      <c r="S32" s="226"/>
      <c r="T32" s="227"/>
      <c r="U32" s="226"/>
      <c r="V32" s="216"/>
      <c r="W32" s="216"/>
      <c r="X32" s="216"/>
      <c r="Y32" s="216"/>
      <c r="Z32" s="216"/>
      <c r="AA32" s="216"/>
      <c r="AB32" s="216"/>
      <c r="AC32" s="216"/>
      <c r="AD32" s="216"/>
      <c r="AE32" s="216" t="s">
        <v>137</v>
      </c>
      <c r="AF32" s="216">
        <v>0</v>
      </c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</row>
    <row r="33" spans="1:60" outlineLevel="1" x14ac:dyDescent="0.25">
      <c r="A33" s="217"/>
      <c r="B33" s="223"/>
      <c r="C33" s="269" t="s">
        <v>167</v>
      </c>
      <c r="D33" s="228"/>
      <c r="E33" s="233">
        <v>-9.4250000000000007</v>
      </c>
      <c r="F33" s="236"/>
      <c r="G33" s="236"/>
      <c r="H33" s="236"/>
      <c r="I33" s="236"/>
      <c r="J33" s="236"/>
      <c r="K33" s="236"/>
      <c r="L33" s="236"/>
      <c r="M33" s="236"/>
      <c r="N33" s="226"/>
      <c r="O33" s="226"/>
      <c r="P33" s="226"/>
      <c r="Q33" s="226"/>
      <c r="R33" s="226"/>
      <c r="S33" s="226"/>
      <c r="T33" s="227"/>
      <c r="U33" s="226"/>
      <c r="V33" s="216"/>
      <c r="W33" s="216"/>
      <c r="X33" s="216"/>
      <c r="Y33" s="216"/>
      <c r="Z33" s="216"/>
      <c r="AA33" s="216"/>
      <c r="AB33" s="216"/>
      <c r="AC33" s="216"/>
      <c r="AD33" s="216"/>
      <c r="AE33" s="216" t="s">
        <v>137</v>
      </c>
      <c r="AF33" s="216">
        <v>0</v>
      </c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</row>
    <row r="34" spans="1:60" outlineLevel="1" x14ac:dyDescent="0.25">
      <c r="A34" s="217">
        <v>9</v>
      </c>
      <c r="B34" s="223" t="s">
        <v>168</v>
      </c>
      <c r="C34" s="268" t="s">
        <v>169</v>
      </c>
      <c r="D34" s="225" t="s">
        <v>151</v>
      </c>
      <c r="E34" s="232">
        <v>90.636600000000001</v>
      </c>
      <c r="F34" s="235"/>
      <c r="G34" s="236">
        <f>ROUND(E34*F34,2)</f>
        <v>0</v>
      </c>
      <c r="H34" s="235"/>
      <c r="I34" s="236">
        <f>ROUND(E34*H34,2)</f>
        <v>0</v>
      </c>
      <c r="J34" s="235"/>
      <c r="K34" s="236">
        <f>ROUND(E34*J34,2)</f>
        <v>0</v>
      </c>
      <c r="L34" s="236">
        <v>15</v>
      </c>
      <c r="M34" s="236">
        <f>G34*(1+L34/100)</f>
        <v>0</v>
      </c>
      <c r="N34" s="226">
        <v>0.21246000000000001</v>
      </c>
      <c r="O34" s="226">
        <f>ROUND(E34*N34,5)</f>
        <v>19.25665</v>
      </c>
      <c r="P34" s="226">
        <v>0</v>
      </c>
      <c r="Q34" s="226">
        <f>ROUND(E34*P34,5)</f>
        <v>0</v>
      </c>
      <c r="R34" s="226"/>
      <c r="S34" s="226"/>
      <c r="T34" s="227">
        <v>0.73</v>
      </c>
      <c r="U34" s="226">
        <f>ROUND(E34*T34,2)</f>
        <v>66.16</v>
      </c>
      <c r="V34" s="216"/>
      <c r="W34" s="216"/>
      <c r="X34" s="216"/>
      <c r="Y34" s="216"/>
      <c r="Z34" s="216"/>
      <c r="AA34" s="216"/>
      <c r="AB34" s="216"/>
      <c r="AC34" s="216"/>
      <c r="AD34" s="216"/>
      <c r="AE34" s="216" t="s">
        <v>140</v>
      </c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</row>
    <row r="35" spans="1:60" ht="20.399999999999999" outlineLevel="1" x14ac:dyDescent="0.25">
      <c r="A35" s="217"/>
      <c r="B35" s="223"/>
      <c r="C35" s="269" t="s">
        <v>170</v>
      </c>
      <c r="D35" s="228"/>
      <c r="E35" s="233">
        <v>70.25</v>
      </c>
      <c r="F35" s="236"/>
      <c r="G35" s="236"/>
      <c r="H35" s="236"/>
      <c r="I35" s="236"/>
      <c r="J35" s="236"/>
      <c r="K35" s="236"/>
      <c r="L35" s="236"/>
      <c r="M35" s="236"/>
      <c r="N35" s="226"/>
      <c r="O35" s="226"/>
      <c r="P35" s="226"/>
      <c r="Q35" s="226"/>
      <c r="R35" s="226"/>
      <c r="S35" s="226"/>
      <c r="T35" s="227"/>
      <c r="U35" s="226"/>
      <c r="V35" s="216"/>
      <c r="W35" s="216"/>
      <c r="X35" s="216"/>
      <c r="Y35" s="216"/>
      <c r="Z35" s="216"/>
      <c r="AA35" s="216"/>
      <c r="AB35" s="216"/>
      <c r="AC35" s="216"/>
      <c r="AD35" s="216"/>
      <c r="AE35" s="216" t="s">
        <v>137</v>
      </c>
      <c r="AF35" s="216">
        <v>0</v>
      </c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</row>
    <row r="36" spans="1:60" outlineLevel="1" x14ac:dyDescent="0.25">
      <c r="A36" s="217"/>
      <c r="B36" s="223"/>
      <c r="C36" s="269" t="s">
        <v>171</v>
      </c>
      <c r="D36" s="228"/>
      <c r="E36" s="233">
        <v>-8.7062000000000008</v>
      </c>
      <c r="F36" s="236"/>
      <c r="G36" s="236"/>
      <c r="H36" s="236"/>
      <c r="I36" s="236"/>
      <c r="J36" s="236"/>
      <c r="K36" s="236"/>
      <c r="L36" s="236"/>
      <c r="M36" s="236"/>
      <c r="N36" s="226"/>
      <c r="O36" s="226"/>
      <c r="P36" s="226"/>
      <c r="Q36" s="226"/>
      <c r="R36" s="226"/>
      <c r="S36" s="226"/>
      <c r="T36" s="227"/>
      <c r="U36" s="226"/>
      <c r="V36" s="216"/>
      <c r="W36" s="216"/>
      <c r="X36" s="216"/>
      <c r="Y36" s="216"/>
      <c r="Z36" s="216"/>
      <c r="AA36" s="216"/>
      <c r="AB36" s="216"/>
      <c r="AC36" s="216"/>
      <c r="AD36" s="216"/>
      <c r="AE36" s="216" t="s">
        <v>137</v>
      </c>
      <c r="AF36" s="216">
        <v>0</v>
      </c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</row>
    <row r="37" spans="1:60" outlineLevel="1" x14ac:dyDescent="0.25">
      <c r="A37" s="217"/>
      <c r="B37" s="223"/>
      <c r="C37" s="269" t="s">
        <v>172</v>
      </c>
      <c r="D37" s="228"/>
      <c r="E37" s="233">
        <v>35.375</v>
      </c>
      <c r="F37" s="236"/>
      <c r="G37" s="236"/>
      <c r="H37" s="236"/>
      <c r="I37" s="236"/>
      <c r="J37" s="236"/>
      <c r="K37" s="236"/>
      <c r="L37" s="236"/>
      <c r="M37" s="236"/>
      <c r="N37" s="226"/>
      <c r="O37" s="226"/>
      <c r="P37" s="226"/>
      <c r="Q37" s="226"/>
      <c r="R37" s="226"/>
      <c r="S37" s="226"/>
      <c r="T37" s="227"/>
      <c r="U37" s="226"/>
      <c r="V37" s="216"/>
      <c r="W37" s="216"/>
      <c r="X37" s="216"/>
      <c r="Y37" s="216"/>
      <c r="Z37" s="216"/>
      <c r="AA37" s="216"/>
      <c r="AB37" s="216"/>
      <c r="AC37" s="216"/>
      <c r="AD37" s="216"/>
      <c r="AE37" s="216" t="s">
        <v>137</v>
      </c>
      <c r="AF37" s="216">
        <v>0</v>
      </c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</row>
    <row r="38" spans="1:60" outlineLevel="1" x14ac:dyDescent="0.25">
      <c r="A38" s="217"/>
      <c r="B38" s="223"/>
      <c r="C38" s="269" t="s">
        <v>173</v>
      </c>
      <c r="D38" s="228"/>
      <c r="E38" s="233">
        <v>-6.2821999999999996</v>
      </c>
      <c r="F38" s="236"/>
      <c r="G38" s="236"/>
      <c r="H38" s="236"/>
      <c r="I38" s="236"/>
      <c r="J38" s="236"/>
      <c r="K38" s="236"/>
      <c r="L38" s="236"/>
      <c r="M38" s="236"/>
      <c r="N38" s="226"/>
      <c r="O38" s="226"/>
      <c r="P38" s="226"/>
      <c r="Q38" s="226"/>
      <c r="R38" s="226"/>
      <c r="S38" s="226"/>
      <c r="T38" s="227"/>
      <c r="U38" s="226"/>
      <c r="V38" s="216"/>
      <c r="W38" s="216"/>
      <c r="X38" s="216"/>
      <c r="Y38" s="216"/>
      <c r="Z38" s="216"/>
      <c r="AA38" s="216"/>
      <c r="AB38" s="216"/>
      <c r="AC38" s="216"/>
      <c r="AD38" s="216"/>
      <c r="AE38" s="216" t="s">
        <v>137</v>
      </c>
      <c r="AF38" s="216">
        <v>0</v>
      </c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</row>
    <row r="39" spans="1:60" outlineLevel="1" x14ac:dyDescent="0.25">
      <c r="A39" s="217">
        <v>10</v>
      </c>
      <c r="B39" s="223" t="s">
        <v>174</v>
      </c>
      <c r="C39" s="268" t="s">
        <v>175</v>
      </c>
      <c r="D39" s="225" t="s">
        <v>151</v>
      </c>
      <c r="E39" s="232">
        <v>158.273</v>
      </c>
      <c r="F39" s="235"/>
      <c r="G39" s="236">
        <f>ROUND(E39*F39,2)</f>
        <v>0</v>
      </c>
      <c r="H39" s="235"/>
      <c r="I39" s="236">
        <f>ROUND(E39*H39,2)</f>
        <v>0</v>
      </c>
      <c r="J39" s="235"/>
      <c r="K39" s="236">
        <f>ROUND(E39*J39,2)</f>
        <v>0</v>
      </c>
      <c r="L39" s="236">
        <v>15</v>
      </c>
      <c r="M39" s="236">
        <f>G39*(1+L39/100)</f>
        <v>0</v>
      </c>
      <c r="N39" s="226">
        <v>0.10793</v>
      </c>
      <c r="O39" s="226">
        <f>ROUND(E39*N39,5)</f>
        <v>17.0824</v>
      </c>
      <c r="P39" s="226">
        <v>0</v>
      </c>
      <c r="Q39" s="226">
        <f>ROUND(E39*P39,5)</f>
        <v>0</v>
      </c>
      <c r="R39" s="226"/>
      <c r="S39" s="226"/>
      <c r="T39" s="227">
        <v>0.52700000000000002</v>
      </c>
      <c r="U39" s="226">
        <f>ROUND(E39*T39,2)</f>
        <v>83.41</v>
      </c>
      <c r="V39" s="216"/>
      <c r="W39" s="216"/>
      <c r="X39" s="216"/>
      <c r="Y39" s="216"/>
      <c r="Z39" s="216"/>
      <c r="AA39" s="216"/>
      <c r="AB39" s="216"/>
      <c r="AC39" s="216"/>
      <c r="AD39" s="216"/>
      <c r="AE39" s="216" t="s">
        <v>140</v>
      </c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</row>
    <row r="40" spans="1:60" ht="20.399999999999999" outlineLevel="1" x14ac:dyDescent="0.25">
      <c r="A40" s="217"/>
      <c r="B40" s="223"/>
      <c r="C40" s="269" t="s">
        <v>176</v>
      </c>
      <c r="D40" s="228"/>
      <c r="E40" s="233">
        <v>98.504999999999995</v>
      </c>
      <c r="F40" s="236"/>
      <c r="G40" s="236"/>
      <c r="H40" s="236"/>
      <c r="I40" s="236"/>
      <c r="J40" s="236"/>
      <c r="K40" s="236"/>
      <c r="L40" s="236"/>
      <c r="M40" s="236"/>
      <c r="N40" s="226"/>
      <c r="O40" s="226"/>
      <c r="P40" s="226"/>
      <c r="Q40" s="226"/>
      <c r="R40" s="226"/>
      <c r="S40" s="226"/>
      <c r="T40" s="227"/>
      <c r="U40" s="226"/>
      <c r="V40" s="216"/>
      <c r="W40" s="216"/>
      <c r="X40" s="216"/>
      <c r="Y40" s="216"/>
      <c r="Z40" s="216"/>
      <c r="AA40" s="216"/>
      <c r="AB40" s="216"/>
      <c r="AC40" s="216"/>
      <c r="AD40" s="216"/>
      <c r="AE40" s="216" t="s">
        <v>137</v>
      </c>
      <c r="AF40" s="216">
        <v>0</v>
      </c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</row>
    <row r="41" spans="1:60" outlineLevel="1" x14ac:dyDescent="0.25">
      <c r="A41" s="217"/>
      <c r="B41" s="223"/>
      <c r="C41" s="269" t="s">
        <v>177</v>
      </c>
      <c r="D41" s="228"/>
      <c r="E41" s="233">
        <v>-14.342000000000001</v>
      </c>
      <c r="F41" s="236"/>
      <c r="G41" s="236"/>
      <c r="H41" s="236"/>
      <c r="I41" s="236"/>
      <c r="J41" s="236"/>
      <c r="K41" s="236"/>
      <c r="L41" s="236"/>
      <c r="M41" s="236"/>
      <c r="N41" s="226"/>
      <c r="O41" s="226"/>
      <c r="P41" s="226"/>
      <c r="Q41" s="226"/>
      <c r="R41" s="226"/>
      <c r="S41" s="226"/>
      <c r="T41" s="227"/>
      <c r="U41" s="226"/>
      <c r="V41" s="216"/>
      <c r="W41" s="216"/>
      <c r="X41" s="216"/>
      <c r="Y41" s="216"/>
      <c r="Z41" s="216"/>
      <c r="AA41" s="216"/>
      <c r="AB41" s="216"/>
      <c r="AC41" s="216"/>
      <c r="AD41" s="216"/>
      <c r="AE41" s="216" t="s">
        <v>137</v>
      </c>
      <c r="AF41" s="216">
        <v>0</v>
      </c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</row>
    <row r="42" spans="1:60" outlineLevel="1" x14ac:dyDescent="0.25">
      <c r="A42" s="217"/>
      <c r="B42" s="223"/>
      <c r="C42" s="269" t="s">
        <v>178</v>
      </c>
      <c r="D42" s="228"/>
      <c r="E42" s="233">
        <v>84.7</v>
      </c>
      <c r="F42" s="236"/>
      <c r="G42" s="236"/>
      <c r="H42" s="236"/>
      <c r="I42" s="236"/>
      <c r="J42" s="236"/>
      <c r="K42" s="236"/>
      <c r="L42" s="236"/>
      <c r="M42" s="236"/>
      <c r="N42" s="226"/>
      <c r="O42" s="226"/>
      <c r="P42" s="226"/>
      <c r="Q42" s="226"/>
      <c r="R42" s="226"/>
      <c r="S42" s="226"/>
      <c r="T42" s="227"/>
      <c r="U42" s="226"/>
      <c r="V42" s="216"/>
      <c r="W42" s="216"/>
      <c r="X42" s="216"/>
      <c r="Y42" s="216"/>
      <c r="Z42" s="216"/>
      <c r="AA42" s="216"/>
      <c r="AB42" s="216"/>
      <c r="AC42" s="216"/>
      <c r="AD42" s="216"/>
      <c r="AE42" s="216" t="s">
        <v>137</v>
      </c>
      <c r="AF42" s="216">
        <v>0</v>
      </c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</row>
    <row r="43" spans="1:60" outlineLevel="1" x14ac:dyDescent="0.25">
      <c r="A43" s="217"/>
      <c r="B43" s="223"/>
      <c r="C43" s="269" t="s">
        <v>179</v>
      </c>
      <c r="D43" s="228"/>
      <c r="E43" s="233">
        <v>-10.59</v>
      </c>
      <c r="F43" s="236"/>
      <c r="G43" s="236"/>
      <c r="H43" s="236"/>
      <c r="I43" s="236"/>
      <c r="J43" s="236"/>
      <c r="K43" s="236"/>
      <c r="L43" s="236"/>
      <c r="M43" s="236"/>
      <c r="N43" s="226"/>
      <c r="O43" s="226"/>
      <c r="P43" s="226"/>
      <c r="Q43" s="226"/>
      <c r="R43" s="226"/>
      <c r="S43" s="226"/>
      <c r="T43" s="227"/>
      <c r="U43" s="226"/>
      <c r="V43" s="216"/>
      <c r="W43" s="216"/>
      <c r="X43" s="216"/>
      <c r="Y43" s="216"/>
      <c r="Z43" s="216"/>
      <c r="AA43" s="216"/>
      <c r="AB43" s="216"/>
      <c r="AC43" s="216"/>
      <c r="AD43" s="216"/>
      <c r="AE43" s="216" t="s">
        <v>137</v>
      </c>
      <c r="AF43" s="216">
        <v>0</v>
      </c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</row>
    <row r="44" spans="1:60" ht="20.399999999999999" outlineLevel="1" x14ac:dyDescent="0.25">
      <c r="A44" s="217">
        <v>11</v>
      </c>
      <c r="B44" s="223" t="s">
        <v>180</v>
      </c>
      <c r="C44" s="268" t="s">
        <v>181</v>
      </c>
      <c r="D44" s="225" t="s">
        <v>146</v>
      </c>
      <c r="E44" s="232">
        <v>11.75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15</v>
      </c>
      <c r="M44" s="236">
        <f>G44*(1+L44/100)</f>
        <v>0</v>
      </c>
      <c r="N44" s="226">
        <v>0</v>
      </c>
      <c r="O44" s="226">
        <f>ROUND(E44*N44,5)</f>
        <v>0</v>
      </c>
      <c r="P44" s="226">
        <v>0</v>
      </c>
      <c r="Q44" s="226">
        <f>ROUND(E44*P44,5)</f>
        <v>0</v>
      </c>
      <c r="R44" s="226"/>
      <c r="S44" s="226"/>
      <c r="T44" s="227">
        <v>0</v>
      </c>
      <c r="U44" s="226">
        <f>ROUND(E44*T44,2)</f>
        <v>0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6" t="s">
        <v>140</v>
      </c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</row>
    <row r="45" spans="1:60" outlineLevel="1" x14ac:dyDescent="0.25">
      <c r="A45" s="217"/>
      <c r="B45" s="223"/>
      <c r="C45" s="269" t="s">
        <v>182</v>
      </c>
      <c r="D45" s="228"/>
      <c r="E45" s="233">
        <v>6.25</v>
      </c>
      <c r="F45" s="236"/>
      <c r="G45" s="236"/>
      <c r="H45" s="236"/>
      <c r="I45" s="236"/>
      <c r="J45" s="236"/>
      <c r="K45" s="236"/>
      <c r="L45" s="236"/>
      <c r="M45" s="236"/>
      <c r="N45" s="226"/>
      <c r="O45" s="226"/>
      <c r="P45" s="226"/>
      <c r="Q45" s="226"/>
      <c r="R45" s="226"/>
      <c r="S45" s="226"/>
      <c r="T45" s="227"/>
      <c r="U45" s="226"/>
      <c r="V45" s="216"/>
      <c r="W45" s="216"/>
      <c r="X45" s="216"/>
      <c r="Y45" s="216"/>
      <c r="Z45" s="216"/>
      <c r="AA45" s="216"/>
      <c r="AB45" s="216"/>
      <c r="AC45" s="216"/>
      <c r="AD45" s="216"/>
      <c r="AE45" s="216" t="s">
        <v>137</v>
      </c>
      <c r="AF45" s="216">
        <v>0</v>
      </c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</row>
    <row r="46" spans="1:60" outlineLevel="1" x14ac:dyDescent="0.25">
      <c r="A46" s="217"/>
      <c r="B46" s="223"/>
      <c r="C46" s="269" t="s">
        <v>183</v>
      </c>
      <c r="D46" s="228"/>
      <c r="E46" s="233">
        <v>5.5</v>
      </c>
      <c r="F46" s="236"/>
      <c r="G46" s="236"/>
      <c r="H46" s="236"/>
      <c r="I46" s="236"/>
      <c r="J46" s="236"/>
      <c r="K46" s="236"/>
      <c r="L46" s="236"/>
      <c r="M46" s="236"/>
      <c r="N46" s="226"/>
      <c r="O46" s="226"/>
      <c r="P46" s="226"/>
      <c r="Q46" s="226"/>
      <c r="R46" s="226"/>
      <c r="S46" s="226"/>
      <c r="T46" s="227"/>
      <c r="U46" s="226"/>
      <c r="V46" s="216"/>
      <c r="W46" s="216"/>
      <c r="X46" s="216"/>
      <c r="Y46" s="216"/>
      <c r="Z46" s="216"/>
      <c r="AA46" s="216"/>
      <c r="AB46" s="216"/>
      <c r="AC46" s="216"/>
      <c r="AD46" s="216"/>
      <c r="AE46" s="216" t="s">
        <v>137</v>
      </c>
      <c r="AF46" s="216">
        <v>0</v>
      </c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</row>
    <row r="47" spans="1:60" outlineLevel="1" x14ac:dyDescent="0.25">
      <c r="A47" s="217">
        <v>12</v>
      </c>
      <c r="B47" s="223" t="s">
        <v>184</v>
      </c>
      <c r="C47" s="268" t="s">
        <v>185</v>
      </c>
      <c r="D47" s="225" t="s">
        <v>146</v>
      </c>
      <c r="E47" s="232">
        <v>10.5</v>
      </c>
      <c r="F47" s="235"/>
      <c r="G47" s="236">
        <f>ROUND(E47*F47,2)</f>
        <v>0</v>
      </c>
      <c r="H47" s="235"/>
      <c r="I47" s="236">
        <f>ROUND(E47*H47,2)</f>
        <v>0</v>
      </c>
      <c r="J47" s="235"/>
      <c r="K47" s="236">
        <f>ROUND(E47*J47,2)</f>
        <v>0</v>
      </c>
      <c r="L47" s="236">
        <v>15</v>
      </c>
      <c r="M47" s="236">
        <f>G47*(1+L47/100)</f>
        <v>0</v>
      </c>
      <c r="N47" s="226">
        <v>3.29E-3</v>
      </c>
      <c r="O47" s="226">
        <f>ROUND(E47*N47,5)</f>
        <v>3.4549999999999997E-2</v>
      </c>
      <c r="P47" s="226">
        <v>0</v>
      </c>
      <c r="Q47" s="226">
        <f>ROUND(E47*P47,5)</f>
        <v>0</v>
      </c>
      <c r="R47" s="226"/>
      <c r="S47" s="226"/>
      <c r="T47" s="227">
        <v>1.877</v>
      </c>
      <c r="U47" s="226">
        <f>ROUND(E47*T47,2)</f>
        <v>19.71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 t="s">
        <v>140</v>
      </c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</row>
    <row r="48" spans="1:60" outlineLevel="1" x14ac:dyDescent="0.25">
      <c r="A48" s="217"/>
      <c r="B48" s="223"/>
      <c r="C48" s="269" t="s">
        <v>186</v>
      </c>
      <c r="D48" s="228"/>
      <c r="E48" s="233">
        <v>10.5</v>
      </c>
      <c r="F48" s="236"/>
      <c r="G48" s="236"/>
      <c r="H48" s="236"/>
      <c r="I48" s="236"/>
      <c r="J48" s="236"/>
      <c r="K48" s="236"/>
      <c r="L48" s="236"/>
      <c r="M48" s="236"/>
      <c r="N48" s="226"/>
      <c r="O48" s="226"/>
      <c r="P48" s="226"/>
      <c r="Q48" s="226"/>
      <c r="R48" s="226"/>
      <c r="S48" s="226"/>
      <c r="T48" s="227"/>
      <c r="U48" s="226"/>
      <c r="V48" s="216"/>
      <c r="W48" s="216"/>
      <c r="X48" s="216"/>
      <c r="Y48" s="216"/>
      <c r="Z48" s="216"/>
      <c r="AA48" s="216"/>
      <c r="AB48" s="216"/>
      <c r="AC48" s="216"/>
      <c r="AD48" s="216"/>
      <c r="AE48" s="216" t="s">
        <v>137</v>
      </c>
      <c r="AF48" s="216">
        <v>0</v>
      </c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</row>
    <row r="49" spans="1:60" x14ac:dyDescent="0.25">
      <c r="A49" s="218" t="s">
        <v>130</v>
      </c>
      <c r="B49" s="224" t="s">
        <v>63</v>
      </c>
      <c r="C49" s="270" t="s">
        <v>64</v>
      </c>
      <c r="D49" s="229"/>
      <c r="E49" s="234"/>
      <c r="F49" s="237"/>
      <c r="G49" s="237">
        <f>SUMIF(AE50:AE60,"&lt;&gt;NOR",G50:G60)</f>
        <v>0</v>
      </c>
      <c r="H49" s="237"/>
      <c r="I49" s="237">
        <f>SUM(I50:I60)</f>
        <v>0</v>
      </c>
      <c r="J49" s="237"/>
      <c r="K49" s="237">
        <f>SUM(K50:K60)</f>
        <v>0</v>
      </c>
      <c r="L49" s="237"/>
      <c r="M49" s="237">
        <f>SUM(M50:M60)</f>
        <v>0</v>
      </c>
      <c r="N49" s="230"/>
      <c r="O49" s="230">
        <f>SUM(O50:O60)</f>
        <v>113.83341</v>
      </c>
      <c r="P49" s="230"/>
      <c r="Q49" s="230">
        <f>SUM(Q50:Q60)</f>
        <v>0</v>
      </c>
      <c r="R49" s="230"/>
      <c r="S49" s="230"/>
      <c r="T49" s="231"/>
      <c r="U49" s="230">
        <f>SUM(U50:U60)</f>
        <v>215.67</v>
      </c>
      <c r="AE49" t="s">
        <v>131</v>
      </c>
    </row>
    <row r="50" spans="1:60" outlineLevel="1" x14ac:dyDescent="0.25">
      <c r="A50" s="217">
        <v>13</v>
      </c>
      <c r="B50" s="223" t="s">
        <v>187</v>
      </c>
      <c r="C50" s="268" t="s">
        <v>188</v>
      </c>
      <c r="D50" s="225" t="s">
        <v>151</v>
      </c>
      <c r="E50" s="232">
        <v>254.09375</v>
      </c>
      <c r="F50" s="235"/>
      <c r="G50" s="236">
        <f>ROUND(E50*F50,2)</f>
        <v>0</v>
      </c>
      <c r="H50" s="235"/>
      <c r="I50" s="236">
        <f>ROUND(E50*H50,2)</f>
        <v>0</v>
      </c>
      <c r="J50" s="235"/>
      <c r="K50" s="236">
        <f>ROUND(E50*J50,2)</f>
        <v>0</v>
      </c>
      <c r="L50" s="236">
        <v>15</v>
      </c>
      <c r="M50" s="236">
        <f>G50*(1+L50/100)</f>
        <v>0</v>
      </c>
      <c r="N50" s="226">
        <v>0.42838999999999999</v>
      </c>
      <c r="O50" s="226">
        <f>ROUND(E50*N50,5)</f>
        <v>108.85122</v>
      </c>
      <c r="P50" s="226">
        <v>0</v>
      </c>
      <c r="Q50" s="226">
        <f>ROUND(E50*P50,5)</f>
        <v>0</v>
      </c>
      <c r="R50" s="226"/>
      <c r="S50" s="226"/>
      <c r="T50" s="227">
        <v>0.44468999999999997</v>
      </c>
      <c r="U50" s="226">
        <f>ROUND(E50*T50,2)</f>
        <v>112.99</v>
      </c>
      <c r="V50" s="216"/>
      <c r="W50" s="216"/>
      <c r="X50" s="216"/>
      <c r="Y50" s="216"/>
      <c r="Z50" s="216"/>
      <c r="AA50" s="216"/>
      <c r="AB50" s="216"/>
      <c r="AC50" s="216"/>
      <c r="AD50" s="216"/>
      <c r="AE50" s="216" t="s">
        <v>135</v>
      </c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</row>
    <row r="51" spans="1:60" outlineLevel="1" x14ac:dyDescent="0.25">
      <c r="A51" s="217"/>
      <c r="B51" s="223"/>
      <c r="C51" s="269" t="s">
        <v>189</v>
      </c>
      <c r="D51" s="228"/>
      <c r="E51" s="233">
        <v>135.59125</v>
      </c>
      <c r="F51" s="236"/>
      <c r="G51" s="236"/>
      <c r="H51" s="236"/>
      <c r="I51" s="236"/>
      <c r="J51" s="236"/>
      <c r="K51" s="236"/>
      <c r="L51" s="236"/>
      <c r="M51" s="236"/>
      <c r="N51" s="226"/>
      <c r="O51" s="226"/>
      <c r="P51" s="226"/>
      <c r="Q51" s="226"/>
      <c r="R51" s="226"/>
      <c r="S51" s="226"/>
      <c r="T51" s="227"/>
      <c r="U51" s="226"/>
      <c r="V51" s="216"/>
      <c r="W51" s="216"/>
      <c r="X51" s="216"/>
      <c r="Y51" s="216"/>
      <c r="Z51" s="216"/>
      <c r="AA51" s="216"/>
      <c r="AB51" s="216"/>
      <c r="AC51" s="216"/>
      <c r="AD51" s="216"/>
      <c r="AE51" s="216" t="s">
        <v>137</v>
      </c>
      <c r="AF51" s="216">
        <v>0</v>
      </c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</row>
    <row r="52" spans="1:60" outlineLevel="1" x14ac:dyDescent="0.25">
      <c r="A52" s="217"/>
      <c r="B52" s="223"/>
      <c r="C52" s="269" t="s">
        <v>190</v>
      </c>
      <c r="D52" s="228"/>
      <c r="E52" s="233">
        <v>-6.1</v>
      </c>
      <c r="F52" s="236"/>
      <c r="G52" s="236"/>
      <c r="H52" s="236"/>
      <c r="I52" s="236"/>
      <c r="J52" s="236"/>
      <c r="K52" s="236"/>
      <c r="L52" s="236"/>
      <c r="M52" s="236"/>
      <c r="N52" s="226"/>
      <c r="O52" s="226"/>
      <c r="P52" s="226"/>
      <c r="Q52" s="226"/>
      <c r="R52" s="226"/>
      <c r="S52" s="226"/>
      <c r="T52" s="227"/>
      <c r="U52" s="226"/>
      <c r="V52" s="216"/>
      <c r="W52" s="216"/>
      <c r="X52" s="216"/>
      <c r="Y52" s="216"/>
      <c r="Z52" s="216"/>
      <c r="AA52" s="216"/>
      <c r="AB52" s="216"/>
      <c r="AC52" s="216"/>
      <c r="AD52" s="216"/>
      <c r="AE52" s="216" t="s">
        <v>137</v>
      </c>
      <c r="AF52" s="216">
        <v>0</v>
      </c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</row>
    <row r="53" spans="1:60" outlineLevel="1" x14ac:dyDescent="0.25">
      <c r="A53" s="217"/>
      <c r="B53" s="223"/>
      <c r="C53" s="269" t="s">
        <v>191</v>
      </c>
      <c r="D53" s="228"/>
      <c r="E53" s="233">
        <v>124.60250000000001</v>
      </c>
      <c r="F53" s="236"/>
      <c r="G53" s="236"/>
      <c r="H53" s="236"/>
      <c r="I53" s="236"/>
      <c r="J53" s="236"/>
      <c r="K53" s="236"/>
      <c r="L53" s="236"/>
      <c r="M53" s="236"/>
      <c r="N53" s="226"/>
      <c r="O53" s="226"/>
      <c r="P53" s="226"/>
      <c r="Q53" s="226"/>
      <c r="R53" s="226"/>
      <c r="S53" s="226"/>
      <c r="T53" s="227"/>
      <c r="U53" s="226"/>
      <c r="V53" s="216"/>
      <c r="W53" s="216"/>
      <c r="X53" s="216"/>
      <c r="Y53" s="216"/>
      <c r="Z53" s="216"/>
      <c r="AA53" s="216"/>
      <c r="AB53" s="216"/>
      <c r="AC53" s="216"/>
      <c r="AD53" s="216"/>
      <c r="AE53" s="216" t="s">
        <v>137</v>
      </c>
      <c r="AF53" s="216">
        <v>0</v>
      </c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</row>
    <row r="54" spans="1:60" outlineLevel="1" x14ac:dyDescent="0.25">
      <c r="A54" s="217">
        <v>14</v>
      </c>
      <c r="B54" s="223" t="s">
        <v>192</v>
      </c>
      <c r="C54" s="268" t="s">
        <v>193</v>
      </c>
      <c r="D54" s="225" t="s">
        <v>194</v>
      </c>
      <c r="E54" s="232">
        <v>5.8</v>
      </c>
      <c r="F54" s="235"/>
      <c r="G54" s="236">
        <f>ROUND(E54*F54,2)</f>
        <v>0</v>
      </c>
      <c r="H54" s="235"/>
      <c r="I54" s="236">
        <f>ROUND(E54*H54,2)</f>
        <v>0</v>
      </c>
      <c r="J54" s="235"/>
      <c r="K54" s="236">
        <f>ROUND(E54*J54,2)</f>
        <v>0</v>
      </c>
      <c r="L54" s="236">
        <v>15</v>
      </c>
      <c r="M54" s="236">
        <f>G54*(1+L54/100)</f>
        <v>0</v>
      </c>
      <c r="N54" s="226">
        <v>0.75407000000000002</v>
      </c>
      <c r="O54" s="226">
        <f>ROUND(E54*N54,5)</f>
        <v>4.3736100000000002</v>
      </c>
      <c r="P54" s="226">
        <v>0</v>
      </c>
      <c r="Q54" s="226">
        <f>ROUND(E54*P54,5)</f>
        <v>0</v>
      </c>
      <c r="R54" s="226"/>
      <c r="S54" s="226"/>
      <c r="T54" s="227">
        <v>9.8105200000000004</v>
      </c>
      <c r="U54" s="226">
        <f>ROUND(E54*T54,2)</f>
        <v>56.9</v>
      </c>
      <c r="V54" s="216"/>
      <c r="W54" s="216"/>
      <c r="X54" s="216"/>
      <c r="Y54" s="216"/>
      <c r="Z54" s="216"/>
      <c r="AA54" s="216"/>
      <c r="AB54" s="216"/>
      <c r="AC54" s="216"/>
      <c r="AD54" s="216"/>
      <c r="AE54" s="216" t="s">
        <v>135</v>
      </c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</row>
    <row r="55" spans="1:60" outlineLevel="1" x14ac:dyDescent="0.25">
      <c r="A55" s="217"/>
      <c r="B55" s="223"/>
      <c r="C55" s="269" t="s">
        <v>195</v>
      </c>
      <c r="D55" s="228"/>
      <c r="E55" s="233">
        <v>5.8</v>
      </c>
      <c r="F55" s="236"/>
      <c r="G55" s="236"/>
      <c r="H55" s="236"/>
      <c r="I55" s="236"/>
      <c r="J55" s="236"/>
      <c r="K55" s="236"/>
      <c r="L55" s="236"/>
      <c r="M55" s="236"/>
      <c r="N55" s="226"/>
      <c r="O55" s="226"/>
      <c r="P55" s="226"/>
      <c r="Q55" s="226"/>
      <c r="R55" s="226"/>
      <c r="S55" s="226"/>
      <c r="T55" s="227"/>
      <c r="U55" s="226"/>
      <c r="V55" s="216"/>
      <c r="W55" s="216"/>
      <c r="X55" s="216"/>
      <c r="Y55" s="216"/>
      <c r="Z55" s="216"/>
      <c r="AA55" s="216"/>
      <c r="AB55" s="216"/>
      <c r="AC55" s="216"/>
      <c r="AD55" s="216"/>
      <c r="AE55" s="216" t="s">
        <v>137</v>
      </c>
      <c r="AF55" s="216">
        <v>0</v>
      </c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</row>
    <row r="56" spans="1:60" outlineLevel="1" x14ac:dyDescent="0.25">
      <c r="A56" s="217">
        <v>15</v>
      </c>
      <c r="B56" s="223" t="s">
        <v>196</v>
      </c>
      <c r="C56" s="268" t="s">
        <v>197</v>
      </c>
      <c r="D56" s="225" t="s">
        <v>151</v>
      </c>
      <c r="E56" s="232">
        <v>48.194000000000003</v>
      </c>
      <c r="F56" s="235"/>
      <c r="G56" s="236">
        <f>ROUND(E56*F56,2)</f>
        <v>0</v>
      </c>
      <c r="H56" s="235"/>
      <c r="I56" s="236">
        <f>ROUND(E56*H56,2)</f>
        <v>0</v>
      </c>
      <c r="J56" s="235"/>
      <c r="K56" s="236">
        <f>ROUND(E56*J56,2)</f>
        <v>0</v>
      </c>
      <c r="L56" s="236">
        <v>15</v>
      </c>
      <c r="M56" s="236">
        <f>G56*(1+L56/100)</f>
        <v>0</v>
      </c>
      <c r="N56" s="226">
        <v>1.1860000000000001E-2</v>
      </c>
      <c r="O56" s="226">
        <f>ROUND(E56*N56,5)</f>
        <v>0.57157999999999998</v>
      </c>
      <c r="P56" s="226">
        <v>0</v>
      </c>
      <c r="Q56" s="226">
        <f>ROUND(E56*P56,5)</f>
        <v>0</v>
      </c>
      <c r="R56" s="226"/>
      <c r="S56" s="226"/>
      <c r="T56" s="227">
        <v>0.95</v>
      </c>
      <c r="U56" s="226">
        <f>ROUND(E56*T56,2)</f>
        <v>45.78</v>
      </c>
      <c r="V56" s="216"/>
      <c r="W56" s="216"/>
      <c r="X56" s="216"/>
      <c r="Y56" s="216"/>
      <c r="Z56" s="216"/>
      <c r="AA56" s="216"/>
      <c r="AB56" s="216"/>
      <c r="AC56" s="216"/>
      <c r="AD56" s="216"/>
      <c r="AE56" s="216" t="s">
        <v>140</v>
      </c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</row>
    <row r="57" spans="1:60" outlineLevel="1" x14ac:dyDescent="0.25">
      <c r="A57" s="217"/>
      <c r="B57" s="223"/>
      <c r="C57" s="269" t="s">
        <v>198</v>
      </c>
      <c r="D57" s="228"/>
      <c r="E57" s="233">
        <v>21.44</v>
      </c>
      <c r="F57" s="236"/>
      <c r="G57" s="236"/>
      <c r="H57" s="236"/>
      <c r="I57" s="236"/>
      <c r="J57" s="236"/>
      <c r="K57" s="236"/>
      <c r="L57" s="236"/>
      <c r="M57" s="236"/>
      <c r="N57" s="226"/>
      <c r="O57" s="226"/>
      <c r="P57" s="226"/>
      <c r="Q57" s="226"/>
      <c r="R57" s="226"/>
      <c r="S57" s="226"/>
      <c r="T57" s="227"/>
      <c r="U57" s="226"/>
      <c r="V57" s="216"/>
      <c r="W57" s="216"/>
      <c r="X57" s="216"/>
      <c r="Y57" s="216"/>
      <c r="Z57" s="216"/>
      <c r="AA57" s="216"/>
      <c r="AB57" s="216"/>
      <c r="AC57" s="216"/>
      <c r="AD57" s="216"/>
      <c r="AE57" s="216" t="s">
        <v>137</v>
      </c>
      <c r="AF57" s="216">
        <v>0</v>
      </c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</row>
    <row r="58" spans="1:60" outlineLevel="1" x14ac:dyDescent="0.25">
      <c r="A58" s="217"/>
      <c r="B58" s="223"/>
      <c r="C58" s="269" t="s">
        <v>199</v>
      </c>
      <c r="D58" s="228"/>
      <c r="E58" s="233">
        <v>25.655999999999999</v>
      </c>
      <c r="F58" s="236"/>
      <c r="G58" s="236"/>
      <c r="H58" s="236"/>
      <c r="I58" s="236"/>
      <c r="J58" s="236"/>
      <c r="K58" s="236"/>
      <c r="L58" s="236"/>
      <c r="M58" s="236"/>
      <c r="N58" s="226"/>
      <c r="O58" s="226"/>
      <c r="P58" s="226"/>
      <c r="Q58" s="226"/>
      <c r="R58" s="226"/>
      <c r="S58" s="226"/>
      <c r="T58" s="227"/>
      <c r="U58" s="226"/>
      <c r="V58" s="216"/>
      <c r="W58" s="216"/>
      <c r="X58" s="216"/>
      <c r="Y58" s="216"/>
      <c r="Z58" s="216"/>
      <c r="AA58" s="216"/>
      <c r="AB58" s="216"/>
      <c r="AC58" s="216"/>
      <c r="AD58" s="216"/>
      <c r="AE58" s="216" t="s">
        <v>137</v>
      </c>
      <c r="AF58" s="216">
        <v>0</v>
      </c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</row>
    <row r="59" spans="1:60" outlineLevel="1" x14ac:dyDescent="0.25">
      <c r="A59" s="217"/>
      <c r="B59" s="223"/>
      <c r="C59" s="269" t="s">
        <v>200</v>
      </c>
      <c r="D59" s="228"/>
      <c r="E59" s="233">
        <v>1.0980000000000001</v>
      </c>
      <c r="F59" s="236"/>
      <c r="G59" s="236"/>
      <c r="H59" s="236"/>
      <c r="I59" s="236"/>
      <c r="J59" s="236"/>
      <c r="K59" s="236"/>
      <c r="L59" s="236"/>
      <c r="M59" s="236"/>
      <c r="N59" s="226"/>
      <c r="O59" s="226"/>
      <c r="P59" s="226"/>
      <c r="Q59" s="226"/>
      <c r="R59" s="226"/>
      <c r="S59" s="226"/>
      <c r="T59" s="227"/>
      <c r="U59" s="226"/>
      <c r="V59" s="216"/>
      <c r="W59" s="216"/>
      <c r="X59" s="216"/>
      <c r="Y59" s="216"/>
      <c r="Z59" s="216"/>
      <c r="AA59" s="216"/>
      <c r="AB59" s="216"/>
      <c r="AC59" s="216"/>
      <c r="AD59" s="216"/>
      <c r="AE59" s="216" t="s">
        <v>137</v>
      </c>
      <c r="AF59" s="216">
        <v>0</v>
      </c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</row>
    <row r="60" spans="1:60" outlineLevel="1" x14ac:dyDescent="0.25">
      <c r="A60" s="217">
        <v>16</v>
      </c>
      <c r="B60" s="223" t="s">
        <v>201</v>
      </c>
      <c r="C60" s="268" t="s">
        <v>202</v>
      </c>
      <c r="D60" s="225" t="s">
        <v>203</v>
      </c>
      <c r="E60" s="232">
        <v>1</v>
      </c>
      <c r="F60" s="235"/>
      <c r="G60" s="236">
        <f>ROUND(E60*F60,2)</f>
        <v>0</v>
      </c>
      <c r="H60" s="235"/>
      <c r="I60" s="236">
        <f>ROUND(E60*H60,2)</f>
        <v>0</v>
      </c>
      <c r="J60" s="235"/>
      <c r="K60" s="236">
        <f>ROUND(E60*J60,2)</f>
        <v>0</v>
      </c>
      <c r="L60" s="236">
        <v>15</v>
      </c>
      <c r="M60" s="236">
        <f>G60*(1+L60/100)</f>
        <v>0</v>
      </c>
      <c r="N60" s="226">
        <v>3.6999999999999998E-2</v>
      </c>
      <c r="O60" s="226">
        <f>ROUND(E60*N60,5)</f>
        <v>3.6999999999999998E-2</v>
      </c>
      <c r="P60" s="226">
        <v>0</v>
      </c>
      <c r="Q60" s="226">
        <f>ROUND(E60*P60,5)</f>
        <v>0</v>
      </c>
      <c r="R60" s="226"/>
      <c r="S60" s="226"/>
      <c r="T60" s="227">
        <v>0</v>
      </c>
      <c r="U60" s="226">
        <f>ROUND(E60*T60,2)</f>
        <v>0</v>
      </c>
      <c r="V60" s="216"/>
      <c r="W60" s="216"/>
      <c r="X60" s="216"/>
      <c r="Y60" s="216"/>
      <c r="Z60" s="216"/>
      <c r="AA60" s="216"/>
      <c r="AB60" s="216"/>
      <c r="AC60" s="216"/>
      <c r="AD60" s="216"/>
      <c r="AE60" s="216" t="s">
        <v>204</v>
      </c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</row>
    <row r="61" spans="1:60" x14ac:dyDescent="0.25">
      <c r="A61" s="218" t="s">
        <v>130</v>
      </c>
      <c r="B61" s="224" t="s">
        <v>65</v>
      </c>
      <c r="C61" s="270" t="s">
        <v>66</v>
      </c>
      <c r="D61" s="229"/>
      <c r="E61" s="234"/>
      <c r="F61" s="237"/>
      <c r="G61" s="237">
        <f>SUMIF(AE62:AE64,"&lt;&gt;NOR",G62:G64)</f>
        <v>0</v>
      </c>
      <c r="H61" s="237"/>
      <c r="I61" s="237">
        <f>SUM(I62:I64)</f>
        <v>0</v>
      </c>
      <c r="J61" s="237"/>
      <c r="K61" s="237">
        <f>SUM(K62:K64)</f>
        <v>0</v>
      </c>
      <c r="L61" s="237"/>
      <c r="M61" s="237">
        <f>SUM(M62:M64)</f>
        <v>0</v>
      </c>
      <c r="N61" s="230"/>
      <c r="O61" s="230">
        <f>SUM(O62:O64)</f>
        <v>18.513249999999999</v>
      </c>
      <c r="P61" s="230"/>
      <c r="Q61" s="230">
        <f>SUM(Q62:Q64)</f>
        <v>0</v>
      </c>
      <c r="R61" s="230"/>
      <c r="S61" s="230"/>
      <c r="T61" s="231"/>
      <c r="U61" s="230">
        <f>SUM(U62:U64)</f>
        <v>481.85</v>
      </c>
      <c r="AE61" t="s">
        <v>131</v>
      </c>
    </row>
    <row r="62" spans="1:60" ht="20.399999999999999" outlineLevel="1" x14ac:dyDescent="0.25">
      <c r="A62" s="217">
        <v>17</v>
      </c>
      <c r="B62" s="223" t="s">
        <v>205</v>
      </c>
      <c r="C62" s="268" t="s">
        <v>206</v>
      </c>
      <c r="D62" s="225" t="s">
        <v>151</v>
      </c>
      <c r="E62" s="232">
        <v>213.36</v>
      </c>
      <c r="F62" s="235"/>
      <c r="G62" s="236">
        <f>ROUND(E62*F62,2)</f>
        <v>0</v>
      </c>
      <c r="H62" s="235"/>
      <c r="I62" s="236">
        <f>ROUND(E62*H62,2)</f>
        <v>0</v>
      </c>
      <c r="J62" s="235"/>
      <c r="K62" s="236">
        <f>ROUND(E62*J62,2)</f>
        <v>0</v>
      </c>
      <c r="L62" s="236">
        <v>15</v>
      </c>
      <c r="M62" s="236">
        <f>G62*(1+L62/100)</f>
        <v>0</v>
      </c>
      <c r="N62" s="226">
        <v>8.677E-2</v>
      </c>
      <c r="O62" s="226">
        <f>ROUND(E62*N62,5)</f>
        <v>18.513249999999999</v>
      </c>
      <c r="P62" s="226">
        <v>0</v>
      </c>
      <c r="Q62" s="226">
        <f>ROUND(E62*P62,5)</f>
        <v>0</v>
      </c>
      <c r="R62" s="226"/>
      <c r="S62" s="226"/>
      <c r="T62" s="227">
        <v>2.2583700000000002</v>
      </c>
      <c r="U62" s="226">
        <f>ROUND(E62*T62,2)</f>
        <v>481.85</v>
      </c>
      <c r="V62" s="216"/>
      <c r="W62" s="216"/>
      <c r="X62" s="216"/>
      <c r="Y62" s="216"/>
      <c r="Z62" s="216"/>
      <c r="AA62" s="216"/>
      <c r="AB62" s="216"/>
      <c r="AC62" s="216"/>
      <c r="AD62" s="216"/>
      <c r="AE62" s="216" t="s">
        <v>135</v>
      </c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</row>
    <row r="63" spans="1:60" outlineLevel="1" x14ac:dyDescent="0.25">
      <c r="A63" s="217"/>
      <c r="B63" s="223"/>
      <c r="C63" s="269" t="s">
        <v>207</v>
      </c>
      <c r="D63" s="228"/>
      <c r="E63" s="233">
        <v>213.36</v>
      </c>
      <c r="F63" s="236"/>
      <c r="G63" s="236"/>
      <c r="H63" s="236"/>
      <c r="I63" s="236"/>
      <c r="J63" s="236"/>
      <c r="K63" s="236"/>
      <c r="L63" s="236"/>
      <c r="M63" s="236"/>
      <c r="N63" s="226"/>
      <c r="O63" s="226"/>
      <c r="P63" s="226"/>
      <c r="Q63" s="226"/>
      <c r="R63" s="226"/>
      <c r="S63" s="226"/>
      <c r="T63" s="227"/>
      <c r="U63" s="226"/>
      <c r="V63" s="216"/>
      <c r="W63" s="216"/>
      <c r="X63" s="216"/>
      <c r="Y63" s="216"/>
      <c r="Z63" s="216"/>
      <c r="AA63" s="216"/>
      <c r="AB63" s="216"/>
      <c r="AC63" s="216"/>
      <c r="AD63" s="216"/>
      <c r="AE63" s="216" t="s">
        <v>137</v>
      </c>
      <c r="AF63" s="216">
        <v>0</v>
      </c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</row>
    <row r="64" spans="1:60" ht="30.6" outlineLevel="1" x14ac:dyDescent="0.25">
      <c r="A64" s="217"/>
      <c r="B64" s="223"/>
      <c r="C64" s="269" t="s">
        <v>208</v>
      </c>
      <c r="D64" s="228"/>
      <c r="E64" s="233"/>
      <c r="F64" s="236"/>
      <c r="G64" s="236"/>
      <c r="H64" s="236"/>
      <c r="I64" s="236"/>
      <c r="J64" s="236"/>
      <c r="K64" s="236"/>
      <c r="L64" s="236"/>
      <c r="M64" s="236"/>
      <c r="N64" s="226"/>
      <c r="O64" s="226"/>
      <c r="P64" s="226"/>
      <c r="Q64" s="226"/>
      <c r="R64" s="226"/>
      <c r="S64" s="226"/>
      <c r="T64" s="227"/>
      <c r="U64" s="226"/>
      <c r="V64" s="216"/>
      <c r="W64" s="216"/>
      <c r="X64" s="216"/>
      <c r="Y64" s="216"/>
      <c r="Z64" s="216"/>
      <c r="AA64" s="216"/>
      <c r="AB64" s="216"/>
      <c r="AC64" s="216"/>
      <c r="AD64" s="216"/>
      <c r="AE64" s="216" t="s">
        <v>137</v>
      </c>
      <c r="AF64" s="216">
        <v>0</v>
      </c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</row>
    <row r="65" spans="1:60" x14ac:dyDescent="0.25">
      <c r="A65" s="218" t="s">
        <v>130</v>
      </c>
      <c r="B65" s="224" t="s">
        <v>67</v>
      </c>
      <c r="C65" s="270" t="s">
        <v>68</v>
      </c>
      <c r="D65" s="229"/>
      <c r="E65" s="234"/>
      <c r="F65" s="237"/>
      <c r="G65" s="237">
        <f>SUMIF(AE66:AE70,"&lt;&gt;NOR",G66:G70)</f>
        <v>0</v>
      </c>
      <c r="H65" s="237"/>
      <c r="I65" s="237">
        <f>SUM(I66:I70)</f>
        <v>0</v>
      </c>
      <c r="J65" s="237"/>
      <c r="K65" s="237">
        <f>SUM(K66:K70)</f>
        <v>0</v>
      </c>
      <c r="L65" s="237"/>
      <c r="M65" s="237">
        <f>SUM(M66:M70)</f>
        <v>0</v>
      </c>
      <c r="N65" s="230"/>
      <c r="O65" s="230">
        <f>SUM(O66:O70)</f>
        <v>142.71119999999999</v>
      </c>
      <c r="P65" s="230"/>
      <c r="Q65" s="230">
        <f>SUM(Q66:Q70)</f>
        <v>0</v>
      </c>
      <c r="R65" s="230"/>
      <c r="S65" s="230"/>
      <c r="T65" s="231"/>
      <c r="U65" s="230">
        <f>SUM(U66:U70)</f>
        <v>143.72</v>
      </c>
      <c r="AE65" t="s">
        <v>131</v>
      </c>
    </row>
    <row r="66" spans="1:60" ht="20.399999999999999" outlineLevel="1" x14ac:dyDescent="0.25">
      <c r="A66" s="217">
        <v>18</v>
      </c>
      <c r="B66" s="223" t="s">
        <v>209</v>
      </c>
      <c r="C66" s="268" t="s">
        <v>210</v>
      </c>
      <c r="D66" s="225" t="s">
        <v>151</v>
      </c>
      <c r="E66" s="232">
        <v>120</v>
      </c>
      <c r="F66" s="235"/>
      <c r="G66" s="236">
        <f>ROUND(E66*F66,2)</f>
        <v>0</v>
      </c>
      <c r="H66" s="235"/>
      <c r="I66" s="236">
        <f>ROUND(E66*H66,2)</f>
        <v>0</v>
      </c>
      <c r="J66" s="235"/>
      <c r="K66" s="236">
        <f>ROUND(E66*J66,2)</f>
        <v>0</v>
      </c>
      <c r="L66" s="236">
        <v>15</v>
      </c>
      <c r="M66" s="236">
        <f>G66*(1+L66/100)</f>
        <v>0</v>
      </c>
      <c r="N66" s="226">
        <v>1.18926</v>
      </c>
      <c r="O66" s="226">
        <f>ROUND(E66*N66,5)</f>
        <v>142.71119999999999</v>
      </c>
      <c r="P66" s="226">
        <v>0</v>
      </c>
      <c r="Q66" s="226">
        <f>ROUND(E66*P66,5)</f>
        <v>0</v>
      </c>
      <c r="R66" s="226"/>
      <c r="S66" s="226"/>
      <c r="T66" s="227">
        <v>1.19767</v>
      </c>
      <c r="U66" s="226">
        <f>ROUND(E66*T66,2)</f>
        <v>143.72</v>
      </c>
      <c r="V66" s="216"/>
      <c r="W66" s="216"/>
      <c r="X66" s="216"/>
      <c r="Y66" s="216"/>
      <c r="Z66" s="216"/>
      <c r="AA66" s="216"/>
      <c r="AB66" s="216"/>
      <c r="AC66" s="216"/>
      <c r="AD66" s="216"/>
      <c r="AE66" s="216" t="s">
        <v>135</v>
      </c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</row>
    <row r="67" spans="1:60" outlineLevel="1" x14ac:dyDescent="0.25">
      <c r="A67" s="217"/>
      <c r="B67" s="223"/>
      <c r="C67" s="269" t="s">
        <v>211</v>
      </c>
      <c r="D67" s="228"/>
      <c r="E67" s="233"/>
      <c r="F67" s="236"/>
      <c r="G67" s="236"/>
      <c r="H67" s="236"/>
      <c r="I67" s="236"/>
      <c r="J67" s="236"/>
      <c r="K67" s="236"/>
      <c r="L67" s="236"/>
      <c r="M67" s="236"/>
      <c r="N67" s="226"/>
      <c r="O67" s="226"/>
      <c r="P67" s="226"/>
      <c r="Q67" s="226"/>
      <c r="R67" s="226"/>
      <c r="S67" s="226"/>
      <c r="T67" s="227"/>
      <c r="U67" s="226"/>
      <c r="V67" s="216"/>
      <c r="W67" s="216"/>
      <c r="X67" s="216"/>
      <c r="Y67" s="216"/>
      <c r="Z67" s="216"/>
      <c r="AA67" s="216"/>
      <c r="AB67" s="216"/>
      <c r="AC67" s="216"/>
      <c r="AD67" s="216"/>
      <c r="AE67" s="216" t="s">
        <v>137</v>
      </c>
      <c r="AF67" s="216">
        <v>0</v>
      </c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</row>
    <row r="68" spans="1:60" outlineLevel="1" x14ac:dyDescent="0.25">
      <c r="A68" s="217"/>
      <c r="B68" s="223"/>
      <c r="C68" s="269" t="s">
        <v>212</v>
      </c>
      <c r="D68" s="228"/>
      <c r="E68" s="233">
        <v>15</v>
      </c>
      <c r="F68" s="236"/>
      <c r="G68" s="236"/>
      <c r="H68" s="236"/>
      <c r="I68" s="236"/>
      <c r="J68" s="236"/>
      <c r="K68" s="236"/>
      <c r="L68" s="236"/>
      <c r="M68" s="236"/>
      <c r="N68" s="226"/>
      <c r="O68" s="226"/>
      <c r="P68" s="226"/>
      <c r="Q68" s="226"/>
      <c r="R68" s="226"/>
      <c r="S68" s="226"/>
      <c r="T68" s="227"/>
      <c r="U68" s="226"/>
      <c r="V68" s="216"/>
      <c r="W68" s="216"/>
      <c r="X68" s="216"/>
      <c r="Y68" s="216"/>
      <c r="Z68" s="216"/>
      <c r="AA68" s="216"/>
      <c r="AB68" s="216"/>
      <c r="AC68" s="216"/>
      <c r="AD68" s="216"/>
      <c r="AE68" s="216" t="s">
        <v>137</v>
      </c>
      <c r="AF68" s="216">
        <v>0</v>
      </c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</row>
    <row r="69" spans="1:60" outlineLevel="1" x14ac:dyDescent="0.25">
      <c r="A69" s="217"/>
      <c r="B69" s="223"/>
      <c r="C69" s="269" t="s">
        <v>213</v>
      </c>
      <c r="D69" s="228"/>
      <c r="E69" s="233">
        <v>75</v>
      </c>
      <c r="F69" s="236"/>
      <c r="G69" s="236"/>
      <c r="H69" s="236"/>
      <c r="I69" s="236"/>
      <c r="J69" s="236"/>
      <c r="K69" s="236"/>
      <c r="L69" s="236"/>
      <c r="M69" s="236"/>
      <c r="N69" s="226"/>
      <c r="O69" s="226"/>
      <c r="P69" s="226"/>
      <c r="Q69" s="226"/>
      <c r="R69" s="226"/>
      <c r="S69" s="226"/>
      <c r="T69" s="227"/>
      <c r="U69" s="226"/>
      <c r="V69" s="216"/>
      <c r="W69" s="216"/>
      <c r="X69" s="216"/>
      <c r="Y69" s="216"/>
      <c r="Z69" s="216"/>
      <c r="AA69" s="216"/>
      <c r="AB69" s="216"/>
      <c r="AC69" s="216"/>
      <c r="AD69" s="216"/>
      <c r="AE69" s="216" t="s">
        <v>137</v>
      </c>
      <c r="AF69" s="216">
        <v>0</v>
      </c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</row>
    <row r="70" spans="1:60" outlineLevel="1" x14ac:dyDescent="0.25">
      <c r="A70" s="217"/>
      <c r="B70" s="223"/>
      <c r="C70" s="269" t="s">
        <v>214</v>
      </c>
      <c r="D70" s="228"/>
      <c r="E70" s="233">
        <v>30</v>
      </c>
      <c r="F70" s="236"/>
      <c r="G70" s="236"/>
      <c r="H70" s="236"/>
      <c r="I70" s="236"/>
      <c r="J70" s="236"/>
      <c r="K70" s="236"/>
      <c r="L70" s="236"/>
      <c r="M70" s="236"/>
      <c r="N70" s="226"/>
      <c r="O70" s="226"/>
      <c r="P70" s="226"/>
      <c r="Q70" s="226"/>
      <c r="R70" s="226"/>
      <c r="S70" s="226"/>
      <c r="T70" s="227"/>
      <c r="U70" s="226"/>
      <c r="V70" s="216"/>
      <c r="W70" s="216"/>
      <c r="X70" s="216"/>
      <c r="Y70" s="216"/>
      <c r="Z70" s="216"/>
      <c r="AA70" s="216"/>
      <c r="AB70" s="216"/>
      <c r="AC70" s="216"/>
      <c r="AD70" s="216"/>
      <c r="AE70" s="216" t="s">
        <v>137</v>
      </c>
      <c r="AF70" s="216">
        <v>0</v>
      </c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</row>
    <row r="71" spans="1:60" x14ac:dyDescent="0.25">
      <c r="A71" s="218" t="s">
        <v>130</v>
      </c>
      <c r="B71" s="224" t="s">
        <v>69</v>
      </c>
      <c r="C71" s="270" t="s">
        <v>70</v>
      </c>
      <c r="D71" s="229"/>
      <c r="E71" s="234"/>
      <c r="F71" s="237"/>
      <c r="G71" s="237">
        <f>SUMIF(AE72:AE78,"&lt;&gt;NOR",G72:G78)</f>
        <v>0</v>
      </c>
      <c r="H71" s="237"/>
      <c r="I71" s="237">
        <f>SUM(I72:I78)</f>
        <v>0</v>
      </c>
      <c r="J71" s="237"/>
      <c r="K71" s="237">
        <f>SUM(K72:K78)</f>
        <v>0</v>
      </c>
      <c r="L71" s="237"/>
      <c r="M71" s="237">
        <f>SUM(M72:M78)</f>
        <v>0</v>
      </c>
      <c r="N71" s="230"/>
      <c r="O71" s="230">
        <f>SUM(O72:O78)</f>
        <v>3.1948799999999999</v>
      </c>
      <c r="P71" s="230"/>
      <c r="Q71" s="230">
        <f>SUM(Q72:Q78)</f>
        <v>0</v>
      </c>
      <c r="R71" s="230"/>
      <c r="S71" s="230"/>
      <c r="T71" s="231"/>
      <c r="U71" s="230">
        <f>SUM(U72:U78)</f>
        <v>667.63</v>
      </c>
      <c r="AE71" t="s">
        <v>131</v>
      </c>
    </row>
    <row r="72" spans="1:60" ht="20.399999999999999" outlineLevel="1" x14ac:dyDescent="0.25">
      <c r="A72" s="217">
        <v>19</v>
      </c>
      <c r="B72" s="223" t="s">
        <v>215</v>
      </c>
      <c r="C72" s="268" t="s">
        <v>216</v>
      </c>
      <c r="D72" s="225" t="s">
        <v>151</v>
      </c>
      <c r="E72" s="232">
        <v>304.85500000000002</v>
      </c>
      <c r="F72" s="235"/>
      <c r="G72" s="236">
        <f>ROUND(E72*F72,2)</f>
        <v>0</v>
      </c>
      <c r="H72" s="235"/>
      <c r="I72" s="236">
        <f>ROUND(E72*H72,2)</f>
        <v>0</v>
      </c>
      <c r="J72" s="235"/>
      <c r="K72" s="236">
        <f>ROUND(E72*J72,2)</f>
        <v>0</v>
      </c>
      <c r="L72" s="236">
        <v>15</v>
      </c>
      <c r="M72" s="236">
        <f>G72*(1+L72/100)</f>
        <v>0</v>
      </c>
      <c r="N72" s="226">
        <v>1.048E-2</v>
      </c>
      <c r="O72" s="226">
        <f>ROUND(E72*N72,5)</f>
        <v>3.1948799999999999</v>
      </c>
      <c r="P72" s="226">
        <v>0</v>
      </c>
      <c r="Q72" s="226">
        <f>ROUND(E72*P72,5)</f>
        <v>0</v>
      </c>
      <c r="R72" s="226"/>
      <c r="S72" s="226"/>
      <c r="T72" s="227">
        <v>2.19</v>
      </c>
      <c r="U72" s="226">
        <f>ROUND(E72*T72,2)</f>
        <v>667.63</v>
      </c>
      <c r="V72" s="216"/>
      <c r="W72" s="216"/>
      <c r="X72" s="216"/>
      <c r="Y72" s="216"/>
      <c r="Z72" s="216"/>
      <c r="AA72" s="216"/>
      <c r="AB72" s="216"/>
      <c r="AC72" s="216"/>
      <c r="AD72" s="216"/>
      <c r="AE72" s="216" t="s">
        <v>140</v>
      </c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</row>
    <row r="73" spans="1:60" outlineLevel="1" x14ac:dyDescent="0.25">
      <c r="A73" s="217"/>
      <c r="B73" s="223"/>
      <c r="C73" s="269" t="s">
        <v>217</v>
      </c>
      <c r="D73" s="228"/>
      <c r="E73" s="233">
        <v>24.9575</v>
      </c>
      <c r="F73" s="236"/>
      <c r="G73" s="236"/>
      <c r="H73" s="236"/>
      <c r="I73" s="236"/>
      <c r="J73" s="236"/>
      <c r="K73" s="236"/>
      <c r="L73" s="236"/>
      <c r="M73" s="236"/>
      <c r="N73" s="226"/>
      <c r="O73" s="226"/>
      <c r="P73" s="226"/>
      <c r="Q73" s="226"/>
      <c r="R73" s="226"/>
      <c r="S73" s="226"/>
      <c r="T73" s="227"/>
      <c r="U73" s="226"/>
      <c r="V73" s="216"/>
      <c r="W73" s="216"/>
      <c r="X73" s="216"/>
      <c r="Y73" s="216"/>
      <c r="Z73" s="216"/>
      <c r="AA73" s="216"/>
      <c r="AB73" s="216"/>
      <c r="AC73" s="216"/>
      <c r="AD73" s="216"/>
      <c r="AE73" s="216" t="s">
        <v>137</v>
      </c>
      <c r="AF73" s="216">
        <v>0</v>
      </c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</row>
    <row r="74" spans="1:60" ht="20.399999999999999" outlineLevel="1" x14ac:dyDescent="0.25">
      <c r="A74" s="217"/>
      <c r="B74" s="223"/>
      <c r="C74" s="269" t="s">
        <v>218</v>
      </c>
      <c r="D74" s="228"/>
      <c r="E74" s="233">
        <v>94.897499999999994</v>
      </c>
      <c r="F74" s="236"/>
      <c r="G74" s="236"/>
      <c r="H74" s="236"/>
      <c r="I74" s="236"/>
      <c r="J74" s="236"/>
      <c r="K74" s="236"/>
      <c r="L74" s="236"/>
      <c r="M74" s="236"/>
      <c r="N74" s="226"/>
      <c r="O74" s="226"/>
      <c r="P74" s="226"/>
      <c r="Q74" s="226"/>
      <c r="R74" s="226"/>
      <c r="S74" s="226"/>
      <c r="T74" s="227"/>
      <c r="U74" s="226"/>
      <c r="V74" s="216"/>
      <c r="W74" s="216"/>
      <c r="X74" s="216"/>
      <c r="Y74" s="216"/>
      <c r="Z74" s="216"/>
      <c r="AA74" s="216"/>
      <c r="AB74" s="216"/>
      <c r="AC74" s="216"/>
      <c r="AD74" s="216"/>
      <c r="AE74" s="216" t="s">
        <v>137</v>
      </c>
      <c r="AF74" s="216">
        <v>0</v>
      </c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</row>
    <row r="75" spans="1:60" outlineLevel="1" x14ac:dyDescent="0.25">
      <c r="A75" s="217"/>
      <c r="B75" s="223"/>
      <c r="C75" s="269" t="s">
        <v>219</v>
      </c>
      <c r="D75" s="228"/>
      <c r="E75" s="233">
        <v>81.724999999999994</v>
      </c>
      <c r="F75" s="236"/>
      <c r="G75" s="236"/>
      <c r="H75" s="236"/>
      <c r="I75" s="236"/>
      <c r="J75" s="236"/>
      <c r="K75" s="236"/>
      <c r="L75" s="236"/>
      <c r="M75" s="236"/>
      <c r="N75" s="226"/>
      <c r="O75" s="226"/>
      <c r="P75" s="226"/>
      <c r="Q75" s="226"/>
      <c r="R75" s="226"/>
      <c r="S75" s="226"/>
      <c r="T75" s="227"/>
      <c r="U75" s="226"/>
      <c r="V75" s="216"/>
      <c r="W75" s="216"/>
      <c r="X75" s="216"/>
      <c r="Y75" s="216"/>
      <c r="Z75" s="216"/>
      <c r="AA75" s="216"/>
      <c r="AB75" s="216"/>
      <c r="AC75" s="216"/>
      <c r="AD75" s="216"/>
      <c r="AE75" s="216" t="s">
        <v>137</v>
      </c>
      <c r="AF75" s="216">
        <v>0</v>
      </c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</row>
    <row r="76" spans="1:60" ht="20.399999999999999" outlineLevel="1" x14ac:dyDescent="0.25">
      <c r="A76" s="217"/>
      <c r="B76" s="223"/>
      <c r="C76" s="269" t="s">
        <v>220</v>
      </c>
      <c r="D76" s="228"/>
      <c r="E76" s="233">
        <v>49.73</v>
      </c>
      <c r="F76" s="236"/>
      <c r="G76" s="236"/>
      <c r="H76" s="236"/>
      <c r="I76" s="236"/>
      <c r="J76" s="236"/>
      <c r="K76" s="236"/>
      <c r="L76" s="236"/>
      <c r="M76" s="236"/>
      <c r="N76" s="226"/>
      <c r="O76" s="226"/>
      <c r="P76" s="226"/>
      <c r="Q76" s="226"/>
      <c r="R76" s="226"/>
      <c r="S76" s="226"/>
      <c r="T76" s="227"/>
      <c r="U76" s="226"/>
      <c r="V76" s="216"/>
      <c r="W76" s="216"/>
      <c r="X76" s="216"/>
      <c r="Y76" s="216"/>
      <c r="Z76" s="216"/>
      <c r="AA76" s="216"/>
      <c r="AB76" s="216"/>
      <c r="AC76" s="216"/>
      <c r="AD76" s="216"/>
      <c r="AE76" s="216" t="s">
        <v>137</v>
      </c>
      <c r="AF76" s="216">
        <v>0</v>
      </c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</row>
    <row r="77" spans="1:60" outlineLevel="1" x14ac:dyDescent="0.25">
      <c r="A77" s="217"/>
      <c r="B77" s="223"/>
      <c r="C77" s="269" t="s">
        <v>221</v>
      </c>
      <c r="D77" s="228"/>
      <c r="E77" s="233">
        <v>23.545000000000002</v>
      </c>
      <c r="F77" s="236"/>
      <c r="G77" s="236"/>
      <c r="H77" s="236"/>
      <c r="I77" s="236"/>
      <c r="J77" s="236"/>
      <c r="K77" s="236"/>
      <c r="L77" s="236"/>
      <c r="M77" s="236"/>
      <c r="N77" s="226"/>
      <c r="O77" s="226"/>
      <c r="P77" s="226"/>
      <c r="Q77" s="226"/>
      <c r="R77" s="226"/>
      <c r="S77" s="226"/>
      <c r="T77" s="227"/>
      <c r="U77" s="226"/>
      <c r="V77" s="216"/>
      <c r="W77" s="216"/>
      <c r="X77" s="216"/>
      <c r="Y77" s="216"/>
      <c r="Z77" s="216"/>
      <c r="AA77" s="216"/>
      <c r="AB77" s="216"/>
      <c r="AC77" s="216"/>
      <c r="AD77" s="216"/>
      <c r="AE77" s="216" t="s">
        <v>137</v>
      </c>
      <c r="AF77" s="216">
        <v>0</v>
      </c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</row>
    <row r="78" spans="1:60" outlineLevel="1" x14ac:dyDescent="0.25">
      <c r="A78" s="217"/>
      <c r="B78" s="223"/>
      <c r="C78" s="269" t="s">
        <v>222</v>
      </c>
      <c r="D78" s="228"/>
      <c r="E78" s="233">
        <v>30</v>
      </c>
      <c r="F78" s="236"/>
      <c r="G78" s="236"/>
      <c r="H78" s="236"/>
      <c r="I78" s="236"/>
      <c r="J78" s="236"/>
      <c r="K78" s="236"/>
      <c r="L78" s="236"/>
      <c r="M78" s="236"/>
      <c r="N78" s="226"/>
      <c r="O78" s="226"/>
      <c r="P78" s="226"/>
      <c r="Q78" s="226"/>
      <c r="R78" s="226"/>
      <c r="S78" s="226"/>
      <c r="T78" s="227"/>
      <c r="U78" s="226"/>
      <c r="V78" s="216"/>
      <c r="W78" s="216"/>
      <c r="X78" s="216"/>
      <c r="Y78" s="216"/>
      <c r="Z78" s="216"/>
      <c r="AA78" s="216"/>
      <c r="AB78" s="216"/>
      <c r="AC78" s="216"/>
      <c r="AD78" s="216"/>
      <c r="AE78" s="216" t="s">
        <v>137</v>
      </c>
      <c r="AF78" s="216">
        <v>0</v>
      </c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</row>
    <row r="79" spans="1:60" x14ac:dyDescent="0.25">
      <c r="A79" s="218" t="s">
        <v>130</v>
      </c>
      <c r="B79" s="224" t="s">
        <v>71</v>
      </c>
      <c r="C79" s="270" t="s">
        <v>72</v>
      </c>
      <c r="D79" s="229"/>
      <c r="E79" s="234"/>
      <c r="F79" s="237"/>
      <c r="G79" s="237">
        <f>SUMIF(AE80:AE82,"&lt;&gt;NOR",G80:G82)</f>
        <v>0</v>
      </c>
      <c r="H79" s="237"/>
      <c r="I79" s="237">
        <f>SUM(I80:I82)</f>
        <v>0</v>
      </c>
      <c r="J79" s="237"/>
      <c r="K79" s="237">
        <f>SUM(K80:K82)</f>
        <v>0</v>
      </c>
      <c r="L79" s="237"/>
      <c r="M79" s="237">
        <f>SUM(M80:M82)</f>
        <v>0</v>
      </c>
      <c r="N79" s="230"/>
      <c r="O79" s="230">
        <f>SUM(O80:O82)</f>
        <v>67.536050000000003</v>
      </c>
      <c r="P79" s="230"/>
      <c r="Q79" s="230">
        <f>SUM(Q80:Q82)</f>
        <v>0</v>
      </c>
      <c r="R79" s="230"/>
      <c r="S79" s="230"/>
      <c r="T79" s="231"/>
      <c r="U79" s="230">
        <f>SUM(U80:U82)</f>
        <v>414.05</v>
      </c>
      <c r="AE79" t="s">
        <v>131</v>
      </c>
    </row>
    <row r="80" spans="1:60" ht="20.399999999999999" outlineLevel="1" x14ac:dyDescent="0.25">
      <c r="A80" s="217">
        <v>20</v>
      </c>
      <c r="B80" s="223" t="s">
        <v>223</v>
      </c>
      <c r="C80" s="268" t="s">
        <v>224</v>
      </c>
      <c r="D80" s="225" t="s">
        <v>151</v>
      </c>
      <c r="E80" s="232">
        <v>246.68</v>
      </c>
      <c r="F80" s="235"/>
      <c r="G80" s="236">
        <f>ROUND(E80*F80,2)</f>
        <v>0</v>
      </c>
      <c r="H80" s="235"/>
      <c r="I80" s="236">
        <f>ROUND(E80*H80,2)</f>
        <v>0</v>
      </c>
      <c r="J80" s="235"/>
      <c r="K80" s="236">
        <f>ROUND(E80*J80,2)</f>
        <v>0</v>
      </c>
      <c r="L80" s="236">
        <v>15</v>
      </c>
      <c r="M80" s="236">
        <f>G80*(1+L80/100)</f>
        <v>0</v>
      </c>
      <c r="N80" s="226">
        <v>0.27378000000000002</v>
      </c>
      <c r="O80" s="226">
        <f>ROUND(E80*N80,5)</f>
        <v>67.536050000000003</v>
      </c>
      <c r="P80" s="226">
        <v>0</v>
      </c>
      <c r="Q80" s="226">
        <f>ROUND(E80*P80,5)</f>
        <v>0</v>
      </c>
      <c r="R80" s="226"/>
      <c r="S80" s="226"/>
      <c r="T80" s="227">
        <v>1.67849</v>
      </c>
      <c r="U80" s="226">
        <f>ROUND(E80*T80,2)</f>
        <v>414.05</v>
      </c>
      <c r="V80" s="216"/>
      <c r="W80" s="216"/>
      <c r="X80" s="216"/>
      <c r="Y80" s="216"/>
      <c r="Z80" s="216"/>
      <c r="AA80" s="216"/>
      <c r="AB80" s="216"/>
      <c r="AC80" s="216"/>
      <c r="AD80" s="216"/>
      <c r="AE80" s="216" t="s">
        <v>140</v>
      </c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</row>
    <row r="81" spans="1:60" ht="20.399999999999999" outlineLevel="1" x14ac:dyDescent="0.25">
      <c r="A81" s="217"/>
      <c r="B81" s="223"/>
      <c r="C81" s="269" t="s">
        <v>225</v>
      </c>
      <c r="D81" s="228"/>
      <c r="E81" s="233">
        <v>118.03</v>
      </c>
      <c r="F81" s="236"/>
      <c r="G81" s="236"/>
      <c r="H81" s="236"/>
      <c r="I81" s="236"/>
      <c r="J81" s="236"/>
      <c r="K81" s="236"/>
      <c r="L81" s="236"/>
      <c r="M81" s="236"/>
      <c r="N81" s="226"/>
      <c r="O81" s="226"/>
      <c r="P81" s="226"/>
      <c r="Q81" s="226"/>
      <c r="R81" s="226"/>
      <c r="S81" s="226"/>
      <c r="T81" s="227"/>
      <c r="U81" s="226"/>
      <c r="V81" s="216"/>
      <c r="W81" s="216"/>
      <c r="X81" s="216"/>
      <c r="Y81" s="216"/>
      <c r="Z81" s="216"/>
      <c r="AA81" s="216"/>
      <c r="AB81" s="216"/>
      <c r="AC81" s="216"/>
      <c r="AD81" s="216"/>
      <c r="AE81" s="216" t="s">
        <v>137</v>
      </c>
      <c r="AF81" s="216">
        <v>0</v>
      </c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</row>
    <row r="82" spans="1:60" ht="20.399999999999999" outlineLevel="1" x14ac:dyDescent="0.25">
      <c r="A82" s="217"/>
      <c r="B82" s="223"/>
      <c r="C82" s="269" t="s">
        <v>226</v>
      </c>
      <c r="D82" s="228"/>
      <c r="E82" s="233">
        <v>128.65</v>
      </c>
      <c r="F82" s="236"/>
      <c r="G82" s="236"/>
      <c r="H82" s="236"/>
      <c r="I82" s="236"/>
      <c r="J82" s="236"/>
      <c r="K82" s="236"/>
      <c r="L82" s="236"/>
      <c r="M82" s="236"/>
      <c r="N82" s="226"/>
      <c r="O82" s="226"/>
      <c r="P82" s="226"/>
      <c r="Q82" s="226"/>
      <c r="R82" s="226"/>
      <c r="S82" s="226"/>
      <c r="T82" s="227"/>
      <c r="U82" s="226"/>
      <c r="V82" s="216"/>
      <c r="W82" s="216"/>
      <c r="X82" s="216"/>
      <c r="Y82" s="216"/>
      <c r="Z82" s="216"/>
      <c r="AA82" s="216"/>
      <c r="AB82" s="216"/>
      <c r="AC82" s="216"/>
      <c r="AD82" s="216"/>
      <c r="AE82" s="216" t="s">
        <v>137</v>
      </c>
      <c r="AF82" s="216">
        <v>0</v>
      </c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</row>
    <row r="83" spans="1:60" x14ac:dyDescent="0.25">
      <c r="A83" s="218" t="s">
        <v>130</v>
      </c>
      <c r="B83" s="224" t="s">
        <v>73</v>
      </c>
      <c r="C83" s="270" t="s">
        <v>74</v>
      </c>
      <c r="D83" s="229"/>
      <c r="E83" s="234"/>
      <c r="F83" s="237"/>
      <c r="G83" s="237">
        <f>SUMIF(AE84:AE86,"&lt;&gt;NOR",G84:G86)</f>
        <v>0</v>
      </c>
      <c r="H83" s="237"/>
      <c r="I83" s="237">
        <f>SUM(I84:I86)</f>
        <v>0</v>
      </c>
      <c r="J83" s="237"/>
      <c r="K83" s="237">
        <f>SUM(K84:K86)</f>
        <v>0</v>
      </c>
      <c r="L83" s="237"/>
      <c r="M83" s="237">
        <f>SUM(M84:M86)</f>
        <v>0</v>
      </c>
      <c r="N83" s="230"/>
      <c r="O83" s="230">
        <f>SUM(O84:O86)</f>
        <v>11.892289999999999</v>
      </c>
      <c r="P83" s="230"/>
      <c r="Q83" s="230">
        <f>SUM(Q84:Q86)</f>
        <v>0</v>
      </c>
      <c r="R83" s="230"/>
      <c r="S83" s="230"/>
      <c r="T83" s="231"/>
      <c r="U83" s="230">
        <f>SUM(U84:U86)</f>
        <v>61.37</v>
      </c>
      <c r="AE83" t="s">
        <v>131</v>
      </c>
    </row>
    <row r="84" spans="1:60" ht="20.399999999999999" outlineLevel="1" x14ac:dyDescent="0.25">
      <c r="A84" s="217">
        <v>21</v>
      </c>
      <c r="B84" s="223" t="s">
        <v>227</v>
      </c>
      <c r="C84" s="268" t="s">
        <v>228</v>
      </c>
      <c r="D84" s="225" t="s">
        <v>146</v>
      </c>
      <c r="E84" s="232">
        <v>10</v>
      </c>
      <c r="F84" s="235"/>
      <c r="G84" s="236">
        <f>ROUND(E84*F84,2)</f>
        <v>0</v>
      </c>
      <c r="H84" s="235"/>
      <c r="I84" s="236">
        <f>ROUND(E84*H84,2)</f>
        <v>0</v>
      </c>
      <c r="J84" s="235"/>
      <c r="K84" s="236">
        <f>ROUND(E84*J84,2)</f>
        <v>0</v>
      </c>
      <c r="L84" s="236">
        <v>15</v>
      </c>
      <c r="M84" s="236">
        <f>G84*(1+L84/100)</f>
        <v>0</v>
      </c>
      <c r="N84" s="226">
        <v>0.27062000000000003</v>
      </c>
      <c r="O84" s="226">
        <f>ROUND(E84*N84,5)</f>
        <v>2.7061999999999999</v>
      </c>
      <c r="P84" s="226">
        <v>0</v>
      </c>
      <c r="Q84" s="226">
        <f>ROUND(E84*P84,5)</f>
        <v>0</v>
      </c>
      <c r="R84" s="226"/>
      <c r="S84" s="226"/>
      <c r="T84" s="227">
        <v>1.50688</v>
      </c>
      <c r="U84" s="226">
        <f>ROUND(E84*T84,2)</f>
        <v>15.07</v>
      </c>
      <c r="V84" s="216"/>
      <c r="W84" s="216"/>
      <c r="X84" s="216"/>
      <c r="Y84" s="216"/>
      <c r="Z84" s="216"/>
      <c r="AA84" s="216"/>
      <c r="AB84" s="216"/>
      <c r="AC84" s="216"/>
      <c r="AD84" s="216"/>
      <c r="AE84" s="216" t="s">
        <v>135</v>
      </c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</row>
    <row r="85" spans="1:60" ht="20.399999999999999" outlineLevel="1" x14ac:dyDescent="0.25">
      <c r="A85" s="217">
        <v>22</v>
      </c>
      <c r="B85" s="223" t="s">
        <v>229</v>
      </c>
      <c r="C85" s="268" t="s">
        <v>230</v>
      </c>
      <c r="D85" s="225" t="s">
        <v>146</v>
      </c>
      <c r="E85" s="232">
        <v>10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15</v>
      </c>
      <c r="M85" s="236">
        <f>G85*(1+L85/100)</f>
        <v>0</v>
      </c>
      <c r="N85" s="226">
        <v>0.46866000000000002</v>
      </c>
      <c r="O85" s="226">
        <f>ROUND(E85*N85,5)</f>
        <v>4.6866000000000003</v>
      </c>
      <c r="P85" s="226">
        <v>0</v>
      </c>
      <c r="Q85" s="226">
        <f>ROUND(E85*P85,5)</f>
        <v>0</v>
      </c>
      <c r="R85" s="226"/>
      <c r="S85" s="226"/>
      <c r="T85" s="227">
        <v>2.0483500000000001</v>
      </c>
      <c r="U85" s="226">
        <f>ROUND(E85*T85,2)</f>
        <v>20.48</v>
      </c>
      <c r="V85" s="216"/>
      <c r="W85" s="216"/>
      <c r="X85" s="216"/>
      <c r="Y85" s="216"/>
      <c r="Z85" s="216"/>
      <c r="AA85" s="216"/>
      <c r="AB85" s="216"/>
      <c r="AC85" s="216"/>
      <c r="AD85" s="216"/>
      <c r="AE85" s="216" t="s">
        <v>135</v>
      </c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</row>
    <row r="86" spans="1:60" ht="20.399999999999999" outlineLevel="1" x14ac:dyDescent="0.25">
      <c r="A86" s="217">
        <v>23</v>
      </c>
      <c r="B86" s="223" t="s">
        <v>231</v>
      </c>
      <c r="C86" s="268" t="s">
        <v>232</v>
      </c>
      <c r="D86" s="225" t="s">
        <v>203</v>
      </c>
      <c r="E86" s="232">
        <v>1.5</v>
      </c>
      <c r="F86" s="235"/>
      <c r="G86" s="236">
        <f>ROUND(E86*F86,2)</f>
        <v>0</v>
      </c>
      <c r="H86" s="235"/>
      <c r="I86" s="236">
        <f>ROUND(E86*H86,2)</f>
        <v>0</v>
      </c>
      <c r="J86" s="235"/>
      <c r="K86" s="236">
        <f>ROUND(E86*J86,2)</f>
        <v>0</v>
      </c>
      <c r="L86" s="236">
        <v>15</v>
      </c>
      <c r="M86" s="236">
        <f>G86*(1+L86/100)</f>
        <v>0</v>
      </c>
      <c r="N86" s="226">
        <v>2.99966</v>
      </c>
      <c r="O86" s="226">
        <f>ROUND(E86*N86,5)</f>
        <v>4.4994899999999998</v>
      </c>
      <c r="P86" s="226">
        <v>0</v>
      </c>
      <c r="Q86" s="226">
        <f>ROUND(E86*P86,5)</f>
        <v>0</v>
      </c>
      <c r="R86" s="226"/>
      <c r="S86" s="226"/>
      <c r="T86" s="227">
        <v>17.211510000000001</v>
      </c>
      <c r="U86" s="226">
        <f>ROUND(E86*T86,2)</f>
        <v>25.82</v>
      </c>
      <c r="V86" s="216"/>
      <c r="W86" s="216"/>
      <c r="X86" s="216"/>
      <c r="Y86" s="216"/>
      <c r="Z86" s="216"/>
      <c r="AA86" s="216"/>
      <c r="AB86" s="216"/>
      <c r="AC86" s="216"/>
      <c r="AD86" s="216"/>
      <c r="AE86" s="216" t="s">
        <v>135</v>
      </c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</row>
    <row r="87" spans="1:60" x14ac:dyDescent="0.25">
      <c r="A87" s="218" t="s">
        <v>130</v>
      </c>
      <c r="B87" s="224" t="s">
        <v>75</v>
      </c>
      <c r="C87" s="270" t="s">
        <v>76</v>
      </c>
      <c r="D87" s="229"/>
      <c r="E87" s="234"/>
      <c r="F87" s="237"/>
      <c r="G87" s="237">
        <f>SUMIF(AE88:AE88,"&lt;&gt;NOR",G88:G88)</f>
        <v>0</v>
      </c>
      <c r="H87" s="237"/>
      <c r="I87" s="237">
        <f>SUM(I88:I88)</f>
        <v>0</v>
      </c>
      <c r="J87" s="237"/>
      <c r="K87" s="237">
        <f>SUM(K88:K88)</f>
        <v>0</v>
      </c>
      <c r="L87" s="237"/>
      <c r="M87" s="237">
        <f>SUM(M88:M88)</f>
        <v>0</v>
      </c>
      <c r="N87" s="230"/>
      <c r="O87" s="230">
        <f>SUM(O88:O88)</f>
        <v>5.2591200000000002</v>
      </c>
      <c r="P87" s="230"/>
      <c r="Q87" s="230">
        <f>SUM(Q88:Q88)</f>
        <v>0</v>
      </c>
      <c r="R87" s="230"/>
      <c r="S87" s="230"/>
      <c r="T87" s="231"/>
      <c r="U87" s="230">
        <f>SUM(U88:U88)</f>
        <v>77.959999999999994</v>
      </c>
      <c r="AE87" t="s">
        <v>131</v>
      </c>
    </row>
    <row r="88" spans="1:60" outlineLevel="1" x14ac:dyDescent="0.25">
      <c r="A88" s="217">
        <v>24</v>
      </c>
      <c r="B88" s="223" t="s">
        <v>233</v>
      </c>
      <c r="C88" s="268" t="s">
        <v>234</v>
      </c>
      <c r="D88" s="225" t="s">
        <v>235</v>
      </c>
      <c r="E88" s="232">
        <v>1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15</v>
      </c>
      <c r="M88" s="236">
        <f>G88*(1+L88/100)</f>
        <v>0</v>
      </c>
      <c r="N88" s="226">
        <v>5.2591200000000002</v>
      </c>
      <c r="O88" s="226">
        <f>ROUND(E88*N88,5)</f>
        <v>5.2591200000000002</v>
      </c>
      <c r="P88" s="226">
        <v>0</v>
      </c>
      <c r="Q88" s="226">
        <f>ROUND(E88*P88,5)</f>
        <v>0</v>
      </c>
      <c r="R88" s="226"/>
      <c r="S88" s="226"/>
      <c r="T88" s="227">
        <v>77.960909999999998</v>
      </c>
      <c r="U88" s="226">
        <f>ROUND(E88*T88,2)</f>
        <v>77.959999999999994</v>
      </c>
      <c r="V88" s="216"/>
      <c r="W88" s="216"/>
      <c r="X88" s="216"/>
      <c r="Y88" s="216"/>
      <c r="Z88" s="216"/>
      <c r="AA88" s="216"/>
      <c r="AB88" s="216"/>
      <c r="AC88" s="216"/>
      <c r="AD88" s="216"/>
      <c r="AE88" s="216" t="s">
        <v>135</v>
      </c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</row>
    <row r="89" spans="1:60" x14ac:dyDescent="0.25">
      <c r="A89" s="218" t="s">
        <v>130</v>
      </c>
      <c r="B89" s="224" t="s">
        <v>77</v>
      </c>
      <c r="C89" s="270" t="s">
        <v>78</v>
      </c>
      <c r="D89" s="229"/>
      <c r="E89" s="234"/>
      <c r="F89" s="237"/>
      <c r="G89" s="237">
        <f>SUMIF(AE90:AE90,"&lt;&gt;NOR",G90:G90)</f>
        <v>0</v>
      </c>
      <c r="H89" s="237"/>
      <c r="I89" s="237">
        <f>SUM(I90:I90)</f>
        <v>0</v>
      </c>
      <c r="J89" s="237"/>
      <c r="K89" s="237">
        <f>SUM(K90:K90)</f>
        <v>0</v>
      </c>
      <c r="L89" s="237"/>
      <c r="M89" s="237">
        <f>SUM(M90:M90)</f>
        <v>0</v>
      </c>
      <c r="N89" s="230"/>
      <c r="O89" s="230">
        <f>SUM(O90:O90)</f>
        <v>0</v>
      </c>
      <c r="P89" s="230"/>
      <c r="Q89" s="230">
        <f>SUM(Q90:Q90)</f>
        <v>0</v>
      </c>
      <c r="R89" s="230"/>
      <c r="S89" s="230"/>
      <c r="T89" s="231"/>
      <c r="U89" s="230">
        <f>SUM(U90:U90)</f>
        <v>0</v>
      </c>
      <c r="AE89" t="s">
        <v>131</v>
      </c>
    </row>
    <row r="90" spans="1:60" outlineLevel="1" x14ac:dyDescent="0.25">
      <c r="A90" s="217">
        <v>25</v>
      </c>
      <c r="B90" s="223" t="s">
        <v>59</v>
      </c>
      <c r="C90" s="268" t="s">
        <v>236</v>
      </c>
      <c r="D90" s="225" t="s">
        <v>237</v>
      </c>
      <c r="E90" s="232">
        <v>1</v>
      </c>
      <c r="F90" s="235"/>
      <c r="G90" s="236">
        <f>ROUND(E90*F90,2)</f>
        <v>0</v>
      </c>
      <c r="H90" s="235"/>
      <c r="I90" s="236">
        <f>ROUND(E90*H90,2)</f>
        <v>0</v>
      </c>
      <c r="J90" s="235"/>
      <c r="K90" s="236">
        <f>ROUND(E90*J90,2)</f>
        <v>0</v>
      </c>
      <c r="L90" s="236">
        <v>15</v>
      </c>
      <c r="M90" s="236">
        <f>G90*(1+L90/100)</f>
        <v>0</v>
      </c>
      <c r="N90" s="226">
        <v>0</v>
      </c>
      <c r="O90" s="226">
        <f>ROUND(E90*N90,5)</f>
        <v>0</v>
      </c>
      <c r="P90" s="226">
        <v>0</v>
      </c>
      <c r="Q90" s="226">
        <f>ROUND(E90*P90,5)</f>
        <v>0</v>
      </c>
      <c r="R90" s="226"/>
      <c r="S90" s="226"/>
      <c r="T90" s="227">
        <v>0</v>
      </c>
      <c r="U90" s="226">
        <f>ROUND(E90*T90,2)</f>
        <v>0</v>
      </c>
      <c r="V90" s="216"/>
      <c r="W90" s="216"/>
      <c r="X90" s="216"/>
      <c r="Y90" s="216"/>
      <c r="Z90" s="216"/>
      <c r="AA90" s="216"/>
      <c r="AB90" s="216"/>
      <c r="AC90" s="216"/>
      <c r="AD90" s="216"/>
      <c r="AE90" s="216" t="s">
        <v>140</v>
      </c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</row>
    <row r="91" spans="1:60" x14ac:dyDescent="0.25">
      <c r="A91" s="218" t="s">
        <v>130</v>
      </c>
      <c r="B91" s="224" t="s">
        <v>79</v>
      </c>
      <c r="C91" s="270" t="s">
        <v>80</v>
      </c>
      <c r="D91" s="229"/>
      <c r="E91" s="234"/>
      <c r="F91" s="237"/>
      <c r="G91" s="237">
        <f>SUMIF(AE92:AE92,"&lt;&gt;NOR",G92:G92)</f>
        <v>0</v>
      </c>
      <c r="H91" s="237"/>
      <c r="I91" s="237">
        <f>SUM(I92:I92)</f>
        <v>0</v>
      </c>
      <c r="J91" s="237"/>
      <c r="K91" s="237">
        <f>SUM(K92:K92)</f>
        <v>0</v>
      </c>
      <c r="L91" s="237"/>
      <c r="M91" s="237">
        <f>SUM(M92:M92)</f>
        <v>0</v>
      </c>
      <c r="N91" s="230"/>
      <c r="O91" s="230">
        <f>SUM(O92:O92)</f>
        <v>0</v>
      </c>
      <c r="P91" s="230"/>
      <c r="Q91" s="230">
        <f>SUM(Q92:Q92)</f>
        <v>0</v>
      </c>
      <c r="R91" s="230"/>
      <c r="S91" s="230"/>
      <c r="T91" s="231"/>
      <c r="U91" s="230">
        <f>SUM(U92:U92)</f>
        <v>85.2</v>
      </c>
      <c r="AE91" t="s">
        <v>131</v>
      </c>
    </row>
    <row r="92" spans="1:60" outlineLevel="1" x14ac:dyDescent="0.25">
      <c r="A92" s="217">
        <v>26</v>
      </c>
      <c r="B92" s="223" t="s">
        <v>238</v>
      </c>
      <c r="C92" s="268" t="s">
        <v>239</v>
      </c>
      <c r="D92" s="225" t="s">
        <v>240</v>
      </c>
      <c r="E92" s="232">
        <v>100</v>
      </c>
      <c r="F92" s="235"/>
      <c r="G92" s="236">
        <f>ROUND(E92*F92,2)</f>
        <v>0</v>
      </c>
      <c r="H92" s="235"/>
      <c r="I92" s="236">
        <f>ROUND(E92*H92,2)</f>
        <v>0</v>
      </c>
      <c r="J92" s="235"/>
      <c r="K92" s="236">
        <f>ROUND(E92*J92,2)</f>
        <v>0</v>
      </c>
      <c r="L92" s="236">
        <v>15</v>
      </c>
      <c r="M92" s="236">
        <f>G92*(1+L92/100)</f>
        <v>0</v>
      </c>
      <c r="N92" s="226">
        <v>0</v>
      </c>
      <c r="O92" s="226">
        <f>ROUND(E92*N92,5)</f>
        <v>0</v>
      </c>
      <c r="P92" s="226">
        <v>0</v>
      </c>
      <c r="Q92" s="226">
        <f>ROUND(E92*P92,5)</f>
        <v>0</v>
      </c>
      <c r="R92" s="226"/>
      <c r="S92" s="226"/>
      <c r="T92" s="227">
        <v>0.85199999999999998</v>
      </c>
      <c r="U92" s="226">
        <f>ROUND(E92*T92,2)</f>
        <v>85.2</v>
      </c>
      <c r="V92" s="216"/>
      <c r="W92" s="216"/>
      <c r="X92" s="216"/>
      <c r="Y92" s="216"/>
      <c r="Z92" s="216"/>
      <c r="AA92" s="216"/>
      <c r="AB92" s="216"/>
      <c r="AC92" s="216"/>
      <c r="AD92" s="216"/>
      <c r="AE92" s="216" t="s">
        <v>140</v>
      </c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</row>
    <row r="93" spans="1:60" x14ac:dyDescent="0.25">
      <c r="A93" s="218" t="s">
        <v>130</v>
      </c>
      <c r="B93" s="224" t="s">
        <v>81</v>
      </c>
      <c r="C93" s="270" t="s">
        <v>82</v>
      </c>
      <c r="D93" s="229"/>
      <c r="E93" s="234"/>
      <c r="F93" s="237"/>
      <c r="G93" s="237">
        <f>SUMIF(AE94:AE103,"&lt;&gt;NOR",G94:G103)</f>
        <v>0</v>
      </c>
      <c r="H93" s="237"/>
      <c r="I93" s="237">
        <f>SUM(I94:I103)</f>
        <v>0</v>
      </c>
      <c r="J93" s="237"/>
      <c r="K93" s="237">
        <f>SUM(K94:K103)</f>
        <v>0</v>
      </c>
      <c r="L93" s="237"/>
      <c r="M93" s="237">
        <f>SUM(M94:M103)</f>
        <v>0</v>
      </c>
      <c r="N93" s="230"/>
      <c r="O93" s="230">
        <f>SUM(O94:O103)</f>
        <v>2.8908999999999998</v>
      </c>
      <c r="P93" s="230"/>
      <c r="Q93" s="230">
        <f>SUM(Q94:Q103)</f>
        <v>0</v>
      </c>
      <c r="R93" s="230"/>
      <c r="S93" s="230"/>
      <c r="T93" s="231"/>
      <c r="U93" s="230">
        <f>SUM(U94:U103)</f>
        <v>129.22</v>
      </c>
      <c r="AE93" t="s">
        <v>131</v>
      </c>
    </row>
    <row r="94" spans="1:60" ht="20.399999999999999" outlineLevel="1" x14ac:dyDescent="0.25">
      <c r="A94" s="217">
        <v>27</v>
      </c>
      <c r="B94" s="223" t="s">
        <v>241</v>
      </c>
      <c r="C94" s="268" t="s">
        <v>242</v>
      </c>
      <c r="D94" s="225" t="s">
        <v>151</v>
      </c>
      <c r="E94" s="232">
        <v>153.73325</v>
      </c>
      <c r="F94" s="235"/>
      <c r="G94" s="236">
        <f>ROUND(E94*F94,2)</f>
        <v>0</v>
      </c>
      <c r="H94" s="235"/>
      <c r="I94" s="236">
        <f>ROUND(E94*H94,2)</f>
        <v>0</v>
      </c>
      <c r="J94" s="235"/>
      <c r="K94" s="236">
        <f>ROUND(E94*J94,2)</f>
        <v>0</v>
      </c>
      <c r="L94" s="236">
        <v>15</v>
      </c>
      <c r="M94" s="236">
        <f>G94*(1+L94/100)</f>
        <v>0</v>
      </c>
      <c r="N94" s="226">
        <v>1.355E-2</v>
      </c>
      <c r="O94" s="226">
        <f>ROUND(E94*N94,5)</f>
        <v>2.0830899999999999</v>
      </c>
      <c r="P94" s="226">
        <v>0</v>
      </c>
      <c r="Q94" s="226">
        <f>ROUND(E94*P94,5)</f>
        <v>0</v>
      </c>
      <c r="R94" s="226"/>
      <c r="S94" s="226"/>
      <c r="T94" s="227">
        <v>0.57747999999999999</v>
      </c>
      <c r="U94" s="226">
        <f>ROUND(E94*T94,2)</f>
        <v>88.78</v>
      </c>
      <c r="V94" s="216"/>
      <c r="W94" s="216"/>
      <c r="X94" s="216"/>
      <c r="Y94" s="216"/>
      <c r="Z94" s="216"/>
      <c r="AA94" s="216"/>
      <c r="AB94" s="216"/>
      <c r="AC94" s="216"/>
      <c r="AD94" s="216"/>
      <c r="AE94" s="216" t="s">
        <v>135</v>
      </c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</row>
    <row r="95" spans="1:60" outlineLevel="1" x14ac:dyDescent="0.25">
      <c r="A95" s="217"/>
      <c r="B95" s="223"/>
      <c r="C95" s="269" t="s">
        <v>243</v>
      </c>
      <c r="D95" s="228"/>
      <c r="E95" s="233">
        <v>139.75749999999999</v>
      </c>
      <c r="F95" s="236"/>
      <c r="G95" s="236"/>
      <c r="H95" s="236"/>
      <c r="I95" s="236"/>
      <c r="J95" s="236"/>
      <c r="K95" s="236"/>
      <c r="L95" s="236"/>
      <c r="M95" s="236"/>
      <c r="N95" s="226"/>
      <c r="O95" s="226"/>
      <c r="P95" s="226"/>
      <c r="Q95" s="226"/>
      <c r="R95" s="226"/>
      <c r="S95" s="226"/>
      <c r="T95" s="227"/>
      <c r="U95" s="226"/>
      <c r="V95" s="216"/>
      <c r="W95" s="216"/>
      <c r="X95" s="216"/>
      <c r="Y95" s="216"/>
      <c r="Z95" s="216"/>
      <c r="AA95" s="216"/>
      <c r="AB95" s="216"/>
      <c r="AC95" s="216"/>
      <c r="AD95" s="216"/>
      <c r="AE95" s="216" t="s">
        <v>137</v>
      </c>
      <c r="AF95" s="216">
        <v>0</v>
      </c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</row>
    <row r="96" spans="1:60" outlineLevel="1" x14ac:dyDescent="0.25">
      <c r="A96" s="217"/>
      <c r="B96" s="223"/>
      <c r="C96" s="269" t="s">
        <v>244</v>
      </c>
      <c r="D96" s="228"/>
      <c r="E96" s="233"/>
      <c r="F96" s="236"/>
      <c r="G96" s="236"/>
      <c r="H96" s="236"/>
      <c r="I96" s="236"/>
      <c r="J96" s="236"/>
      <c r="K96" s="236"/>
      <c r="L96" s="236"/>
      <c r="M96" s="236"/>
      <c r="N96" s="226"/>
      <c r="O96" s="226"/>
      <c r="P96" s="226"/>
      <c r="Q96" s="226"/>
      <c r="R96" s="226"/>
      <c r="S96" s="226"/>
      <c r="T96" s="227"/>
      <c r="U96" s="226"/>
      <c r="V96" s="216"/>
      <c r="W96" s="216"/>
      <c r="X96" s="216"/>
      <c r="Y96" s="216"/>
      <c r="Z96" s="216"/>
      <c r="AA96" s="216"/>
      <c r="AB96" s="216"/>
      <c r="AC96" s="216"/>
      <c r="AD96" s="216"/>
      <c r="AE96" s="216" t="s">
        <v>137</v>
      </c>
      <c r="AF96" s="216">
        <v>0</v>
      </c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</row>
    <row r="97" spans="1:60" outlineLevel="1" x14ac:dyDescent="0.25">
      <c r="A97" s="217"/>
      <c r="B97" s="223"/>
      <c r="C97" s="269" t="s">
        <v>245</v>
      </c>
      <c r="D97" s="228"/>
      <c r="E97" s="233">
        <v>13.97575</v>
      </c>
      <c r="F97" s="236"/>
      <c r="G97" s="236"/>
      <c r="H97" s="236"/>
      <c r="I97" s="236"/>
      <c r="J97" s="236"/>
      <c r="K97" s="236"/>
      <c r="L97" s="236"/>
      <c r="M97" s="236"/>
      <c r="N97" s="226"/>
      <c r="O97" s="226"/>
      <c r="P97" s="226"/>
      <c r="Q97" s="226"/>
      <c r="R97" s="226"/>
      <c r="S97" s="226"/>
      <c r="T97" s="227"/>
      <c r="U97" s="226"/>
      <c r="V97" s="216"/>
      <c r="W97" s="216"/>
      <c r="X97" s="216"/>
      <c r="Y97" s="216"/>
      <c r="Z97" s="216"/>
      <c r="AA97" s="216"/>
      <c r="AB97" s="216"/>
      <c r="AC97" s="216"/>
      <c r="AD97" s="216"/>
      <c r="AE97" s="216" t="s">
        <v>137</v>
      </c>
      <c r="AF97" s="216">
        <v>0</v>
      </c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</row>
    <row r="98" spans="1:60" outlineLevel="1" x14ac:dyDescent="0.25">
      <c r="A98" s="217">
        <v>28</v>
      </c>
      <c r="B98" s="223" t="s">
        <v>246</v>
      </c>
      <c r="C98" s="268" t="s">
        <v>247</v>
      </c>
      <c r="D98" s="225" t="s">
        <v>151</v>
      </c>
      <c r="E98" s="232">
        <v>124.27800000000001</v>
      </c>
      <c r="F98" s="235"/>
      <c r="G98" s="236">
        <f>ROUND(E98*F98,2)</f>
        <v>0</v>
      </c>
      <c r="H98" s="235"/>
      <c r="I98" s="236">
        <f>ROUND(E98*H98,2)</f>
        <v>0</v>
      </c>
      <c r="J98" s="235"/>
      <c r="K98" s="236">
        <f>ROUND(E98*J98,2)</f>
        <v>0</v>
      </c>
      <c r="L98" s="236">
        <v>15</v>
      </c>
      <c r="M98" s="236">
        <f>G98*(1+L98/100)</f>
        <v>0</v>
      </c>
      <c r="N98" s="226">
        <v>6.4999999999999997E-3</v>
      </c>
      <c r="O98" s="226">
        <f>ROUND(E98*N98,5)</f>
        <v>0.80781000000000003</v>
      </c>
      <c r="P98" s="226">
        <v>0</v>
      </c>
      <c r="Q98" s="226">
        <f>ROUND(E98*P98,5)</f>
        <v>0</v>
      </c>
      <c r="R98" s="226"/>
      <c r="S98" s="226"/>
      <c r="T98" s="227">
        <v>0.32539000000000001</v>
      </c>
      <c r="U98" s="226">
        <f>ROUND(E98*T98,2)</f>
        <v>40.44</v>
      </c>
      <c r="V98" s="216"/>
      <c r="W98" s="216"/>
      <c r="X98" s="216"/>
      <c r="Y98" s="216"/>
      <c r="Z98" s="216"/>
      <c r="AA98" s="216"/>
      <c r="AB98" s="216"/>
      <c r="AC98" s="216"/>
      <c r="AD98" s="216"/>
      <c r="AE98" s="216" t="s">
        <v>135</v>
      </c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</row>
    <row r="99" spans="1:60" outlineLevel="1" x14ac:dyDescent="0.25">
      <c r="A99" s="217"/>
      <c r="B99" s="223"/>
      <c r="C99" s="269" t="s">
        <v>248</v>
      </c>
      <c r="D99" s="228"/>
      <c r="E99" s="233"/>
      <c r="F99" s="236"/>
      <c r="G99" s="236"/>
      <c r="H99" s="236"/>
      <c r="I99" s="236"/>
      <c r="J99" s="236"/>
      <c r="K99" s="236"/>
      <c r="L99" s="236"/>
      <c r="M99" s="236"/>
      <c r="N99" s="226"/>
      <c r="O99" s="226"/>
      <c r="P99" s="226"/>
      <c r="Q99" s="226"/>
      <c r="R99" s="226"/>
      <c r="S99" s="226"/>
      <c r="T99" s="227"/>
      <c r="U99" s="226"/>
      <c r="V99" s="216"/>
      <c r="W99" s="216"/>
      <c r="X99" s="216"/>
      <c r="Y99" s="216"/>
      <c r="Z99" s="216"/>
      <c r="AA99" s="216"/>
      <c r="AB99" s="216"/>
      <c r="AC99" s="216"/>
      <c r="AD99" s="216"/>
      <c r="AE99" s="216" t="s">
        <v>137</v>
      </c>
      <c r="AF99" s="216">
        <v>0</v>
      </c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</row>
    <row r="100" spans="1:60" outlineLevel="1" x14ac:dyDescent="0.25">
      <c r="A100" s="217"/>
      <c r="B100" s="223"/>
      <c r="C100" s="269" t="s">
        <v>249</v>
      </c>
      <c r="D100" s="228"/>
      <c r="E100" s="233">
        <v>32.28</v>
      </c>
      <c r="F100" s="236"/>
      <c r="G100" s="236"/>
      <c r="H100" s="236"/>
      <c r="I100" s="236"/>
      <c r="J100" s="236"/>
      <c r="K100" s="236"/>
      <c r="L100" s="236"/>
      <c r="M100" s="236"/>
      <c r="N100" s="226"/>
      <c r="O100" s="226"/>
      <c r="P100" s="226"/>
      <c r="Q100" s="226"/>
      <c r="R100" s="226"/>
      <c r="S100" s="226"/>
      <c r="T100" s="227"/>
      <c r="U100" s="22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 t="s">
        <v>137</v>
      </c>
      <c r="AF100" s="216">
        <v>0</v>
      </c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</row>
    <row r="101" spans="1:60" ht="20.399999999999999" outlineLevel="1" x14ac:dyDescent="0.25">
      <c r="A101" s="217"/>
      <c r="B101" s="223"/>
      <c r="C101" s="269" t="s">
        <v>250</v>
      </c>
      <c r="D101" s="228"/>
      <c r="E101" s="233">
        <v>80.7</v>
      </c>
      <c r="F101" s="236"/>
      <c r="G101" s="236"/>
      <c r="H101" s="236"/>
      <c r="I101" s="236"/>
      <c r="J101" s="236"/>
      <c r="K101" s="236"/>
      <c r="L101" s="236"/>
      <c r="M101" s="236"/>
      <c r="N101" s="226"/>
      <c r="O101" s="226"/>
      <c r="P101" s="226"/>
      <c r="Q101" s="226"/>
      <c r="R101" s="226"/>
      <c r="S101" s="226"/>
      <c r="T101" s="227"/>
      <c r="U101" s="22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 t="s">
        <v>137</v>
      </c>
      <c r="AF101" s="216">
        <v>0</v>
      </c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</row>
    <row r="102" spans="1:60" outlineLevel="1" x14ac:dyDescent="0.25">
      <c r="A102" s="217"/>
      <c r="B102" s="223"/>
      <c r="C102" s="269" t="s">
        <v>251</v>
      </c>
      <c r="D102" s="228"/>
      <c r="E102" s="233">
        <v>11.298</v>
      </c>
      <c r="F102" s="236"/>
      <c r="G102" s="236"/>
      <c r="H102" s="236"/>
      <c r="I102" s="236"/>
      <c r="J102" s="236"/>
      <c r="K102" s="236"/>
      <c r="L102" s="236"/>
      <c r="M102" s="236"/>
      <c r="N102" s="226"/>
      <c r="O102" s="226"/>
      <c r="P102" s="226"/>
      <c r="Q102" s="226"/>
      <c r="R102" s="226"/>
      <c r="S102" s="226"/>
      <c r="T102" s="227"/>
      <c r="U102" s="22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 t="s">
        <v>137</v>
      </c>
      <c r="AF102" s="216">
        <v>0</v>
      </c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</row>
    <row r="103" spans="1:60" outlineLevel="1" x14ac:dyDescent="0.25">
      <c r="A103" s="217">
        <v>29</v>
      </c>
      <c r="B103" s="223" t="s">
        <v>252</v>
      </c>
      <c r="C103" s="268" t="s">
        <v>253</v>
      </c>
      <c r="D103" s="225" t="s">
        <v>0</v>
      </c>
      <c r="E103" s="232">
        <v>100</v>
      </c>
      <c r="F103" s="235"/>
      <c r="G103" s="236">
        <f>ROUND(E103*F103,2)</f>
        <v>0</v>
      </c>
      <c r="H103" s="235"/>
      <c r="I103" s="236">
        <f>ROUND(E103*H103,2)</f>
        <v>0</v>
      </c>
      <c r="J103" s="235"/>
      <c r="K103" s="236">
        <f>ROUND(E103*J103,2)</f>
        <v>0</v>
      </c>
      <c r="L103" s="236">
        <v>15</v>
      </c>
      <c r="M103" s="236">
        <f>G103*(1+L103/100)</f>
        <v>0</v>
      </c>
      <c r="N103" s="226">
        <v>0</v>
      </c>
      <c r="O103" s="226">
        <f>ROUND(E103*N103,5)</f>
        <v>0</v>
      </c>
      <c r="P103" s="226">
        <v>0</v>
      </c>
      <c r="Q103" s="226">
        <f>ROUND(E103*P103,5)</f>
        <v>0</v>
      </c>
      <c r="R103" s="226"/>
      <c r="S103" s="226"/>
      <c r="T103" s="227">
        <v>0</v>
      </c>
      <c r="U103" s="226">
        <f>ROUND(E103*T103,2)</f>
        <v>0</v>
      </c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 t="s">
        <v>140</v>
      </c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</row>
    <row r="104" spans="1:60" x14ac:dyDescent="0.25">
      <c r="A104" s="218" t="s">
        <v>130</v>
      </c>
      <c r="B104" s="224" t="s">
        <v>83</v>
      </c>
      <c r="C104" s="270" t="s">
        <v>84</v>
      </c>
      <c r="D104" s="229"/>
      <c r="E104" s="234"/>
      <c r="F104" s="237"/>
      <c r="G104" s="237">
        <f>SUMIF(AE105:AE113,"&lt;&gt;NOR",G105:G113)</f>
        <v>0</v>
      </c>
      <c r="H104" s="237"/>
      <c r="I104" s="237">
        <f>SUM(I105:I113)</f>
        <v>0</v>
      </c>
      <c r="J104" s="237"/>
      <c r="K104" s="237">
        <f>SUM(K105:K113)</f>
        <v>0</v>
      </c>
      <c r="L104" s="237"/>
      <c r="M104" s="237">
        <f>SUM(M105:M113)</f>
        <v>0</v>
      </c>
      <c r="N104" s="230"/>
      <c r="O104" s="230">
        <f>SUM(O105:O113)</f>
        <v>0.58275999999999994</v>
      </c>
      <c r="P104" s="230"/>
      <c r="Q104" s="230">
        <f>SUM(Q105:Q113)</f>
        <v>0</v>
      </c>
      <c r="R104" s="230"/>
      <c r="S104" s="230"/>
      <c r="T104" s="231"/>
      <c r="U104" s="230">
        <f>SUM(U105:U113)</f>
        <v>18.190000000000001</v>
      </c>
      <c r="AE104" t="s">
        <v>131</v>
      </c>
    </row>
    <row r="105" spans="1:60" outlineLevel="1" x14ac:dyDescent="0.25">
      <c r="A105" s="217">
        <v>30</v>
      </c>
      <c r="B105" s="223" t="s">
        <v>254</v>
      </c>
      <c r="C105" s="268" t="s">
        <v>255</v>
      </c>
      <c r="D105" s="225" t="s">
        <v>151</v>
      </c>
      <c r="E105" s="232">
        <v>112.98</v>
      </c>
      <c r="F105" s="235"/>
      <c r="G105" s="236">
        <f>ROUND(E105*F105,2)</f>
        <v>0</v>
      </c>
      <c r="H105" s="235"/>
      <c r="I105" s="236">
        <f>ROUND(E105*H105,2)</f>
        <v>0</v>
      </c>
      <c r="J105" s="235"/>
      <c r="K105" s="236">
        <f>ROUND(E105*J105,2)</f>
        <v>0</v>
      </c>
      <c r="L105" s="236">
        <v>15</v>
      </c>
      <c r="M105" s="236">
        <f>G105*(1+L105/100)</f>
        <v>0</v>
      </c>
      <c r="N105" s="226">
        <v>2.3000000000000001E-4</v>
      </c>
      <c r="O105" s="226">
        <f>ROUND(E105*N105,5)</f>
        <v>2.5989999999999999E-2</v>
      </c>
      <c r="P105" s="226">
        <v>0</v>
      </c>
      <c r="Q105" s="226">
        <f>ROUND(E105*P105,5)</f>
        <v>0</v>
      </c>
      <c r="R105" s="226"/>
      <c r="S105" s="226"/>
      <c r="T105" s="227">
        <v>0.161</v>
      </c>
      <c r="U105" s="226">
        <f>ROUND(E105*T105,2)</f>
        <v>18.190000000000001</v>
      </c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 t="s">
        <v>140</v>
      </c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</row>
    <row r="106" spans="1:60" outlineLevel="1" x14ac:dyDescent="0.25">
      <c r="A106" s="217"/>
      <c r="B106" s="223"/>
      <c r="C106" s="269" t="s">
        <v>256</v>
      </c>
      <c r="D106" s="228"/>
      <c r="E106" s="233"/>
      <c r="F106" s="236"/>
      <c r="G106" s="236"/>
      <c r="H106" s="236"/>
      <c r="I106" s="236"/>
      <c r="J106" s="236"/>
      <c r="K106" s="236"/>
      <c r="L106" s="236"/>
      <c r="M106" s="236"/>
      <c r="N106" s="226"/>
      <c r="O106" s="226"/>
      <c r="P106" s="226"/>
      <c r="Q106" s="226"/>
      <c r="R106" s="226"/>
      <c r="S106" s="226"/>
      <c r="T106" s="227"/>
      <c r="U106" s="22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 t="s">
        <v>137</v>
      </c>
      <c r="AF106" s="216">
        <v>0</v>
      </c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</row>
    <row r="107" spans="1:60" outlineLevel="1" x14ac:dyDescent="0.25">
      <c r="A107" s="217"/>
      <c r="B107" s="223"/>
      <c r="C107" s="269" t="s">
        <v>249</v>
      </c>
      <c r="D107" s="228"/>
      <c r="E107" s="233">
        <v>32.28</v>
      </c>
      <c r="F107" s="236"/>
      <c r="G107" s="236"/>
      <c r="H107" s="236"/>
      <c r="I107" s="236"/>
      <c r="J107" s="236"/>
      <c r="K107" s="236"/>
      <c r="L107" s="236"/>
      <c r="M107" s="236"/>
      <c r="N107" s="226"/>
      <c r="O107" s="226"/>
      <c r="P107" s="226"/>
      <c r="Q107" s="226"/>
      <c r="R107" s="226"/>
      <c r="S107" s="226"/>
      <c r="T107" s="227"/>
      <c r="U107" s="22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 t="s">
        <v>137</v>
      </c>
      <c r="AF107" s="216">
        <v>0</v>
      </c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</row>
    <row r="108" spans="1:60" ht="20.399999999999999" outlineLevel="1" x14ac:dyDescent="0.25">
      <c r="A108" s="217"/>
      <c r="B108" s="223"/>
      <c r="C108" s="269" t="s">
        <v>250</v>
      </c>
      <c r="D108" s="228"/>
      <c r="E108" s="233">
        <v>80.7</v>
      </c>
      <c r="F108" s="236"/>
      <c r="G108" s="236"/>
      <c r="H108" s="236"/>
      <c r="I108" s="236"/>
      <c r="J108" s="236"/>
      <c r="K108" s="236"/>
      <c r="L108" s="236"/>
      <c r="M108" s="236"/>
      <c r="N108" s="226"/>
      <c r="O108" s="226"/>
      <c r="P108" s="226"/>
      <c r="Q108" s="226"/>
      <c r="R108" s="226"/>
      <c r="S108" s="226"/>
      <c r="T108" s="227"/>
      <c r="U108" s="22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 t="s">
        <v>137</v>
      </c>
      <c r="AF108" s="216">
        <v>0</v>
      </c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</row>
    <row r="109" spans="1:60" ht="20.399999999999999" outlineLevel="1" x14ac:dyDescent="0.25">
      <c r="A109" s="217">
        <v>31</v>
      </c>
      <c r="B109" s="223" t="s">
        <v>257</v>
      </c>
      <c r="C109" s="268" t="s">
        <v>258</v>
      </c>
      <c r="D109" s="225" t="s">
        <v>134</v>
      </c>
      <c r="E109" s="232">
        <v>17.3992</v>
      </c>
      <c r="F109" s="235"/>
      <c r="G109" s="236">
        <f>ROUND(E109*F109,2)</f>
        <v>0</v>
      </c>
      <c r="H109" s="235"/>
      <c r="I109" s="236">
        <f>ROUND(E109*H109,2)</f>
        <v>0</v>
      </c>
      <c r="J109" s="235"/>
      <c r="K109" s="236">
        <f>ROUND(E109*J109,2)</f>
        <v>0</v>
      </c>
      <c r="L109" s="236">
        <v>15</v>
      </c>
      <c r="M109" s="236">
        <f>G109*(1+L109/100)</f>
        <v>0</v>
      </c>
      <c r="N109" s="226">
        <v>3.2000000000000001E-2</v>
      </c>
      <c r="O109" s="226">
        <f>ROUND(E109*N109,5)</f>
        <v>0.55676999999999999</v>
      </c>
      <c r="P109" s="226">
        <v>0</v>
      </c>
      <c r="Q109" s="226">
        <f>ROUND(E109*P109,5)</f>
        <v>0</v>
      </c>
      <c r="R109" s="226"/>
      <c r="S109" s="226"/>
      <c r="T109" s="227">
        <v>0</v>
      </c>
      <c r="U109" s="226">
        <f>ROUND(E109*T109,2)</f>
        <v>0</v>
      </c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 t="s">
        <v>204</v>
      </c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</row>
    <row r="110" spans="1:60" ht="20.399999999999999" outlineLevel="1" x14ac:dyDescent="0.25">
      <c r="A110" s="217"/>
      <c r="B110" s="223"/>
      <c r="C110" s="269" t="s">
        <v>259</v>
      </c>
      <c r="D110" s="228"/>
      <c r="E110" s="233">
        <v>4.5191999999999997</v>
      </c>
      <c r="F110" s="236"/>
      <c r="G110" s="236"/>
      <c r="H110" s="236"/>
      <c r="I110" s="236"/>
      <c r="J110" s="236"/>
      <c r="K110" s="236"/>
      <c r="L110" s="236"/>
      <c r="M110" s="236"/>
      <c r="N110" s="226"/>
      <c r="O110" s="226"/>
      <c r="P110" s="226"/>
      <c r="Q110" s="226"/>
      <c r="R110" s="226"/>
      <c r="S110" s="226"/>
      <c r="T110" s="227"/>
      <c r="U110" s="22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 t="s">
        <v>137</v>
      </c>
      <c r="AF110" s="216">
        <v>0</v>
      </c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</row>
    <row r="111" spans="1:60" ht="30.6" outlineLevel="1" x14ac:dyDescent="0.25">
      <c r="A111" s="217"/>
      <c r="B111" s="223"/>
      <c r="C111" s="269" t="s">
        <v>260</v>
      </c>
      <c r="D111" s="228"/>
      <c r="E111" s="233">
        <v>11.298</v>
      </c>
      <c r="F111" s="236"/>
      <c r="G111" s="236"/>
      <c r="H111" s="236"/>
      <c r="I111" s="236"/>
      <c r="J111" s="236"/>
      <c r="K111" s="236"/>
      <c r="L111" s="236"/>
      <c r="M111" s="236"/>
      <c r="N111" s="226"/>
      <c r="O111" s="226"/>
      <c r="P111" s="226"/>
      <c r="Q111" s="226"/>
      <c r="R111" s="226"/>
      <c r="S111" s="226"/>
      <c r="T111" s="227"/>
      <c r="U111" s="22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 t="s">
        <v>137</v>
      </c>
      <c r="AF111" s="216">
        <v>0</v>
      </c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</row>
    <row r="112" spans="1:60" outlineLevel="1" x14ac:dyDescent="0.25">
      <c r="A112" s="217"/>
      <c r="B112" s="223"/>
      <c r="C112" s="269" t="s">
        <v>261</v>
      </c>
      <c r="D112" s="228"/>
      <c r="E112" s="233">
        <v>1.5820000000000001</v>
      </c>
      <c r="F112" s="236"/>
      <c r="G112" s="236"/>
      <c r="H112" s="236"/>
      <c r="I112" s="236"/>
      <c r="J112" s="236"/>
      <c r="K112" s="236"/>
      <c r="L112" s="236"/>
      <c r="M112" s="236"/>
      <c r="N112" s="226"/>
      <c r="O112" s="226"/>
      <c r="P112" s="226"/>
      <c r="Q112" s="226"/>
      <c r="R112" s="226"/>
      <c r="S112" s="226"/>
      <c r="T112" s="227"/>
      <c r="U112" s="22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 t="s">
        <v>137</v>
      </c>
      <c r="AF112" s="216">
        <v>0</v>
      </c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</row>
    <row r="113" spans="1:60" outlineLevel="1" x14ac:dyDescent="0.25">
      <c r="A113" s="217">
        <v>32</v>
      </c>
      <c r="B113" s="223" t="s">
        <v>262</v>
      </c>
      <c r="C113" s="268" t="s">
        <v>263</v>
      </c>
      <c r="D113" s="225" t="s">
        <v>0</v>
      </c>
      <c r="E113" s="232">
        <v>100</v>
      </c>
      <c r="F113" s="235"/>
      <c r="G113" s="236">
        <f>ROUND(E113*F113,2)</f>
        <v>0</v>
      </c>
      <c r="H113" s="235"/>
      <c r="I113" s="236">
        <f>ROUND(E113*H113,2)</f>
        <v>0</v>
      </c>
      <c r="J113" s="235"/>
      <c r="K113" s="236">
        <f>ROUND(E113*J113,2)</f>
        <v>0</v>
      </c>
      <c r="L113" s="236">
        <v>15</v>
      </c>
      <c r="M113" s="236">
        <f>G113*(1+L113/100)</f>
        <v>0</v>
      </c>
      <c r="N113" s="226">
        <v>0</v>
      </c>
      <c r="O113" s="226">
        <f>ROUND(E113*N113,5)</f>
        <v>0</v>
      </c>
      <c r="P113" s="226">
        <v>0</v>
      </c>
      <c r="Q113" s="226">
        <f>ROUND(E113*P113,5)</f>
        <v>0</v>
      </c>
      <c r="R113" s="226"/>
      <c r="S113" s="226"/>
      <c r="T113" s="227">
        <v>0</v>
      </c>
      <c r="U113" s="226">
        <f>ROUND(E113*T113,2)</f>
        <v>0</v>
      </c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 t="s">
        <v>140</v>
      </c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</row>
    <row r="114" spans="1:60" x14ac:dyDescent="0.25">
      <c r="A114" s="218" t="s">
        <v>130</v>
      </c>
      <c r="B114" s="224" t="s">
        <v>85</v>
      </c>
      <c r="C114" s="270" t="s">
        <v>86</v>
      </c>
      <c r="D114" s="229"/>
      <c r="E114" s="234"/>
      <c r="F114" s="237"/>
      <c r="G114" s="237">
        <f>SUMIF(AE115:AE116,"&lt;&gt;NOR",G115:G116)</f>
        <v>0</v>
      </c>
      <c r="H114" s="237"/>
      <c r="I114" s="237">
        <f>SUM(I115:I116)</f>
        <v>0</v>
      </c>
      <c r="J114" s="237"/>
      <c r="K114" s="237">
        <f>SUM(K115:K116)</f>
        <v>0</v>
      </c>
      <c r="L114" s="237"/>
      <c r="M114" s="237">
        <f>SUM(M115:M116)</f>
        <v>0</v>
      </c>
      <c r="N114" s="230"/>
      <c r="O114" s="230">
        <f>SUM(O115:O116)</f>
        <v>0</v>
      </c>
      <c r="P114" s="230"/>
      <c r="Q114" s="230">
        <f>SUM(Q115:Q116)</f>
        <v>0</v>
      </c>
      <c r="R114" s="230"/>
      <c r="S114" s="230"/>
      <c r="T114" s="231"/>
      <c r="U114" s="230">
        <f>SUM(U115:U116)</f>
        <v>1.69</v>
      </c>
      <c r="AE114" t="s">
        <v>131</v>
      </c>
    </row>
    <row r="115" spans="1:60" outlineLevel="1" x14ac:dyDescent="0.25">
      <c r="A115" s="217">
        <v>33</v>
      </c>
      <c r="B115" s="223" t="s">
        <v>264</v>
      </c>
      <c r="C115" s="268" t="s">
        <v>265</v>
      </c>
      <c r="D115" s="225" t="s">
        <v>240</v>
      </c>
      <c r="E115" s="232">
        <v>0.5</v>
      </c>
      <c r="F115" s="235"/>
      <c r="G115" s="236">
        <f>ROUND(E115*F115,2)</f>
        <v>0</v>
      </c>
      <c r="H115" s="235"/>
      <c r="I115" s="236">
        <f>ROUND(E115*H115,2)</f>
        <v>0</v>
      </c>
      <c r="J115" s="235"/>
      <c r="K115" s="236">
        <f>ROUND(E115*J115,2)</f>
        <v>0</v>
      </c>
      <c r="L115" s="236">
        <v>15</v>
      </c>
      <c r="M115" s="236">
        <f>G115*(1+L115/100)</f>
        <v>0</v>
      </c>
      <c r="N115" s="226">
        <v>0</v>
      </c>
      <c r="O115" s="226">
        <f>ROUND(E115*N115,5)</f>
        <v>0</v>
      </c>
      <c r="P115" s="226">
        <v>0</v>
      </c>
      <c r="Q115" s="226">
        <f>ROUND(E115*P115,5)</f>
        <v>0</v>
      </c>
      <c r="R115" s="226"/>
      <c r="S115" s="226"/>
      <c r="T115" s="227">
        <v>3.379</v>
      </c>
      <c r="U115" s="226">
        <f>ROUND(E115*T115,2)</f>
        <v>1.69</v>
      </c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 t="s">
        <v>140</v>
      </c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</row>
    <row r="116" spans="1:60" outlineLevel="1" x14ac:dyDescent="0.25">
      <c r="A116" s="217">
        <v>34</v>
      </c>
      <c r="B116" s="223" t="s">
        <v>266</v>
      </c>
      <c r="C116" s="268" t="s">
        <v>267</v>
      </c>
      <c r="D116" s="225" t="s">
        <v>237</v>
      </c>
      <c r="E116" s="232">
        <v>1</v>
      </c>
      <c r="F116" s="235"/>
      <c r="G116" s="236">
        <f>ROUND(E116*F116,2)</f>
        <v>0</v>
      </c>
      <c r="H116" s="235"/>
      <c r="I116" s="236">
        <f>ROUND(E116*H116,2)</f>
        <v>0</v>
      </c>
      <c r="J116" s="235"/>
      <c r="K116" s="236">
        <f>ROUND(E116*J116,2)</f>
        <v>0</v>
      </c>
      <c r="L116" s="236">
        <v>15</v>
      </c>
      <c r="M116" s="236">
        <f>G116*(1+L116/100)</f>
        <v>0</v>
      </c>
      <c r="N116" s="226">
        <v>0</v>
      </c>
      <c r="O116" s="226">
        <f>ROUND(E116*N116,5)</f>
        <v>0</v>
      </c>
      <c r="P116" s="226">
        <v>0</v>
      </c>
      <c r="Q116" s="226">
        <f>ROUND(E116*P116,5)</f>
        <v>0</v>
      </c>
      <c r="R116" s="226"/>
      <c r="S116" s="226"/>
      <c r="T116" s="227">
        <v>0</v>
      </c>
      <c r="U116" s="226">
        <f>ROUND(E116*T116,2)</f>
        <v>0</v>
      </c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 t="s">
        <v>140</v>
      </c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</row>
    <row r="117" spans="1:60" x14ac:dyDescent="0.25">
      <c r="A117" s="218" t="s">
        <v>130</v>
      </c>
      <c r="B117" s="224" t="s">
        <v>87</v>
      </c>
      <c r="C117" s="270" t="s">
        <v>88</v>
      </c>
      <c r="D117" s="229"/>
      <c r="E117" s="234"/>
      <c r="F117" s="237"/>
      <c r="G117" s="237">
        <f>SUMIF(AE118:AE119,"&lt;&gt;NOR",G118:G119)</f>
        <v>0</v>
      </c>
      <c r="H117" s="237"/>
      <c r="I117" s="237">
        <f>SUM(I118:I119)</f>
        <v>0</v>
      </c>
      <c r="J117" s="237"/>
      <c r="K117" s="237">
        <f>SUM(K118:K119)</f>
        <v>0</v>
      </c>
      <c r="L117" s="237"/>
      <c r="M117" s="237">
        <f>SUM(M118:M119)</f>
        <v>0</v>
      </c>
      <c r="N117" s="230"/>
      <c r="O117" s="230">
        <f>SUM(O118:O119)</f>
        <v>0</v>
      </c>
      <c r="P117" s="230"/>
      <c r="Q117" s="230">
        <f>SUM(Q118:Q119)</f>
        <v>0</v>
      </c>
      <c r="R117" s="230"/>
      <c r="S117" s="230"/>
      <c r="T117" s="231"/>
      <c r="U117" s="230">
        <f>SUM(U118:U119)</f>
        <v>1.69</v>
      </c>
      <c r="AE117" t="s">
        <v>131</v>
      </c>
    </row>
    <row r="118" spans="1:60" outlineLevel="1" x14ac:dyDescent="0.25">
      <c r="A118" s="217">
        <v>35</v>
      </c>
      <c r="B118" s="223" t="s">
        <v>180</v>
      </c>
      <c r="C118" s="268" t="s">
        <v>268</v>
      </c>
      <c r="D118" s="225" t="s">
        <v>237</v>
      </c>
      <c r="E118" s="232">
        <v>1</v>
      </c>
      <c r="F118" s="235"/>
      <c r="G118" s="236">
        <f>ROUND(E118*F118,2)</f>
        <v>0</v>
      </c>
      <c r="H118" s="235"/>
      <c r="I118" s="236">
        <f>ROUND(E118*H118,2)</f>
        <v>0</v>
      </c>
      <c r="J118" s="235"/>
      <c r="K118" s="236">
        <f>ROUND(E118*J118,2)</f>
        <v>0</v>
      </c>
      <c r="L118" s="236">
        <v>15</v>
      </c>
      <c r="M118" s="236">
        <f>G118*(1+L118/100)</f>
        <v>0</v>
      </c>
      <c r="N118" s="226">
        <v>0</v>
      </c>
      <c r="O118" s="226">
        <f>ROUND(E118*N118,5)</f>
        <v>0</v>
      </c>
      <c r="P118" s="226">
        <v>0</v>
      </c>
      <c r="Q118" s="226">
        <f>ROUND(E118*P118,5)</f>
        <v>0</v>
      </c>
      <c r="R118" s="226"/>
      <c r="S118" s="226"/>
      <c r="T118" s="227">
        <v>0</v>
      </c>
      <c r="U118" s="226">
        <f>ROUND(E118*T118,2)</f>
        <v>0</v>
      </c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 t="s">
        <v>140</v>
      </c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</row>
    <row r="119" spans="1:60" outlineLevel="1" x14ac:dyDescent="0.25">
      <c r="A119" s="217">
        <v>36</v>
      </c>
      <c r="B119" s="223" t="s">
        <v>269</v>
      </c>
      <c r="C119" s="268" t="s">
        <v>270</v>
      </c>
      <c r="D119" s="225" t="s">
        <v>240</v>
      </c>
      <c r="E119" s="232">
        <v>0.5</v>
      </c>
      <c r="F119" s="235"/>
      <c r="G119" s="236">
        <f>ROUND(E119*F119,2)</f>
        <v>0</v>
      </c>
      <c r="H119" s="235"/>
      <c r="I119" s="236">
        <f>ROUND(E119*H119,2)</f>
        <v>0</v>
      </c>
      <c r="J119" s="235"/>
      <c r="K119" s="236">
        <f>ROUND(E119*J119,2)</f>
        <v>0</v>
      </c>
      <c r="L119" s="236">
        <v>15</v>
      </c>
      <c r="M119" s="236">
        <f>G119*(1+L119/100)</f>
        <v>0</v>
      </c>
      <c r="N119" s="226">
        <v>0</v>
      </c>
      <c r="O119" s="226">
        <f>ROUND(E119*N119,5)</f>
        <v>0</v>
      </c>
      <c r="P119" s="226">
        <v>0</v>
      </c>
      <c r="Q119" s="226">
        <f>ROUND(E119*P119,5)</f>
        <v>0</v>
      </c>
      <c r="R119" s="226"/>
      <c r="S119" s="226"/>
      <c r="T119" s="227">
        <v>3.379</v>
      </c>
      <c r="U119" s="226">
        <f>ROUND(E119*T119,2)</f>
        <v>1.69</v>
      </c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 t="s">
        <v>140</v>
      </c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</row>
    <row r="120" spans="1:60" x14ac:dyDescent="0.25">
      <c r="A120" s="218" t="s">
        <v>130</v>
      </c>
      <c r="B120" s="224" t="s">
        <v>89</v>
      </c>
      <c r="C120" s="270" t="s">
        <v>90</v>
      </c>
      <c r="D120" s="229"/>
      <c r="E120" s="234"/>
      <c r="F120" s="237"/>
      <c r="G120" s="237">
        <f>SUMIF(AE121:AE122,"&lt;&gt;NOR",G121:G122)</f>
        <v>0</v>
      </c>
      <c r="H120" s="237"/>
      <c r="I120" s="237">
        <f>SUM(I121:I122)</f>
        <v>0</v>
      </c>
      <c r="J120" s="237"/>
      <c r="K120" s="237">
        <f>SUM(K121:K122)</f>
        <v>0</v>
      </c>
      <c r="L120" s="237"/>
      <c r="M120" s="237">
        <f>SUM(M121:M122)</f>
        <v>0</v>
      </c>
      <c r="N120" s="230"/>
      <c r="O120" s="230">
        <f>SUM(O121:O122)</f>
        <v>0</v>
      </c>
      <c r="P120" s="230"/>
      <c r="Q120" s="230">
        <f>SUM(Q121:Q122)</f>
        <v>0</v>
      </c>
      <c r="R120" s="230"/>
      <c r="S120" s="230"/>
      <c r="T120" s="231"/>
      <c r="U120" s="230">
        <f>SUM(U121:U122)</f>
        <v>0.4</v>
      </c>
      <c r="AE120" t="s">
        <v>131</v>
      </c>
    </row>
    <row r="121" spans="1:60" outlineLevel="1" x14ac:dyDescent="0.25">
      <c r="A121" s="217">
        <v>37</v>
      </c>
      <c r="B121" s="223" t="s">
        <v>271</v>
      </c>
      <c r="C121" s="268" t="s">
        <v>272</v>
      </c>
      <c r="D121" s="225" t="s">
        <v>237</v>
      </c>
      <c r="E121" s="232">
        <v>1</v>
      </c>
      <c r="F121" s="235"/>
      <c r="G121" s="236">
        <f>ROUND(E121*F121,2)</f>
        <v>0</v>
      </c>
      <c r="H121" s="235"/>
      <c r="I121" s="236">
        <f>ROUND(E121*H121,2)</f>
        <v>0</v>
      </c>
      <c r="J121" s="235"/>
      <c r="K121" s="236">
        <f>ROUND(E121*J121,2)</f>
        <v>0</v>
      </c>
      <c r="L121" s="236">
        <v>15</v>
      </c>
      <c r="M121" s="236">
        <f>G121*(1+L121/100)</f>
        <v>0</v>
      </c>
      <c r="N121" s="226">
        <v>0</v>
      </c>
      <c r="O121" s="226">
        <f>ROUND(E121*N121,5)</f>
        <v>0</v>
      </c>
      <c r="P121" s="226">
        <v>0</v>
      </c>
      <c r="Q121" s="226">
        <f>ROUND(E121*P121,5)</f>
        <v>0</v>
      </c>
      <c r="R121" s="226"/>
      <c r="S121" s="226"/>
      <c r="T121" s="227">
        <v>0</v>
      </c>
      <c r="U121" s="226">
        <f>ROUND(E121*T121,2)</f>
        <v>0</v>
      </c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 t="s">
        <v>140</v>
      </c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</row>
    <row r="122" spans="1:60" outlineLevel="1" x14ac:dyDescent="0.25">
      <c r="A122" s="217">
        <v>38</v>
      </c>
      <c r="B122" s="223" t="s">
        <v>273</v>
      </c>
      <c r="C122" s="268" t="s">
        <v>274</v>
      </c>
      <c r="D122" s="225" t="s">
        <v>240</v>
      </c>
      <c r="E122" s="232">
        <v>0.3</v>
      </c>
      <c r="F122" s="235"/>
      <c r="G122" s="236">
        <f>ROUND(E122*F122,2)</f>
        <v>0</v>
      </c>
      <c r="H122" s="235"/>
      <c r="I122" s="236">
        <f>ROUND(E122*H122,2)</f>
        <v>0</v>
      </c>
      <c r="J122" s="235"/>
      <c r="K122" s="236">
        <f>ROUND(E122*J122,2)</f>
        <v>0</v>
      </c>
      <c r="L122" s="236">
        <v>15</v>
      </c>
      <c r="M122" s="236">
        <f>G122*(1+L122/100)</f>
        <v>0</v>
      </c>
      <c r="N122" s="226">
        <v>0</v>
      </c>
      <c r="O122" s="226">
        <f>ROUND(E122*N122,5)</f>
        <v>0</v>
      </c>
      <c r="P122" s="226">
        <v>0</v>
      </c>
      <c r="Q122" s="226">
        <f>ROUND(E122*P122,5)</f>
        <v>0</v>
      </c>
      <c r="R122" s="226"/>
      <c r="S122" s="226"/>
      <c r="T122" s="227">
        <v>1.333</v>
      </c>
      <c r="U122" s="226">
        <f>ROUND(E122*T122,2)</f>
        <v>0.4</v>
      </c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 t="s">
        <v>140</v>
      </c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</row>
    <row r="123" spans="1:60" x14ac:dyDescent="0.25">
      <c r="A123" s="218" t="s">
        <v>130</v>
      </c>
      <c r="B123" s="224" t="s">
        <v>91</v>
      </c>
      <c r="C123" s="270" t="s">
        <v>92</v>
      </c>
      <c r="D123" s="229"/>
      <c r="E123" s="234"/>
      <c r="F123" s="237"/>
      <c r="G123" s="237">
        <f>SUMIF(AE124:AE124,"&lt;&gt;NOR",G124:G124)</f>
        <v>0</v>
      </c>
      <c r="H123" s="237"/>
      <c r="I123" s="237">
        <f>SUM(I124:I124)</f>
        <v>0</v>
      </c>
      <c r="J123" s="237"/>
      <c r="K123" s="237">
        <f>SUM(K124:K124)</f>
        <v>0</v>
      </c>
      <c r="L123" s="237"/>
      <c r="M123" s="237">
        <f>SUM(M124:M124)</f>
        <v>0</v>
      </c>
      <c r="N123" s="230"/>
      <c r="O123" s="230">
        <f>SUM(O124:O124)</f>
        <v>0</v>
      </c>
      <c r="P123" s="230"/>
      <c r="Q123" s="230">
        <f>SUM(Q124:Q124)</f>
        <v>0</v>
      </c>
      <c r="R123" s="230"/>
      <c r="S123" s="230"/>
      <c r="T123" s="231"/>
      <c r="U123" s="230">
        <f>SUM(U124:U124)</f>
        <v>0</v>
      </c>
      <c r="AE123" t="s">
        <v>131</v>
      </c>
    </row>
    <row r="124" spans="1:60" ht="20.399999999999999" outlineLevel="1" x14ac:dyDescent="0.25">
      <c r="A124" s="217">
        <v>39</v>
      </c>
      <c r="B124" s="223" t="s">
        <v>57</v>
      </c>
      <c r="C124" s="268" t="s">
        <v>275</v>
      </c>
      <c r="D124" s="225" t="s">
        <v>237</v>
      </c>
      <c r="E124" s="232">
        <v>1</v>
      </c>
      <c r="F124" s="235"/>
      <c r="G124" s="236">
        <f>ROUND(E124*F124,2)</f>
        <v>0</v>
      </c>
      <c r="H124" s="235"/>
      <c r="I124" s="236">
        <f>ROUND(E124*H124,2)</f>
        <v>0</v>
      </c>
      <c r="J124" s="235"/>
      <c r="K124" s="236">
        <f>ROUND(E124*J124,2)</f>
        <v>0</v>
      </c>
      <c r="L124" s="236">
        <v>15</v>
      </c>
      <c r="M124" s="236">
        <f>G124*(1+L124/100)</f>
        <v>0</v>
      </c>
      <c r="N124" s="226">
        <v>0</v>
      </c>
      <c r="O124" s="226">
        <f>ROUND(E124*N124,5)</f>
        <v>0</v>
      </c>
      <c r="P124" s="226">
        <v>0</v>
      </c>
      <c r="Q124" s="226">
        <f>ROUND(E124*P124,5)</f>
        <v>0</v>
      </c>
      <c r="R124" s="226"/>
      <c r="S124" s="226"/>
      <c r="T124" s="227">
        <v>0</v>
      </c>
      <c r="U124" s="226">
        <f>ROUND(E124*T124,2)</f>
        <v>0</v>
      </c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 t="s">
        <v>140</v>
      </c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</row>
    <row r="125" spans="1:60" x14ac:dyDescent="0.25">
      <c r="A125" s="218" t="s">
        <v>130</v>
      </c>
      <c r="B125" s="224" t="s">
        <v>93</v>
      </c>
      <c r="C125" s="270" t="s">
        <v>94</v>
      </c>
      <c r="D125" s="229"/>
      <c r="E125" s="234"/>
      <c r="F125" s="237"/>
      <c r="G125" s="237">
        <f>SUMIF(AE126:AE126,"&lt;&gt;NOR",G126:G126)</f>
        <v>0</v>
      </c>
      <c r="H125" s="237"/>
      <c r="I125" s="237">
        <f>SUM(I126:I126)</f>
        <v>0</v>
      </c>
      <c r="J125" s="237"/>
      <c r="K125" s="237">
        <f>SUM(K126:K126)</f>
        <v>0</v>
      </c>
      <c r="L125" s="237"/>
      <c r="M125" s="237">
        <f>SUM(M126:M126)</f>
        <v>0</v>
      </c>
      <c r="N125" s="230"/>
      <c r="O125" s="230">
        <f>SUM(O126:O126)</f>
        <v>0</v>
      </c>
      <c r="P125" s="230"/>
      <c r="Q125" s="230">
        <f>SUM(Q126:Q126)</f>
        <v>0</v>
      </c>
      <c r="R125" s="230"/>
      <c r="S125" s="230"/>
      <c r="T125" s="231"/>
      <c r="U125" s="230">
        <f>SUM(U126:U126)</f>
        <v>0</v>
      </c>
      <c r="AE125" t="s">
        <v>131</v>
      </c>
    </row>
    <row r="126" spans="1:60" outlineLevel="1" x14ac:dyDescent="0.25">
      <c r="A126" s="217">
        <v>40</v>
      </c>
      <c r="B126" s="223" t="s">
        <v>276</v>
      </c>
      <c r="C126" s="268" t="s">
        <v>277</v>
      </c>
      <c r="D126" s="225" t="s">
        <v>237</v>
      </c>
      <c r="E126" s="232">
        <v>1</v>
      </c>
      <c r="F126" s="235"/>
      <c r="G126" s="236">
        <f>ROUND(E126*F126,2)</f>
        <v>0</v>
      </c>
      <c r="H126" s="235"/>
      <c r="I126" s="236">
        <f>ROUND(E126*H126,2)</f>
        <v>0</v>
      </c>
      <c r="J126" s="235"/>
      <c r="K126" s="236">
        <f>ROUND(E126*J126,2)</f>
        <v>0</v>
      </c>
      <c r="L126" s="236">
        <v>15</v>
      </c>
      <c r="M126" s="236">
        <f>G126*(1+L126/100)</f>
        <v>0</v>
      </c>
      <c r="N126" s="226">
        <v>0</v>
      </c>
      <c r="O126" s="226">
        <f>ROUND(E126*N126,5)</f>
        <v>0</v>
      </c>
      <c r="P126" s="226">
        <v>0</v>
      </c>
      <c r="Q126" s="226">
        <f>ROUND(E126*P126,5)</f>
        <v>0</v>
      </c>
      <c r="R126" s="226"/>
      <c r="S126" s="226"/>
      <c r="T126" s="227">
        <v>0</v>
      </c>
      <c r="U126" s="226">
        <f>ROUND(E126*T126,2)</f>
        <v>0</v>
      </c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 t="s">
        <v>140</v>
      </c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</row>
    <row r="127" spans="1:60" x14ac:dyDescent="0.25">
      <c r="A127" s="218" t="s">
        <v>130</v>
      </c>
      <c r="B127" s="224" t="s">
        <v>95</v>
      </c>
      <c r="C127" s="270" t="s">
        <v>96</v>
      </c>
      <c r="D127" s="229"/>
      <c r="E127" s="234"/>
      <c r="F127" s="237"/>
      <c r="G127" s="237">
        <f>SUMIF(AE128:AE130,"&lt;&gt;NOR",G128:G130)</f>
        <v>0</v>
      </c>
      <c r="H127" s="237"/>
      <c r="I127" s="237">
        <f>SUM(I128:I130)</f>
        <v>0</v>
      </c>
      <c r="J127" s="237"/>
      <c r="K127" s="237">
        <f>SUM(K128:K130)</f>
        <v>0</v>
      </c>
      <c r="L127" s="237"/>
      <c r="M127" s="237">
        <f>SUM(M128:M130)</f>
        <v>0</v>
      </c>
      <c r="N127" s="230"/>
      <c r="O127" s="230">
        <f>SUM(O128:O130)</f>
        <v>0</v>
      </c>
      <c r="P127" s="230"/>
      <c r="Q127" s="230">
        <f>SUM(Q128:Q130)</f>
        <v>0</v>
      </c>
      <c r="R127" s="230"/>
      <c r="S127" s="230"/>
      <c r="T127" s="231"/>
      <c r="U127" s="230">
        <f>SUM(U128:U130)</f>
        <v>0</v>
      </c>
      <c r="AE127" t="s">
        <v>131</v>
      </c>
    </row>
    <row r="128" spans="1:60" ht="20.399999999999999" outlineLevel="1" x14ac:dyDescent="0.25">
      <c r="A128" s="217">
        <v>41</v>
      </c>
      <c r="B128" s="223" t="s">
        <v>180</v>
      </c>
      <c r="C128" s="268" t="s">
        <v>278</v>
      </c>
      <c r="D128" s="225" t="s">
        <v>237</v>
      </c>
      <c r="E128" s="232">
        <v>17</v>
      </c>
      <c r="F128" s="235"/>
      <c r="G128" s="236">
        <f>ROUND(E128*F128,2)</f>
        <v>0</v>
      </c>
      <c r="H128" s="235"/>
      <c r="I128" s="236">
        <f>ROUND(E128*H128,2)</f>
        <v>0</v>
      </c>
      <c r="J128" s="235"/>
      <c r="K128" s="236">
        <f>ROUND(E128*J128,2)</f>
        <v>0</v>
      </c>
      <c r="L128" s="236">
        <v>15</v>
      </c>
      <c r="M128" s="236">
        <f>G128*(1+L128/100)</f>
        <v>0</v>
      </c>
      <c r="N128" s="226">
        <v>0</v>
      </c>
      <c r="O128" s="226">
        <f>ROUND(E128*N128,5)</f>
        <v>0</v>
      </c>
      <c r="P128" s="226">
        <v>0</v>
      </c>
      <c r="Q128" s="226">
        <f>ROUND(E128*P128,5)</f>
        <v>0</v>
      </c>
      <c r="R128" s="226"/>
      <c r="S128" s="226"/>
      <c r="T128" s="227">
        <v>0</v>
      </c>
      <c r="U128" s="226">
        <f>ROUND(E128*T128,2)</f>
        <v>0</v>
      </c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 t="s">
        <v>140</v>
      </c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</row>
    <row r="129" spans="1:60" outlineLevel="1" x14ac:dyDescent="0.25">
      <c r="A129" s="217"/>
      <c r="B129" s="223"/>
      <c r="C129" s="269" t="s">
        <v>279</v>
      </c>
      <c r="D129" s="228"/>
      <c r="E129" s="233">
        <v>10</v>
      </c>
      <c r="F129" s="236"/>
      <c r="G129" s="236"/>
      <c r="H129" s="236"/>
      <c r="I129" s="236"/>
      <c r="J129" s="236"/>
      <c r="K129" s="236"/>
      <c r="L129" s="236"/>
      <c r="M129" s="236"/>
      <c r="N129" s="226"/>
      <c r="O129" s="226"/>
      <c r="P129" s="226"/>
      <c r="Q129" s="226"/>
      <c r="R129" s="226"/>
      <c r="S129" s="226"/>
      <c r="T129" s="227"/>
      <c r="U129" s="22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 t="s">
        <v>137</v>
      </c>
      <c r="AF129" s="216">
        <v>0</v>
      </c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</row>
    <row r="130" spans="1:60" outlineLevel="1" x14ac:dyDescent="0.25">
      <c r="A130" s="217"/>
      <c r="B130" s="223"/>
      <c r="C130" s="269" t="s">
        <v>280</v>
      </c>
      <c r="D130" s="228"/>
      <c r="E130" s="233">
        <v>7</v>
      </c>
      <c r="F130" s="236"/>
      <c r="G130" s="236"/>
      <c r="H130" s="236"/>
      <c r="I130" s="236"/>
      <c r="J130" s="236"/>
      <c r="K130" s="236"/>
      <c r="L130" s="236"/>
      <c r="M130" s="236"/>
      <c r="N130" s="226"/>
      <c r="O130" s="226"/>
      <c r="P130" s="226"/>
      <c r="Q130" s="226"/>
      <c r="R130" s="226"/>
      <c r="S130" s="226"/>
      <c r="T130" s="227"/>
      <c r="U130" s="22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 t="s">
        <v>137</v>
      </c>
      <c r="AF130" s="216">
        <v>0</v>
      </c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</row>
    <row r="131" spans="1:60" x14ac:dyDescent="0.25">
      <c r="A131" s="218" t="s">
        <v>130</v>
      </c>
      <c r="B131" s="224" t="s">
        <v>97</v>
      </c>
      <c r="C131" s="270" t="s">
        <v>98</v>
      </c>
      <c r="D131" s="229"/>
      <c r="E131" s="234"/>
      <c r="F131" s="237"/>
      <c r="G131" s="237">
        <f>SUMIF(AE132:AE132,"&lt;&gt;NOR",G132:G132)</f>
        <v>0</v>
      </c>
      <c r="H131" s="237"/>
      <c r="I131" s="237">
        <f>SUM(I132:I132)</f>
        <v>0</v>
      </c>
      <c r="J131" s="237"/>
      <c r="K131" s="237">
        <f>SUM(K132:K132)</f>
        <v>0</v>
      </c>
      <c r="L131" s="237"/>
      <c r="M131" s="237">
        <f>SUM(M132:M132)</f>
        <v>0</v>
      </c>
      <c r="N131" s="230"/>
      <c r="O131" s="230">
        <f>SUM(O132:O132)</f>
        <v>0</v>
      </c>
      <c r="P131" s="230"/>
      <c r="Q131" s="230">
        <f>SUM(Q132:Q132)</f>
        <v>0</v>
      </c>
      <c r="R131" s="230"/>
      <c r="S131" s="230"/>
      <c r="T131" s="231"/>
      <c r="U131" s="230">
        <f>SUM(U132:U132)</f>
        <v>0</v>
      </c>
      <c r="AE131" t="s">
        <v>131</v>
      </c>
    </row>
    <row r="132" spans="1:60" ht="20.399999999999999" outlineLevel="1" x14ac:dyDescent="0.25">
      <c r="A132" s="217">
        <v>42</v>
      </c>
      <c r="B132" s="223" t="s">
        <v>271</v>
      </c>
      <c r="C132" s="268" t="s">
        <v>281</v>
      </c>
      <c r="D132" s="225" t="s">
        <v>237</v>
      </c>
      <c r="E132" s="232">
        <v>1</v>
      </c>
      <c r="F132" s="235"/>
      <c r="G132" s="236">
        <f>ROUND(E132*F132,2)</f>
        <v>0</v>
      </c>
      <c r="H132" s="235"/>
      <c r="I132" s="236">
        <f>ROUND(E132*H132,2)</f>
        <v>0</v>
      </c>
      <c r="J132" s="235"/>
      <c r="K132" s="236">
        <f>ROUND(E132*J132,2)</f>
        <v>0</v>
      </c>
      <c r="L132" s="236">
        <v>15</v>
      </c>
      <c r="M132" s="236">
        <f>G132*(1+L132/100)</f>
        <v>0</v>
      </c>
      <c r="N132" s="226">
        <v>0</v>
      </c>
      <c r="O132" s="226">
        <f>ROUND(E132*N132,5)</f>
        <v>0</v>
      </c>
      <c r="P132" s="226">
        <v>0</v>
      </c>
      <c r="Q132" s="226">
        <f>ROUND(E132*P132,5)</f>
        <v>0</v>
      </c>
      <c r="R132" s="226"/>
      <c r="S132" s="226"/>
      <c r="T132" s="227">
        <v>0</v>
      </c>
      <c r="U132" s="226">
        <f>ROUND(E132*T132,2)</f>
        <v>0</v>
      </c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 t="s">
        <v>140</v>
      </c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</row>
    <row r="133" spans="1:60" x14ac:dyDescent="0.25">
      <c r="A133" s="218" t="s">
        <v>130</v>
      </c>
      <c r="B133" s="224" t="s">
        <v>99</v>
      </c>
      <c r="C133" s="270" t="s">
        <v>100</v>
      </c>
      <c r="D133" s="229"/>
      <c r="E133" s="234"/>
      <c r="F133" s="237"/>
      <c r="G133" s="237">
        <f>SUMIF(AE134:AE134,"&lt;&gt;NOR",G134:G134)</f>
        <v>0</v>
      </c>
      <c r="H133" s="237"/>
      <c r="I133" s="237">
        <f>SUM(I134:I134)</f>
        <v>0</v>
      </c>
      <c r="J133" s="237"/>
      <c r="K133" s="237">
        <f>SUM(K134:K134)</f>
        <v>0</v>
      </c>
      <c r="L133" s="237"/>
      <c r="M133" s="237">
        <f>SUM(M134:M134)</f>
        <v>0</v>
      </c>
      <c r="N133" s="230"/>
      <c r="O133" s="230">
        <f>SUM(O134:O134)</f>
        <v>0</v>
      </c>
      <c r="P133" s="230"/>
      <c r="Q133" s="230">
        <f>SUM(Q134:Q134)</f>
        <v>0</v>
      </c>
      <c r="R133" s="230"/>
      <c r="S133" s="230"/>
      <c r="T133" s="231"/>
      <c r="U133" s="230">
        <f>SUM(U134:U134)</f>
        <v>0</v>
      </c>
      <c r="AE133" t="s">
        <v>131</v>
      </c>
    </row>
    <row r="134" spans="1:60" outlineLevel="1" x14ac:dyDescent="0.25">
      <c r="A134" s="217">
        <v>43</v>
      </c>
      <c r="B134" s="223" t="s">
        <v>282</v>
      </c>
      <c r="C134" s="268" t="s">
        <v>283</v>
      </c>
      <c r="D134" s="225" t="s">
        <v>237</v>
      </c>
      <c r="E134" s="232">
        <v>1</v>
      </c>
      <c r="F134" s="235"/>
      <c r="G134" s="236">
        <f>ROUND(E134*F134,2)</f>
        <v>0</v>
      </c>
      <c r="H134" s="235"/>
      <c r="I134" s="236">
        <f>ROUND(E134*H134,2)</f>
        <v>0</v>
      </c>
      <c r="J134" s="235"/>
      <c r="K134" s="236">
        <f>ROUND(E134*J134,2)</f>
        <v>0</v>
      </c>
      <c r="L134" s="236">
        <v>15</v>
      </c>
      <c r="M134" s="236">
        <f>G134*(1+L134/100)</f>
        <v>0</v>
      </c>
      <c r="N134" s="226">
        <v>0</v>
      </c>
      <c r="O134" s="226">
        <f>ROUND(E134*N134,5)</f>
        <v>0</v>
      </c>
      <c r="P134" s="226">
        <v>0</v>
      </c>
      <c r="Q134" s="226">
        <f>ROUND(E134*P134,5)</f>
        <v>0</v>
      </c>
      <c r="R134" s="226"/>
      <c r="S134" s="226"/>
      <c r="T134" s="227">
        <v>0</v>
      </c>
      <c r="U134" s="226">
        <f>ROUND(E134*T134,2)</f>
        <v>0</v>
      </c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 t="s">
        <v>140</v>
      </c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</row>
    <row r="135" spans="1:60" x14ac:dyDescent="0.25">
      <c r="A135" s="218" t="s">
        <v>130</v>
      </c>
      <c r="B135" s="224" t="s">
        <v>101</v>
      </c>
      <c r="C135" s="270" t="s">
        <v>102</v>
      </c>
      <c r="D135" s="229"/>
      <c r="E135" s="234"/>
      <c r="F135" s="237"/>
      <c r="G135" s="237">
        <f>SUMIF(AE136:AE137,"&lt;&gt;NOR",G136:G137)</f>
        <v>0</v>
      </c>
      <c r="H135" s="237"/>
      <c r="I135" s="237">
        <f>SUM(I136:I137)</f>
        <v>0</v>
      </c>
      <c r="J135" s="237"/>
      <c r="K135" s="237">
        <f>SUM(K136:K137)</f>
        <v>0</v>
      </c>
      <c r="L135" s="237"/>
      <c r="M135" s="237">
        <f>SUM(M136:M137)</f>
        <v>0</v>
      </c>
      <c r="N135" s="230"/>
      <c r="O135" s="230">
        <f>SUM(O136:O137)</f>
        <v>6.2289000000000003</v>
      </c>
      <c r="P135" s="230"/>
      <c r="Q135" s="230">
        <f>SUM(Q136:Q137)</f>
        <v>0</v>
      </c>
      <c r="R135" s="230"/>
      <c r="S135" s="230"/>
      <c r="T135" s="231"/>
      <c r="U135" s="230">
        <f>SUM(U136:U137)</f>
        <v>12.33</v>
      </c>
      <c r="AE135" t="s">
        <v>131</v>
      </c>
    </row>
    <row r="136" spans="1:60" ht="20.399999999999999" outlineLevel="1" x14ac:dyDescent="0.25">
      <c r="A136" s="217">
        <v>44</v>
      </c>
      <c r="B136" s="223" t="s">
        <v>284</v>
      </c>
      <c r="C136" s="268" t="s">
        <v>285</v>
      </c>
      <c r="D136" s="225" t="s">
        <v>146</v>
      </c>
      <c r="E136" s="232">
        <v>10</v>
      </c>
      <c r="F136" s="235"/>
      <c r="G136" s="236">
        <f>ROUND(E136*F136,2)</f>
        <v>0</v>
      </c>
      <c r="H136" s="235"/>
      <c r="I136" s="236">
        <f>ROUND(E136*H136,2)</f>
        <v>0</v>
      </c>
      <c r="J136" s="235"/>
      <c r="K136" s="236">
        <f>ROUND(E136*J136,2)</f>
        <v>0</v>
      </c>
      <c r="L136" s="236">
        <v>15</v>
      </c>
      <c r="M136" s="236">
        <f>G136*(1+L136/100)</f>
        <v>0</v>
      </c>
      <c r="N136" s="226">
        <v>0.62289000000000005</v>
      </c>
      <c r="O136" s="226">
        <f>ROUND(E136*N136,5)</f>
        <v>6.2289000000000003</v>
      </c>
      <c r="P136" s="226">
        <v>0</v>
      </c>
      <c r="Q136" s="226">
        <f>ROUND(E136*P136,5)</f>
        <v>0</v>
      </c>
      <c r="R136" s="226"/>
      <c r="S136" s="226"/>
      <c r="T136" s="227">
        <v>1.2330300000000001</v>
      </c>
      <c r="U136" s="226">
        <f>ROUND(E136*T136,2)</f>
        <v>12.33</v>
      </c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 t="s">
        <v>135</v>
      </c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</row>
    <row r="137" spans="1:60" outlineLevel="1" x14ac:dyDescent="0.25">
      <c r="A137" s="217">
        <v>45</v>
      </c>
      <c r="B137" s="223" t="s">
        <v>286</v>
      </c>
      <c r="C137" s="268" t="s">
        <v>287</v>
      </c>
      <c r="D137" s="225" t="s">
        <v>237</v>
      </c>
      <c r="E137" s="232">
        <v>1</v>
      </c>
      <c r="F137" s="235"/>
      <c r="G137" s="236">
        <f>ROUND(E137*F137,2)</f>
        <v>0</v>
      </c>
      <c r="H137" s="235"/>
      <c r="I137" s="236">
        <f>ROUND(E137*H137,2)</f>
        <v>0</v>
      </c>
      <c r="J137" s="235"/>
      <c r="K137" s="236">
        <f>ROUND(E137*J137,2)</f>
        <v>0</v>
      </c>
      <c r="L137" s="236">
        <v>15</v>
      </c>
      <c r="M137" s="236">
        <f>G137*(1+L137/100)</f>
        <v>0</v>
      </c>
      <c r="N137" s="226">
        <v>0</v>
      </c>
      <c r="O137" s="226">
        <f>ROUND(E137*N137,5)</f>
        <v>0</v>
      </c>
      <c r="P137" s="226">
        <v>0</v>
      </c>
      <c r="Q137" s="226">
        <f>ROUND(E137*P137,5)</f>
        <v>0</v>
      </c>
      <c r="R137" s="226"/>
      <c r="S137" s="226"/>
      <c r="T137" s="227">
        <v>0</v>
      </c>
      <c r="U137" s="226">
        <f>ROUND(E137*T137,2)</f>
        <v>0</v>
      </c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 t="s">
        <v>140</v>
      </c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</row>
    <row r="138" spans="1:60" x14ac:dyDescent="0.25">
      <c r="A138" s="218" t="s">
        <v>130</v>
      </c>
      <c r="B138" s="224" t="s">
        <v>103</v>
      </c>
      <c r="C138" s="270" t="s">
        <v>26</v>
      </c>
      <c r="D138" s="229"/>
      <c r="E138" s="234"/>
      <c r="F138" s="237"/>
      <c r="G138" s="237">
        <f>SUMIF(AE139:AE142,"&lt;&gt;NOR",G139:G142)</f>
        <v>0</v>
      </c>
      <c r="H138" s="237"/>
      <c r="I138" s="237">
        <f>SUM(I139:I142)</f>
        <v>0</v>
      </c>
      <c r="J138" s="237"/>
      <c r="K138" s="237">
        <f>SUM(K139:K142)</f>
        <v>0</v>
      </c>
      <c r="L138" s="237"/>
      <c r="M138" s="237">
        <f>SUM(M139:M142)</f>
        <v>0</v>
      </c>
      <c r="N138" s="230"/>
      <c r="O138" s="230">
        <f>SUM(O139:O142)</f>
        <v>0</v>
      </c>
      <c r="P138" s="230"/>
      <c r="Q138" s="230">
        <f>SUM(Q139:Q142)</f>
        <v>0</v>
      </c>
      <c r="R138" s="230"/>
      <c r="S138" s="230"/>
      <c r="T138" s="231"/>
      <c r="U138" s="230">
        <f>SUM(U139:U142)</f>
        <v>0</v>
      </c>
      <c r="AE138" t="s">
        <v>131</v>
      </c>
    </row>
    <row r="139" spans="1:60" outlineLevel="1" x14ac:dyDescent="0.25">
      <c r="A139" s="217">
        <v>46</v>
      </c>
      <c r="B139" s="223" t="s">
        <v>288</v>
      </c>
      <c r="C139" s="268" t="s">
        <v>289</v>
      </c>
      <c r="D139" s="225" t="s">
        <v>290</v>
      </c>
      <c r="E139" s="232">
        <v>1</v>
      </c>
      <c r="F139" s="235"/>
      <c r="G139" s="236">
        <f>ROUND(E139*F139,2)</f>
        <v>0</v>
      </c>
      <c r="H139" s="235"/>
      <c r="I139" s="236">
        <f>ROUND(E139*H139,2)</f>
        <v>0</v>
      </c>
      <c r="J139" s="235"/>
      <c r="K139" s="236">
        <f>ROUND(E139*J139,2)</f>
        <v>0</v>
      </c>
      <c r="L139" s="236">
        <v>15</v>
      </c>
      <c r="M139" s="236">
        <f>G139*(1+L139/100)</f>
        <v>0</v>
      </c>
      <c r="N139" s="226">
        <v>0</v>
      </c>
      <c r="O139" s="226">
        <f>ROUND(E139*N139,5)</f>
        <v>0</v>
      </c>
      <c r="P139" s="226">
        <v>0</v>
      </c>
      <c r="Q139" s="226">
        <f>ROUND(E139*P139,5)</f>
        <v>0</v>
      </c>
      <c r="R139" s="226"/>
      <c r="S139" s="226"/>
      <c r="T139" s="227">
        <v>0</v>
      </c>
      <c r="U139" s="226">
        <f>ROUND(E139*T139,2)</f>
        <v>0</v>
      </c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 t="s">
        <v>140</v>
      </c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</row>
    <row r="140" spans="1:60" outlineLevel="1" x14ac:dyDescent="0.25">
      <c r="A140" s="217">
        <v>47</v>
      </c>
      <c r="B140" s="223" t="s">
        <v>291</v>
      </c>
      <c r="C140" s="268" t="s">
        <v>292</v>
      </c>
      <c r="D140" s="225" t="s">
        <v>290</v>
      </c>
      <c r="E140" s="232">
        <v>1</v>
      </c>
      <c r="F140" s="235"/>
      <c r="G140" s="236">
        <f>ROUND(E140*F140,2)</f>
        <v>0</v>
      </c>
      <c r="H140" s="235"/>
      <c r="I140" s="236">
        <f>ROUND(E140*H140,2)</f>
        <v>0</v>
      </c>
      <c r="J140" s="235"/>
      <c r="K140" s="236">
        <f>ROUND(E140*J140,2)</f>
        <v>0</v>
      </c>
      <c r="L140" s="236">
        <v>15</v>
      </c>
      <c r="M140" s="236">
        <f>G140*(1+L140/100)</f>
        <v>0</v>
      </c>
      <c r="N140" s="226">
        <v>0</v>
      </c>
      <c r="O140" s="226">
        <f>ROUND(E140*N140,5)</f>
        <v>0</v>
      </c>
      <c r="P140" s="226">
        <v>0</v>
      </c>
      <c r="Q140" s="226">
        <f>ROUND(E140*P140,5)</f>
        <v>0</v>
      </c>
      <c r="R140" s="226"/>
      <c r="S140" s="226"/>
      <c r="T140" s="227">
        <v>0</v>
      </c>
      <c r="U140" s="226">
        <f>ROUND(E140*T140,2)</f>
        <v>0</v>
      </c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 t="s">
        <v>140</v>
      </c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</row>
    <row r="141" spans="1:60" outlineLevel="1" x14ac:dyDescent="0.25">
      <c r="A141" s="217">
        <v>48</v>
      </c>
      <c r="B141" s="223" t="s">
        <v>293</v>
      </c>
      <c r="C141" s="268" t="s">
        <v>294</v>
      </c>
      <c r="D141" s="225" t="s">
        <v>290</v>
      </c>
      <c r="E141" s="232">
        <v>1</v>
      </c>
      <c r="F141" s="235"/>
      <c r="G141" s="236">
        <f>ROUND(E141*F141,2)</f>
        <v>0</v>
      </c>
      <c r="H141" s="235"/>
      <c r="I141" s="236">
        <f>ROUND(E141*H141,2)</f>
        <v>0</v>
      </c>
      <c r="J141" s="235"/>
      <c r="K141" s="236">
        <f>ROUND(E141*J141,2)</f>
        <v>0</v>
      </c>
      <c r="L141" s="236">
        <v>15</v>
      </c>
      <c r="M141" s="236">
        <f>G141*(1+L141/100)</f>
        <v>0</v>
      </c>
      <c r="N141" s="226">
        <v>0</v>
      </c>
      <c r="O141" s="226">
        <f>ROUND(E141*N141,5)</f>
        <v>0</v>
      </c>
      <c r="P141" s="226">
        <v>0</v>
      </c>
      <c r="Q141" s="226">
        <f>ROUND(E141*P141,5)</f>
        <v>0</v>
      </c>
      <c r="R141" s="226"/>
      <c r="S141" s="226"/>
      <c r="T141" s="227">
        <v>0</v>
      </c>
      <c r="U141" s="226">
        <f>ROUND(E141*T141,2)</f>
        <v>0</v>
      </c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 t="s">
        <v>140</v>
      </c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</row>
    <row r="142" spans="1:60" outlineLevel="1" x14ac:dyDescent="0.25">
      <c r="A142" s="246">
        <v>49</v>
      </c>
      <c r="B142" s="247" t="s">
        <v>295</v>
      </c>
      <c r="C142" s="271" t="s">
        <v>296</v>
      </c>
      <c r="D142" s="248" t="s">
        <v>290</v>
      </c>
      <c r="E142" s="249">
        <v>1</v>
      </c>
      <c r="F142" s="250"/>
      <c r="G142" s="251">
        <f>ROUND(E142*F142,2)</f>
        <v>0</v>
      </c>
      <c r="H142" s="250"/>
      <c r="I142" s="251">
        <f>ROUND(E142*H142,2)</f>
        <v>0</v>
      </c>
      <c r="J142" s="250"/>
      <c r="K142" s="251">
        <f>ROUND(E142*J142,2)</f>
        <v>0</v>
      </c>
      <c r="L142" s="251">
        <v>15</v>
      </c>
      <c r="M142" s="251">
        <f>G142*(1+L142/100)</f>
        <v>0</v>
      </c>
      <c r="N142" s="252">
        <v>0</v>
      </c>
      <c r="O142" s="252">
        <f>ROUND(E142*N142,5)</f>
        <v>0</v>
      </c>
      <c r="P142" s="252">
        <v>0</v>
      </c>
      <c r="Q142" s="252">
        <f>ROUND(E142*P142,5)</f>
        <v>0</v>
      </c>
      <c r="R142" s="252"/>
      <c r="S142" s="252"/>
      <c r="T142" s="253">
        <v>0</v>
      </c>
      <c r="U142" s="252">
        <f>ROUND(E142*T142,2)</f>
        <v>0</v>
      </c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 t="s">
        <v>140</v>
      </c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</row>
    <row r="143" spans="1:60" x14ac:dyDescent="0.25">
      <c r="A143" s="6"/>
      <c r="B143" s="7" t="s">
        <v>297</v>
      </c>
      <c r="C143" s="272" t="s">
        <v>297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AC143">
        <v>15</v>
      </c>
      <c r="AD143">
        <v>21</v>
      </c>
    </row>
    <row r="144" spans="1:60" x14ac:dyDescent="0.25">
      <c r="A144" s="254"/>
      <c r="B144" s="255">
        <v>26</v>
      </c>
      <c r="C144" s="273" t="s">
        <v>297</v>
      </c>
      <c r="D144" s="256"/>
      <c r="E144" s="256"/>
      <c r="F144" s="256"/>
      <c r="G144" s="267">
        <f>G8+G13+G26+G49+G61+G65+G71+G79+G83+G87+G89+G91+G93+G104+G114+G117+G120+G123+G125+G127+G131+G133+G135+G138</f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AC144">
        <f>SUMIF(L7:L142,AC143,G7:G142)</f>
        <v>0</v>
      </c>
      <c r="AD144">
        <f>SUMIF(L7:L142,AD143,G7:G142)</f>
        <v>0</v>
      </c>
      <c r="AE144" t="s">
        <v>298</v>
      </c>
    </row>
    <row r="145" spans="1:31" x14ac:dyDescent="0.25">
      <c r="A145" s="6"/>
      <c r="B145" s="7" t="s">
        <v>297</v>
      </c>
      <c r="C145" s="272" t="s">
        <v>297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31" x14ac:dyDescent="0.25">
      <c r="A146" s="6"/>
      <c r="B146" s="7" t="s">
        <v>297</v>
      </c>
      <c r="C146" s="272" t="s">
        <v>297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1" x14ac:dyDescent="0.25">
      <c r="A147" s="257">
        <v>33</v>
      </c>
      <c r="B147" s="257"/>
      <c r="C147" s="27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 x14ac:dyDescent="0.25">
      <c r="A148" s="258"/>
      <c r="B148" s="259"/>
      <c r="C148" s="275"/>
      <c r="D148" s="259"/>
      <c r="E148" s="259"/>
      <c r="F148" s="259"/>
      <c r="G148" s="26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AE148" t="s">
        <v>299</v>
      </c>
    </row>
    <row r="149" spans="1:31" x14ac:dyDescent="0.25">
      <c r="A149" s="261"/>
      <c r="B149" s="262"/>
      <c r="C149" s="276"/>
      <c r="D149" s="262"/>
      <c r="E149" s="262"/>
      <c r="F149" s="262"/>
      <c r="G149" s="26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31" x14ac:dyDescent="0.25">
      <c r="A150" s="261"/>
      <c r="B150" s="262"/>
      <c r="C150" s="276"/>
      <c r="D150" s="262"/>
      <c r="E150" s="262"/>
      <c r="F150" s="262"/>
      <c r="G150" s="26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 x14ac:dyDescent="0.25">
      <c r="A151" s="261"/>
      <c r="B151" s="262"/>
      <c r="C151" s="276"/>
      <c r="D151" s="262"/>
      <c r="E151" s="262"/>
      <c r="F151" s="262"/>
      <c r="G151" s="26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 x14ac:dyDescent="0.25">
      <c r="A152" s="264"/>
      <c r="B152" s="265"/>
      <c r="C152" s="277"/>
      <c r="D152" s="265"/>
      <c r="E152" s="265"/>
      <c r="F152" s="265"/>
      <c r="G152" s="26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 x14ac:dyDescent="0.25">
      <c r="A153" s="6"/>
      <c r="B153" s="7" t="s">
        <v>297</v>
      </c>
      <c r="C153" s="272" t="s">
        <v>297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31" x14ac:dyDescent="0.25">
      <c r="C154" s="278"/>
      <c r="AE154" t="s">
        <v>300</v>
      </c>
    </row>
  </sheetData>
  <mergeCells count="6">
    <mergeCell ref="A1:G1"/>
    <mergeCell ref="C2:G2"/>
    <mergeCell ref="C3:G3"/>
    <mergeCell ref="C4:G4"/>
    <mergeCell ref="A147:C147"/>
    <mergeCell ref="A148:G15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Dohnálek</dc:creator>
  <cp:lastModifiedBy>Marek Dohnálek</cp:lastModifiedBy>
  <cp:lastPrinted>2014-02-28T09:52:57Z</cp:lastPrinted>
  <dcterms:created xsi:type="dcterms:W3CDTF">2009-04-08T07:15:50Z</dcterms:created>
  <dcterms:modified xsi:type="dcterms:W3CDTF">2018-01-18T06:30:53Z</dcterms:modified>
</cp:coreProperties>
</file>