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Firmy\Firmy\HASTRA-Žilina\001-HB ŽU Žilina\Zadanie\Zateplenie strechy\"/>
    </mc:Choice>
  </mc:AlternateContent>
  <bookViews>
    <workbookView xWindow="0" yWindow="0" windowWidth="28800" windowHeight="12435"/>
  </bookViews>
  <sheets>
    <sheet name="03 - 03 - Zateplenie stre..." sheetId="4" r:id="rId1"/>
  </sheets>
  <definedNames>
    <definedName name="_xlnm._FilterDatabase" localSheetId="0" hidden="1">'03 - 03 - Zateplenie stre...'!$C$16:$K$49</definedName>
    <definedName name="_xlnm.Print_Titles" localSheetId="0">'03 - 03 - Zateplenie stre...'!$16:$16</definedName>
    <definedName name="_xlnm.Print_Area" localSheetId="0">'03 - 03 - Zateplenie stre...'!#REF!,'03 - 03 - Zateplenie stre...'!#REF!,'03 - 03 - Zateplenie stre...'!$C$4:$K$49</definedName>
  </definedNames>
  <calcPr calcId="152511"/>
</workbook>
</file>

<file path=xl/calcChain.xml><?xml version="1.0" encoding="utf-8"?>
<calcChain xmlns="http://schemas.openxmlformats.org/spreadsheetml/2006/main">
  <c r="BI49" i="4" l="1"/>
  <c r="BH49" i="4"/>
  <c r="BG49" i="4"/>
  <c r="BE49" i="4"/>
  <c r="T49" i="4"/>
  <c r="R49" i="4"/>
  <c r="P49" i="4"/>
  <c r="BK49" i="4"/>
  <c r="J49" i="4"/>
  <c r="BF49" i="4" s="1"/>
  <c r="BI48" i="4"/>
  <c r="BH48" i="4"/>
  <c r="BG48" i="4"/>
  <c r="BE48" i="4"/>
  <c r="T48" i="4"/>
  <c r="T47" i="4"/>
  <c r="R48" i="4"/>
  <c r="R47" i="4" s="1"/>
  <c r="P48" i="4"/>
  <c r="BK48" i="4"/>
  <c r="J48" i="4"/>
  <c r="BF48" i="4" s="1"/>
  <c r="BI46" i="4"/>
  <c r="BH46" i="4"/>
  <c r="BG46" i="4"/>
  <c r="BE46" i="4"/>
  <c r="T46" i="4"/>
  <c r="R46" i="4"/>
  <c r="P46" i="4"/>
  <c r="BK46" i="4"/>
  <c r="J46" i="4"/>
  <c r="BF46" i="4" s="1"/>
  <c r="BI45" i="4"/>
  <c r="BH45" i="4"/>
  <c r="BG45" i="4"/>
  <c r="BE45" i="4"/>
  <c r="T45" i="4"/>
  <c r="R45" i="4"/>
  <c r="P45" i="4"/>
  <c r="BK45" i="4"/>
  <c r="J45" i="4"/>
  <c r="BF45" i="4" s="1"/>
  <c r="BI44" i="4"/>
  <c r="BH44" i="4"/>
  <c r="BG44" i="4"/>
  <c r="BE44" i="4"/>
  <c r="T44" i="4"/>
  <c r="R44" i="4"/>
  <c r="P44" i="4"/>
  <c r="P43" i="4" s="1"/>
  <c r="BK44" i="4"/>
  <c r="J44" i="4"/>
  <c r="BF44" i="4" s="1"/>
  <c r="BI42" i="4"/>
  <c r="BH42" i="4"/>
  <c r="BG42" i="4"/>
  <c r="BE42" i="4"/>
  <c r="T42" i="4"/>
  <c r="R42" i="4"/>
  <c r="P42" i="4"/>
  <c r="BK42" i="4"/>
  <c r="J42" i="4"/>
  <c r="BF42" i="4" s="1"/>
  <c r="BI41" i="4"/>
  <c r="BH41" i="4"/>
  <c r="BG41" i="4"/>
  <c r="BE41" i="4"/>
  <c r="T41" i="4"/>
  <c r="R41" i="4"/>
  <c r="P41" i="4"/>
  <c r="BK41" i="4"/>
  <c r="J41" i="4"/>
  <c r="BF41" i="4" s="1"/>
  <c r="BI40" i="4"/>
  <c r="BH40" i="4"/>
  <c r="BG40" i="4"/>
  <c r="BE40" i="4"/>
  <c r="T40" i="4"/>
  <c r="R40" i="4"/>
  <c r="P40" i="4"/>
  <c r="BK40" i="4"/>
  <c r="J40" i="4"/>
  <c r="BF40" i="4" s="1"/>
  <c r="BI39" i="4"/>
  <c r="BH39" i="4"/>
  <c r="BG39" i="4"/>
  <c r="BE39" i="4"/>
  <c r="T39" i="4"/>
  <c r="R39" i="4"/>
  <c r="P39" i="4"/>
  <c r="BK39" i="4"/>
  <c r="J39" i="4"/>
  <c r="BF39" i="4" s="1"/>
  <c r="BI38" i="4"/>
  <c r="BH38" i="4"/>
  <c r="BG38" i="4"/>
  <c r="BE38" i="4"/>
  <c r="T38" i="4"/>
  <c r="R38" i="4"/>
  <c r="P38" i="4"/>
  <c r="BK38" i="4"/>
  <c r="J38" i="4"/>
  <c r="BF38" i="4" s="1"/>
  <c r="BI37" i="4"/>
  <c r="BH37" i="4"/>
  <c r="BG37" i="4"/>
  <c r="BE37" i="4"/>
  <c r="T37" i="4"/>
  <c r="R37" i="4"/>
  <c r="P37" i="4"/>
  <c r="BK37" i="4"/>
  <c r="J37" i="4"/>
  <c r="BF37" i="4" s="1"/>
  <c r="BI36" i="4"/>
  <c r="BH36" i="4"/>
  <c r="BG36" i="4"/>
  <c r="BE36" i="4"/>
  <c r="T36" i="4"/>
  <c r="R36" i="4"/>
  <c r="P36" i="4"/>
  <c r="BK36" i="4"/>
  <c r="J36" i="4"/>
  <c r="BF36" i="4" s="1"/>
  <c r="BI34" i="4"/>
  <c r="BH34" i="4"/>
  <c r="BG34" i="4"/>
  <c r="BE34" i="4"/>
  <c r="T34" i="4"/>
  <c r="R34" i="4"/>
  <c r="P34" i="4"/>
  <c r="BK34" i="4"/>
  <c r="J34" i="4"/>
  <c r="BF34" i="4" s="1"/>
  <c r="BI33" i="4"/>
  <c r="BH33" i="4"/>
  <c r="BG33" i="4"/>
  <c r="BE33" i="4"/>
  <c r="T33" i="4"/>
  <c r="R33" i="4"/>
  <c r="P33" i="4"/>
  <c r="BK33" i="4"/>
  <c r="J33" i="4"/>
  <c r="BF33" i="4" s="1"/>
  <c r="BI32" i="4"/>
  <c r="BH32" i="4"/>
  <c r="BG32" i="4"/>
  <c r="BE32" i="4"/>
  <c r="T32" i="4"/>
  <c r="R32" i="4"/>
  <c r="P32" i="4"/>
  <c r="BK32" i="4"/>
  <c r="J32" i="4"/>
  <c r="BF32" i="4" s="1"/>
  <c r="BI31" i="4"/>
  <c r="BH31" i="4"/>
  <c r="BG31" i="4"/>
  <c r="BE31" i="4"/>
  <c r="T31" i="4"/>
  <c r="R31" i="4"/>
  <c r="P31" i="4"/>
  <c r="BK31" i="4"/>
  <c r="J31" i="4"/>
  <c r="BF31" i="4" s="1"/>
  <c r="BI30" i="4"/>
  <c r="BH30" i="4"/>
  <c r="BG30" i="4"/>
  <c r="BE30" i="4"/>
  <c r="T30" i="4"/>
  <c r="R30" i="4"/>
  <c r="P30" i="4"/>
  <c r="BK30" i="4"/>
  <c r="J30" i="4"/>
  <c r="BF30" i="4" s="1"/>
  <c r="BI29" i="4"/>
  <c r="BH29" i="4"/>
  <c r="BG29" i="4"/>
  <c r="BE29" i="4"/>
  <c r="T29" i="4"/>
  <c r="R29" i="4"/>
  <c r="P29" i="4"/>
  <c r="BK29" i="4"/>
  <c r="J29" i="4"/>
  <c r="BF29" i="4" s="1"/>
  <c r="BI28" i="4"/>
  <c r="BH28" i="4"/>
  <c r="BG28" i="4"/>
  <c r="BE28" i="4"/>
  <c r="T28" i="4"/>
  <c r="R28" i="4"/>
  <c r="P28" i="4"/>
  <c r="BK28" i="4"/>
  <c r="J28" i="4"/>
  <c r="BF28" i="4" s="1"/>
  <c r="BI27" i="4"/>
  <c r="BH27" i="4"/>
  <c r="BG27" i="4"/>
  <c r="BE27" i="4"/>
  <c r="T27" i="4"/>
  <c r="R27" i="4"/>
  <c r="P27" i="4"/>
  <c r="BK27" i="4"/>
  <c r="J27" i="4"/>
  <c r="BF27" i="4" s="1"/>
  <c r="BI26" i="4"/>
  <c r="BH26" i="4"/>
  <c r="BG26" i="4"/>
  <c r="BE26" i="4"/>
  <c r="T26" i="4"/>
  <c r="R26" i="4"/>
  <c r="P26" i="4"/>
  <c r="BK26" i="4"/>
  <c r="J26" i="4"/>
  <c r="BF26" i="4" s="1"/>
  <c r="BI25" i="4"/>
  <c r="BH25" i="4"/>
  <c r="BG25" i="4"/>
  <c r="BE25" i="4"/>
  <c r="T25" i="4"/>
  <c r="R25" i="4"/>
  <c r="P25" i="4"/>
  <c r="BK25" i="4"/>
  <c r="J25" i="4"/>
  <c r="BF25" i="4" s="1"/>
  <c r="BI24" i="4"/>
  <c r="BH24" i="4"/>
  <c r="BG24" i="4"/>
  <c r="BE24" i="4"/>
  <c r="T24" i="4"/>
  <c r="R24" i="4"/>
  <c r="P24" i="4"/>
  <c r="BK24" i="4"/>
  <c r="J24" i="4"/>
  <c r="BF24" i="4" s="1"/>
  <c r="BI23" i="4"/>
  <c r="BH23" i="4"/>
  <c r="BG23" i="4"/>
  <c r="BE23" i="4"/>
  <c r="T23" i="4"/>
  <c r="R23" i="4"/>
  <c r="P23" i="4"/>
  <c r="BK23" i="4"/>
  <c r="J23" i="4"/>
  <c r="BF23" i="4" s="1"/>
  <c r="BI22" i="4"/>
  <c r="BH22" i="4"/>
  <c r="BG22" i="4"/>
  <c r="BE22" i="4"/>
  <c r="T22" i="4"/>
  <c r="R22" i="4"/>
  <c r="P22" i="4"/>
  <c r="BK22" i="4"/>
  <c r="J22" i="4"/>
  <c r="BF22" i="4" s="1"/>
  <c r="BI21" i="4"/>
  <c r="BH21" i="4"/>
  <c r="BG21" i="4"/>
  <c r="BE21" i="4"/>
  <c r="T21" i="4"/>
  <c r="R21" i="4"/>
  <c r="P21" i="4"/>
  <c r="BK21" i="4"/>
  <c r="J21" i="4"/>
  <c r="BF21" i="4" s="1"/>
  <c r="BI20" i="4"/>
  <c r="BH20" i="4"/>
  <c r="BG20" i="4"/>
  <c r="BE20" i="4"/>
  <c r="T20" i="4"/>
  <c r="R20" i="4"/>
  <c r="P20" i="4"/>
  <c r="BK20" i="4"/>
  <c r="J20" i="4"/>
  <c r="BF20" i="4" s="1"/>
  <c r="P35" i="4" l="1"/>
  <c r="T35" i="4"/>
  <c r="P47" i="4"/>
  <c r="T43" i="4"/>
  <c r="P19" i="4"/>
  <c r="BK47" i="4"/>
  <c r="J47" i="4" s="1"/>
  <c r="R43" i="4"/>
  <c r="T19" i="4"/>
  <c r="T18" i="4" s="1"/>
  <c r="T17" i="4" s="1"/>
  <c r="R35" i="4"/>
  <c r="BK19" i="4"/>
  <c r="R19" i="4"/>
  <c r="BK35" i="4"/>
  <c r="J35" i="4" s="1"/>
  <c r="BK43" i="4"/>
  <c r="J43" i="4" s="1"/>
  <c r="P18" i="4" l="1"/>
  <c r="R18" i="4"/>
  <c r="R17" i="4" s="1"/>
  <c r="P17" i="4"/>
  <c r="J19" i="4"/>
  <c r="BK18" i="4"/>
  <c r="J18" i="4" l="1"/>
  <c r="BK17" i="4"/>
</calcChain>
</file>

<file path=xl/sharedStrings.xml><?xml version="1.0" encoding="utf-8"?>
<sst xmlns="http://schemas.openxmlformats.org/spreadsheetml/2006/main" count="446" uniqueCount="151">
  <si>
    <t/>
  </si>
  <si>
    <t>20</t>
  </si>
  <si>
    <t>Stavba:</t>
  </si>
  <si>
    <t>Miesto:</t>
  </si>
  <si>
    <t>Dátum:</t>
  </si>
  <si>
    <t>Objednávateľ:</t>
  </si>
  <si>
    <t>Zhotoviteľ:</t>
  </si>
  <si>
    <t>Projektant:</t>
  </si>
  <si>
    <t>Žilinská univerzita v Žiline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</si>
  <si>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</si>
  <si>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</si>
  <si>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</si>
  <si>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</si>
  <si>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</si>
  <si>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</si>
  <si>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</si>
  <si>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</si>
  <si>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</si>
  <si>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Objekt:</t>
  </si>
  <si>
    <t>Cena celkom [EUR]</t>
  </si>
  <si>
    <t>Náklady z rozpočtu</t>
  </si>
  <si>
    <t>-1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</si>
  <si>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</si>
  <si>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</si>
  <si>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</si>
  <si>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</si>
  <si>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</si>
  <si>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</si>
  <si>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</si>
  <si>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</si>
  <si>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</si>
  <si>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</si>
  <si>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</si>
  <si>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</si>
  <si>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3</t>
  </si>
  <si>
    <t>K</t>
  </si>
  <si>
    <t>m2</t>
  </si>
  <si>
    <t>4</t>
  </si>
  <si>
    <t>2</t>
  </si>
  <si>
    <t>6</t>
  </si>
  <si>
    <t>8</t>
  </si>
  <si>
    <t>5</t>
  </si>
  <si>
    <t>10</t>
  </si>
  <si>
    <t>12</t>
  </si>
  <si>
    <t>7</t>
  </si>
  <si>
    <t>14</t>
  </si>
  <si>
    <t>M</t>
  </si>
  <si>
    <t>16</t>
  </si>
  <si>
    <t>9</t>
  </si>
  <si>
    <t>18</t>
  </si>
  <si>
    <t>11</t>
  </si>
  <si>
    <t>22</t>
  </si>
  <si>
    <t>24</t>
  </si>
  <si>
    <t>13</t>
  </si>
  <si>
    <t>26</t>
  </si>
  <si>
    <t>28</t>
  </si>
  <si>
    <t>15</t>
  </si>
  <si>
    <t>30</t>
  </si>
  <si>
    <t>32</t>
  </si>
  <si>
    <t>17</t>
  </si>
  <si>
    <t>34</t>
  </si>
  <si>
    <t>36</t>
  </si>
  <si>
    <t>19</t>
  </si>
  <si>
    <t>38</t>
  </si>
  <si>
    <t>40</t>
  </si>
  <si>
    <t>21</t>
  </si>
  <si>
    <t>42</t>
  </si>
  <si>
    <t>44</t>
  </si>
  <si>
    <t>23</t>
  </si>
  <si>
    <t>46</t>
  </si>
  <si>
    <t>48</t>
  </si>
  <si>
    <t>25</t>
  </si>
  <si>
    <t>m3</t>
  </si>
  <si>
    <t>50</t>
  </si>
  <si>
    <t>52</t>
  </si>
  <si>
    <t>27</t>
  </si>
  <si>
    <t>54</t>
  </si>
  <si>
    <t>56</t>
  </si>
  <si>
    <t>29</t>
  </si>
  <si>
    <t>58</t>
  </si>
  <si>
    <t>t</t>
  </si>
  <si>
    <t>PSV</t>
  </si>
  <si>
    <t>Práce a dodávky PSV</t>
  </si>
  <si>
    <t>m</t>
  </si>
  <si>
    <t>764</t>
  </si>
  <si>
    <t>Konštrukcie klampiarske</t>
  </si>
  <si>
    <t>ks</t>
  </si>
  <si>
    <t>712</t>
  </si>
  <si>
    <t>Izolácie striech, povlakové krytiny</t>
  </si>
  <si>
    <t>712400832</t>
  </si>
  <si>
    <t>Odstránenie povlakovej krytiny na strechách šikmých do 30° dvojvrstvovej,  -0,01000t</t>
  </si>
  <si>
    <t>712400834</t>
  </si>
  <si>
    <t>Odstránenie povlakovej krytiny na strechách šikmých do 30° každé ďalšie vrstvy,  -0,00600t</t>
  </si>
  <si>
    <t>712290010</t>
  </si>
  <si>
    <t>Zhotovenie parozábrany pre strechy ploché do 10°</t>
  </si>
  <si>
    <t>283230006600</t>
  </si>
  <si>
    <t>Parozábrana - fólia z PE hr. 0,2 mm</t>
  </si>
  <si>
    <t>283230007650R</t>
  </si>
  <si>
    <t>D+M Separačná fólia hliníková, vodivá, detekčná Controfoil, rozmery rolky lxšxhr 1350x500x0,16 mm, PE, FATRA IZOLFA</t>
  </si>
  <si>
    <t>712361702</t>
  </si>
  <si>
    <t>Zhotovenie povlakovej krytiny striech plochých do 10° gumami fóliou prilepenou bodovo</t>
  </si>
  <si>
    <t>Strešná hydroizolačná fólia mPVC  Sikaplan® VG-15 , farba béžová</t>
  </si>
  <si>
    <t>712973850</t>
  </si>
  <si>
    <t>Detaily k termoplastom všeobecne, oplechovanie okraja odkvapovou záveternou lištou z hrubopolpast. plechu RŠ 330 mm</t>
  </si>
  <si>
    <t>311970002200R</t>
  </si>
  <si>
    <t>Turbošrób universal FATRAFOL d 7,5x podľa potreby mm, FATRA IZOLFA</t>
  </si>
  <si>
    <t>712990040</t>
  </si>
  <si>
    <t>Položenie geotextílie vodorovne alebo zvislo na strechy ploché do 10°</t>
  </si>
  <si>
    <t>693110001300</t>
  </si>
  <si>
    <t>Geotextília polypropylénová Tatratex GTX N PP 400, šírka 1,75-3,5 m, dĺžka 60 m, hrúbka 3,4 mm, netkaná, MIVA</t>
  </si>
  <si>
    <t>712991030</t>
  </si>
  <si>
    <t>Montáž podkladnej konštrukcie z OSB dosiek na atike šírky 311 - 410 mm pod klampiarske konštrukcie</t>
  </si>
  <si>
    <t>311970002200</t>
  </si>
  <si>
    <t>Turbošrób universal FATRAFOL d 7,5xpodľa potreby mm, FATRA IZOLFA</t>
  </si>
  <si>
    <t>607260000900</t>
  </si>
  <si>
    <t>Doska OSB 3 Superfinish ECO P+D nebrúsené hrxlxš 25x2500x1250 mm, JAFHOLZ</t>
  </si>
  <si>
    <t>998712102</t>
  </si>
  <si>
    <t>Presun hmôt pre izoláciu povlakovej krytiny v objektoch výšky nad 6 do 12 m</t>
  </si>
  <si>
    <t>713</t>
  </si>
  <si>
    <t>Izolácie tepelné</t>
  </si>
  <si>
    <t>713000041</t>
  </si>
  <si>
    <t>Odstránenie nadstresnej tepelnej izolácie striech plochých kladenej voľne z vláknitých materiálov hr. nad 10 cm -0,018t</t>
  </si>
  <si>
    <t>713142255</t>
  </si>
  <si>
    <t>Montáž TI striech plochých do 10° polystyrénom, rozloženej v dvoch vrstvách, prikotvením</t>
  </si>
  <si>
    <t>283720008500</t>
  </si>
  <si>
    <t>Doska EPS 100S hr. 200 mm, na zateplenie podláh a plochých striech, ISOVER</t>
  </si>
  <si>
    <t>283720008700</t>
  </si>
  <si>
    <t>Doska EPS 100S hr. 240 mm, na zateplenie podláh a plochých striech, ISOVER</t>
  </si>
  <si>
    <t>283760007600</t>
  </si>
  <si>
    <t>Spádová doska zo sivého EPS 200S pre vyspádovanie plochých striech, ISOVER</t>
  </si>
  <si>
    <t>283750001400</t>
  </si>
  <si>
    <t>Doska XPS STYRODUR 3035 CS hr. 30 mm, zateplenie soklov, suterénov, podláh, terás, striech, cestné staviteľstvo, ISOVER</t>
  </si>
  <si>
    <t>998713102</t>
  </si>
  <si>
    <t>Presun hmôt pre izolácie tepelné v objektoch výšky nad 6 m do 12 m</t>
  </si>
  <si>
    <t>762</t>
  </si>
  <si>
    <t>Konštrukcie tesárske</t>
  </si>
  <si>
    <t>762332140</t>
  </si>
  <si>
    <t>Montáž viazaných konštrukcií krovov striech z reziva priemernej plochy 288-450 cm2</t>
  </si>
  <si>
    <t>605420000300</t>
  </si>
  <si>
    <t>Rezivo stavebné zo smreku - hranoly hranené, stredové rezivo EBW hr. 150 mm, š. 150 mm, dĺ. 4000-6000 mm</t>
  </si>
  <si>
    <t>998762102</t>
  </si>
  <si>
    <t>Presun hmôt pre konštrukcie tesárske v objektoch výšky do 12 m</t>
  </si>
  <si>
    <t>764430840</t>
  </si>
  <si>
    <t>Demontáž oplechovania múrov a nadmuroviek rš od 330 do 500 mm,  -0,00230t</t>
  </si>
  <si>
    <t>998764102</t>
  </si>
  <si>
    <t>Presun hmôt pre konštrukcie klampiarske v objektoch výšky nad 6 do 12 m</t>
  </si>
  <si>
    <t>Žilina</t>
  </si>
  <si>
    <t>283220002800R</t>
  </si>
  <si>
    <t>Zníženie energetickej náročnosti administratívnej budovy HB Žilinkej univerzity</t>
  </si>
  <si>
    <t>03 Zateplenie strešného plášťa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</si>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</sst>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\.mm\.yyyy"/>
    <numFmt numFmtId="166" formatCode="#,##0.00000"/>
    <numFmt numFmtId="167" formatCode="#,##0.000"/>
  </numFmts>
  <fonts count="1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0" fillId="0" borderId="0" xfId="0" applyNumberFormat="1" applyFont="1" applyAlignment="1"/>
    <xf numFmtId="166" fontId="11" fillId="0" borderId="7" xfId="0" applyNumberFormat="1" applyFont="1" applyBorder="1" applyAlignment="1"/>
    <xf numFmtId="166" fontId="11" fillId="0" borderId="8" xfId="0" applyNumberFormat="1" applyFont="1" applyBorder="1" applyAlignment="1"/>
    <xf numFmtId="4" fontId="12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6" fillId="0" borderId="9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0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167" fontId="8" fillId="0" borderId="14" xfId="0" applyNumberFormat="1" applyFont="1" applyBorder="1" applyAlignment="1" applyProtection="1">
      <alignment vertical="center"/>
      <protection locked="0"/>
    </xf>
    <xf numFmtId="4" fontId="8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7" fontId="13" fillId="0" borderId="14" xfId="0" applyNumberFormat="1" applyFont="1" applyBorder="1" applyAlignment="1" applyProtection="1">
      <alignment vertical="center"/>
      <protection locked="0"/>
    </xf>
    <xf numFmtId="4" fontId="13" fillId="0" borderId="14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51"/>
  <sheetViews>
    <sheetView showGridLines="0" tabSelected="1" workbookViewId="0">
      <selection activeCell="J4" sqref="J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3" spans="1:31" s="2" customFormat="1" ht="6.95" customHeight="1" x14ac:dyDescent="0.2">
      <c r="A3" s="10"/>
      <c r="B3" s="15"/>
      <c r="C3" s="16"/>
      <c r="D3" s="16"/>
      <c r="E3" s="16"/>
      <c r="F3" s="16"/>
      <c r="G3" s="16"/>
      <c r="H3" s="16"/>
      <c r="I3" s="16"/>
      <c r="J3" s="16"/>
      <c r="K3" s="16"/>
      <c r="L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2" customFormat="1" ht="24.95" customHeight="1" x14ac:dyDescent="0.2">
      <c r="A4" s="10"/>
      <c r="B4" s="11"/>
      <c r="C4" s="6" t="s">
        <v>150</v>
      </c>
      <c r="D4" s="10"/>
      <c r="E4" s="10"/>
      <c r="F4" s="10"/>
      <c r="G4" s="10"/>
      <c r="H4" s="10"/>
      <c r="I4" s="10"/>
      <c r="J4" s="10"/>
      <c r="K4" s="10"/>
      <c r="L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2" customFormat="1" ht="6.95" customHeight="1" x14ac:dyDescent="0.2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2" customFormat="1" ht="12" customHeight="1" x14ac:dyDescent="0.2">
      <c r="A6" s="10"/>
      <c r="B6" s="11"/>
      <c r="C6" s="8" t="s">
        <v>2</v>
      </c>
      <c r="D6" s="10"/>
      <c r="E6" s="10"/>
      <c r="F6" s="10"/>
      <c r="G6" s="10"/>
      <c r="H6" s="10"/>
      <c r="I6" s="10"/>
      <c r="J6" s="10"/>
      <c r="K6" s="10"/>
      <c r="L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2" customFormat="1" ht="25.5" customHeight="1" x14ac:dyDescent="0.2">
      <c r="A7" s="10"/>
      <c r="B7" s="11"/>
      <c r="C7" s="10"/>
      <c r="D7" s="10"/>
      <c r="E7" s="75" t="s">
        <v>148</v>
      </c>
      <c r="F7" s="76"/>
      <c r="G7" s="76"/>
      <c r="H7" s="76"/>
      <c r="I7" s="10"/>
      <c r="J7" s="10"/>
      <c r="K7" s="10"/>
      <c r="L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2" customFormat="1" ht="12" customHeight="1" x14ac:dyDescent="0.2">
      <c r="A8" s="10"/>
      <c r="B8" s="11"/>
      <c r="C8" s="8" t="s">
        <v>18</v>
      </c>
      <c r="D8" s="10"/>
      <c r="E8" s="10"/>
      <c r="F8" s="10"/>
      <c r="G8" s="10"/>
      <c r="H8" s="10"/>
      <c r="I8" s="10"/>
      <c r="J8" s="10"/>
      <c r="K8" s="10"/>
      <c r="L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2" customFormat="1" ht="16.5" customHeight="1" x14ac:dyDescent="0.2">
      <c r="A9" s="10"/>
      <c r="B9" s="11"/>
      <c r="C9" s="10"/>
      <c r="D9" s="10"/>
      <c r="E9" s="74" t="s">
        <v>149</v>
      </c>
      <c r="F9" s="77"/>
      <c r="G9" s="77"/>
      <c r="H9" s="77"/>
      <c r="I9" s="10"/>
      <c r="J9" s="10"/>
      <c r="K9" s="10"/>
      <c r="L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2" customFormat="1" ht="6.95" customHeight="1" x14ac:dyDescent="0.2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2" customFormat="1" ht="12" customHeight="1" x14ac:dyDescent="0.2">
      <c r="A11" s="10"/>
      <c r="B11" s="11"/>
      <c r="C11" s="8" t="s">
        <v>3</v>
      </c>
      <c r="D11" s="10"/>
      <c r="E11" s="10"/>
      <c r="F11" s="72" t="s">
        <v>146</v>
      </c>
      <c r="G11" s="10"/>
      <c r="H11" s="10"/>
      <c r="I11" s="8" t="s">
        <v>4</v>
      </c>
      <c r="J11" s="17"/>
      <c r="K11" s="10"/>
      <c r="L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2" customFormat="1" ht="6.95" customHeight="1" x14ac:dyDescent="0.2">
      <c r="A12" s="10"/>
      <c r="B12" s="11"/>
      <c r="C12" s="10"/>
      <c r="D12" s="10"/>
      <c r="E12" s="10"/>
      <c r="F12" s="73"/>
      <c r="G12" s="10"/>
      <c r="H12" s="10"/>
      <c r="I12" s="10"/>
      <c r="J12" s="10"/>
      <c r="K12" s="10"/>
      <c r="L12" s="1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2" customFormat="1" ht="27.95" customHeight="1" x14ac:dyDescent="0.2">
      <c r="A13" s="10"/>
      <c r="B13" s="11"/>
      <c r="C13" s="8" t="s">
        <v>5</v>
      </c>
      <c r="D13" s="10"/>
      <c r="E13" s="10"/>
      <c r="F13" s="72" t="s">
        <v>8</v>
      </c>
      <c r="G13" s="10"/>
      <c r="H13" s="10"/>
      <c r="I13" s="8" t="s">
        <v>7</v>
      </c>
      <c r="J13" s="9"/>
      <c r="K13" s="10"/>
      <c r="L13" s="1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2" customFormat="1" ht="15.2" customHeight="1" x14ac:dyDescent="0.2">
      <c r="A14" s="10"/>
      <c r="B14" s="11"/>
      <c r="C14" s="8" t="s">
        <v>6</v>
      </c>
      <c r="D14" s="10"/>
      <c r="E14" s="10"/>
      <c r="F14" s="7"/>
      <c r="G14" s="10"/>
      <c r="H14" s="10"/>
      <c r="I14" s="8" t="s">
        <v>9</v>
      </c>
      <c r="J14" s="9"/>
      <c r="K14" s="10"/>
      <c r="L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2" customFormat="1" ht="10.35" customHeight="1" x14ac:dyDescent="0.2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3" customFormat="1" ht="29.25" customHeight="1" x14ac:dyDescent="0.2">
      <c r="A16" s="25"/>
      <c r="B16" s="26"/>
      <c r="C16" s="27" t="s">
        <v>22</v>
      </c>
      <c r="D16" s="28" t="s">
        <v>14</v>
      </c>
      <c r="E16" s="28" t="s">
        <v>12</v>
      </c>
      <c r="F16" s="28" t="s">
        <v>13</v>
      </c>
      <c r="G16" s="28" t="s">
        <v>23</v>
      </c>
      <c r="H16" s="28" t="s">
        <v>24</v>
      </c>
      <c r="I16" s="28" t="s">
        <v>25</v>
      </c>
      <c r="J16" s="29" t="s">
        <v>19</v>
      </c>
      <c r="K16" s="30" t="s">
        <v>26</v>
      </c>
      <c r="L16" s="31"/>
      <c r="M16" s="19" t="s">
        <v>0</v>
      </c>
      <c r="N16" s="20" t="s">
        <v>10</v>
      </c>
      <c r="O16" s="20" t="s">
        <v>27</v>
      </c>
      <c r="P16" s="20" t="s">
        <v>28</v>
      </c>
      <c r="Q16" s="20" t="s">
        <v>29</v>
      </c>
      <c r="R16" s="20" t="s">
        <v>30</v>
      </c>
      <c r="S16" s="20" t="s">
        <v>31</v>
      </c>
      <c r="T16" s="21" t="s">
        <v>32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65" s="2" customFormat="1" ht="22.9" customHeight="1" x14ac:dyDescent="0.25">
      <c r="A17" s="10"/>
      <c r="B17" s="11"/>
      <c r="C17" s="24" t="s">
        <v>20</v>
      </c>
      <c r="D17" s="10"/>
      <c r="E17" s="10"/>
      <c r="F17" s="10"/>
      <c r="G17" s="10"/>
      <c r="H17" s="10"/>
      <c r="I17" s="10"/>
      <c r="J17" s="32">
        <v>0</v>
      </c>
      <c r="K17" s="10"/>
      <c r="L17" s="11"/>
      <c r="M17" s="22"/>
      <c r="N17" s="18"/>
      <c r="O17" s="23"/>
      <c r="P17" s="33" t="e">
        <f>#REF!+P18+#REF!</f>
        <v>#REF!</v>
      </c>
      <c r="Q17" s="23"/>
      <c r="R17" s="33" t="e">
        <f>#REF!+R18+#REF!</f>
        <v>#REF!</v>
      </c>
      <c r="S17" s="23"/>
      <c r="T17" s="34" t="e">
        <f>#REF!+T18+#REF!</f>
        <v>#REF!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T17" s="5" t="s">
        <v>15</v>
      </c>
      <c r="AU17" s="5" t="s">
        <v>21</v>
      </c>
      <c r="BK17" s="35" t="e">
        <f>#REF!+BK18+#REF!</f>
        <v>#REF!</v>
      </c>
    </row>
    <row r="18" spans="1:65" s="4" customFormat="1" ht="25.9" customHeight="1" x14ac:dyDescent="0.2">
      <c r="B18" s="36"/>
      <c r="D18" s="37" t="s">
        <v>15</v>
      </c>
      <c r="E18" s="38" t="s">
        <v>81</v>
      </c>
      <c r="F18" s="38" t="s">
        <v>82</v>
      </c>
      <c r="J18" s="39">
        <f>BK18</f>
        <v>0</v>
      </c>
      <c r="L18" s="36"/>
      <c r="M18" s="40"/>
      <c r="N18" s="41"/>
      <c r="O18" s="41"/>
      <c r="P18" s="42">
        <f>P19+P35+P43+P47</f>
        <v>3583.7332212000001</v>
      </c>
      <c r="Q18" s="41"/>
      <c r="R18" s="42">
        <f>R19+R35+R43+R47</f>
        <v>83.426997999999998</v>
      </c>
      <c r="S18" s="41"/>
      <c r="T18" s="43">
        <f>T19+T35+T43+T47</f>
        <v>92.052198000000018</v>
      </c>
      <c r="AR18" s="37" t="s">
        <v>38</v>
      </c>
      <c r="AT18" s="44" t="s">
        <v>15</v>
      </c>
      <c r="AU18" s="44" t="s">
        <v>16</v>
      </c>
      <c r="AY18" s="37" t="s">
        <v>33</v>
      </c>
      <c r="BK18" s="45">
        <f>BK19+BK35+BK43+BK47</f>
        <v>0</v>
      </c>
    </row>
    <row r="19" spans="1:65" s="4" customFormat="1" ht="22.9" customHeight="1" x14ac:dyDescent="0.2">
      <c r="B19" s="36"/>
      <c r="D19" s="37" t="s">
        <v>15</v>
      </c>
      <c r="E19" s="46" t="s">
        <v>87</v>
      </c>
      <c r="F19" s="46" t="s">
        <v>88</v>
      </c>
      <c r="J19" s="47">
        <f>BK19</f>
        <v>0</v>
      </c>
      <c r="L19" s="36"/>
      <c r="M19" s="40"/>
      <c r="N19" s="41"/>
      <c r="O19" s="41"/>
      <c r="P19" s="42">
        <f>SUM(P20:P34)</f>
        <v>2036.7979072000001</v>
      </c>
      <c r="Q19" s="41"/>
      <c r="R19" s="42">
        <f>SUM(R20:R34)</f>
        <v>19.194963900000001</v>
      </c>
      <c r="S19" s="41"/>
      <c r="T19" s="43">
        <f>SUM(T20:T34)</f>
        <v>78.058600000000013</v>
      </c>
      <c r="AR19" s="37" t="s">
        <v>38</v>
      </c>
      <c r="AT19" s="44" t="s">
        <v>15</v>
      </c>
      <c r="AU19" s="44" t="s">
        <v>17</v>
      </c>
      <c r="AY19" s="37" t="s">
        <v>33</v>
      </c>
      <c r="BK19" s="45">
        <f>SUM(BK20:BK34)</f>
        <v>0</v>
      </c>
    </row>
    <row r="20" spans="1:65" s="2" customFormat="1" ht="24" customHeight="1" x14ac:dyDescent="0.2">
      <c r="A20" s="10"/>
      <c r="B20" s="48"/>
      <c r="C20" s="49" t="s">
        <v>34</v>
      </c>
      <c r="D20" s="49" t="s">
        <v>35</v>
      </c>
      <c r="E20" s="50" t="s">
        <v>89</v>
      </c>
      <c r="F20" s="51" t="s">
        <v>90</v>
      </c>
      <c r="G20" s="52" t="s">
        <v>36</v>
      </c>
      <c r="H20" s="53">
        <v>3508.3</v>
      </c>
      <c r="I20" s="54">
        <v>0</v>
      </c>
      <c r="J20" s="54">
        <f t="shared" ref="J20:J34" si="0">ROUND(I20*H20,2)</f>
        <v>0</v>
      </c>
      <c r="K20" s="55"/>
      <c r="L20" s="11"/>
      <c r="M20" s="56" t="s">
        <v>0</v>
      </c>
      <c r="N20" s="57" t="s">
        <v>11</v>
      </c>
      <c r="O20" s="58">
        <v>5.6500000000000002E-2</v>
      </c>
      <c r="P20" s="58">
        <f t="shared" ref="P20:P34" si="1">O20*H20</f>
        <v>198.21895000000001</v>
      </c>
      <c r="Q20" s="58">
        <v>0</v>
      </c>
      <c r="R20" s="58">
        <f t="shared" ref="R20:R34" si="2">Q20*H20</f>
        <v>0</v>
      </c>
      <c r="S20" s="58">
        <v>0.01</v>
      </c>
      <c r="T20" s="59">
        <f t="shared" ref="T20:T34" si="3">S20*H20</f>
        <v>35.083000000000006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R20" s="60" t="s">
        <v>47</v>
      </c>
      <c r="AT20" s="60" t="s">
        <v>35</v>
      </c>
      <c r="AU20" s="60" t="s">
        <v>38</v>
      </c>
      <c r="AY20" s="5" t="s">
        <v>33</v>
      </c>
      <c r="BE20" s="61">
        <f t="shared" ref="BE20:BE34" si="4">IF(N20="základná",J20,0)</f>
        <v>0</v>
      </c>
      <c r="BF20" s="61">
        <f t="shared" ref="BF20:BF34" si="5">IF(N20="znížená",J20,0)</f>
        <v>0</v>
      </c>
      <c r="BG20" s="61">
        <f t="shared" ref="BG20:BG34" si="6">IF(N20="zákl. prenesená",J20,0)</f>
        <v>0</v>
      </c>
      <c r="BH20" s="61">
        <f t="shared" ref="BH20:BH34" si="7">IF(N20="zníž. prenesená",J20,0)</f>
        <v>0</v>
      </c>
      <c r="BI20" s="61">
        <f t="shared" ref="BI20:BI34" si="8">IF(N20="nulová",J20,0)</f>
        <v>0</v>
      </c>
      <c r="BJ20" s="5" t="s">
        <v>38</v>
      </c>
      <c r="BK20" s="61">
        <f t="shared" ref="BK20:BK34" si="9">ROUND(I20*H20,2)</f>
        <v>0</v>
      </c>
      <c r="BL20" s="5" t="s">
        <v>47</v>
      </c>
      <c r="BM20" s="60" t="s">
        <v>39</v>
      </c>
    </row>
    <row r="21" spans="1:65" s="2" customFormat="1" ht="24" customHeight="1" x14ac:dyDescent="0.2">
      <c r="A21" s="10"/>
      <c r="B21" s="48"/>
      <c r="C21" s="49" t="s">
        <v>37</v>
      </c>
      <c r="D21" s="49" t="s">
        <v>35</v>
      </c>
      <c r="E21" s="50" t="s">
        <v>91</v>
      </c>
      <c r="F21" s="51" t="s">
        <v>92</v>
      </c>
      <c r="G21" s="52" t="s">
        <v>36</v>
      </c>
      <c r="H21" s="53">
        <v>7162.6</v>
      </c>
      <c r="I21" s="54">
        <v>0</v>
      </c>
      <c r="J21" s="54">
        <f t="shared" si="0"/>
        <v>0</v>
      </c>
      <c r="K21" s="55"/>
      <c r="L21" s="11"/>
      <c r="M21" s="56" t="s">
        <v>0</v>
      </c>
      <c r="N21" s="57" t="s">
        <v>11</v>
      </c>
      <c r="O21" s="58">
        <v>6.0000000000000001E-3</v>
      </c>
      <c r="P21" s="58">
        <f t="shared" si="1"/>
        <v>42.9756</v>
      </c>
      <c r="Q21" s="58">
        <v>0</v>
      </c>
      <c r="R21" s="58">
        <f t="shared" si="2"/>
        <v>0</v>
      </c>
      <c r="S21" s="58">
        <v>6.0000000000000001E-3</v>
      </c>
      <c r="T21" s="59">
        <f t="shared" si="3"/>
        <v>42.9756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R21" s="60" t="s">
        <v>47</v>
      </c>
      <c r="AT21" s="60" t="s">
        <v>35</v>
      </c>
      <c r="AU21" s="60" t="s">
        <v>38</v>
      </c>
      <c r="AY21" s="5" t="s">
        <v>33</v>
      </c>
      <c r="BE21" s="61">
        <f t="shared" si="4"/>
        <v>0</v>
      </c>
      <c r="BF21" s="61">
        <f t="shared" si="5"/>
        <v>0</v>
      </c>
      <c r="BG21" s="61">
        <f t="shared" si="6"/>
        <v>0</v>
      </c>
      <c r="BH21" s="61">
        <f t="shared" si="7"/>
        <v>0</v>
      </c>
      <c r="BI21" s="61">
        <f t="shared" si="8"/>
        <v>0</v>
      </c>
      <c r="BJ21" s="5" t="s">
        <v>38</v>
      </c>
      <c r="BK21" s="61">
        <f t="shared" si="9"/>
        <v>0</v>
      </c>
      <c r="BL21" s="5" t="s">
        <v>47</v>
      </c>
      <c r="BM21" s="60" t="s">
        <v>40</v>
      </c>
    </row>
    <row r="22" spans="1:65" s="2" customFormat="1" ht="16.5" customHeight="1" x14ac:dyDescent="0.2">
      <c r="A22" s="10"/>
      <c r="B22" s="48"/>
      <c r="C22" s="49" t="s">
        <v>41</v>
      </c>
      <c r="D22" s="49" t="s">
        <v>35</v>
      </c>
      <c r="E22" s="50" t="s">
        <v>93</v>
      </c>
      <c r="F22" s="51" t="s">
        <v>94</v>
      </c>
      <c r="G22" s="52" t="s">
        <v>36</v>
      </c>
      <c r="H22" s="53">
        <v>3581.3</v>
      </c>
      <c r="I22" s="54">
        <v>0</v>
      </c>
      <c r="J22" s="54">
        <f t="shared" si="0"/>
        <v>0</v>
      </c>
      <c r="K22" s="55"/>
      <c r="L22" s="11"/>
      <c r="M22" s="56" t="s">
        <v>0</v>
      </c>
      <c r="N22" s="57" t="s">
        <v>11</v>
      </c>
      <c r="O22" s="58">
        <v>4.002E-2</v>
      </c>
      <c r="P22" s="58">
        <f t="shared" si="1"/>
        <v>143.32362600000002</v>
      </c>
      <c r="Q22" s="58">
        <v>0</v>
      </c>
      <c r="R22" s="58">
        <f t="shared" si="2"/>
        <v>0</v>
      </c>
      <c r="S22" s="58">
        <v>0</v>
      </c>
      <c r="T22" s="59">
        <f t="shared" si="3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R22" s="60" t="s">
        <v>47</v>
      </c>
      <c r="AT22" s="60" t="s">
        <v>35</v>
      </c>
      <c r="AU22" s="60" t="s">
        <v>38</v>
      </c>
      <c r="AY22" s="5" t="s">
        <v>33</v>
      </c>
      <c r="BE22" s="61">
        <f t="shared" si="4"/>
        <v>0</v>
      </c>
      <c r="BF22" s="61">
        <f t="shared" si="5"/>
        <v>0</v>
      </c>
      <c r="BG22" s="61">
        <f t="shared" si="6"/>
        <v>0</v>
      </c>
      <c r="BH22" s="61">
        <f t="shared" si="7"/>
        <v>0</v>
      </c>
      <c r="BI22" s="61">
        <f t="shared" si="8"/>
        <v>0</v>
      </c>
      <c r="BJ22" s="5" t="s">
        <v>38</v>
      </c>
      <c r="BK22" s="61">
        <f t="shared" si="9"/>
        <v>0</v>
      </c>
      <c r="BL22" s="5" t="s">
        <v>47</v>
      </c>
      <c r="BM22" s="60" t="s">
        <v>42</v>
      </c>
    </row>
    <row r="23" spans="1:65" s="2" customFormat="1" ht="16.5" customHeight="1" x14ac:dyDescent="0.2">
      <c r="A23" s="10"/>
      <c r="B23" s="48"/>
      <c r="C23" s="62" t="s">
        <v>39</v>
      </c>
      <c r="D23" s="62" t="s">
        <v>46</v>
      </c>
      <c r="E23" s="63" t="s">
        <v>95</v>
      </c>
      <c r="F23" s="64" t="s">
        <v>96</v>
      </c>
      <c r="G23" s="65" t="s">
        <v>36</v>
      </c>
      <c r="H23" s="66">
        <v>4118.4949999999999</v>
      </c>
      <c r="I23" s="67">
        <v>0</v>
      </c>
      <c r="J23" s="67">
        <f t="shared" si="0"/>
        <v>0</v>
      </c>
      <c r="K23" s="68"/>
      <c r="L23" s="69"/>
      <c r="M23" s="70" t="s">
        <v>0</v>
      </c>
      <c r="N23" s="71" t="s">
        <v>11</v>
      </c>
      <c r="O23" s="58">
        <v>0</v>
      </c>
      <c r="P23" s="58">
        <f t="shared" si="1"/>
        <v>0</v>
      </c>
      <c r="Q23" s="58">
        <v>0</v>
      </c>
      <c r="R23" s="58">
        <f t="shared" si="2"/>
        <v>0</v>
      </c>
      <c r="S23" s="58">
        <v>0</v>
      </c>
      <c r="T23" s="59">
        <f t="shared" si="3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R23" s="60" t="s">
        <v>58</v>
      </c>
      <c r="AT23" s="60" t="s">
        <v>46</v>
      </c>
      <c r="AU23" s="60" t="s">
        <v>38</v>
      </c>
      <c r="AY23" s="5" t="s">
        <v>33</v>
      </c>
      <c r="BE23" s="61">
        <f t="shared" si="4"/>
        <v>0</v>
      </c>
      <c r="BF23" s="61">
        <f t="shared" si="5"/>
        <v>0</v>
      </c>
      <c r="BG23" s="61">
        <f t="shared" si="6"/>
        <v>0</v>
      </c>
      <c r="BH23" s="61">
        <f t="shared" si="7"/>
        <v>0</v>
      </c>
      <c r="BI23" s="61">
        <f t="shared" si="8"/>
        <v>0</v>
      </c>
      <c r="BJ23" s="5" t="s">
        <v>38</v>
      </c>
      <c r="BK23" s="61">
        <f t="shared" si="9"/>
        <v>0</v>
      </c>
      <c r="BL23" s="5" t="s">
        <v>47</v>
      </c>
      <c r="BM23" s="60" t="s">
        <v>43</v>
      </c>
    </row>
    <row r="24" spans="1:65" s="2" customFormat="1" ht="36" customHeight="1" x14ac:dyDescent="0.2">
      <c r="A24" s="10"/>
      <c r="B24" s="48"/>
      <c r="C24" s="49" t="s">
        <v>44</v>
      </c>
      <c r="D24" s="49" t="s">
        <v>35</v>
      </c>
      <c r="E24" s="50" t="s">
        <v>97</v>
      </c>
      <c r="F24" s="51" t="s">
        <v>98</v>
      </c>
      <c r="G24" s="52" t="s">
        <v>36</v>
      </c>
      <c r="H24" s="53">
        <v>4118.4949999999999</v>
      </c>
      <c r="I24" s="54">
        <v>0</v>
      </c>
      <c r="J24" s="54">
        <f t="shared" si="0"/>
        <v>0</v>
      </c>
      <c r="K24" s="55"/>
      <c r="L24" s="11"/>
      <c r="M24" s="56" t="s">
        <v>0</v>
      </c>
      <c r="N24" s="57" t="s">
        <v>11</v>
      </c>
      <c r="O24" s="58">
        <v>0</v>
      </c>
      <c r="P24" s="58">
        <f t="shared" si="1"/>
        <v>0</v>
      </c>
      <c r="Q24" s="58">
        <v>0</v>
      </c>
      <c r="R24" s="58">
        <f t="shared" si="2"/>
        <v>0</v>
      </c>
      <c r="S24" s="58">
        <v>0</v>
      </c>
      <c r="T24" s="59">
        <f t="shared" si="3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R24" s="60" t="s">
        <v>47</v>
      </c>
      <c r="AT24" s="60" t="s">
        <v>35</v>
      </c>
      <c r="AU24" s="60" t="s">
        <v>38</v>
      </c>
      <c r="AY24" s="5" t="s">
        <v>33</v>
      </c>
      <c r="BE24" s="61">
        <f t="shared" si="4"/>
        <v>0</v>
      </c>
      <c r="BF24" s="61">
        <f t="shared" si="5"/>
        <v>0</v>
      </c>
      <c r="BG24" s="61">
        <f t="shared" si="6"/>
        <v>0</v>
      </c>
      <c r="BH24" s="61">
        <f t="shared" si="7"/>
        <v>0</v>
      </c>
      <c r="BI24" s="61">
        <f t="shared" si="8"/>
        <v>0</v>
      </c>
      <c r="BJ24" s="5" t="s">
        <v>38</v>
      </c>
      <c r="BK24" s="61">
        <f t="shared" si="9"/>
        <v>0</v>
      </c>
      <c r="BL24" s="5" t="s">
        <v>47</v>
      </c>
      <c r="BM24" s="60" t="s">
        <v>45</v>
      </c>
    </row>
    <row r="25" spans="1:65" s="2" customFormat="1" ht="24" customHeight="1" x14ac:dyDescent="0.2">
      <c r="A25" s="10"/>
      <c r="B25" s="48"/>
      <c r="C25" s="49" t="s">
        <v>40</v>
      </c>
      <c r="D25" s="49" t="s">
        <v>35</v>
      </c>
      <c r="E25" s="50" t="s">
        <v>99</v>
      </c>
      <c r="F25" s="51" t="s">
        <v>100</v>
      </c>
      <c r="G25" s="52" t="s">
        <v>36</v>
      </c>
      <c r="H25" s="53">
        <v>4056.6</v>
      </c>
      <c r="I25" s="54">
        <v>0</v>
      </c>
      <c r="J25" s="54">
        <f t="shared" si="0"/>
        <v>0</v>
      </c>
      <c r="K25" s="55"/>
      <c r="L25" s="11"/>
      <c r="M25" s="56" t="s">
        <v>0</v>
      </c>
      <c r="N25" s="57" t="s">
        <v>11</v>
      </c>
      <c r="O25" s="58">
        <v>0.22062999999999999</v>
      </c>
      <c r="P25" s="58">
        <f t="shared" si="1"/>
        <v>895.00765799999999</v>
      </c>
      <c r="Q25" s="58">
        <v>5.6999999999999998E-4</v>
      </c>
      <c r="R25" s="58">
        <f t="shared" si="2"/>
        <v>2.312262</v>
      </c>
      <c r="S25" s="58">
        <v>0</v>
      </c>
      <c r="T25" s="59">
        <f t="shared" si="3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R25" s="60" t="s">
        <v>47</v>
      </c>
      <c r="AT25" s="60" t="s">
        <v>35</v>
      </c>
      <c r="AU25" s="60" t="s">
        <v>38</v>
      </c>
      <c r="AY25" s="5" t="s">
        <v>33</v>
      </c>
      <c r="BE25" s="61">
        <f t="shared" si="4"/>
        <v>0</v>
      </c>
      <c r="BF25" s="61">
        <f t="shared" si="5"/>
        <v>0</v>
      </c>
      <c r="BG25" s="61">
        <f t="shared" si="6"/>
        <v>0</v>
      </c>
      <c r="BH25" s="61">
        <f t="shared" si="7"/>
        <v>0</v>
      </c>
      <c r="BI25" s="61">
        <f t="shared" si="8"/>
        <v>0</v>
      </c>
      <c r="BJ25" s="5" t="s">
        <v>38</v>
      </c>
      <c r="BK25" s="61">
        <f t="shared" si="9"/>
        <v>0</v>
      </c>
      <c r="BL25" s="5" t="s">
        <v>47</v>
      </c>
      <c r="BM25" s="60" t="s">
        <v>47</v>
      </c>
    </row>
    <row r="26" spans="1:65" s="2" customFormat="1" ht="24" customHeight="1" x14ac:dyDescent="0.2">
      <c r="A26" s="10"/>
      <c r="B26" s="48"/>
      <c r="C26" s="62" t="s">
        <v>48</v>
      </c>
      <c r="D26" s="62" t="s">
        <v>46</v>
      </c>
      <c r="E26" s="63" t="s">
        <v>147</v>
      </c>
      <c r="F26" s="64" t="s">
        <v>101</v>
      </c>
      <c r="G26" s="65" t="s">
        <v>36</v>
      </c>
      <c r="H26" s="66">
        <v>4665.09</v>
      </c>
      <c r="I26" s="67">
        <v>0</v>
      </c>
      <c r="J26" s="67">
        <f t="shared" si="0"/>
        <v>0</v>
      </c>
      <c r="K26" s="68"/>
      <c r="L26" s="69"/>
      <c r="M26" s="70" t="s">
        <v>0</v>
      </c>
      <c r="N26" s="71" t="s">
        <v>11</v>
      </c>
      <c r="O26" s="58">
        <v>0</v>
      </c>
      <c r="P26" s="58">
        <f t="shared" si="1"/>
        <v>0</v>
      </c>
      <c r="Q26" s="58">
        <v>2.2699999999999999E-3</v>
      </c>
      <c r="R26" s="58">
        <f t="shared" si="2"/>
        <v>10.589754299999999</v>
      </c>
      <c r="S26" s="58">
        <v>0</v>
      </c>
      <c r="T26" s="59">
        <f t="shared" si="3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R26" s="60" t="s">
        <v>58</v>
      </c>
      <c r="AT26" s="60" t="s">
        <v>46</v>
      </c>
      <c r="AU26" s="60" t="s">
        <v>38</v>
      </c>
      <c r="AY26" s="5" t="s">
        <v>33</v>
      </c>
      <c r="BE26" s="61">
        <f t="shared" si="4"/>
        <v>0</v>
      </c>
      <c r="BF26" s="61">
        <f t="shared" si="5"/>
        <v>0</v>
      </c>
      <c r="BG26" s="61">
        <f t="shared" si="6"/>
        <v>0</v>
      </c>
      <c r="BH26" s="61">
        <f t="shared" si="7"/>
        <v>0</v>
      </c>
      <c r="BI26" s="61">
        <f t="shared" si="8"/>
        <v>0</v>
      </c>
      <c r="BJ26" s="5" t="s">
        <v>38</v>
      </c>
      <c r="BK26" s="61">
        <f t="shared" si="9"/>
        <v>0</v>
      </c>
      <c r="BL26" s="5" t="s">
        <v>47</v>
      </c>
      <c r="BM26" s="60" t="s">
        <v>49</v>
      </c>
    </row>
    <row r="27" spans="1:65" s="2" customFormat="1" ht="36" customHeight="1" x14ac:dyDescent="0.2">
      <c r="A27" s="10"/>
      <c r="B27" s="48"/>
      <c r="C27" s="49" t="s">
        <v>42</v>
      </c>
      <c r="D27" s="49" t="s">
        <v>35</v>
      </c>
      <c r="E27" s="50" t="s">
        <v>102</v>
      </c>
      <c r="F27" s="51" t="s">
        <v>103</v>
      </c>
      <c r="G27" s="52" t="s">
        <v>83</v>
      </c>
      <c r="H27" s="53">
        <v>490.92</v>
      </c>
      <c r="I27" s="54">
        <v>0</v>
      </c>
      <c r="J27" s="54">
        <f t="shared" si="0"/>
        <v>0</v>
      </c>
      <c r="K27" s="55"/>
      <c r="L27" s="11"/>
      <c r="M27" s="56" t="s">
        <v>0</v>
      </c>
      <c r="N27" s="57" t="s">
        <v>11</v>
      </c>
      <c r="O27" s="58">
        <v>0.61058000000000001</v>
      </c>
      <c r="P27" s="58">
        <f t="shared" si="1"/>
        <v>299.7459336</v>
      </c>
      <c r="Q27" s="58">
        <v>3.5E-4</v>
      </c>
      <c r="R27" s="58">
        <f t="shared" si="2"/>
        <v>0.171822</v>
      </c>
      <c r="S27" s="58">
        <v>0</v>
      </c>
      <c r="T27" s="59">
        <f t="shared" si="3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R27" s="60" t="s">
        <v>47</v>
      </c>
      <c r="AT27" s="60" t="s">
        <v>35</v>
      </c>
      <c r="AU27" s="60" t="s">
        <v>38</v>
      </c>
      <c r="AY27" s="5" t="s">
        <v>33</v>
      </c>
      <c r="BE27" s="61">
        <f t="shared" si="4"/>
        <v>0</v>
      </c>
      <c r="BF27" s="61">
        <f t="shared" si="5"/>
        <v>0</v>
      </c>
      <c r="BG27" s="61">
        <f t="shared" si="6"/>
        <v>0</v>
      </c>
      <c r="BH27" s="61">
        <f t="shared" si="7"/>
        <v>0</v>
      </c>
      <c r="BI27" s="61">
        <f t="shared" si="8"/>
        <v>0</v>
      </c>
      <c r="BJ27" s="5" t="s">
        <v>38</v>
      </c>
      <c r="BK27" s="61">
        <f t="shared" si="9"/>
        <v>0</v>
      </c>
      <c r="BL27" s="5" t="s">
        <v>47</v>
      </c>
      <c r="BM27" s="60" t="s">
        <v>1</v>
      </c>
    </row>
    <row r="28" spans="1:65" s="2" customFormat="1" ht="24" customHeight="1" x14ac:dyDescent="0.2">
      <c r="A28" s="10"/>
      <c r="B28" s="48"/>
      <c r="C28" s="62" t="s">
        <v>50</v>
      </c>
      <c r="D28" s="62" t="s">
        <v>46</v>
      </c>
      <c r="E28" s="63" t="s">
        <v>104</v>
      </c>
      <c r="F28" s="64" t="s">
        <v>105</v>
      </c>
      <c r="G28" s="65" t="s">
        <v>86</v>
      </c>
      <c r="H28" s="66">
        <v>2056.3200000000002</v>
      </c>
      <c r="I28" s="67">
        <v>0</v>
      </c>
      <c r="J28" s="67">
        <f t="shared" si="0"/>
        <v>0</v>
      </c>
      <c r="K28" s="68"/>
      <c r="L28" s="69"/>
      <c r="M28" s="70" t="s">
        <v>0</v>
      </c>
      <c r="N28" s="71" t="s">
        <v>11</v>
      </c>
      <c r="O28" s="58">
        <v>0</v>
      </c>
      <c r="P28" s="58">
        <f t="shared" si="1"/>
        <v>0</v>
      </c>
      <c r="Q28" s="58">
        <v>0</v>
      </c>
      <c r="R28" s="58">
        <f t="shared" si="2"/>
        <v>0</v>
      </c>
      <c r="S28" s="58">
        <v>0</v>
      </c>
      <c r="T28" s="59">
        <f t="shared" si="3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R28" s="60" t="s">
        <v>58</v>
      </c>
      <c r="AT28" s="60" t="s">
        <v>46</v>
      </c>
      <c r="AU28" s="60" t="s">
        <v>38</v>
      </c>
      <c r="AY28" s="5" t="s">
        <v>33</v>
      </c>
      <c r="BE28" s="61">
        <f t="shared" si="4"/>
        <v>0</v>
      </c>
      <c r="BF28" s="61">
        <f t="shared" si="5"/>
        <v>0</v>
      </c>
      <c r="BG28" s="61">
        <f t="shared" si="6"/>
        <v>0</v>
      </c>
      <c r="BH28" s="61">
        <f t="shared" si="7"/>
        <v>0</v>
      </c>
      <c r="BI28" s="61">
        <f t="shared" si="8"/>
        <v>0</v>
      </c>
      <c r="BJ28" s="5" t="s">
        <v>38</v>
      </c>
      <c r="BK28" s="61">
        <f t="shared" si="9"/>
        <v>0</v>
      </c>
      <c r="BL28" s="5" t="s">
        <v>47</v>
      </c>
      <c r="BM28" s="60" t="s">
        <v>51</v>
      </c>
    </row>
    <row r="29" spans="1:65" s="2" customFormat="1" ht="24" customHeight="1" x14ac:dyDescent="0.2">
      <c r="A29" s="10"/>
      <c r="B29" s="48"/>
      <c r="C29" s="49" t="s">
        <v>43</v>
      </c>
      <c r="D29" s="49" t="s">
        <v>35</v>
      </c>
      <c r="E29" s="50" t="s">
        <v>106</v>
      </c>
      <c r="F29" s="51" t="s">
        <v>107</v>
      </c>
      <c r="G29" s="52" t="s">
        <v>36</v>
      </c>
      <c r="H29" s="53">
        <v>3581.3</v>
      </c>
      <c r="I29" s="54">
        <v>0</v>
      </c>
      <c r="J29" s="54">
        <f t="shared" si="0"/>
        <v>0</v>
      </c>
      <c r="K29" s="55"/>
      <c r="L29" s="11"/>
      <c r="M29" s="56" t="s">
        <v>0</v>
      </c>
      <c r="N29" s="57" t="s">
        <v>11</v>
      </c>
      <c r="O29" s="58">
        <v>2.8049999999999999E-2</v>
      </c>
      <c r="P29" s="58">
        <f t="shared" si="1"/>
        <v>100.455465</v>
      </c>
      <c r="Q29" s="58">
        <v>0</v>
      </c>
      <c r="R29" s="58">
        <f t="shared" si="2"/>
        <v>0</v>
      </c>
      <c r="S29" s="58">
        <v>0</v>
      </c>
      <c r="T29" s="59">
        <f t="shared" si="3"/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R29" s="60" t="s">
        <v>47</v>
      </c>
      <c r="AT29" s="60" t="s">
        <v>35</v>
      </c>
      <c r="AU29" s="60" t="s">
        <v>38</v>
      </c>
      <c r="AY29" s="5" t="s">
        <v>33</v>
      </c>
      <c r="BE29" s="61">
        <f t="shared" si="4"/>
        <v>0</v>
      </c>
      <c r="BF29" s="61">
        <f t="shared" si="5"/>
        <v>0</v>
      </c>
      <c r="BG29" s="61">
        <f t="shared" si="6"/>
        <v>0</v>
      </c>
      <c r="BH29" s="61">
        <f t="shared" si="7"/>
        <v>0</v>
      </c>
      <c r="BI29" s="61">
        <f t="shared" si="8"/>
        <v>0</v>
      </c>
      <c r="BJ29" s="5" t="s">
        <v>38</v>
      </c>
      <c r="BK29" s="61">
        <f t="shared" si="9"/>
        <v>0</v>
      </c>
      <c r="BL29" s="5" t="s">
        <v>47</v>
      </c>
      <c r="BM29" s="60" t="s">
        <v>52</v>
      </c>
    </row>
    <row r="30" spans="1:65" s="2" customFormat="1" ht="36" customHeight="1" x14ac:dyDescent="0.2">
      <c r="A30" s="10"/>
      <c r="B30" s="48"/>
      <c r="C30" s="62" t="s">
        <v>53</v>
      </c>
      <c r="D30" s="62" t="s">
        <v>46</v>
      </c>
      <c r="E30" s="63" t="s">
        <v>108</v>
      </c>
      <c r="F30" s="64" t="s">
        <v>109</v>
      </c>
      <c r="G30" s="65" t="s">
        <v>36</v>
      </c>
      <c r="H30" s="66">
        <v>4118.4949999999999</v>
      </c>
      <c r="I30" s="67">
        <v>0</v>
      </c>
      <c r="J30" s="67">
        <f t="shared" si="0"/>
        <v>0</v>
      </c>
      <c r="K30" s="68"/>
      <c r="L30" s="69"/>
      <c r="M30" s="70" t="s">
        <v>0</v>
      </c>
      <c r="N30" s="71" t="s">
        <v>11</v>
      </c>
      <c r="O30" s="58">
        <v>0</v>
      </c>
      <c r="P30" s="58">
        <f t="shared" si="1"/>
        <v>0</v>
      </c>
      <c r="Q30" s="58">
        <v>4.0000000000000002E-4</v>
      </c>
      <c r="R30" s="58">
        <f t="shared" si="2"/>
        <v>1.6473980000000001</v>
      </c>
      <c r="S30" s="58">
        <v>0</v>
      </c>
      <c r="T30" s="59">
        <f t="shared" si="3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R30" s="60" t="s">
        <v>58</v>
      </c>
      <c r="AT30" s="60" t="s">
        <v>46</v>
      </c>
      <c r="AU30" s="60" t="s">
        <v>38</v>
      </c>
      <c r="AY30" s="5" t="s">
        <v>33</v>
      </c>
      <c r="BE30" s="61">
        <f t="shared" si="4"/>
        <v>0</v>
      </c>
      <c r="BF30" s="61">
        <f t="shared" si="5"/>
        <v>0</v>
      </c>
      <c r="BG30" s="61">
        <f t="shared" si="6"/>
        <v>0</v>
      </c>
      <c r="BH30" s="61">
        <f t="shared" si="7"/>
        <v>0</v>
      </c>
      <c r="BI30" s="61">
        <f t="shared" si="8"/>
        <v>0</v>
      </c>
      <c r="BJ30" s="5" t="s">
        <v>38</v>
      </c>
      <c r="BK30" s="61">
        <f t="shared" si="9"/>
        <v>0</v>
      </c>
      <c r="BL30" s="5" t="s">
        <v>47</v>
      </c>
      <c r="BM30" s="60" t="s">
        <v>54</v>
      </c>
    </row>
    <row r="31" spans="1:65" s="2" customFormat="1" ht="24" customHeight="1" x14ac:dyDescent="0.2">
      <c r="A31" s="10"/>
      <c r="B31" s="48"/>
      <c r="C31" s="49" t="s">
        <v>45</v>
      </c>
      <c r="D31" s="49" t="s">
        <v>35</v>
      </c>
      <c r="E31" s="50" t="s">
        <v>110</v>
      </c>
      <c r="F31" s="51" t="s">
        <v>111</v>
      </c>
      <c r="G31" s="52" t="s">
        <v>83</v>
      </c>
      <c r="H31" s="53">
        <v>490.92</v>
      </c>
      <c r="I31" s="54">
        <v>0</v>
      </c>
      <c r="J31" s="54">
        <f t="shared" si="0"/>
        <v>0</v>
      </c>
      <c r="K31" s="55"/>
      <c r="L31" s="11"/>
      <c r="M31" s="56" t="s">
        <v>0</v>
      </c>
      <c r="N31" s="57" t="s">
        <v>11</v>
      </c>
      <c r="O31" s="58">
        <v>0.46833000000000002</v>
      </c>
      <c r="P31" s="58">
        <f t="shared" si="1"/>
        <v>229.91256360000003</v>
      </c>
      <c r="Q31" s="58">
        <v>3.0000000000000001E-5</v>
      </c>
      <c r="R31" s="58">
        <f t="shared" si="2"/>
        <v>1.47276E-2</v>
      </c>
      <c r="S31" s="58">
        <v>0</v>
      </c>
      <c r="T31" s="59">
        <f t="shared" si="3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R31" s="60" t="s">
        <v>47</v>
      </c>
      <c r="AT31" s="60" t="s">
        <v>35</v>
      </c>
      <c r="AU31" s="60" t="s">
        <v>38</v>
      </c>
      <c r="AY31" s="5" t="s">
        <v>33</v>
      </c>
      <c r="BE31" s="61">
        <f t="shared" si="4"/>
        <v>0</v>
      </c>
      <c r="BF31" s="61">
        <f t="shared" si="5"/>
        <v>0</v>
      </c>
      <c r="BG31" s="61">
        <f t="shared" si="6"/>
        <v>0</v>
      </c>
      <c r="BH31" s="61">
        <f t="shared" si="7"/>
        <v>0</v>
      </c>
      <c r="BI31" s="61">
        <f t="shared" si="8"/>
        <v>0</v>
      </c>
      <c r="BJ31" s="5" t="s">
        <v>38</v>
      </c>
      <c r="BK31" s="61">
        <f t="shared" si="9"/>
        <v>0</v>
      </c>
      <c r="BL31" s="5" t="s">
        <v>47</v>
      </c>
      <c r="BM31" s="60" t="s">
        <v>55</v>
      </c>
    </row>
    <row r="32" spans="1:65" s="2" customFormat="1" ht="24" customHeight="1" x14ac:dyDescent="0.2">
      <c r="A32" s="10"/>
      <c r="B32" s="48"/>
      <c r="C32" s="62" t="s">
        <v>56</v>
      </c>
      <c r="D32" s="62" t="s">
        <v>46</v>
      </c>
      <c r="E32" s="63" t="s">
        <v>112</v>
      </c>
      <c r="F32" s="64" t="s">
        <v>113</v>
      </c>
      <c r="G32" s="65" t="s">
        <v>86</v>
      </c>
      <c r="H32" s="66">
        <v>10000</v>
      </c>
      <c r="I32" s="67">
        <v>0</v>
      </c>
      <c r="J32" s="67">
        <f t="shared" si="0"/>
        <v>0</v>
      </c>
      <c r="K32" s="68"/>
      <c r="L32" s="69"/>
      <c r="M32" s="70" t="s">
        <v>0</v>
      </c>
      <c r="N32" s="71" t="s">
        <v>11</v>
      </c>
      <c r="O32" s="58">
        <v>0</v>
      </c>
      <c r="P32" s="58">
        <f t="shared" si="1"/>
        <v>0</v>
      </c>
      <c r="Q32" s="58">
        <v>1.4999999999999999E-4</v>
      </c>
      <c r="R32" s="58">
        <f t="shared" si="2"/>
        <v>1.4999999999999998</v>
      </c>
      <c r="S32" s="58">
        <v>0</v>
      </c>
      <c r="T32" s="59">
        <f t="shared" si="3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R32" s="60" t="s">
        <v>58</v>
      </c>
      <c r="AT32" s="60" t="s">
        <v>46</v>
      </c>
      <c r="AU32" s="60" t="s">
        <v>38</v>
      </c>
      <c r="AY32" s="5" t="s">
        <v>33</v>
      </c>
      <c r="BE32" s="61">
        <f t="shared" si="4"/>
        <v>0</v>
      </c>
      <c r="BF32" s="61">
        <f t="shared" si="5"/>
        <v>0</v>
      </c>
      <c r="BG32" s="61">
        <f t="shared" si="6"/>
        <v>0</v>
      </c>
      <c r="BH32" s="61">
        <f t="shared" si="7"/>
        <v>0</v>
      </c>
      <c r="BI32" s="61">
        <f t="shared" si="8"/>
        <v>0</v>
      </c>
      <c r="BJ32" s="5" t="s">
        <v>38</v>
      </c>
      <c r="BK32" s="61">
        <f t="shared" si="9"/>
        <v>0</v>
      </c>
      <c r="BL32" s="5" t="s">
        <v>47</v>
      </c>
      <c r="BM32" s="60" t="s">
        <v>57</v>
      </c>
    </row>
    <row r="33" spans="1:65" s="2" customFormat="1" ht="24" customHeight="1" x14ac:dyDescent="0.2">
      <c r="A33" s="10"/>
      <c r="B33" s="48"/>
      <c r="C33" s="62" t="s">
        <v>47</v>
      </c>
      <c r="D33" s="62" t="s">
        <v>46</v>
      </c>
      <c r="E33" s="63" t="s">
        <v>114</v>
      </c>
      <c r="F33" s="64" t="s">
        <v>115</v>
      </c>
      <c r="G33" s="65" t="s">
        <v>36</v>
      </c>
      <c r="H33" s="66">
        <v>269</v>
      </c>
      <c r="I33" s="67">
        <v>0</v>
      </c>
      <c r="J33" s="67">
        <f t="shared" si="0"/>
        <v>0</v>
      </c>
      <c r="K33" s="68"/>
      <c r="L33" s="69"/>
      <c r="M33" s="70" t="s">
        <v>0</v>
      </c>
      <c r="N33" s="71" t="s">
        <v>11</v>
      </c>
      <c r="O33" s="58">
        <v>0</v>
      </c>
      <c r="P33" s="58">
        <f t="shared" si="1"/>
        <v>0</v>
      </c>
      <c r="Q33" s="58">
        <v>1.0999999999999999E-2</v>
      </c>
      <c r="R33" s="58">
        <f t="shared" si="2"/>
        <v>2.9589999999999996</v>
      </c>
      <c r="S33" s="58">
        <v>0</v>
      </c>
      <c r="T33" s="59">
        <f t="shared" si="3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R33" s="60" t="s">
        <v>58</v>
      </c>
      <c r="AT33" s="60" t="s">
        <v>46</v>
      </c>
      <c r="AU33" s="60" t="s">
        <v>38</v>
      </c>
      <c r="AY33" s="5" t="s">
        <v>33</v>
      </c>
      <c r="BE33" s="61">
        <f t="shared" si="4"/>
        <v>0</v>
      </c>
      <c r="BF33" s="61">
        <f t="shared" si="5"/>
        <v>0</v>
      </c>
      <c r="BG33" s="61">
        <f t="shared" si="6"/>
        <v>0</v>
      </c>
      <c r="BH33" s="61">
        <f t="shared" si="7"/>
        <v>0</v>
      </c>
      <c r="BI33" s="61">
        <f t="shared" si="8"/>
        <v>0</v>
      </c>
      <c r="BJ33" s="5" t="s">
        <v>38</v>
      </c>
      <c r="BK33" s="61">
        <f t="shared" si="9"/>
        <v>0</v>
      </c>
      <c r="BL33" s="5" t="s">
        <v>47</v>
      </c>
      <c r="BM33" s="60" t="s">
        <v>58</v>
      </c>
    </row>
    <row r="34" spans="1:65" s="2" customFormat="1" ht="24" customHeight="1" x14ac:dyDescent="0.2">
      <c r="A34" s="10"/>
      <c r="B34" s="48"/>
      <c r="C34" s="49" t="s">
        <v>59</v>
      </c>
      <c r="D34" s="49" t="s">
        <v>35</v>
      </c>
      <c r="E34" s="50" t="s">
        <v>116</v>
      </c>
      <c r="F34" s="51" t="s">
        <v>117</v>
      </c>
      <c r="G34" s="52" t="s">
        <v>80</v>
      </c>
      <c r="H34" s="53">
        <v>78.058999999999997</v>
      </c>
      <c r="I34" s="54">
        <v>0</v>
      </c>
      <c r="J34" s="54">
        <f t="shared" si="0"/>
        <v>0</v>
      </c>
      <c r="K34" s="55"/>
      <c r="L34" s="11"/>
      <c r="M34" s="56" t="s">
        <v>0</v>
      </c>
      <c r="N34" s="57" t="s">
        <v>11</v>
      </c>
      <c r="O34" s="58">
        <v>1.629</v>
      </c>
      <c r="P34" s="58">
        <f t="shared" si="1"/>
        <v>127.15811099999999</v>
      </c>
      <c r="Q34" s="58">
        <v>0</v>
      </c>
      <c r="R34" s="58">
        <f t="shared" si="2"/>
        <v>0</v>
      </c>
      <c r="S34" s="58">
        <v>0</v>
      </c>
      <c r="T34" s="59">
        <f t="shared" si="3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R34" s="60" t="s">
        <v>47</v>
      </c>
      <c r="AT34" s="60" t="s">
        <v>35</v>
      </c>
      <c r="AU34" s="60" t="s">
        <v>38</v>
      </c>
      <c r="AY34" s="5" t="s">
        <v>33</v>
      </c>
      <c r="BE34" s="61">
        <f t="shared" si="4"/>
        <v>0</v>
      </c>
      <c r="BF34" s="61">
        <f t="shared" si="5"/>
        <v>0</v>
      </c>
      <c r="BG34" s="61">
        <f t="shared" si="6"/>
        <v>0</v>
      </c>
      <c r="BH34" s="61">
        <f t="shared" si="7"/>
        <v>0</v>
      </c>
      <c r="BI34" s="61">
        <f t="shared" si="8"/>
        <v>0</v>
      </c>
      <c r="BJ34" s="5" t="s">
        <v>38</v>
      </c>
      <c r="BK34" s="61">
        <f t="shared" si="9"/>
        <v>0</v>
      </c>
      <c r="BL34" s="5" t="s">
        <v>47</v>
      </c>
      <c r="BM34" s="60" t="s">
        <v>60</v>
      </c>
    </row>
    <row r="35" spans="1:65" s="4" customFormat="1" ht="22.9" customHeight="1" x14ac:dyDescent="0.2">
      <c r="B35" s="36"/>
      <c r="D35" s="37" t="s">
        <v>15</v>
      </c>
      <c r="E35" s="46" t="s">
        <v>118</v>
      </c>
      <c r="F35" s="46" t="s">
        <v>119</v>
      </c>
      <c r="J35" s="47">
        <f>BK35</f>
        <v>0</v>
      </c>
      <c r="L35" s="36"/>
      <c r="M35" s="40"/>
      <c r="N35" s="41"/>
      <c r="O35" s="41"/>
      <c r="P35" s="42">
        <f>SUM(P36:P42)</f>
        <v>1263.782436</v>
      </c>
      <c r="Q35" s="41"/>
      <c r="R35" s="42">
        <f>SUM(R36:R42)</f>
        <v>51.402134100000005</v>
      </c>
      <c r="S35" s="41"/>
      <c r="T35" s="43">
        <f>SUM(T36:T42)</f>
        <v>12.801600000000001</v>
      </c>
      <c r="AR35" s="37" t="s">
        <v>38</v>
      </c>
      <c r="AT35" s="44" t="s">
        <v>15</v>
      </c>
      <c r="AU35" s="44" t="s">
        <v>17</v>
      </c>
      <c r="AY35" s="37" t="s">
        <v>33</v>
      </c>
      <c r="BK35" s="45">
        <f>SUM(BK36:BK42)</f>
        <v>0</v>
      </c>
    </row>
    <row r="36" spans="1:65" s="2" customFormat="1" ht="36" customHeight="1" x14ac:dyDescent="0.2">
      <c r="A36" s="10"/>
      <c r="B36" s="48"/>
      <c r="C36" s="49" t="s">
        <v>49</v>
      </c>
      <c r="D36" s="49" t="s">
        <v>35</v>
      </c>
      <c r="E36" s="50" t="s">
        <v>120</v>
      </c>
      <c r="F36" s="51" t="s">
        <v>121</v>
      </c>
      <c r="G36" s="52" t="s">
        <v>36</v>
      </c>
      <c r="H36" s="53">
        <v>711.2</v>
      </c>
      <c r="I36" s="54">
        <v>0</v>
      </c>
      <c r="J36" s="54">
        <f t="shared" ref="J36:J42" si="10">ROUND(I36*H36,2)</f>
        <v>0</v>
      </c>
      <c r="K36" s="55"/>
      <c r="L36" s="11"/>
      <c r="M36" s="56" t="s">
        <v>0</v>
      </c>
      <c r="N36" s="57" t="s">
        <v>11</v>
      </c>
      <c r="O36" s="58">
        <v>5.8999999999999997E-2</v>
      </c>
      <c r="P36" s="58">
        <f t="shared" ref="P36:P42" si="11">O36*H36</f>
        <v>41.960799999999999</v>
      </c>
      <c r="Q36" s="58">
        <v>0</v>
      </c>
      <c r="R36" s="58">
        <f t="shared" ref="R36:R42" si="12">Q36*H36</f>
        <v>0</v>
      </c>
      <c r="S36" s="58">
        <v>1.7999999999999999E-2</v>
      </c>
      <c r="T36" s="59">
        <f t="shared" ref="T36:T42" si="13">S36*H36</f>
        <v>12.801600000000001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R36" s="60" t="s">
        <v>47</v>
      </c>
      <c r="AT36" s="60" t="s">
        <v>35</v>
      </c>
      <c r="AU36" s="60" t="s">
        <v>38</v>
      </c>
      <c r="AY36" s="5" t="s">
        <v>33</v>
      </c>
      <c r="BE36" s="61">
        <f t="shared" ref="BE36:BE42" si="14">IF(N36="základná",J36,0)</f>
        <v>0</v>
      </c>
      <c r="BF36" s="61">
        <f t="shared" ref="BF36:BF42" si="15">IF(N36="znížená",J36,0)</f>
        <v>0</v>
      </c>
      <c r="BG36" s="61">
        <f t="shared" ref="BG36:BG42" si="16">IF(N36="zákl. prenesená",J36,0)</f>
        <v>0</v>
      </c>
      <c r="BH36" s="61">
        <f t="shared" ref="BH36:BH42" si="17">IF(N36="zníž. prenesená",J36,0)</f>
        <v>0</v>
      </c>
      <c r="BI36" s="61">
        <f t="shared" ref="BI36:BI42" si="18">IF(N36="nulová",J36,0)</f>
        <v>0</v>
      </c>
      <c r="BJ36" s="5" t="s">
        <v>38</v>
      </c>
      <c r="BK36" s="61">
        <f t="shared" ref="BK36:BK42" si="19">ROUND(I36*H36,2)</f>
        <v>0</v>
      </c>
      <c r="BL36" s="5" t="s">
        <v>47</v>
      </c>
      <c r="BM36" s="60" t="s">
        <v>61</v>
      </c>
    </row>
    <row r="37" spans="1:65" s="2" customFormat="1" ht="24" customHeight="1" x14ac:dyDescent="0.2">
      <c r="A37" s="10"/>
      <c r="B37" s="48"/>
      <c r="C37" s="49" t="s">
        <v>62</v>
      </c>
      <c r="D37" s="49" t="s">
        <v>35</v>
      </c>
      <c r="E37" s="50" t="s">
        <v>122</v>
      </c>
      <c r="F37" s="51" t="s">
        <v>123</v>
      </c>
      <c r="G37" s="52" t="s">
        <v>36</v>
      </c>
      <c r="H37" s="53">
        <v>4056.6</v>
      </c>
      <c r="I37" s="54">
        <v>0</v>
      </c>
      <c r="J37" s="54">
        <f t="shared" si="10"/>
        <v>0</v>
      </c>
      <c r="K37" s="55"/>
      <c r="L37" s="11"/>
      <c r="M37" s="56" t="s">
        <v>0</v>
      </c>
      <c r="N37" s="57" t="s">
        <v>11</v>
      </c>
      <c r="O37" s="58">
        <v>0.29526999999999998</v>
      </c>
      <c r="P37" s="58">
        <f t="shared" si="11"/>
        <v>1197.7922819999999</v>
      </c>
      <c r="Q37" s="58">
        <v>1.2E-4</v>
      </c>
      <c r="R37" s="58">
        <f t="shared" si="12"/>
        <v>0.486792</v>
      </c>
      <c r="S37" s="58">
        <v>0</v>
      </c>
      <c r="T37" s="59">
        <f t="shared" si="13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R37" s="60" t="s">
        <v>47</v>
      </c>
      <c r="AT37" s="60" t="s">
        <v>35</v>
      </c>
      <c r="AU37" s="60" t="s">
        <v>38</v>
      </c>
      <c r="AY37" s="5" t="s">
        <v>33</v>
      </c>
      <c r="BE37" s="61">
        <f t="shared" si="14"/>
        <v>0</v>
      </c>
      <c r="BF37" s="61">
        <f t="shared" si="15"/>
        <v>0</v>
      </c>
      <c r="BG37" s="61">
        <f t="shared" si="16"/>
        <v>0</v>
      </c>
      <c r="BH37" s="61">
        <f t="shared" si="17"/>
        <v>0</v>
      </c>
      <c r="BI37" s="61">
        <f t="shared" si="18"/>
        <v>0</v>
      </c>
      <c r="BJ37" s="5" t="s">
        <v>38</v>
      </c>
      <c r="BK37" s="61">
        <f t="shared" si="19"/>
        <v>0</v>
      </c>
      <c r="BL37" s="5" t="s">
        <v>47</v>
      </c>
      <c r="BM37" s="60" t="s">
        <v>63</v>
      </c>
    </row>
    <row r="38" spans="1:65" s="2" customFormat="1" ht="24" customHeight="1" x14ac:dyDescent="0.2">
      <c r="A38" s="10"/>
      <c r="B38" s="48"/>
      <c r="C38" s="62" t="s">
        <v>1</v>
      </c>
      <c r="D38" s="62" t="s">
        <v>46</v>
      </c>
      <c r="E38" s="63" t="s">
        <v>124</v>
      </c>
      <c r="F38" s="64" t="s">
        <v>125</v>
      </c>
      <c r="G38" s="65" t="s">
        <v>36</v>
      </c>
      <c r="H38" s="66">
        <v>4118.4949999999999</v>
      </c>
      <c r="I38" s="67">
        <v>0</v>
      </c>
      <c r="J38" s="67">
        <f t="shared" si="10"/>
        <v>0</v>
      </c>
      <c r="K38" s="68"/>
      <c r="L38" s="69"/>
      <c r="M38" s="70" t="s">
        <v>0</v>
      </c>
      <c r="N38" s="71" t="s">
        <v>11</v>
      </c>
      <c r="O38" s="58">
        <v>0</v>
      </c>
      <c r="P38" s="58">
        <f t="shared" si="11"/>
        <v>0</v>
      </c>
      <c r="Q38" s="58">
        <v>3.8999999999999998E-3</v>
      </c>
      <c r="R38" s="58">
        <f t="shared" si="12"/>
        <v>16.062130499999999</v>
      </c>
      <c r="S38" s="58">
        <v>0</v>
      </c>
      <c r="T38" s="59">
        <f t="shared" si="13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R38" s="60" t="s">
        <v>58</v>
      </c>
      <c r="AT38" s="60" t="s">
        <v>46</v>
      </c>
      <c r="AU38" s="60" t="s">
        <v>38</v>
      </c>
      <c r="AY38" s="5" t="s">
        <v>33</v>
      </c>
      <c r="BE38" s="61">
        <f t="shared" si="14"/>
        <v>0</v>
      </c>
      <c r="BF38" s="61">
        <f t="shared" si="15"/>
        <v>0</v>
      </c>
      <c r="BG38" s="61">
        <f t="shared" si="16"/>
        <v>0</v>
      </c>
      <c r="BH38" s="61">
        <f t="shared" si="17"/>
        <v>0</v>
      </c>
      <c r="BI38" s="61">
        <f t="shared" si="18"/>
        <v>0</v>
      </c>
      <c r="BJ38" s="5" t="s">
        <v>38</v>
      </c>
      <c r="BK38" s="61">
        <f t="shared" si="19"/>
        <v>0</v>
      </c>
      <c r="BL38" s="5" t="s">
        <v>47</v>
      </c>
      <c r="BM38" s="60" t="s">
        <v>64</v>
      </c>
    </row>
    <row r="39" spans="1:65" s="2" customFormat="1" ht="24" customHeight="1" x14ac:dyDescent="0.2">
      <c r="A39" s="10"/>
      <c r="B39" s="48"/>
      <c r="C39" s="62" t="s">
        <v>65</v>
      </c>
      <c r="D39" s="62" t="s">
        <v>46</v>
      </c>
      <c r="E39" s="63" t="s">
        <v>126</v>
      </c>
      <c r="F39" s="64" t="s">
        <v>127</v>
      </c>
      <c r="G39" s="65" t="s">
        <v>36</v>
      </c>
      <c r="H39" s="66">
        <v>4118.4949999999999</v>
      </c>
      <c r="I39" s="67">
        <v>0</v>
      </c>
      <c r="J39" s="67">
        <f t="shared" si="10"/>
        <v>0</v>
      </c>
      <c r="K39" s="68"/>
      <c r="L39" s="69"/>
      <c r="M39" s="70" t="s">
        <v>0</v>
      </c>
      <c r="N39" s="71" t="s">
        <v>11</v>
      </c>
      <c r="O39" s="58">
        <v>0</v>
      </c>
      <c r="P39" s="58">
        <f t="shared" si="11"/>
        <v>0</v>
      </c>
      <c r="Q39" s="58">
        <v>4.6800000000000001E-3</v>
      </c>
      <c r="R39" s="58">
        <f t="shared" si="12"/>
        <v>19.2745566</v>
      </c>
      <c r="S39" s="58">
        <v>0</v>
      </c>
      <c r="T39" s="59">
        <f t="shared" si="13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R39" s="60" t="s">
        <v>58</v>
      </c>
      <c r="AT39" s="60" t="s">
        <v>46</v>
      </c>
      <c r="AU39" s="60" t="s">
        <v>38</v>
      </c>
      <c r="AY39" s="5" t="s">
        <v>33</v>
      </c>
      <c r="BE39" s="61">
        <f t="shared" si="14"/>
        <v>0</v>
      </c>
      <c r="BF39" s="61">
        <f t="shared" si="15"/>
        <v>0</v>
      </c>
      <c r="BG39" s="61">
        <f t="shared" si="16"/>
        <v>0</v>
      </c>
      <c r="BH39" s="61">
        <f t="shared" si="17"/>
        <v>0</v>
      </c>
      <c r="BI39" s="61">
        <f t="shared" si="18"/>
        <v>0</v>
      </c>
      <c r="BJ39" s="5" t="s">
        <v>38</v>
      </c>
      <c r="BK39" s="61">
        <f t="shared" si="19"/>
        <v>0</v>
      </c>
      <c r="BL39" s="5" t="s">
        <v>47</v>
      </c>
      <c r="BM39" s="60" t="s">
        <v>66</v>
      </c>
    </row>
    <row r="40" spans="1:65" s="2" customFormat="1" ht="24" customHeight="1" x14ac:dyDescent="0.2">
      <c r="A40" s="10"/>
      <c r="B40" s="48"/>
      <c r="C40" s="62" t="s">
        <v>51</v>
      </c>
      <c r="D40" s="62" t="s">
        <v>46</v>
      </c>
      <c r="E40" s="63" t="s">
        <v>128</v>
      </c>
      <c r="F40" s="64" t="s">
        <v>129</v>
      </c>
      <c r="G40" s="65" t="s">
        <v>72</v>
      </c>
      <c r="H40" s="66">
        <v>537.19500000000005</v>
      </c>
      <c r="I40" s="67">
        <v>0</v>
      </c>
      <c r="J40" s="67">
        <f t="shared" si="10"/>
        <v>0</v>
      </c>
      <c r="K40" s="68"/>
      <c r="L40" s="69"/>
      <c r="M40" s="70" t="s">
        <v>0</v>
      </c>
      <c r="N40" s="71" t="s">
        <v>11</v>
      </c>
      <c r="O40" s="58">
        <v>0</v>
      </c>
      <c r="P40" s="58">
        <f t="shared" si="11"/>
        <v>0</v>
      </c>
      <c r="Q40" s="58">
        <v>2.9000000000000001E-2</v>
      </c>
      <c r="R40" s="58">
        <f t="shared" si="12"/>
        <v>15.578655000000003</v>
      </c>
      <c r="S40" s="58">
        <v>0</v>
      </c>
      <c r="T40" s="59">
        <f t="shared" si="13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R40" s="60" t="s">
        <v>58</v>
      </c>
      <c r="AT40" s="60" t="s">
        <v>46</v>
      </c>
      <c r="AU40" s="60" t="s">
        <v>38</v>
      </c>
      <c r="AY40" s="5" t="s">
        <v>33</v>
      </c>
      <c r="BE40" s="61">
        <f t="shared" si="14"/>
        <v>0</v>
      </c>
      <c r="BF40" s="61">
        <f t="shared" si="15"/>
        <v>0</v>
      </c>
      <c r="BG40" s="61">
        <f t="shared" si="16"/>
        <v>0</v>
      </c>
      <c r="BH40" s="61">
        <f t="shared" si="17"/>
        <v>0</v>
      </c>
      <c r="BI40" s="61">
        <f t="shared" si="18"/>
        <v>0</v>
      </c>
      <c r="BJ40" s="5" t="s">
        <v>38</v>
      </c>
      <c r="BK40" s="61">
        <f t="shared" si="19"/>
        <v>0</v>
      </c>
      <c r="BL40" s="5" t="s">
        <v>47</v>
      </c>
      <c r="BM40" s="60" t="s">
        <v>67</v>
      </c>
    </row>
    <row r="41" spans="1:65" s="2" customFormat="1" ht="36" customHeight="1" x14ac:dyDescent="0.2">
      <c r="A41" s="10"/>
      <c r="B41" s="48"/>
      <c r="C41" s="62" t="s">
        <v>68</v>
      </c>
      <c r="D41" s="62" t="s">
        <v>46</v>
      </c>
      <c r="E41" s="63" t="s">
        <v>130</v>
      </c>
      <c r="F41" s="64" t="s">
        <v>131</v>
      </c>
      <c r="G41" s="65" t="s">
        <v>36</v>
      </c>
      <c r="H41" s="66">
        <v>475.3</v>
      </c>
      <c r="I41" s="67">
        <v>0</v>
      </c>
      <c r="J41" s="67">
        <f t="shared" si="10"/>
        <v>0</v>
      </c>
      <c r="K41" s="68"/>
      <c r="L41" s="69"/>
      <c r="M41" s="70" t="s">
        <v>0</v>
      </c>
      <c r="N41" s="71" t="s">
        <v>11</v>
      </c>
      <c r="O41" s="58">
        <v>0</v>
      </c>
      <c r="P41" s="58">
        <f t="shared" si="11"/>
        <v>0</v>
      </c>
      <c r="Q41" s="58">
        <v>0</v>
      </c>
      <c r="R41" s="58">
        <f t="shared" si="12"/>
        <v>0</v>
      </c>
      <c r="S41" s="58">
        <v>0</v>
      </c>
      <c r="T41" s="59">
        <f t="shared" si="13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R41" s="60" t="s">
        <v>58</v>
      </c>
      <c r="AT41" s="60" t="s">
        <v>46</v>
      </c>
      <c r="AU41" s="60" t="s">
        <v>38</v>
      </c>
      <c r="AY41" s="5" t="s">
        <v>33</v>
      </c>
      <c r="BE41" s="61">
        <f t="shared" si="14"/>
        <v>0</v>
      </c>
      <c r="BF41" s="61">
        <f t="shared" si="15"/>
        <v>0</v>
      </c>
      <c r="BG41" s="61">
        <f t="shared" si="16"/>
        <v>0</v>
      </c>
      <c r="BH41" s="61">
        <f t="shared" si="17"/>
        <v>0</v>
      </c>
      <c r="BI41" s="61">
        <f t="shared" si="18"/>
        <v>0</v>
      </c>
      <c r="BJ41" s="5" t="s">
        <v>38</v>
      </c>
      <c r="BK41" s="61">
        <f t="shared" si="19"/>
        <v>0</v>
      </c>
      <c r="BL41" s="5" t="s">
        <v>47</v>
      </c>
      <c r="BM41" s="60" t="s">
        <v>69</v>
      </c>
    </row>
    <row r="42" spans="1:65" s="2" customFormat="1" ht="24" customHeight="1" x14ac:dyDescent="0.2">
      <c r="A42" s="10"/>
      <c r="B42" s="48"/>
      <c r="C42" s="49" t="s">
        <v>52</v>
      </c>
      <c r="D42" s="49" t="s">
        <v>35</v>
      </c>
      <c r="E42" s="50" t="s">
        <v>132</v>
      </c>
      <c r="F42" s="51" t="s">
        <v>133</v>
      </c>
      <c r="G42" s="52" t="s">
        <v>80</v>
      </c>
      <c r="H42" s="53">
        <v>12.802</v>
      </c>
      <c r="I42" s="54">
        <v>0</v>
      </c>
      <c r="J42" s="54">
        <f t="shared" si="10"/>
        <v>0</v>
      </c>
      <c r="K42" s="55"/>
      <c r="L42" s="11"/>
      <c r="M42" s="56" t="s">
        <v>0</v>
      </c>
      <c r="N42" s="57" t="s">
        <v>11</v>
      </c>
      <c r="O42" s="58">
        <v>1.877</v>
      </c>
      <c r="P42" s="58">
        <f t="shared" si="11"/>
        <v>24.029353999999998</v>
      </c>
      <c r="Q42" s="58">
        <v>0</v>
      </c>
      <c r="R42" s="58">
        <f t="shared" si="12"/>
        <v>0</v>
      </c>
      <c r="S42" s="58">
        <v>0</v>
      </c>
      <c r="T42" s="59">
        <f t="shared" si="13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R42" s="60" t="s">
        <v>47</v>
      </c>
      <c r="AT42" s="60" t="s">
        <v>35</v>
      </c>
      <c r="AU42" s="60" t="s">
        <v>38</v>
      </c>
      <c r="AY42" s="5" t="s">
        <v>33</v>
      </c>
      <c r="BE42" s="61">
        <f t="shared" si="14"/>
        <v>0</v>
      </c>
      <c r="BF42" s="61">
        <f t="shared" si="15"/>
        <v>0</v>
      </c>
      <c r="BG42" s="61">
        <f t="shared" si="16"/>
        <v>0</v>
      </c>
      <c r="BH42" s="61">
        <f t="shared" si="17"/>
        <v>0</v>
      </c>
      <c r="BI42" s="61">
        <f t="shared" si="18"/>
        <v>0</v>
      </c>
      <c r="BJ42" s="5" t="s">
        <v>38</v>
      </c>
      <c r="BK42" s="61">
        <f t="shared" si="19"/>
        <v>0</v>
      </c>
      <c r="BL42" s="5" t="s">
        <v>47</v>
      </c>
      <c r="BM42" s="60" t="s">
        <v>70</v>
      </c>
    </row>
    <row r="43" spans="1:65" s="4" customFormat="1" ht="22.9" customHeight="1" x14ac:dyDescent="0.2">
      <c r="B43" s="36"/>
      <c r="D43" s="37" t="s">
        <v>15</v>
      </c>
      <c r="E43" s="46" t="s">
        <v>134</v>
      </c>
      <c r="F43" s="46" t="s">
        <v>135</v>
      </c>
      <c r="J43" s="47">
        <f>BK43</f>
        <v>0</v>
      </c>
      <c r="L43" s="36"/>
      <c r="M43" s="40"/>
      <c r="N43" s="41"/>
      <c r="O43" s="41"/>
      <c r="P43" s="42">
        <f>SUM(P44:P46)</f>
        <v>233.14819</v>
      </c>
      <c r="Q43" s="41"/>
      <c r="R43" s="42">
        <f>SUM(R44:R46)</f>
        <v>12.8299</v>
      </c>
      <c r="S43" s="41"/>
      <c r="T43" s="43">
        <f>SUM(T44:T46)</f>
        <v>0</v>
      </c>
      <c r="AR43" s="37" t="s">
        <v>38</v>
      </c>
      <c r="AT43" s="44" t="s">
        <v>15</v>
      </c>
      <c r="AU43" s="44" t="s">
        <v>17</v>
      </c>
      <c r="AY43" s="37" t="s">
        <v>33</v>
      </c>
      <c r="BK43" s="45">
        <f>SUM(BK44:BK46)</f>
        <v>0</v>
      </c>
    </row>
    <row r="44" spans="1:65" s="2" customFormat="1" ht="24" customHeight="1" x14ac:dyDescent="0.2">
      <c r="A44" s="10"/>
      <c r="B44" s="48"/>
      <c r="C44" s="49" t="s">
        <v>71</v>
      </c>
      <c r="D44" s="49" t="s">
        <v>35</v>
      </c>
      <c r="E44" s="50" t="s">
        <v>136</v>
      </c>
      <c r="F44" s="51" t="s">
        <v>137</v>
      </c>
      <c r="G44" s="52" t="s">
        <v>83</v>
      </c>
      <c r="H44" s="53">
        <v>490</v>
      </c>
      <c r="I44" s="54">
        <v>0</v>
      </c>
      <c r="J44" s="54">
        <f>ROUND(I44*H44,2)</f>
        <v>0</v>
      </c>
      <c r="K44" s="55"/>
      <c r="L44" s="11"/>
      <c r="M44" s="56" t="s">
        <v>0</v>
      </c>
      <c r="N44" s="57" t="s">
        <v>11</v>
      </c>
      <c r="O44" s="58">
        <v>0.43096000000000001</v>
      </c>
      <c r="P44" s="58">
        <f>O44*H44</f>
        <v>211.1704</v>
      </c>
      <c r="Q44" s="58">
        <v>2.5999999999999998E-4</v>
      </c>
      <c r="R44" s="58">
        <f>Q44*H44</f>
        <v>0.12739999999999999</v>
      </c>
      <c r="S44" s="58">
        <v>0</v>
      </c>
      <c r="T44" s="59">
        <f>S44*H44</f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R44" s="60" t="s">
        <v>47</v>
      </c>
      <c r="AT44" s="60" t="s">
        <v>35</v>
      </c>
      <c r="AU44" s="60" t="s">
        <v>38</v>
      </c>
      <c r="AY44" s="5" t="s">
        <v>33</v>
      </c>
      <c r="BE44" s="61">
        <f>IF(N44="základná",J44,0)</f>
        <v>0</v>
      </c>
      <c r="BF44" s="61">
        <f>IF(N44="znížená",J44,0)</f>
        <v>0</v>
      </c>
      <c r="BG44" s="61">
        <f>IF(N44="zákl. prenesená",J44,0)</f>
        <v>0</v>
      </c>
      <c r="BH44" s="61">
        <f>IF(N44="zníž. prenesená",J44,0)</f>
        <v>0</v>
      </c>
      <c r="BI44" s="61">
        <f>IF(N44="nulová",J44,0)</f>
        <v>0</v>
      </c>
      <c r="BJ44" s="5" t="s">
        <v>38</v>
      </c>
      <c r="BK44" s="61">
        <f>ROUND(I44*H44,2)</f>
        <v>0</v>
      </c>
      <c r="BL44" s="5" t="s">
        <v>47</v>
      </c>
      <c r="BM44" s="60" t="s">
        <v>73</v>
      </c>
    </row>
    <row r="45" spans="1:65" s="2" customFormat="1" ht="36" customHeight="1" x14ac:dyDescent="0.2">
      <c r="A45" s="10"/>
      <c r="B45" s="48"/>
      <c r="C45" s="62" t="s">
        <v>54</v>
      </c>
      <c r="D45" s="62" t="s">
        <v>46</v>
      </c>
      <c r="E45" s="63" t="s">
        <v>138</v>
      </c>
      <c r="F45" s="64" t="s">
        <v>139</v>
      </c>
      <c r="G45" s="65" t="s">
        <v>72</v>
      </c>
      <c r="H45" s="66">
        <v>25.405000000000001</v>
      </c>
      <c r="I45" s="67">
        <v>0</v>
      </c>
      <c r="J45" s="67">
        <f>ROUND(I45*H45,2)</f>
        <v>0</v>
      </c>
      <c r="K45" s="68"/>
      <c r="L45" s="69"/>
      <c r="M45" s="70" t="s">
        <v>0</v>
      </c>
      <c r="N45" s="71" t="s">
        <v>11</v>
      </c>
      <c r="O45" s="58">
        <v>0</v>
      </c>
      <c r="P45" s="58">
        <f>O45*H45</f>
        <v>0</v>
      </c>
      <c r="Q45" s="58">
        <v>0.5</v>
      </c>
      <c r="R45" s="58">
        <f>Q45*H45</f>
        <v>12.702500000000001</v>
      </c>
      <c r="S45" s="58">
        <v>0</v>
      </c>
      <c r="T45" s="59">
        <f>S45*H45</f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R45" s="60" t="s">
        <v>58</v>
      </c>
      <c r="AT45" s="60" t="s">
        <v>46</v>
      </c>
      <c r="AU45" s="60" t="s">
        <v>38</v>
      </c>
      <c r="AY45" s="5" t="s">
        <v>33</v>
      </c>
      <c r="BE45" s="61">
        <f>IF(N45="základná",J45,0)</f>
        <v>0</v>
      </c>
      <c r="BF45" s="61">
        <f>IF(N45="znížená",J45,0)</f>
        <v>0</v>
      </c>
      <c r="BG45" s="61">
        <f>IF(N45="zákl. prenesená",J45,0)</f>
        <v>0</v>
      </c>
      <c r="BH45" s="61">
        <f>IF(N45="zníž. prenesená",J45,0)</f>
        <v>0</v>
      </c>
      <c r="BI45" s="61">
        <f>IF(N45="nulová",J45,0)</f>
        <v>0</v>
      </c>
      <c r="BJ45" s="5" t="s">
        <v>38</v>
      </c>
      <c r="BK45" s="61">
        <f>ROUND(I45*H45,2)</f>
        <v>0</v>
      </c>
      <c r="BL45" s="5" t="s">
        <v>47</v>
      </c>
      <c r="BM45" s="60" t="s">
        <v>74</v>
      </c>
    </row>
    <row r="46" spans="1:65" s="2" customFormat="1" ht="24" customHeight="1" x14ac:dyDescent="0.2">
      <c r="A46" s="10"/>
      <c r="B46" s="48"/>
      <c r="C46" s="49" t="s">
        <v>75</v>
      </c>
      <c r="D46" s="49" t="s">
        <v>35</v>
      </c>
      <c r="E46" s="50" t="s">
        <v>140</v>
      </c>
      <c r="F46" s="51" t="s">
        <v>141</v>
      </c>
      <c r="G46" s="52" t="s">
        <v>80</v>
      </c>
      <c r="H46" s="53">
        <v>12.83</v>
      </c>
      <c r="I46" s="54">
        <v>0</v>
      </c>
      <c r="J46" s="54">
        <f>ROUND(I46*H46,2)</f>
        <v>0</v>
      </c>
      <c r="K46" s="55"/>
      <c r="L46" s="11"/>
      <c r="M46" s="56" t="s">
        <v>0</v>
      </c>
      <c r="N46" s="57" t="s">
        <v>11</v>
      </c>
      <c r="O46" s="58">
        <v>1.7130000000000001</v>
      </c>
      <c r="P46" s="58">
        <f>O46*H46</f>
        <v>21.977790000000002</v>
      </c>
      <c r="Q46" s="58">
        <v>0</v>
      </c>
      <c r="R46" s="58">
        <f>Q46*H46</f>
        <v>0</v>
      </c>
      <c r="S46" s="58">
        <v>0</v>
      </c>
      <c r="T46" s="59">
        <f>S46*H46</f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R46" s="60" t="s">
        <v>47</v>
      </c>
      <c r="AT46" s="60" t="s">
        <v>35</v>
      </c>
      <c r="AU46" s="60" t="s">
        <v>38</v>
      </c>
      <c r="AY46" s="5" t="s">
        <v>33</v>
      </c>
      <c r="BE46" s="61">
        <f>IF(N46="základná",J46,0)</f>
        <v>0</v>
      </c>
      <c r="BF46" s="61">
        <f>IF(N46="znížená",J46,0)</f>
        <v>0</v>
      </c>
      <c r="BG46" s="61">
        <f>IF(N46="zákl. prenesená",J46,0)</f>
        <v>0</v>
      </c>
      <c r="BH46" s="61">
        <f>IF(N46="zníž. prenesená",J46,0)</f>
        <v>0</v>
      </c>
      <c r="BI46" s="61">
        <f>IF(N46="nulová",J46,0)</f>
        <v>0</v>
      </c>
      <c r="BJ46" s="5" t="s">
        <v>38</v>
      </c>
      <c r="BK46" s="61">
        <f>ROUND(I46*H46,2)</f>
        <v>0</v>
      </c>
      <c r="BL46" s="5" t="s">
        <v>47</v>
      </c>
      <c r="BM46" s="60" t="s">
        <v>76</v>
      </c>
    </row>
    <row r="47" spans="1:65" s="4" customFormat="1" ht="22.9" customHeight="1" x14ac:dyDescent="0.2">
      <c r="B47" s="36"/>
      <c r="D47" s="37" t="s">
        <v>15</v>
      </c>
      <c r="E47" s="46" t="s">
        <v>84</v>
      </c>
      <c r="F47" s="46" t="s">
        <v>85</v>
      </c>
      <c r="J47" s="47">
        <f>BK47</f>
        <v>0</v>
      </c>
      <c r="L47" s="36"/>
      <c r="M47" s="40"/>
      <c r="N47" s="41"/>
      <c r="O47" s="41"/>
      <c r="P47" s="42">
        <f>SUM(P48:P49)</f>
        <v>50.004687999999994</v>
      </c>
      <c r="Q47" s="41"/>
      <c r="R47" s="42">
        <f>SUM(R48:R49)</f>
        <v>0</v>
      </c>
      <c r="S47" s="41"/>
      <c r="T47" s="43">
        <f>SUM(T48:T49)</f>
        <v>1.1919979999999999</v>
      </c>
      <c r="AR47" s="37" t="s">
        <v>38</v>
      </c>
      <c r="AT47" s="44" t="s">
        <v>15</v>
      </c>
      <c r="AU47" s="44" t="s">
        <v>17</v>
      </c>
      <c r="AY47" s="37" t="s">
        <v>33</v>
      </c>
      <c r="BK47" s="45">
        <f>SUM(BK48:BK49)</f>
        <v>0</v>
      </c>
    </row>
    <row r="48" spans="1:65" s="2" customFormat="1" ht="24" customHeight="1" x14ac:dyDescent="0.2">
      <c r="A48" s="10"/>
      <c r="B48" s="48"/>
      <c r="C48" s="49" t="s">
        <v>55</v>
      </c>
      <c r="D48" s="49" t="s">
        <v>35</v>
      </c>
      <c r="E48" s="50" t="s">
        <v>142</v>
      </c>
      <c r="F48" s="51" t="s">
        <v>143</v>
      </c>
      <c r="G48" s="52" t="s">
        <v>83</v>
      </c>
      <c r="H48" s="53">
        <v>518.26</v>
      </c>
      <c r="I48" s="54">
        <v>0</v>
      </c>
      <c r="J48" s="54">
        <f>ROUND(I48*H48,2)</f>
        <v>0</v>
      </c>
      <c r="K48" s="55"/>
      <c r="L48" s="11"/>
      <c r="M48" s="56" t="s">
        <v>0</v>
      </c>
      <c r="N48" s="57" t="s">
        <v>11</v>
      </c>
      <c r="O48" s="58">
        <v>8.5999999999999993E-2</v>
      </c>
      <c r="P48" s="58">
        <f>O48*H48</f>
        <v>44.570359999999994</v>
      </c>
      <c r="Q48" s="58">
        <v>0</v>
      </c>
      <c r="R48" s="58">
        <f>Q48*H48</f>
        <v>0</v>
      </c>
      <c r="S48" s="58">
        <v>2.3E-3</v>
      </c>
      <c r="T48" s="59">
        <f>S48*H48</f>
        <v>1.1919979999999999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R48" s="60" t="s">
        <v>47</v>
      </c>
      <c r="AT48" s="60" t="s">
        <v>35</v>
      </c>
      <c r="AU48" s="60" t="s">
        <v>38</v>
      </c>
      <c r="AY48" s="5" t="s">
        <v>33</v>
      </c>
      <c r="BE48" s="61">
        <f>IF(N48="základná",J48,0)</f>
        <v>0</v>
      </c>
      <c r="BF48" s="61">
        <f>IF(N48="znížená",J48,0)</f>
        <v>0</v>
      </c>
      <c r="BG48" s="61">
        <f>IF(N48="zákl. prenesená",J48,0)</f>
        <v>0</v>
      </c>
      <c r="BH48" s="61">
        <f>IF(N48="zníž. prenesená",J48,0)</f>
        <v>0</v>
      </c>
      <c r="BI48" s="61">
        <f>IF(N48="nulová",J48,0)</f>
        <v>0</v>
      </c>
      <c r="BJ48" s="5" t="s">
        <v>38</v>
      </c>
      <c r="BK48" s="61">
        <f>ROUND(I48*H48,2)</f>
        <v>0</v>
      </c>
      <c r="BL48" s="5" t="s">
        <v>47</v>
      </c>
      <c r="BM48" s="60" t="s">
        <v>77</v>
      </c>
    </row>
    <row r="49" spans="1:65" s="2" customFormat="1" ht="24" customHeight="1" x14ac:dyDescent="0.2">
      <c r="A49" s="10"/>
      <c r="B49" s="48"/>
      <c r="C49" s="49" t="s">
        <v>78</v>
      </c>
      <c r="D49" s="49" t="s">
        <v>35</v>
      </c>
      <c r="E49" s="50" t="s">
        <v>144</v>
      </c>
      <c r="F49" s="51" t="s">
        <v>145</v>
      </c>
      <c r="G49" s="52" t="s">
        <v>80</v>
      </c>
      <c r="H49" s="53">
        <v>1.1919999999999999</v>
      </c>
      <c r="I49" s="54">
        <v>0</v>
      </c>
      <c r="J49" s="54">
        <f>ROUND(I49*H49,2)</f>
        <v>0</v>
      </c>
      <c r="K49" s="55"/>
      <c r="L49" s="11"/>
      <c r="M49" s="56" t="s">
        <v>0</v>
      </c>
      <c r="N49" s="57" t="s">
        <v>11</v>
      </c>
      <c r="O49" s="58">
        <v>4.5590000000000002</v>
      </c>
      <c r="P49" s="58">
        <f>O49*H49</f>
        <v>5.4343279999999998</v>
      </c>
      <c r="Q49" s="58">
        <v>0</v>
      </c>
      <c r="R49" s="58">
        <f>Q49*H49</f>
        <v>0</v>
      </c>
      <c r="S49" s="58">
        <v>0</v>
      </c>
      <c r="T49" s="59">
        <f>S49*H49</f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R49" s="60" t="s">
        <v>47</v>
      </c>
      <c r="AT49" s="60" t="s">
        <v>35</v>
      </c>
      <c r="AU49" s="60" t="s">
        <v>38</v>
      </c>
      <c r="AY49" s="5" t="s">
        <v>33</v>
      </c>
      <c r="BE49" s="61">
        <f>IF(N49="základná",J49,0)</f>
        <v>0</v>
      </c>
      <c r="BF49" s="61">
        <f>IF(N49="znížená",J49,0)</f>
        <v>0</v>
      </c>
      <c r="BG49" s="61">
        <f>IF(N49="zákl. prenesená",J49,0)</f>
        <v>0</v>
      </c>
      <c r="BH49" s="61">
        <f>IF(N49="zníž. prenesená",J49,0)</f>
        <v>0</v>
      </c>
      <c r="BI49" s="61">
        <f>IF(N49="nulová",J49,0)</f>
        <v>0</v>
      </c>
      <c r="BJ49" s="5" t="s">
        <v>38</v>
      </c>
      <c r="BK49" s="61">
        <f>ROUND(I49*H49,2)</f>
        <v>0</v>
      </c>
      <c r="BL49" s="5" t="s">
        <v>47</v>
      </c>
      <c r="BM49" s="60" t="s">
        <v>79</v>
      </c>
    </row>
    <row r="50" spans="1:65" s="2" customFormat="1" ht="24" customHeight="1" x14ac:dyDescent="0.2">
      <c r="A50" s="73"/>
      <c r="B50" s="48"/>
      <c r="C50" s="78"/>
      <c r="D50" s="78"/>
      <c r="E50" s="79"/>
      <c r="F50" s="80"/>
      <c r="G50" s="81"/>
      <c r="H50" s="82"/>
      <c r="I50" s="83"/>
      <c r="J50" s="83"/>
      <c r="K50" s="84"/>
      <c r="L50" s="11"/>
      <c r="M50" s="85"/>
      <c r="N50" s="57"/>
      <c r="O50" s="58"/>
      <c r="P50" s="58"/>
      <c r="Q50" s="58"/>
      <c r="R50" s="58"/>
      <c r="S50" s="58"/>
      <c r="T50" s="58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R50" s="60"/>
      <c r="AT50" s="60"/>
      <c r="AU50" s="60"/>
      <c r="AY50" s="5"/>
      <c r="BE50" s="61"/>
      <c r="BF50" s="61"/>
      <c r="BG50" s="61"/>
      <c r="BH50" s="61"/>
      <c r="BI50" s="61"/>
      <c r="BJ50" s="5"/>
      <c r="BK50" s="61"/>
      <c r="BL50" s="5"/>
      <c r="BM50" s="60"/>
    </row>
    <row r="51" spans="1:65" s="2" customFormat="1" ht="6.95" customHeight="1" x14ac:dyDescent="0.2">
      <c r="A51" s="10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1"/>
      <c r="M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</sheetData>
  <autoFilter ref="C16:K49"/>
  <mergeCells count="2">
    <mergeCell ref="E7:H7"/>
    <mergeCell ref="E9:H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03 - 03 - Zateplenie stre...</vt:lpstr>
      <vt:lpstr>'03 - 03 - Zateplenie stre...'!Názvy_tlače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Puncova</dc:creator>
  <cp:lastModifiedBy>Milo</cp:lastModifiedBy>
  <cp:lastPrinted>2020-05-12T06:54:10Z</cp:lastPrinted>
  <dcterms:created xsi:type="dcterms:W3CDTF">2019-12-19T15:07:29Z</dcterms:created>
  <dcterms:modified xsi:type="dcterms:W3CDTF">2020-06-15T07:55:32Z</dcterms:modified>
</cp:coreProperties>
</file>