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80" windowWidth="19420" windowHeight="1102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Rekapitulace!$G$16</definedName>
    <definedName name="Dodavka0">Položky!#REF!</definedName>
    <definedName name="HSV">Rekapitulace!$E$16</definedName>
    <definedName name="HSV0">Položky!#REF!</definedName>
    <definedName name="HZS">Rekapitulace!$I$16</definedName>
    <definedName name="HZS0">Položky!#REF!</definedName>
    <definedName name="JKSO">'Krycí list'!$G$2</definedName>
    <definedName name="MJ">'Krycí list'!$G$5</definedName>
    <definedName name="Mont">Rekapitulace!$H$16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Položky!$A$1:$G$134</definedName>
    <definedName name="_xlnm.Print_Area" localSheetId="1">Rekapitulace!$A$1:$I$30</definedName>
    <definedName name="PocetMJ">'Krycí list'!$G$6</definedName>
    <definedName name="Poznamka">'Krycí list'!$B$37</definedName>
    <definedName name="Projektant">'Krycí list'!$C$8</definedName>
    <definedName name="PSV">Rekapitulace!$F$16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Rekapitulace!$H$29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25725"/>
</workbook>
</file>

<file path=xl/calcChain.xml><?xml version="1.0" encoding="utf-8"?>
<calcChain xmlns="http://schemas.openxmlformats.org/spreadsheetml/2006/main">
  <c r="D21" i="1"/>
  <c r="D20"/>
  <c r="D19"/>
  <c r="D18"/>
  <c r="D17"/>
  <c r="D16"/>
  <c r="D15"/>
  <c r="BE133" i="3"/>
  <c r="BD133"/>
  <c r="BC133"/>
  <c r="BB133"/>
  <c r="BA133"/>
  <c r="G133"/>
  <c r="BE132"/>
  <c r="BD132"/>
  <c r="BC132"/>
  <c r="BB132"/>
  <c r="BA132"/>
  <c r="G132"/>
  <c r="BE131"/>
  <c r="BD131"/>
  <c r="BC131"/>
  <c r="BB131"/>
  <c r="BA131"/>
  <c r="G131"/>
  <c r="BE130"/>
  <c r="BD130"/>
  <c r="BC130"/>
  <c r="BB130"/>
  <c r="BA130"/>
  <c r="G130"/>
  <c r="BE129"/>
  <c r="BD129"/>
  <c r="BC129"/>
  <c r="BB129"/>
  <c r="G129"/>
  <c r="BA129" s="1"/>
  <c r="BE128"/>
  <c r="BD128"/>
  <c r="BC128"/>
  <c r="BB128"/>
  <c r="G128"/>
  <c r="BA128" s="1"/>
  <c r="BA134" s="1"/>
  <c r="E15" i="2" s="1"/>
  <c r="BE127" i="3"/>
  <c r="BD127"/>
  <c r="BC127"/>
  <c r="BB127"/>
  <c r="BA127"/>
  <c r="G127"/>
  <c r="BE126"/>
  <c r="BD126"/>
  <c r="BC126"/>
  <c r="BC134" s="1"/>
  <c r="G15" i="2" s="1"/>
  <c r="BB126" i="3"/>
  <c r="BA126"/>
  <c r="G126"/>
  <c r="BE125"/>
  <c r="BD125"/>
  <c r="BC125"/>
  <c r="BB125"/>
  <c r="BA125"/>
  <c r="G125"/>
  <c r="B15" i="2"/>
  <c r="A15"/>
  <c r="BE134" i="3"/>
  <c r="I15" i="2" s="1"/>
  <c r="BD134" i="3"/>
  <c r="H15" i="2" s="1"/>
  <c r="BB134" i="3"/>
  <c r="F15" i="2" s="1"/>
  <c r="G134" i="3"/>
  <c r="C134"/>
  <c r="BE122"/>
  <c r="BC122"/>
  <c r="BB122"/>
  <c r="BA122"/>
  <c r="BA123" s="1"/>
  <c r="E14" i="2" s="1"/>
  <c r="G122" i="3"/>
  <c r="BD122" s="1"/>
  <c r="BE121"/>
  <c r="BE123" s="1"/>
  <c r="I14" i="2" s="1"/>
  <c r="BC121" i="3"/>
  <c r="BB121"/>
  <c r="BB123" s="1"/>
  <c r="F14" i="2" s="1"/>
  <c r="BA121" i="3"/>
  <c r="G121"/>
  <c r="BD121" s="1"/>
  <c r="B14" i="2"/>
  <c r="A14"/>
  <c r="BC123" i="3"/>
  <c r="G14" i="2" s="1"/>
  <c r="C123" i="3"/>
  <c r="BE118"/>
  <c r="BD118"/>
  <c r="BC118"/>
  <c r="BA118"/>
  <c r="G118"/>
  <c r="BB118" s="1"/>
  <c r="BE116"/>
  <c r="BD116"/>
  <c r="BC116"/>
  <c r="BA116"/>
  <c r="G116"/>
  <c r="BB116" s="1"/>
  <c r="BE114"/>
  <c r="BD114"/>
  <c r="BC114"/>
  <c r="BA114"/>
  <c r="G114"/>
  <c r="BB114" s="1"/>
  <c r="BE109"/>
  <c r="BE119" s="1"/>
  <c r="I13" i="2" s="1"/>
  <c r="BD109" i="3"/>
  <c r="BC109"/>
  <c r="BA109"/>
  <c r="G109"/>
  <c r="BB109" s="1"/>
  <c r="BE107"/>
  <c r="BD107"/>
  <c r="BC107"/>
  <c r="BA107"/>
  <c r="BA119" s="1"/>
  <c r="E13" i="2" s="1"/>
  <c r="G107" i="3"/>
  <c r="BB107" s="1"/>
  <c r="BE106"/>
  <c r="BD106"/>
  <c r="BC106"/>
  <c r="BC119" s="1"/>
  <c r="G13" i="2" s="1"/>
  <c r="BA106" i="3"/>
  <c r="G106"/>
  <c r="BB106" s="1"/>
  <c r="B13" i="2"/>
  <c r="A13"/>
  <c r="C119" i="3"/>
  <c r="BE103"/>
  <c r="BD103"/>
  <c r="BC103"/>
  <c r="BA103"/>
  <c r="G103"/>
  <c r="BB103" s="1"/>
  <c r="BE102"/>
  <c r="BD102"/>
  <c r="BC102"/>
  <c r="BA102"/>
  <c r="G102"/>
  <c r="BB102" s="1"/>
  <c r="BE101"/>
  <c r="BD101"/>
  <c r="BC101"/>
  <c r="BA101"/>
  <c r="G101"/>
  <c r="BB101" s="1"/>
  <c r="BE100"/>
  <c r="BD100"/>
  <c r="BC100"/>
  <c r="BA100"/>
  <c r="G100"/>
  <c r="BB100" s="1"/>
  <c r="BE99"/>
  <c r="BD99"/>
  <c r="BC99"/>
  <c r="BA99"/>
  <c r="G99"/>
  <c r="BB99" s="1"/>
  <c r="BE98"/>
  <c r="BD98"/>
  <c r="BC98"/>
  <c r="BA98"/>
  <c r="G98"/>
  <c r="BB98" s="1"/>
  <c r="BE97"/>
  <c r="BD97"/>
  <c r="BC97"/>
  <c r="BA97"/>
  <c r="G97"/>
  <c r="BB97" s="1"/>
  <c r="BE96"/>
  <c r="BD96"/>
  <c r="BC96"/>
  <c r="BA96"/>
  <c r="G96"/>
  <c r="BB96" s="1"/>
  <c r="BE95"/>
  <c r="BD95"/>
  <c r="BC95"/>
  <c r="BA95"/>
  <c r="G95"/>
  <c r="BB95" s="1"/>
  <c r="BE94"/>
  <c r="BD94"/>
  <c r="BC94"/>
  <c r="BA94"/>
  <c r="G94"/>
  <c r="BB94" s="1"/>
  <c r="BE93"/>
  <c r="BD93"/>
  <c r="BC93"/>
  <c r="BA93"/>
  <c r="G93"/>
  <c r="BB93" s="1"/>
  <c r="BE92"/>
  <c r="BD92"/>
  <c r="BC92"/>
  <c r="BA92"/>
  <c r="G92"/>
  <c r="BB92" s="1"/>
  <c r="BE91"/>
  <c r="BD91"/>
  <c r="BC91"/>
  <c r="BA91"/>
  <c r="G91"/>
  <c r="BB91" s="1"/>
  <c r="BE90"/>
  <c r="BD90"/>
  <c r="BC90"/>
  <c r="BA90"/>
  <c r="G90"/>
  <c r="BB90" s="1"/>
  <c r="BE89"/>
  <c r="BD89"/>
  <c r="BC89"/>
  <c r="BA89"/>
  <c r="G89"/>
  <c r="BB89" s="1"/>
  <c r="BE88"/>
  <c r="BD88"/>
  <c r="BC88"/>
  <c r="BA88"/>
  <c r="G88"/>
  <c r="BB88" s="1"/>
  <c r="BE87"/>
  <c r="BD87"/>
  <c r="BC87"/>
  <c r="BA87"/>
  <c r="G87"/>
  <c r="BB87" s="1"/>
  <c r="BE84"/>
  <c r="BD84"/>
  <c r="BC84"/>
  <c r="BA84"/>
  <c r="G84"/>
  <c r="BB84" s="1"/>
  <c r="BE82"/>
  <c r="BD82"/>
  <c r="BC82"/>
  <c r="BA82"/>
  <c r="G82"/>
  <c r="BB82" s="1"/>
  <c r="BE80"/>
  <c r="BD80"/>
  <c r="BC80"/>
  <c r="BA80"/>
  <c r="G80"/>
  <c r="BB80" s="1"/>
  <c r="BE78"/>
  <c r="BD78"/>
  <c r="BC78"/>
  <c r="BA78"/>
  <c r="G78"/>
  <c r="BB78" s="1"/>
  <c r="BE76"/>
  <c r="BD76"/>
  <c r="BC76"/>
  <c r="BA76"/>
  <c r="G76"/>
  <c r="BB76" s="1"/>
  <c r="BE74"/>
  <c r="BD74"/>
  <c r="BC74"/>
  <c r="BA74"/>
  <c r="G74"/>
  <c r="BB74" s="1"/>
  <c r="BE72"/>
  <c r="BD72"/>
  <c r="BC72"/>
  <c r="BA72"/>
  <c r="G72"/>
  <c r="BB72" s="1"/>
  <c r="BE70"/>
  <c r="BD70"/>
  <c r="BC70"/>
  <c r="BA70"/>
  <c r="G70"/>
  <c r="BB70" s="1"/>
  <c r="BE68"/>
  <c r="BD68"/>
  <c r="BC68"/>
  <c r="BA68"/>
  <c r="G68"/>
  <c r="BB68" s="1"/>
  <c r="BE66"/>
  <c r="BD66"/>
  <c r="BC66"/>
  <c r="BA66"/>
  <c r="G66"/>
  <c r="BB66" s="1"/>
  <c r="BE64"/>
  <c r="BE104" s="1"/>
  <c r="I12" i="2" s="1"/>
  <c r="BD64" i="3"/>
  <c r="BC64"/>
  <c r="BA64"/>
  <c r="G64"/>
  <c r="BB64" s="1"/>
  <c r="BE62"/>
  <c r="BD62"/>
  <c r="BC62"/>
  <c r="BA62"/>
  <c r="G62"/>
  <c r="BB62" s="1"/>
  <c r="BE60"/>
  <c r="BD60"/>
  <c r="BC60"/>
  <c r="BC104" s="1"/>
  <c r="G12" i="2" s="1"/>
  <c r="BA60" i="3"/>
  <c r="G60"/>
  <c r="BB60" s="1"/>
  <c r="BE57"/>
  <c r="BD57"/>
  <c r="BD104" s="1"/>
  <c r="H12" i="2" s="1"/>
  <c r="BC57" i="3"/>
  <c r="BA57"/>
  <c r="G57"/>
  <c r="BB57" s="1"/>
  <c r="B12" i="2"/>
  <c r="A12"/>
  <c r="BA104" i="3"/>
  <c r="E12" i="2" s="1"/>
  <c r="C104" i="3"/>
  <c r="BE54"/>
  <c r="BD54"/>
  <c r="BC54"/>
  <c r="BA54"/>
  <c r="G54"/>
  <c r="BB54" s="1"/>
  <c r="BE52"/>
  <c r="BD52"/>
  <c r="BC52"/>
  <c r="BA52"/>
  <c r="G52"/>
  <c r="BB52" s="1"/>
  <c r="BE49"/>
  <c r="BD49"/>
  <c r="BC49"/>
  <c r="BA49"/>
  <c r="G49"/>
  <c r="BB49" s="1"/>
  <c r="BE45"/>
  <c r="BD45"/>
  <c r="BC45"/>
  <c r="BA45"/>
  <c r="G45"/>
  <c r="BB45" s="1"/>
  <c r="BE44"/>
  <c r="BD44"/>
  <c r="BC44"/>
  <c r="BA44"/>
  <c r="G44"/>
  <c r="BB44" s="1"/>
  <c r="BE43"/>
  <c r="BD43"/>
  <c r="BC43"/>
  <c r="BA43"/>
  <c r="G43"/>
  <c r="BB43" s="1"/>
  <c r="BE41"/>
  <c r="BD41"/>
  <c r="BC41"/>
  <c r="BA41"/>
  <c r="G41"/>
  <c r="BB41" s="1"/>
  <c r="BE39"/>
  <c r="BD39"/>
  <c r="BC39"/>
  <c r="BA39"/>
  <c r="BA55" s="1"/>
  <c r="E11" i="2" s="1"/>
  <c r="G39" i="3"/>
  <c r="BB39" s="1"/>
  <c r="BE37"/>
  <c r="BD37"/>
  <c r="BC37"/>
  <c r="BA37"/>
  <c r="G37"/>
  <c r="BB37" s="1"/>
  <c r="BE34"/>
  <c r="BD34"/>
  <c r="BC34"/>
  <c r="BA34"/>
  <c r="G34"/>
  <c r="BB34" s="1"/>
  <c r="BE33"/>
  <c r="BE55" s="1"/>
  <c r="I11" i="2" s="1"/>
  <c r="BD33" i="3"/>
  <c r="BC33"/>
  <c r="BA33"/>
  <c r="G33"/>
  <c r="BB33" s="1"/>
  <c r="BB55" s="1"/>
  <c r="F11" i="2" s="1"/>
  <c r="B11"/>
  <c r="A11"/>
  <c r="BC55" i="3"/>
  <c r="G11" i="2" s="1"/>
  <c r="C55" i="3"/>
  <c r="BE30"/>
  <c r="BD30"/>
  <c r="BC30"/>
  <c r="BA30"/>
  <c r="G30"/>
  <c r="BB30" s="1"/>
  <c r="BE28"/>
  <c r="BD28"/>
  <c r="BC28"/>
  <c r="BA28"/>
  <c r="G28"/>
  <c r="BB28" s="1"/>
  <c r="BE23"/>
  <c r="BD23"/>
  <c r="BC23"/>
  <c r="BA23"/>
  <c r="BA31" s="1"/>
  <c r="E10" i="2" s="1"/>
  <c r="G23" i="3"/>
  <c r="BB23" s="1"/>
  <c r="B10" i="2"/>
  <c r="A10"/>
  <c r="BE31" i="3"/>
  <c r="I10" i="2" s="1"/>
  <c r="BC31" i="3"/>
  <c r="G10" i="2" s="1"/>
  <c r="C31" i="3"/>
  <c r="BE20"/>
  <c r="BD20"/>
  <c r="BC20"/>
  <c r="BA20"/>
  <c r="G20"/>
  <c r="BB20" s="1"/>
  <c r="BE17"/>
  <c r="BD17"/>
  <c r="BC17"/>
  <c r="BA17"/>
  <c r="BA21" s="1"/>
  <c r="E9" i="2" s="1"/>
  <c r="G17" i="3"/>
  <c r="BB17" s="1"/>
  <c r="B9" i="2"/>
  <c r="A9"/>
  <c r="BE21" i="3"/>
  <c r="I9" i="2" s="1"/>
  <c r="BC21" i="3"/>
  <c r="G9" i="2" s="1"/>
  <c r="C21" i="3"/>
  <c r="BE14"/>
  <c r="BE15" s="1"/>
  <c r="I8" i="2" s="1"/>
  <c r="BD14" i="3"/>
  <c r="BD15" s="1"/>
  <c r="H8" i="2" s="1"/>
  <c r="BC14" i="3"/>
  <c r="BB14"/>
  <c r="BB15" s="1"/>
  <c r="F8" i="2" s="1"/>
  <c r="G14" i="3"/>
  <c r="BA14" s="1"/>
  <c r="BA15" s="1"/>
  <c r="E8" i="2" s="1"/>
  <c r="B8"/>
  <c r="A8"/>
  <c r="BC15" i="3"/>
  <c r="G8" i="2" s="1"/>
  <c r="C15" i="3"/>
  <c r="BE11"/>
  <c r="BD11"/>
  <c r="BC11"/>
  <c r="BB11"/>
  <c r="G11"/>
  <c r="BA11" s="1"/>
  <c r="BE10"/>
  <c r="BD10"/>
  <c r="BC10"/>
  <c r="BB10"/>
  <c r="G10"/>
  <c r="BA10" s="1"/>
  <c r="BE8"/>
  <c r="BE12" s="1"/>
  <c r="I7" i="2" s="1"/>
  <c r="BD8" i="3"/>
  <c r="BC8"/>
  <c r="BB8"/>
  <c r="G8"/>
  <c r="BA8" s="1"/>
  <c r="BA12" s="1"/>
  <c r="E7" i="2" s="1"/>
  <c r="B7"/>
  <c r="A7"/>
  <c r="BC12" i="3"/>
  <c r="G7" i="2" s="1"/>
  <c r="C12" i="3"/>
  <c r="E4"/>
  <c r="C4"/>
  <c r="F3"/>
  <c r="C3"/>
  <c r="C2" i="2"/>
  <c r="C1"/>
  <c r="C33" i="1"/>
  <c r="F33" s="1"/>
  <c r="C31"/>
  <c r="C9"/>
  <c r="G7"/>
  <c r="E16" i="2" l="1"/>
  <c r="BB12" i="3"/>
  <c r="F7" i="2" s="1"/>
  <c r="BB104" i="3"/>
  <c r="F12" i="2" s="1"/>
  <c r="BD119" i="3"/>
  <c r="H13" i="2" s="1"/>
  <c r="G16"/>
  <c r="C18" i="1" s="1"/>
  <c r="BD12" i="3"/>
  <c r="H7" i="2" s="1"/>
  <c r="BD55" i="3"/>
  <c r="H11" i="2" s="1"/>
  <c r="BD21" i="3"/>
  <c r="H9" i="2" s="1"/>
  <c r="BD31" i="3"/>
  <c r="H10" i="2" s="1"/>
  <c r="I16"/>
  <c r="C21" i="1" s="1"/>
  <c r="BB21" i="3"/>
  <c r="F9" i="2" s="1"/>
  <c r="BB31" i="3"/>
  <c r="F10" i="2" s="1"/>
  <c r="C15" i="1"/>
  <c r="BB119" i="3"/>
  <c r="F13" i="2" s="1"/>
  <c r="BD123" i="3"/>
  <c r="H14" i="2" s="1"/>
  <c r="G12" i="3"/>
  <c r="G15"/>
  <c r="G21"/>
  <c r="G31"/>
  <c r="G55"/>
  <c r="G104"/>
  <c r="G119"/>
  <c r="G123"/>
  <c r="F16" i="2" l="1"/>
  <c r="G27" s="1"/>
  <c r="I27" s="1"/>
  <c r="G21" i="1" s="1"/>
  <c r="H16" i="2"/>
  <c r="C17" i="1" s="1"/>
  <c r="G25" i="2"/>
  <c r="I25" s="1"/>
  <c r="G19" i="1" s="1"/>
  <c r="G21" i="2"/>
  <c r="I21" s="1"/>
  <c r="G26"/>
  <c r="I26" s="1"/>
  <c r="G20" i="1" s="1"/>
  <c r="G24" i="2"/>
  <c r="I24" s="1"/>
  <c r="G18" i="1" s="1"/>
  <c r="G22" i="2"/>
  <c r="I22" s="1"/>
  <c r="G16" i="1" s="1"/>
  <c r="G23" i="2" l="1"/>
  <c r="I23" s="1"/>
  <c r="G17" i="1" s="1"/>
  <c r="C16"/>
  <c r="C19" s="1"/>
  <c r="C22" s="1"/>
  <c r="G28" i="2"/>
  <c r="I28" s="1"/>
  <c r="G15" i="1"/>
  <c r="H29" i="2" l="1"/>
  <c r="G23" i="1" s="1"/>
  <c r="G22" s="1"/>
  <c r="C23" l="1"/>
  <c r="F30" s="1"/>
  <c r="F31"/>
  <c r="F34" s="1"/>
</calcChain>
</file>

<file path=xl/sharedStrings.xml><?xml version="1.0" encoding="utf-8"?>
<sst xmlns="http://schemas.openxmlformats.org/spreadsheetml/2006/main" count="434" uniqueCount="280">
  <si>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</si>
  <si>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</si>
  <si>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</si>
  <si>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</si>
  <si>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</si>
  <si>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</si>
  <si>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</si>
  <si>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</si>
  <si>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</si>
  <si>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</si>
  <si>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</si>
  <si>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</si>
  <si>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</si>
  <si>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</si>
  <si>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</si>
  <si>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</si>
  <si>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</si>
  <si>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</si>
  <si>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</si>
  <si>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</si>
  <si>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</si>
  <si>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</si>
  <si>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</si>
  <si>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</si>
  <si>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</si>
  <si>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</si>
  <si>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</si>
  <si>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</si>
  <si>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</si>
  <si>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</si>
  <si>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</si>
  <si>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</si>
  <si>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</si>
  <si>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</si>
  <si>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</si>
  <si>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</si>
  <si>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</si>
  <si>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</si>
  <si>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</si>
  <si>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 xml:space="preserve">Datum : 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</si>
  <si>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</si>
  <si>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</si>
  <si>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</si>
  <si>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</si>
  <si>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</si>
  <si>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</si>
  <si>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</si>
  <si>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</si>
  <si>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</si>
  <si>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</si>
  <si>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</si>
  <si>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</si>
  <si>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</si>
  <si>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</si>
  <si>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</si>
  <si>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</si>
  <si>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</si>
  <si>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</si>
  <si>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</si>
  <si>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</si>
  <si>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</si>
  <si>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</si>
  <si>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</si>
  <si>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</si>
  <si>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</si>
  <si>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</si>
  <si>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</si>
  <si>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</si>
  <si>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</si>
  <si>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</si>
  <si>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</si>
  <si>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</si>
  <si>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</si>
  <si>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</si>
  <si>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</si>
  <si>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</si>
  <si>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</si>
  <si>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01</t>
  </si>
  <si>
    <t>94</t>
  </si>
  <si>
    <t>Lešení a stavební výtahy</t>
  </si>
  <si>
    <t>941941042R00</t>
  </si>
  <si>
    <t xml:space="preserve">Montáž lešení leh.řad.s podlahami,š.1,2 m, H 30 m </t>
  </si>
  <si>
    <t>m2</t>
  </si>
  <si>
    <t>19,26*21,22</t>
  </si>
  <si>
    <t>941941292R00</t>
  </si>
  <si>
    <t xml:space="preserve">Příplatek za každý měsíc použití lešení k pol.1042 </t>
  </si>
  <si>
    <t>941941832R00</t>
  </si>
  <si>
    <t xml:space="preserve">Demontáž lešení leh.řad.s podlahami,š.1 m, H 30 m </t>
  </si>
  <si>
    <t>99</t>
  </si>
  <si>
    <t>Staveništní přesun hmot</t>
  </si>
  <si>
    <t>999281112R00</t>
  </si>
  <si>
    <t xml:space="preserve">Přesun hmot pro opravy a údržbu do výšky 36 m </t>
  </si>
  <si>
    <t>t</t>
  </si>
  <si>
    <t>712</t>
  </si>
  <si>
    <t>Živičné krytiny</t>
  </si>
  <si>
    <t>712300831R00</t>
  </si>
  <si>
    <t xml:space="preserve">Odstranění živičné krytiny střech do 10° 1vrstvé </t>
  </si>
  <si>
    <t>odstranění folie:</t>
  </si>
  <si>
    <t>292,5</t>
  </si>
  <si>
    <t>998712204R00</t>
  </si>
  <si>
    <t xml:space="preserve">Přesun hmot pro povlakové krytiny, výšky do 36 m </t>
  </si>
  <si>
    <t>713</t>
  </si>
  <si>
    <t>Izolace tepelné</t>
  </si>
  <si>
    <t>713141312R00</t>
  </si>
  <si>
    <t xml:space="preserve">Izolace tepelná střech do tl.160 mm,1vrstva,kotvy </t>
  </si>
  <si>
    <t>P1:</t>
  </si>
  <si>
    <t>265,0</t>
  </si>
  <si>
    <t>P2:</t>
  </si>
  <si>
    <t>27,5</t>
  </si>
  <si>
    <t>28376500</t>
  </si>
  <si>
    <t>Deska izolační PIR 022-pro střechy 1250x2500x 80mm</t>
  </si>
  <si>
    <t>292,5*1,02</t>
  </si>
  <si>
    <t>998713204R00</t>
  </si>
  <si>
    <t xml:space="preserve">Přesun hmot pro izolace tepelné, výšky do 36 m </t>
  </si>
  <si>
    <t>762</t>
  </si>
  <si>
    <t>Konstrukce tesařské</t>
  </si>
  <si>
    <t>762088113R00</t>
  </si>
  <si>
    <t xml:space="preserve">Zakrývání provizorní plachtou 12x15m,vč.odstranění </t>
  </si>
  <si>
    <t>kus</t>
  </si>
  <si>
    <t>762341220R00</t>
  </si>
  <si>
    <t xml:space="preserve">M. bedn.střech rovn. z aglomer.desek šroubováním </t>
  </si>
  <si>
    <t>762341811R00</t>
  </si>
  <si>
    <t xml:space="preserve">Demontáž bednění střech rovných z prken hrubých </t>
  </si>
  <si>
    <t>265,0+27,5</t>
  </si>
  <si>
    <t>762342202RT4</t>
  </si>
  <si>
    <t>Montáž laťování střech, vzdálenost latí do 22 cm včetně dodávky řeziva, latě 4/6 cm</t>
  </si>
  <si>
    <t>265</t>
  </si>
  <si>
    <t>762342204RT4</t>
  </si>
  <si>
    <t>Montáž laťování střech, svislé, vzdálenost 100 cm včetně dodávky řeziva, latě 4/6 cm</t>
  </si>
  <si>
    <t>265+27,5</t>
  </si>
  <si>
    <t>762342811R00</t>
  </si>
  <si>
    <t xml:space="preserve">Demontáž laťování střech, rozteč latí do 22 cm </t>
  </si>
  <si>
    <t>762342812R00</t>
  </si>
  <si>
    <t xml:space="preserve">Demontáž laťování střech, rozteč latí do 50 cm </t>
  </si>
  <si>
    <t>762395000R00</t>
  </si>
  <si>
    <t xml:space="preserve">Spojovací a ochranné prostředky pro střechy </t>
  </si>
  <si>
    <t>m3</t>
  </si>
  <si>
    <t>265,0*0,012</t>
  </si>
  <si>
    <t>292,5*0,00264</t>
  </si>
  <si>
    <t>27,5*0,022</t>
  </si>
  <si>
    <t>762911121R00</t>
  </si>
  <si>
    <t xml:space="preserve">Impregnace řeziva tlakovakuová Bochemit QB </t>
  </si>
  <si>
    <t>60725039</t>
  </si>
  <si>
    <t>Deska dřevoštěpková OSB ECO 3 N - 4PD tl. 22 mm</t>
  </si>
  <si>
    <t>27,5*1,1</t>
  </si>
  <si>
    <t>998762204R00</t>
  </si>
  <si>
    <t xml:space="preserve">Přesun hmot pro tesařské konstrukce, výšky do 36 m </t>
  </si>
  <si>
    <t>764</t>
  </si>
  <si>
    <t>Konstrukce klempířské</t>
  </si>
  <si>
    <t>764311222R00</t>
  </si>
  <si>
    <t xml:space="preserve">Krytina hladká - šablony do 0,2 m2, do 45° </t>
  </si>
  <si>
    <t>764311821R00</t>
  </si>
  <si>
    <t xml:space="preserve">Demontáž krytiny, tabule 2 x 1 m, do 25 m2, do 30° </t>
  </si>
  <si>
    <t>764322831R00</t>
  </si>
  <si>
    <t xml:space="preserve">Demontáž oplechování okapů, TK, rš 400 mm, do 45° </t>
  </si>
  <si>
    <t>m</t>
  </si>
  <si>
    <t>14,0</t>
  </si>
  <si>
    <t>764322841R00</t>
  </si>
  <si>
    <t xml:space="preserve">Demontáž oplechování okapů, TK, rš 500 mm, do 45° </t>
  </si>
  <si>
    <t>7,0</t>
  </si>
  <si>
    <t>764331851R00</t>
  </si>
  <si>
    <t xml:space="preserve">Demontáž lemování zdí, rš 400 a 500 mm, do 45° </t>
  </si>
  <si>
    <t>47,6+14,4+13,0+26,9+4,2+2,5</t>
  </si>
  <si>
    <t>764334850R00</t>
  </si>
  <si>
    <t xml:space="preserve">Demontáž lemování zdí plochých střech,rš 500 mm </t>
  </si>
  <si>
    <t>40,8</t>
  </si>
  <si>
    <t>764351811R00</t>
  </si>
  <si>
    <t xml:space="preserve">Demontáž žlabů 4hran., rovných, rš 330 mm, do 45° </t>
  </si>
  <si>
    <t>7,45</t>
  </si>
  <si>
    <t>764355801R00</t>
  </si>
  <si>
    <t xml:space="preserve">Demontáž žlabů nástřeš. oblých, rš 500 mm, do 45° </t>
  </si>
  <si>
    <t>764391841R00</t>
  </si>
  <si>
    <t xml:space="preserve">Demontáž závětrné lišty, rš 400 a 500 mm, do 45° </t>
  </si>
  <si>
    <t>5,6</t>
  </si>
  <si>
    <t>764392841R00</t>
  </si>
  <si>
    <t xml:space="preserve">Demontáž úžlabí, rš 500 mm, sklon do 45° </t>
  </si>
  <si>
    <t>13,5</t>
  </si>
  <si>
    <t>764430840R00</t>
  </si>
  <si>
    <t xml:space="preserve">Demontáž oplechování zdí,rš od 330 do 500 mm </t>
  </si>
  <si>
    <t>26,9+4,2+2,5</t>
  </si>
  <si>
    <t>764454801R00</t>
  </si>
  <si>
    <t xml:space="preserve">Demontáž odpadních trub kruhových,D 75 a 100 mm </t>
  </si>
  <si>
    <t>2,4*2+3*2,0</t>
  </si>
  <si>
    <t>764456852R00</t>
  </si>
  <si>
    <t xml:space="preserve">Demontáž kolen výtokových.kruhových,D 100 mm </t>
  </si>
  <si>
    <t>2+3</t>
  </si>
  <si>
    <t>764901101R00</t>
  </si>
  <si>
    <t xml:space="preserve">Ocel.plech.falcovaná krytina s povrchovou úpravou </t>
  </si>
  <si>
    <t>764919401R00</t>
  </si>
  <si>
    <t xml:space="preserve">M.větracích prvků a komínků z popl.plechu </t>
  </si>
  <si>
    <t>553</t>
  </si>
  <si>
    <t xml:space="preserve">Větrací taška Dektile 375 </t>
  </si>
  <si>
    <t>K 01</t>
  </si>
  <si>
    <t xml:space="preserve">D+M oplechování úžlabí rš 416 </t>
  </si>
  <si>
    <t>K 02</t>
  </si>
  <si>
    <t>D+M oplechování svislé stěny vikýře a komína rš 350</t>
  </si>
  <si>
    <t>K 03</t>
  </si>
  <si>
    <t>D+M oplechování svislé stěny vikýře a komína rš 330</t>
  </si>
  <si>
    <t>K 04</t>
  </si>
  <si>
    <t>D+M oplechování svislé stěny komína rš 330</t>
  </si>
  <si>
    <t>K 05</t>
  </si>
  <si>
    <t>D+M oplechování atiky a svislé konstrukce rš 420 + 380</t>
  </si>
  <si>
    <t>K 06</t>
  </si>
  <si>
    <t>D+M oplechování atiky a svislé konstrukce rš 280 + 380</t>
  </si>
  <si>
    <t>K 07</t>
  </si>
  <si>
    <t>D+M oplechování atiky a svislé konstrukce rš 280 + 355</t>
  </si>
  <si>
    <t>K 08</t>
  </si>
  <si>
    <t xml:space="preserve">D+M okapničky ukončení střechy rš 300 </t>
  </si>
  <si>
    <t>K 09</t>
  </si>
  <si>
    <t>D+M žlab nástřešní půlkulatý  + okapničky rš 500 + 450</t>
  </si>
  <si>
    <t>K 10</t>
  </si>
  <si>
    <t xml:space="preserve">D+M  odpadní roury D 100 vč. příslušenství dl. 2,4 </t>
  </si>
  <si>
    <t>K 11</t>
  </si>
  <si>
    <t xml:space="preserve">D+M žlab podokapní čtyřhranný rš 280 </t>
  </si>
  <si>
    <t>K 12</t>
  </si>
  <si>
    <t xml:space="preserve">D+M  odpadní roury D 75 vč. příslušenství </t>
  </si>
  <si>
    <t>K 13</t>
  </si>
  <si>
    <t xml:space="preserve">D+M  oplech. u podlahy rš 160 </t>
  </si>
  <si>
    <t>K 14</t>
  </si>
  <si>
    <t xml:space="preserve">D+M  závětrné lišty rš 420 </t>
  </si>
  <si>
    <t>998764204R00</t>
  </si>
  <si>
    <t xml:space="preserve">Přesun hmot pro klempířské konstr., výšky do 36 m </t>
  </si>
  <si>
    <t>765</t>
  </si>
  <si>
    <t>Krytiny tvrdé</t>
  </si>
  <si>
    <t>765319820R00</t>
  </si>
  <si>
    <t xml:space="preserve">Montáž střešní lávky </t>
  </si>
  <si>
    <t>765332860R00</t>
  </si>
  <si>
    <t xml:space="preserve">Demontáž betonové krytiny, zvětr. malta, do suti </t>
  </si>
  <si>
    <t>765799313R00</t>
  </si>
  <si>
    <t xml:space="preserve">Montáž fólie na bednění přibitím, přelepení spojů </t>
  </si>
  <si>
    <t>na desky PIR:</t>
  </si>
  <si>
    <t>pod ocel.plech:</t>
  </si>
  <si>
    <t>67352438</t>
  </si>
  <si>
    <t>DEKTEN MULTI-PRO fólie hydroizolační 1,5 x 50 m</t>
  </si>
  <si>
    <t>292,5*1,2</t>
  </si>
  <si>
    <t>67352440</t>
  </si>
  <si>
    <t>DEKTEN METAL fólie separační a mikroventilační</t>
  </si>
  <si>
    <t>27,5*1,2</t>
  </si>
  <si>
    <t>998765204R00</t>
  </si>
  <si>
    <t xml:space="preserve">Přesun hmot pro krytiny tvrdé, výšky do 36 m </t>
  </si>
  <si>
    <t>M212</t>
  </si>
  <si>
    <t>Hromosvod</t>
  </si>
  <si>
    <t>212 00</t>
  </si>
  <si>
    <t>Demontáž, úprava a zpětná montáž hromosvodu vč. revize</t>
  </si>
  <si>
    <t>kpl</t>
  </si>
  <si>
    <t>P 212</t>
  </si>
  <si>
    <t xml:space="preserve">Stavební přípomoci 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</si>
  <si>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</si>
  <si>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</si>
  <si>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</si>
  <si>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</si>
  <si>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</si>
  <si>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</si>
  <si>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</si>
  <si>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</si>
  <si>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</si>
  <si>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</si>
  <si>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</si>
  <si>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</si>
  <si>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</si>
  <si>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</si>
  <si>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979088212R00</t>
  </si>
  <si>
    <t xml:space="preserve">Nakládání suti na dopravní prostředky </t>
  </si>
  <si>
    <t>979093111R00</t>
  </si>
  <si>
    <t xml:space="preserve">Uložení suti na skládku bez zhutnění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</si>
  <si>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</si>
  <si>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</si>
  <si>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</si>
  <si>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</si>
  <si>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</si>
  <si>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</si>
  <si>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</si>
  <si>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</si>
  <si>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</si>
  <si>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</si>
  <si>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Oprava střechy domu -  Praha 5</t>
  </si>
  <si>
    <t>Oprava střechy domu - Praha 5</t>
  </si>
  <si>
    <t>Decorum</t>
  </si>
  <si>
    <t>=Rekapitulace!G2</t>
  </si>
  <si>
    <t>=Rekapitulace!H1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</si>
</sst>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5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31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0" fontId="3" fillId="0" borderId="50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5" fillId="0" borderId="56" xfId="1" applyFont="1" applyBorder="1" applyAlignment="1">
      <alignment horizontal="center"/>
    </xf>
    <xf numFmtId="0" fontId="19" fillId="0" borderId="0" xfId="1" applyFont="1" applyAlignment="1">
      <alignment wrapText="1"/>
    </xf>
    <xf numFmtId="49" fontId="5" fillId="0" borderId="56" xfId="1" applyNumberFormat="1" applyFont="1" applyBorder="1" applyAlignment="1">
      <alignment horizontal="right"/>
    </xf>
    <xf numFmtId="4" fontId="20" fillId="3" borderId="62" xfId="1" applyNumberFormat="1" applyFont="1" applyFill="1" applyBorder="1" applyAlignment="1">
      <alignment horizontal="right" wrapText="1"/>
    </xf>
    <xf numFmtId="0" fontId="20" fillId="3" borderId="34" xfId="1" applyFont="1" applyFill="1" applyBorder="1" applyAlignment="1">
      <alignment horizontal="left" wrapText="1"/>
    </xf>
    <xf numFmtId="0" fontId="20" fillId="0" borderId="13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49" fontId="22" fillId="2" borderId="10" xfId="1" applyNumberFormat="1" applyFont="1" applyFill="1" applyBorder="1" applyAlignment="1">
      <alignment horizontal="left"/>
    </xf>
    <xf numFmtId="0" fontId="22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3" fillId="0" borderId="0" xfId="1" applyFont="1" applyAlignment="1"/>
    <xf numFmtId="0" fontId="10" fillId="0" borderId="0" xfId="1" applyAlignment="1">
      <alignment horizontal="right"/>
    </xf>
    <xf numFmtId="0" fontId="24" fillId="0" borderId="0" xfId="1" applyFont="1" applyBorder="1"/>
    <xf numFmtId="3" fontId="24" fillId="0" borderId="0" xfId="1" applyNumberFormat="1" applyFont="1" applyBorder="1" applyAlignment="1">
      <alignment horizontal="right"/>
    </xf>
    <xf numFmtId="4" fontId="24" fillId="0" borderId="0" xfId="1" applyNumberFormat="1" applyFont="1" applyBorder="1"/>
    <xf numFmtId="0" fontId="23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0" fontId="0" fillId="0" borderId="0" xfId="0" applyAlignment="1">
      <alignment horizontal="left" wrapTex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49" fontId="20" fillId="3" borderId="60" xfId="1" applyNumberFormat="1" applyFont="1" applyFill="1" applyBorder="1" applyAlignment="1">
      <alignment horizontal="left" wrapText="1"/>
    </xf>
    <xf numFmtId="49" fontId="21" fillId="0" borderId="61" xfId="0" applyNumberFormat="1" applyFont="1" applyBorder="1" applyAlignment="1">
      <alignment horizontal="left" wrapText="1"/>
    </xf>
    <xf numFmtId="0" fontId="13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>
      <selection activeCell="C13" sqref="C13"/>
    </sheetView>
  </sheetViews>
  <sheetFormatPr defaultRowHeight="12.5"/>
  <cols>
    <col min="1" max="1" width="2" customWidth="1"/>
    <col min="2" max="2" width="15" customWidth="1"/>
    <col min="3" max="3" width="15.81640625" customWidth="1"/>
    <col min="4" max="4" width="14.54296875" customWidth="1"/>
    <col min="5" max="5" width="13.54296875" customWidth="1"/>
    <col min="6" max="6" width="16.54296875" customWidth="1"/>
    <col min="7" max="7" width="15.26953125" customWidth="1"/>
  </cols>
  <sheetData>
    <row r="1" spans="1:5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57" ht="12.75" customHeight="1">
      <c r="A2" s="3" t="s">
        <v>0</v>
      </c>
      <c r="B2" s="4"/>
      <c r="C2" s="5" t="s">
        <v>279</v>
      </c>
      <c r="D2" s="5" t="s">
        <v>278</v>
      </c>
      <c r="E2" s="6"/>
      <c r="F2" s="7" t="s">
        <v>1</v>
      </c>
      <c r="G2" s="8"/>
    </row>
    <row r="3" spans="1:57" ht="3" hidden="1" customHeight="1">
      <c r="A3" s="9"/>
      <c r="B3" s="10"/>
      <c r="C3" s="11"/>
      <c r="D3" s="11"/>
      <c r="E3" s="12"/>
      <c r="F3" s="13"/>
      <c r="G3" s="14"/>
    </row>
    <row r="4" spans="1:5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57" ht="13" customHeight="1">
      <c r="A5" s="17" t="s">
        <v>77</v>
      </c>
      <c r="B5" s="18"/>
      <c r="C5" s="19" t="s">
        <v>275</v>
      </c>
      <c r="D5" s="20"/>
      <c r="E5" s="18"/>
      <c r="F5" s="13" t="s">
        <v>6</v>
      </c>
      <c r="G5" s="14"/>
    </row>
    <row r="6" spans="1:57" ht="13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57" ht="13" customHeight="1">
      <c r="A7" s="24"/>
      <c r="B7" s="25"/>
      <c r="C7" s="26" t="s">
        <v>276</v>
      </c>
      <c r="D7" s="27"/>
      <c r="E7" s="27"/>
      <c r="F7" s="28" t="s">
        <v>10</v>
      </c>
      <c r="G7" s="22">
        <f>IF(PocetMJ=0,,ROUND((F30+F32)/PocetMJ,1))</f>
        <v>0</v>
      </c>
    </row>
    <row r="8" spans="1:57">
      <c r="A8" s="29" t="s">
        <v>11</v>
      </c>
      <c r="B8" s="13"/>
      <c r="C8" s="210"/>
      <c r="D8" s="210"/>
      <c r="E8" s="211"/>
      <c r="F8" s="30" t="s">
        <v>12</v>
      </c>
      <c r="G8" s="31"/>
      <c r="H8" s="32"/>
      <c r="I8" s="33"/>
    </row>
    <row r="9" spans="1:57">
      <c r="A9" s="29" t="s">
        <v>13</v>
      </c>
      <c r="B9" s="13"/>
      <c r="C9" s="210">
        <f>Projektant</f>
        <v>0</v>
      </c>
      <c r="D9" s="210"/>
      <c r="E9" s="211"/>
      <c r="F9" s="13"/>
      <c r="G9" s="34"/>
      <c r="H9" s="35"/>
    </row>
    <row r="10" spans="1:57">
      <c r="A10" s="29" t="s">
        <v>14</v>
      </c>
      <c r="B10" s="13"/>
      <c r="C10" s="210" t="s">
        <v>277</v>
      </c>
      <c r="D10" s="210"/>
      <c r="E10" s="210"/>
      <c r="F10" s="36"/>
      <c r="G10" s="37"/>
      <c r="H10" s="38"/>
    </row>
    <row r="11" spans="1:57" ht="13.5" customHeight="1">
      <c r="A11" s="29" t="s">
        <v>15</v>
      </c>
      <c r="B11" s="13"/>
      <c r="C11" s="210"/>
      <c r="D11" s="210"/>
      <c r="E11" s="210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57" ht="12.75" customHeight="1">
      <c r="A12" s="42" t="s">
        <v>17</v>
      </c>
      <c r="B12" s="10"/>
      <c r="C12" s="212"/>
      <c r="D12" s="212"/>
      <c r="E12" s="212"/>
      <c r="F12" s="43" t="s">
        <v>18</v>
      </c>
      <c r="G12" s="44"/>
      <c r="H12" s="35"/>
    </row>
    <row r="13" spans="1:57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5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57" ht="16" customHeight="1">
      <c r="A15" s="54"/>
      <c r="B15" s="55" t="s">
        <v>22</v>
      </c>
      <c r="C15" s="56">
        <f>HSV</f>
        <v>0</v>
      </c>
      <c r="D15" s="57" t="str">
        <f>Rekapitulace!A21</f>
        <v>Ztížené výrobní podmínky</v>
      </c>
      <c r="E15" s="58"/>
      <c r="F15" s="59"/>
      <c r="G15" s="56">
        <f>Rekapitulace!I21</f>
        <v>0</v>
      </c>
    </row>
    <row r="16" spans="1:57" ht="16" customHeight="1">
      <c r="A16" s="54" t="s">
        <v>23</v>
      </c>
      <c r="B16" s="55" t="s">
        <v>24</v>
      </c>
      <c r="C16" s="56">
        <f>PSV</f>
        <v>0</v>
      </c>
      <c r="D16" s="9" t="str">
        <f>Rekapitulace!A22</f>
        <v>Oborová přirážka</v>
      </c>
      <c r="E16" s="60"/>
      <c r="F16" s="61"/>
      <c r="G16" s="56">
        <f>Rekapitulace!I22</f>
        <v>0</v>
      </c>
    </row>
    <row r="17" spans="1:7" ht="16" customHeight="1">
      <c r="A17" s="54" t="s">
        <v>25</v>
      </c>
      <c r="B17" s="55" t="s">
        <v>26</v>
      </c>
      <c r="C17" s="56">
        <f>Mont</f>
        <v>0</v>
      </c>
      <c r="D17" s="9" t="str">
        <f>Rekapitulace!A23</f>
        <v>Přesun stavebních kapacit</v>
      </c>
      <c r="E17" s="60"/>
      <c r="F17" s="61"/>
      <c r="G17" s="56">
        <f>Rekapitulace!I23</f>
        <v>0</v>
      </c>
    </row>
    <row r="18" spans="1:7" ht="16" customHeight="1">
      <c r="A18" s="62" t="s">
        <v>27</v>
      </c>
      <c r="B18" s="63" t="s">
        <v>28</v>
      </c>
      <c r="C18" s="56">
        <f>Dodavka</f>
        <v>0</v>
      </c>
      <c r="D18" s="9" t="str">
        <f>Rekapitulace!A24</f>
        <v>Mimostaveništní doprava</v>
      </c>
      <c r="E18" s="60"/>
      <c r="F18" s="61"/>
      <c r="G18" s="56">
        <f>Rekapitulace!I24</f>
        <v>0</v>
      </c>
    </row>
    <row r="19" spans="1:7" ht="16" customHeight="1">
      <c r="A19" s="64" t="s">
        <v>29</v>
      </c>
      <c r="B19" s="55"/>
      <c r="C19" s="56">
        <f>SUM(C15:C18)</f>
        <v>0</v>
      </c>
      <c r="D19" s="9" t="str">
        <f>Rekapitulace!A25</f>
        <v>Zařízení staveniště</v>
      </c>
      <c r="E19" s="60"/>
      <c r="F19" s="61"/>
      <c r="G19" s="56">
        <f>Rekapitulace!I25</f>
        <v>0</v>
      </c>
    </row>
    <row r="20" spans="1:7" ht="16" customHeight="1">
      <c r="A20" s="64"/>
      <c r="B20" s="55"/>
      <c r="C20" s="56"/>
      <c r="D20" s="9" t="str">
        <f>Rekapitulace!A26</f>
        <v>Provoz investora</v>
      </c>
      <c r="E20" s="60"/>
      <c r="F20" s="61"/>
      <c r="G20" s="56">
        <f>Rekapitulace!I26</f>
        <v>0</v>
      </c>
    </row>
    <row r="21" spans="1:7" ht="16" customHeight="1">
      <c r="A21" s="64" t="s">
        <v>30</v>
      </c>
      <c r="B21" s="55"/>
      <c r="C21" s="56">
        <f>HZS</f>
        <v>0</v>
      </c>
      <c r="D21" s="9" t="str">
        <f>Rekapitulace!A27</f>
        <v>Kompletační činnost (IČD)</v>
      </c>
      <c r="E21" s="60"/>
      <c r="F21" s="61"/>
      <c r="G21" s="56">
        <f>Rekapitulace!I27</f>
        <v>0</v>
      </c>
    </row>
    <row r="22" spans="1:7" ht="16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6" customHeight="1" thickBot="1">
      <c r="A23" s="213" t="s">
        <v>33</v>
      </c>
      <c r="B23" s="214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3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40</v>
      </c>
      <c r="E26" s="77"/>
      <c r="F26" s="78" t="s">
        <v>40</v>
      </c>
      <c r="G26" s="79"/>
    </row>
    <row r="27" spans="1:7">
      <c r="A27" s="65"/>
      <c r="B27" s="81"/>
      <c r="C27" s="76"/>
      <c r="D27" s="66"/>
      <c r="E27" s="77"/>
      <c r="F27" s="78"/>
      <c r="G27" s="79"/>
    </row>
    <row r="28" spans="1:7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>
      <c r="A30" s="85" t="s">
        <v>43</v>
      </c>
      <c r="B30" s="86"/>
      <c r="C30" s="87">
        <v>15</v>
      </c>
      <c r="D30" s="86" t="s">
        <v>44</v>
      </c>
      <c r="E30" s="88"/>
      <c r="F30" s="205">
        <f>C23-F32</f>
        <v>0</v>
      </c>
      <c r="G30" s="206"/>
    </row>
    <row r="31" spans="1:7">
      <c r="A31" s="85" t="s">
        <v>45</v>
      </c>
      <c r="B31" s="86"/>
      <c r="C31" s="87">
        <f>SazbaDPH1</f>
        <v>15</v>
      </c>
      <c r="D31" s="86" t="s">
        <v>46</v>
      </c>
      <c r="E31" s="88"/>
      <c r="F31" s="205">
        <f>ROUND(PRODUCT(F30,C31/100),0)</f>
        <v>0</v>
      </c>
      <c r="G31" s="206"/>
    </row>
    <row r="32" spans="1:7">
      <c r="A32" s="85" t="s">
        <v>43</v>
      </c>
      <c r="B32" s="86"/>
      <c r="C32" s="87">
        <v>0</v>
      </c>
      <c r="D32" s="86" t="s">
        <v>46</v>
      </c>
      <c r="E32" s="88"/>
      <c r="F32" s="205">
        <v>0</v>
      </c>
      <c r="G32" s="206"/>
    </row>
    <row r="33" spans="1:8">
      <c r="A33" s="85" t="s">
        <v>45</v>
      </c>
      <c r="B33" s="89"/>
      <c r="C33" s="90">
        <f>SazbaDPH2</f>
        <v>0</v>
      </c>
      <c r="D33" s="86" t="s">
        <v>46</v>
      </c>
      <c r="E33" s="61"/>
      <c r="F33" s="205">
        <f>ROUND(PRODUCT(F32,C33/100),0)</f>
        <v>0</v>
      </c>
      <c r="G33" s="206"/>
    </row>
    <row r="34" spans="1:8" s="94" customFormat="1" ht="19.5" customHeight="1" thickBot="1">
      <c r="A34" s="91" t="s">
        <v>47</v>
      </c>
      <c r="B34" s="92"/>
      <c r="C34" s="92"/>
      <c r="D34" s="92"/>
      <c r="E34" s="93"/>
      <c r="F34" s="207">
        <f>ROUND(SUM(F30:F33),0)</f>
        <v>0</v>
      </c>
      <c r="G34" s="208"/>
    </row>
    <row r="36" spans="1:8">
      <c r="A36" s="95" t="s">
        <v>48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09"/>
      <c r="C37" s="209"/>
      <c r="D37" s="209"/>
      <c r="E37" s="209"/>
      <c r="F37" s="209"/>
      <c r="G37" s="209"/>
      <c r="H37" t="s">
        <v>5</v>
      </c>
    </row>
    <row r="38" spans="1:8" ht="12.75" customHeight="1">
      <c r="A38" s="96"/>
      <c r="B38" s="209"/>
      <c r="C38" s="209"/>
      <c r="D38" s="209"/>
      <c r="E38" s="209"/>
      <c r="F38" s="209"/>
      <c r="G38" s="209"/>
      <c r="H38" t="s">
        <v>5</v>
      </c>
    </row>
    <row r="39" spans="1:8">
      <c r="A39" s="96"/>
      <c r="B39" s="209"/>
      <c r="C39" s="209"/>
      <c r="D39" s="209"/>
      <c r="E39" s="209"/>
      <c r="F39" s="209"/>
      <c r="G39" s="209"/>
      <c r="H39" t="s">
        <v>5</v>
      </c>
    </row>
    <row r="40" spans="1:8">
      <c r="A40" s="96"/>
      <c r="B40" s="209"/>
      <c r="C40" s="209"/>
      <c r="D40" s="209"/>
      <c r="E40" s="209"/>
      <c r="F40" s="209"/>
      <c r="G40" s="209"/>
      <c r="H40" t="s">
        <v>5</v>
      </c>
    </row>
    <row r="41" spans="1:8">
      <c r="A41" s="96"/>
      <c r="B41" s="209"/>
      <c r="C41" s="209"/>
      <c r="D41" s="209"/>
      <c r="E41" s="209"/>
      <c r="F41" s="209"/>
      <c r="G41" s="209"/>
      <c r="H41" t="s">
        <v>5</v>
      </c>
    </row>
    <row r="42" spans="1:8">
      <c r="A42" s="96"/>
      <c r="B42" s="209"/>
      <c r="C42" s="209"/>
      <c r="D42" s="209"/>
      <c r="E42" s="209"/>
      <c r="F42" s="209"/>
      <c r="G42" s="209"/>
      <c r="H42" t="s">
        <v>5</v>
      </c>
    </row>
    <row r="43" spans="1:8">
      <c r="A43" s="96"/>
      <c r="B43" s="209"/>
      <c r="C43" s="209"/>
      <c r="D43" s="209"/>
      <c r="E43" s="209"/>
      <c r="F43" s="209"/>
      <c r="G43" s="209"/>
      <c r="H43" t="s">
        <v>5</v>
      </c>
    </row>
    <row r="44" spans="1:8">
      <c r="A44" s="96"/>
      <c r="B44" s="209"/>
      <c r="C44" s="209"/>
      <c r="D44" s="209"/>
      <c r="E44" s="209"/>
      <c r="F44" s="209"/>
      <c r="G44" s="209"/>
      <c r="H44" t="s">
        <v>5</v>
      </c>
    </row>
    <row r="45" spans="1:8" ht="0.75" customHeight="1">
      <c r="A45" s="96"/>
      <c r="B45" s="209"/>
      <c r="C45" s="209"/>
      <c r="D45" s="209"/>
      <c r="E45" s="209"/>
      <c r="F45" s="209"/>
      <c r="G45" s="209"/>
      <c r="H45" t="s">
        <v>5</v>
      </c>
    </row>
    <row r="46" spans="1:8">
      <c r="B46" s="204"/>
      <c r="C46" s="204"/>
      <c r="D46" s="204"/>
      <c r="E46" s="204"/>
      <c r="F46" s="204"/>
      <c r="G46" s="204"/>
    </row>
    <row r="47" spans="1:8">
      <c r="B47" s="204"/>
      <c r="C47" s="204"/>
      <c r="D47" s="204"/>
      <c r="E47" s="204"/>
      <c r="F47" s="204"/>
      <c r="G47" s="204"/>
    </row>
    <row r="48" spans="1:8">
      <c r="B48" s="204"/>
      <c r="C48" s="204"/>
      <c r="D48" s="204"/>
      <c r="E48" s="204"/>
      <c r="F48" s="204"/>
      <c r="G48" s="204"/>
    </row>
    <row r="49" spans="2:7">
      <c r="B49" s="204"/>
      <c r="C49" s="204"/>
      <c r="D49" s="204"/>
      <c r="E49" s="204"/>
      <c r="F49" s="204"/>
      <c r="G49" s="204"/>
    </row>
    <row r="50" spans="2:7">
      <c r="B50" s="204"/>
      <c r="C50" s="204"/>
      <c r="D50" s="204"/>
      <c r="E50" s="204"/>
      <c r="F50" s="204"/>
      <c r="G50" s="204"/>
    </row>
    <row r="51" spans="2:7">
      <c r="B51" s="204"/>
      <c r="C51" s="204"/>
      <c r="D51" s="204"/>
      <c r="E51" s="204"/>
      <c r="F51" s="204"/>
      <c r="G51" s="204"/>
    </row>
    <row r="52" spans="2:7">
      <c r="B52" s="204"/>
      <c r="C52" s="204"/>
      <c r="D52" s="204"/>
      <c r="E52" s="204"/>
      <c r="F52" s="204"/>
      <c r="G52" s="204"/>
    </row>
    <row r="53" spans="2:7">
      <c r="B53" s="204"/>
      <c r="C53" s="204"/>
      <c r="D53" s="204"/>
      <c r="E53" s="204"/>
      <c r="F53" s="204"/>
      <c r="G53" s="204"/>
    </row>
    <row r="54" spans="2:7">
      <c r="B54" s="204"/>
      <c r="C54" s="204"/>
      <c r="D54" s="204"/>
      <c r="E54" s="204"/>
      <c r="F54" s="204"/>
      <c r="G54" s="204"/>
    </row>
    <row r="55" spans="2:7">
      <c r="B55" s="204"/>
      <c r="C55" s="204"/>
      <c r="D55" s="204"/>
      <c r="E55" s="204"/>
      <c r="F55" s="204"/>
      <c r="G55" s="204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0"/>
  <sheetViews>
    <sheetView workbookViewId="0">
      <selection activeCell="C3" sqref="C3"/>
    </sheetView>
  </sheetViews>
  <sheetFormatPr defaultRowHeight="12.5"/>
  <cols>
    <col min="1" max="1" width="5.81640625" customWidth="1"/>
    <col min="2" max="2" width="6.1796875" customWidth="1"/>
    <col min="3" max="3" width="11.453125" customWidth="1"/>
    <col min="4" max="4" width="15.81640625" customWidth="1"/>
    <col min="5" max="5" width="11.26953125" customWidth="1"/>
    <col min="6" max="6" width="10.81640625" customWidth="1"/>
    <col min="7" max="7" width="11" customWidth="1"/>
    <col min="8" max="8" width="11.1796875" customWidth="1"/>
    <col min="9" max="9" width="10.7265625" customWidth="1"/>
  </cols>
  <sheetData>
    <row r="1" spans="1:9" ht="13.5" thickTop="1">
      <c r="A1" s="215" t="s">
        <v>49</v>
      </c>
      <c r="B1" s="216"/>
      <c r="C1" s="97" t="str">
        <f>CONCATENATE(cislostavby," ",nazevstavby)</f>
        <v xml:space="preserve"> Oprava střechy domu - Praha 5</v>
      </c>
      <c r="D1" s="98"/>
      <c r="E1" s="99"/>
      <c r="F1" s="98"/>
      <c r="G1" s="100" t="s">
        <v>50</v>
      </c>
      <c r="H1" s="101" t="s">
        <v>77</v>
      </c>
      <c r="I1" s="102"/>
    </row>
    <row r="2" spans="1:9" ht="13.5" thickBot="1">
      <c r="A2" s="217" t="s">
        <v>51</v>
      </c>
      <c r="B2" s="218"/>
      <c r="C2" s="103" t="str">
        <f>CONCATENATE(cisloobjektu," ",nazevobjektu)</f>
        <v>01 Oprava střechy domu -  Praha 5</v>
      </c>
      <c r="D2" s="104"/>
      <c r="E2" s="105"/>
      <c r="F2" s="104"/>
      <c r="G2" s="219" t="s">
        <v>276</v>
      </c>
      <c r="H2" s="220"/>
      <c r="I2" s="221"/>
    </row>
    <row r="3" spans="1:9" ht="13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30</v>
      </c>
    </row>
    <row r="7" spans="1:9" s="35" customFormat="1">
      <c r="A7" s="200" t="str">
        <f>Položky!B7</f>
        <v>94</v>
      </c>
      <c r="B7" s="115" t="str">
        <f>Položky!C7</f>
        <v>Lešení a stavební výtahy</v>
      </c>
      <c r="C7" s="66"/>
      <c r="D7" s="116"/>
      <c r="E7" s="201">
        <f>Položky!BA12</f>
        <v>0</v>
      </c>
      <c r="F7" s="202">
        <f>Položky!BB12</f>
        <v>0</v>
      </c>
      <c r="G7" s="202">
        <f>Položky!BC12</f>
        <v>0</v>
      </c>
      <c r="H7" s="202">
        <f>Položky!BD12</f>
        <v>0</v>
      </c>
      <c r="I7" s="203">
        <f>Položky!BE12</f>
        <v>0</v>
      </c>
    </row>
    <row r="8" spans="1:9" s="35" customFormat="1">
      <c r="A8" s="200" t="str">
        <f>Položky!B13</f>
        <v>99</v>
      </c>
      <c r="B8" s="115" t="str">
        <f>Položky!C13</f>
        <v>Staveništní přesun hmot</v>
      </c>
      <c r="C8" s="66"/>
      <c r="D8" s="116"/>
      <c r="E8" s="201">
        <f>Položky!BA15</f>
        <v>0</v>
      </c>
      <c r="F8" s="202">
        <f>Položky!BB15</f>
        <v>0</v>
      </c>
      <c r="G8" s="202">
        <f>Položky!BC15</f>
        <v>0</v>
      </c>
      <c r="H8" s="202">
        <f>Položky!BD15</f>
        <v>0</v>
      </c>
      <c r="I8" s="203">
        <f>Položky!BE15</f>
        <v>0</v>
      </c>
    </row>
    <row r="9" spans="1:9" s="35" customFormat="1">
      <c r="A9" s="200" t="str">
        <f>Položky!B16</f>
        <v>712</v>
      </c>
      <c r="B9" s="115" t="str">
        <f>Položky!C16</f>
        <v>Živičné krytiny</v>
      </c>
      <c r="C9" s="66"/>
      <c r="D9" s="116"/>
      <c r="E9" s="201">
        <f>Položky!BA21</f>
        <v>0</v>
      </c>
      <c r="F9" s="202">
        <f>Položky!BB21</f>
        <v>0</v>
      </c>
      <c r="G9" s="202">
        <f>Položky!BC21</f>
        <v>0</v>
      </c>
      <c r="H9" s="202">
        <f>Položky!BD21</f>
        <v>0</v>
      </c>
      <c r="I9" s="203">
        <f>Položky!BE21</f>
        <v>0</v>
      </c>
    </row>
    <row r="10" spans="1:9" s="35" customFormat="1">
      <c r="A10" s="200" t="str">
        <f>Položky!B22</f>
        <v>713</v>
      </c>
      <c r="B10" s="115" t="str">
        <f>Položky!C22</f>
        <v>Izolace tepelné</v>
      </c>
      <c r="C10" s="66"/>
      <c r="D10" s="116"/>
      <c r="E10" s="201">
        <f>Položky!BA31</f>
        <v>0</v>
      </c>
      <c r="F10" s="202">
        <f>Položky!BB31</f>
        <v>0</v>
      </c>
      <c r="G10" s="202">
        <f>Položky!BC31</f>
        <v>0</v>
      </c>
      <c r="H10" s="202">
        <f>Položky!BD31</f>
        <v>0</v>
      </c>
      <c r="I10" s="203">
        <f>Položky!BE31</f>
        <v>0</v>
      </c>
    </row>
    <row r="11" spans="1:9" s="35" customFormat="1">
      <c r="A11" s="200" t="str">
        <f>Položky!B32</f>
        <v>762</v>
      </c>
      <c r="B11" s="115" t="str">
        <f>Položky!C32</f>
        <v>Konstrukce tesařské</v>
      </c>
      <c r="C11" s="66"/>
      <c r="D11" s="116"/>
      <c r="E11" s="201">
        <f>Položky!BA55</f>
        <v>0</v>
      </c>
      <c r="F11" s="202">
        <f>Položky!BB55</f>
        <v>0</v>
      </c>
      <c r="G11" s="202">
        <f>Položky!BC55</f>
        <v>0</v>
      </c>
      <c r="H11" s="202">
        <f>Položky!BD55</f>
        <v>0</v>
      </c>
      <c r="I11" s="203">
        <f>Položky!BE55</f>
        <v>0</v>
      </c>
    </row>
    <row r="12" spans="1:9" s="35" customFormat="1">
      <c r="A12" s="200" t="str">
        <f>Položky!B56</f>
        <v>764</v>
      </c>
      <c r="B12" s="115" t="str">
        <f>Položky!C56</f>
        <v>Konstrukce klempířské</v>
      </c>
      <c r="C12" s="66"/>
      <c r="D12" s="116"/>
      <c r="E12" s="201">
        <f>Položky!BA104</f>
        <v>0</v>
      </c>
      <c r="F12" s="202">
        <f>Položky!BB104</f>
        <v>0</v>
      </c>
      <c r="G12" s="202">
        <f>Položky!BC104</f>
        <v>0</v>
      </c>
      <c r="H12" s="202">
        <f>Položky!BD104</f>
        <v>0</v>
      </c>
      <c r="I12" s="203">
        <f>Položky!BE104</f>
        <v>0</v>
      </c>
    </row>
    <row r="13" spans="1:9" s="35" customFormat="1">
      <c r="A13" s="200" t="str">
        <f>Položky!B105</f>
        <v>765</v>
      </c>
      <c r="B13" s="115" t="str">
        <f>Položky!C105</f>
        <v>Krytiny tvrdé</v>
      </c>
      <c r="C13" s="66"/>
      <c r="D13" s="116"/>
      <c r="E13" s="201">
        <f>Položky!BA119</f>
        <v>0</v>
      </c>
      <c r="F13" s="202">
        <f>Položky!BB119</f>
        <v>0</v>
      </c>
      <c r="G13" s="202">
        <f>Položky!BC119</f>
        <v>0</v>
      </c>
      <c r="H13" s="202">
        <f>Položky!BD119</f>
        <v>0</v>
      </c>
      <c r="I13" s="203">
        <f>Položky!BE119</f>
        <v>0</v>
      </c>
    </row>
    <row r="14" spans="1:9" s="35" customFormat="1">
      <c r="A14" s="200" t="str">
        <f>Položky!B120</f>
        <v>M212</v>
      </c>
      <c r="B14" s="115" t="str">
        <f>Položky!C120</f>
        <v>Hromosvod</v>
      </c>
      <c r="C14" s="66"/>
      <c r="D14" s="116"/>
      <c r="E14" s="201">
        <f>Položky!BA123</f>
        <v>0</v>
      </c>
      <c r="F14" s="202">
        <f>Položky!BB123</f>
        <v>0</v>
      </c>
      <c r="G14" s="202">
        <f>Položky!BC123</f>
        <v>0</v>
      </c>
      <c r="H14" s="202">
        <f>Položky!BD123</f>
        <v>0</v>
      </c>
      <c r="I14" s="203">
        <f>Položky!BE123</f>
        <v>0</v>
      </c>
    </row>
    <row r="15" spans="1:9" s="35" customFormat="1" ht="13" thickBot="1">
      <c r="A15" s="200" t="str">
        <f>Položky!B124</f>
        <v>D96</v>
      </c>
      <c r="B15" s="115" t="str">
        <f>Položky!C124</f>
        <v>Přesuny suti a vybouraných hmot</v>
      </c>
      <c r="C15" s="66"/>
      <c r="D15" s="116"/>
      <c r="E15" s="201">
        <f>Položky!BA134</f>
        <v>0</v>
      </c>
      <c r="F15" s="202">
        <f>Položky!BB134</f>
        <v>0</v>
      </c>
      <c r="G15" s="202">
        <f>Položky!BC134</f>
        <v>0</v>
      </c>
      <c r="H15" s="202">
        <f>Položky!BD134</f>
        <v>0</v>
      </c>
      <c r="I15" s="203">
        <f>Položky!BE134</f>
        <v>0</v>
      </c>
    </row>
    <row r="16" spans="1:9" s="123" customFormat="1" ht="13.5" thickBot="1">
      <c r="A16" s="117"/>
      <c r="B16" s="118" t="s">
        <v>58</v>
      </c>
      <c r="C16" s="118"/>
      <c r="D16" s="119"/>
      <c r="E16" s="120">
        <f>SUM(E7:E15)</f>
        <v>0</v>
      </c>
      <c r="F16" s="121">
        <f>SUM(F7:F15)</f>
        <v>0</v>
      </c>
      <c r="G16" s="121">
        <f>SUM(G7:G15)</f>
        <v>0</v>
      </c>
      <c r="H16" s="121">
        <f>SUM(H7:H15)</f>
        <v>0</v>
      </c>
      <c r="I16" s="122">
        <f>SUM(I7:I15)</f>
        <v>0</v>
      </c>
    </row>
    <row r="17" spans="1:57">
      <c r="A17" s="66"/>
      <c r="B17" s="66"/>
      <c r="C17" s="66"/>
      <c r="D17" s="66"/>
      <c r="E17" s="66"/>
      <c r="F17" s="66"/>
      <c r="G17" s="66"/>
      <c r="H17" s="66"/>
      <c r="I17" s="66"/>
    </row>
    <row r="18" spans="1:57" ht="19.5" customHeight="1">
      <c r="A18" s="107" t="s">
        <v>59</v>
      </c>
      <c r="B18" s="107"/>
      <c r="C18" s="107"/>
      <c r="D18" s="107"/>
      <c r="E18" s="107"/>
      <c r="F18" s="107"/>
      <c r="G18" s="124"/>
      <c r="H18" s="107"/>
      <c r="I18" s="107"/>
      <c r="BA18" s="41"/>
      <c r="BB18" s="41"/>
      <c r="BC18" s="41"/>
      <c r="BD18" s="41"/>
      <c r="BE18" s="41"/>
    </row>
    <row r="19" spans="1:57" ht="13" thickBot="1">
      <c r="A19" s="77"/>
      <c r="B19" s="77"/>
      <c r="C19" s="77"/>
      <c r="D19" s="77"/>
      <c r="E19" s="77"/>
      <c r="F19" s="77"/>
      <c r="G19" s="77"/>
      <c r="H19" s="77"/>
      <c r="I19" s="77"/>
    </row>
    <row r="20" spans="1:57" ht="13">
      <c r="A20" s="71" t="s">
        <v>60</v>
      </c>
      <c r="B20" s="72"/>
      <c r="C20" s="72"/>
      <c r="D20" s="125"/>
      <c r="E20" s="126" t="s">
        <v>61</v>
      </c>
      <c r="F20" s="127" t="s">
        <v>62</v>
      </c>
      <c r="G20" s="128" t="s">
        <v>63</v>
      </c>
      <c r="H20" s="129"/>
      <c r="I20" s="130" t="s">
        <v>61</v>
      </c>
    </row>
    <row r="21" spans="1:57">
      <c r="A21" s="64" t="s">
        <v>267</v>
      </c>
      <c r="B21" s="55"/>
      <c r="C21" s="55"/>
      <c r="D21" s="131"/>
      <c r="E21" s="132"/>
      <c r="F21" s="133"/>
      <c r="G21" s="134">
        <f t="shared" ref="G21:G28" si="0">CHOOSE(BA21+1,HSV+PSV,HSV+PSV+Mont,HSV+PSV+Dodavka+Mont,HSV,PSV,Mont,Dodavka,Mont+Dodavka,0)</f>
        <v>0</v>
      </c>
      <c r="H21" s="135"/>
      <c r="I21" s="136">
        <f t="shared" ref="I21:I28" si="1">E21+F21*G21/100</f>
        <v>0</v>
      </c>
      <c r="BA21">
        <v>2</v>
      </c>
    </row>
    <row r="22" spans="1:57">
      <c r="A22" s="64" t="s">
        <v>268</v>
      </c>
      <c r="B22" s="55"/>
      <c r="C22" s="55"/>
      <c r="D22" s="131"/>
      <c r="E22" s="132"/>
      <c r="F22" s="133"/>
      <c r="G22" s="134">
        <f t="shared" si="0"/>
        <v>0</v>
      </c>
      <c r="H22" s="135"/>
      <c r="I22" s="136">
        <f t="shared" si="1"/>
        <v>0</v>
      </c>
      <c r="BA22">
        <v>2</v>
      </c>
    </row>
    <row r="23" spans="1:57">
      <c r="A23" s="64" t="s">
        <v>269</v>
      </c>
      <c r="B23" s="55"/>
      <c r="C23" s="55"/>
      <c r="D23" s="131"/>
      <c r="E23" s="132"/>
      <c r="F23" s="133"/>
      <c r="G23" s="134">
        <f t="shared" si="0"/>
        <v>0</v>
      </c>
      <c r="H23" s="135"/>
      <c r="I23" s="136">
        <f t="shared" si="1"/>
        <v>0</v>
      </c>
      <c r="BA23">
        <v>2</v>
      </c>
    </row>
    <row r="24" spans="1:57">
      <c r="A24" s="64" t="s">
        <v>270</v>
      </c>
      <c r="B24" s="55"/>
      <c r="C24" s="55"/>
      <c r="D24" s="131"/>
      <c r="E24" s="132"/>
      <c r="F24" s="133"/>
      <c r="G24" s="134">
        <f t="shared" si="0"/>
        <v>0</v>
      </c>
      <c r="H24" s="135"/>
      <c r="I24" s="136">
        <f t="shared" si="1"/>
        <v>0</v>
      </c>
      <c r="BA24">
        <v>2</v>
      </c>
    </row>
    <row r="25" spans="1:57">
      <c r="A25" s="64" t="s">
        <v>271</v>
      </c>
      <c r="B25" s="55"/>
      <c r="C25" s="55"/>
      <c r="D25" s="131"/>
      <c r="E25" s="132"/>
      <c r="F25" s="133"/>
      <c r="G25" s="134">
        <f t="shared" si="0"/>
        <v>0</v>
      </c>
      <c r="H25" s="135"/>
      <c r="I25" s="136">
        <f t="shared" si="1"/>
        <v>0</v>
      </c>
      <c r="BA25">
        <v>2</v>
      </c>
    </row>
    <row r="26" spans="1:57">
      <c r="A26" s="64" t="s">
        <v>272</v>
      </c>
      <c r="B26" s="55"/>
      <c r="C26" s="55"/>
      <c r="D26" s="131"/>
      <c r="E26" s="132"/>
      <c r="F26" s="133"/>
      <c r="G26" s="134">
        <f t="shared" si="0"/>
        <v>0</v>
      </c>
      <c r="H26" s="135"/>
      <c r="I26" s="136">
        <f t="shared" si="1"/>
        <v>0</v>
      </c>
      <c r="BA26">
        <v>2</v>
      </c>
    </row>
    <row r="27" spans="1:57">
      <c r="A27" s="64" t="s">
        <v>273</v>
      </c>
      <c r="B27" s="55"/>
      <c r="C27" s="55"/>
      <c r="D27" s="131"/>
      <c r="E27" s="132"/>
      <c r="F27" s="133"/>
      <c r="G27" s="134">
        <f t="shared" si="0"/>
        <v>0</v>
      </c>
      <c r="H27" s="135"/>
      <c r="I27" s="136">
        <f t="shared" si="1"/>
        <v>0</v>
      </c>
      <c r="BA27">
        <v>2</v>
      </c>
    </row>
    <row r="28" spans="1:57">
      <c r="A28" s="64" t="s">
        <v>274</v>
      </c>
      <c r="B28" s="55"/>
      <c r="C28" s="55"/>
      <c r="D28" s="131"/>
      <c r="E28" s="132"/>
      <c r="F28" s="133"/>
      <c r="G28" s="134">
        <f t="shared" si="0"/>
        <v>0</v>
      </c>
      <c r="H28" s="135"/>
      <c r="I28" s="136">
        <f t="shared" si="1"/>
        <v>0</v>
      </c>
      <c r="BA28">
        <v>2</v>
      </c>
    </row>
    <row r="29" spans="1:57" ht="13.5" thickBot="1">
      <c r="A29" s="137"/>
      <c r="B29" s="138" t="s">
        <v>64</v>
      </c>
      <c r="C29" s="139"/>
      <c r="D29" s="140"/>
      <c r="E29" s="141"/>
      <c r="F29" s="142"/>
      <c r="G29" s="142"/>
      <c r="H29" s="222">
        <f>SUM(I21:I28)</f>
        <v>0</v>
      </c>
      <c r="I29" s="223"/>
    </row>
    <row r="31" spans="1:57" ht="13">
      <c r="B31" s="123"/>
      <c r="F31" s="143"/>
      <c r="G31" s="144"/>
      <c r="H31" s="144"/>
      <c r="I31" s="145"/>
    </row>
    <row r="32" spans="1:57">
      <c r="F32" s="143"/>
      <c r="G32" s="144"/>
      <c r="H32" s="144"/>
      <c r="I32" s="145"/>
    </row>
    <row r="33" spans="6:9">
      <c r="F33" s="143"/>
      <c r="G33" s="144"/>
      <c r="H33" s="144"/>
      <c r="I33" s="145"/>
    </row>
    <row r="34" spans="6:9">
      <c r="F34" s="143"/>
      <c r="G34" s="144"/>
      <c r="H34" s="144"/>
      <c r="I34" s="145"/>
    </row>
    <row r="35" spans="6:9">
      <c r="F35" s="143"/>
      <c r="G35" s="144"/>
      <c r="H35" s="144"/>
      <c r="I35" s="145"/>
    </row>
    <row r="36" spans="6:9">
      <c r="F36" s="143"/>
      <c r="G36" s="144"/>
      <c r="H36" s="144"/>
      <c r="I36" s="145"/>
    </row>
    <row r="37" spans="6:9">
      <c r="F37" s="143"/>
      <c r="G37" s="144"/>
      <c r="H37" s="144"/>
      <c r="I37" s="145"/>
    </row>
    <row r="38" spans="6:9">
      <c r="F38" s="143"/>
      <c r="G38" s="144"/>
      <c r="H38" s="144"/>
      <c r="I38" s="145"/>
    </row>
    <row r="39" spans="6:9">
      <c r="F39" s="143"/>
      <c r="G39" s="144"/>
      <c r="H39" s="144"/>
      <c r="I39" s="145"/>
    </row>
    <row r="40" spans="6:9">
      <c r="F40" s="143"/>
      <c r="G40" s="144"/>
      <c r="H40" s="144"/>
      <c r="I40" s="145"/>
    </row>
    <row r="41" spans="6:9">
      <c r="F41" s="143"/>
      <c r="G41" s="144"/>
      <c r="H41" s="144"/>
      <c r="I41" s="145"/>
    </row>
    <row r="42" spans="6:9">
      <c r="F42" s="143"/>
      <c r="G42" s="144"/>
      <c r="H42" s="144"/>
      <c r="I42" s="145"/>
    </row>
    <row r="43" spans="6:9">
      <c r="F43" s="143"/>
      <c r="G43" s="144"/>
      <c r="H43" s="144"/>
      <c r="I43" s="145"/>
    </row>
    <row r="44" spans="6:9">
      <c r="F44" s="143"/>
      <c r="G44" s="144"/>
      <c r="H44" s="144"/>
      <c r="I44" s="145"/>
    </row>
    <row r="45" spans="6:9">
      <c r="F45" s="143"/>
      <c r="G45" s="144"/>
      <c r="H45" s="144"/>
      <c r="I45" s="145"/>
    </row>
    <row r="46" spans="6:9">
      <c r="F46" s="143"/>
      <c r="G46" s="144"/>
      <c r="H46" s="144"/>
      <c r="I46" s="145"/>
    </row>
    <row r="47" spans="6:9">
      <c r="F47" s="143"/>
      <c r="G47" s="144"/>
      <c r="H47" s="144"/>
      <c r="I47" s="145"/>
    </row>
    <row r="48" spans="6:9">
      <c r="F48" s="143"/>
      <c r="G48" s="144"/>
      <c r="H48" s="144"/>
      <c r="I48" s="145"/>
    </row>
    <row r="49" spans="6:9">
      <c r="F49" s="143"/>
      <c r="G49" s="144"/>
      <c r="H49" s="144"/>
      <c r="I49" s="145"/>
    </row>
    <row r="50" spans="6:9">
      <c r="F50" s="143"/>
      <c r="G50" s="144"/>
      <c r="H50" s="144"/>
      <c r="I50" s="145"/>
    </row>
    <row r="51" spans="6:9">
      <c r="F51" s="143"/>
      <c r="G51" s="144"/>
      <c r="H51" s="144"/>
      <c r="I51" s="145"/>
    </row>
    <row r="52" spans="6:9">
      <c r="F52" s="143"/>
      <c r="G52" s="144"/>
      <c r="H52" s="144"/>
      <c r="I52" s="145"/>
    </row>
    <row r="53" spans="6:9">
      <c r="F53" s="143"/>
      <c r="G53" s="144"/>
      <c r="H53" s="144"/>
      <c r="I53" s="145"/>
    </row>
    <row r="54" spans="6:9">
      <c r="F54" s="143"/>
      <c r="G54" s="144"/>
      <c r="H54" s="144"/>
      <c r="I54" s="145"/>
    </row>
    <row r="55" spans="6:9">
      <c r="F55" s="143"/>
      <c r="G55" s="144"/>
      <c r="H55" s="144"/>
      <c r="I55" s="145"/>
    </row>
    <row r="56" spans="6:9">
      <c r="F56" s="143"/>
      <c r="G56" s="144"/>
      <c r="H56" s="144"/>
      <c r="I56" s="145"/>
    </row>
    <row r="57" spans="6:9">
      <c r="F57" s="143"/>
      <c r="G57" s="144"/>
      <c r="H57" s="144"/>
      <c r="I57" s="145"/>
    </row>
    <row r="58" spans="6:9">
      <c r="F58" s="143"/>
      <c r="G58" s="144"/>
      <c r="H58" s="144"/>
      <c r="I58" s="145"/>
    </row>
    <row r="59" spans="6:9">
      <c r="F59" s="143"/>
      <c r="G59" s="144"/>
      <c r="H59" s="144"/>
      <c r="I59" s="145"/>
    </row>
    <row r="60" spans="6:9">
      <c r="F60" s="143"/>
      <c r="G60" s="144"/>
      <c r="H60" s="144"/>
      <c r="I60" s="145"/>
    </row>
    <row r="61" spans="6:9">
      <c r="F61" s="143"/>
      <c r="G61" s="144"/>
      <c r="H61" s="144"/>
      <c r="I61" s="145"/>
    </row>
    <row r="62" spans="6:9">
      <c r="F62" s="143"/>
      <c r="G62" s="144"/>
      <c r="H62" s="144"/>
      <c r="I62" s="145"/>
    </row>
    <row r="63" spans="6:9">
      <c r="F63" s="143"/>
      <c r="G63" s="144"/>
      <c r="H63" s="144"/>
      <c r="I63" s="145"/>
    </row>
    <row r="64" spans="6:9">
      <c r="F64" s="143"/>
      <c r="G64" s="144"/>
      <c r="H64" s="144"/>
      <c r="I64" s="145"/>
    </row>
    <row r="65" spans="6:9">
      <c r="F65" s="143"/>
      <c r="G65" s="144"/>
      <c r="H65" s="144"/>
      <c r="I65" s="145"/>
    </row>
    <row r="66" spans="6:9">
      <c r="F66" s="143"/>
      <c r="G66" s="144"/>
      <c r="H66" s="144"/>
      <c r="I66" s="145"/>
    </row>
    <row r="67" spans="6:9">
      <c r="F67" s="143"/>
      <c r="G67" s="144"/>
      <c r="H67" s="144"/>
      <c r="I67" s="145"/>
    </row>
    <row r="68" spans="6:9">
      <c r="F68" s="143"/>
      <c r="G68" s="144"/>
      <c r="H68" s="144"/>
      <c r="I68" s="145"/>
    </row>
    <row r="69" spans="6:9">
      <c r="F69" s="143"/>
      <c r="G69" s="144"/>
      <c r="H69" s="144"/>
      <c r="I69" s="145"/>
    </row>
    <row r="70" spans="6:9">
      <c r="F70" s="143"/>
      <c r="G70" s="144"/>
      <c r="H70" s="144"/>
      <c r="I70" s="145"/>
    </row>
    <row r="71" spans="6:9">
      <c r="F71" s="143"/>
      <c r="G71" s="144"/>
      <c r="H71" s="144"/>
      <c r="I71" s="145"/>
    </row>
    <row r="72" spans="6:9">
      <c r="F72" s="143"/>
      <c r="G72" s="144"/>
      <c r="H72" s="144"/>
      <c r="I72" s="145"/>
    </row>
    <row r="73" spans="6:9">
      <c r="F73" s="143"/>
      <c r="G73" s="144"/>
      <c r="H73" s="144"/>
      <c r="I73" s="145"/>
    </row>
    <row r="74" spans="6:9">
      <c r="F74" s="143"/>
      <c r="G74" s="144"/>
      <c r="H74" s="144"/>
      <c r="I74" s="145"/>
    </row>
    <row r="75" spans="6:9">
      <c r="F75" s="143"/>
      <c r="G75" s="144"/>
      <c r="H75" s="144"/>
      <c r="I75" s="145"/>
    </row>
    <row r="76" spans="6:9">
      <c r="F76" s="143"/>
      <c r="G76" s="144"/>
      <c r="H76" s="144"/>
      <c r="I76" s="145"/>
    </row>
    <row r="77" spans="6:9">
      <c r="F77" s="143"/>
      <c r="G77" s="144"/>
      <c r="H77" s="144"/>
      <c r="I77" s="145"/>
    </row>
    <row r="78" spans="6:9">
      <c r="F78" s="143"/>
      <c r="G78" s="144"/>
      <c r="H78" s="144"/>
      <c r="I78" s="145"/>
    </row>
    <row r="79" spans="6:9">
      <c r="F79" s="143"/>
      <c r="G79" s="144"/>
      <c r="H79" s="144"/>
      <c r="I79" s="145"/>
    </row>
    <row r="80" spans="6:9">
      <c r="F80" s="143"/>
      <c r="G80" s="144"/>
      <c r="H80" s="144"/>
      <c r="I80" s="145"/>
    </row>
  </sheetData>
  <mergeCells count="4">
    <mergeCell ref="A1:B1"/>
    <mergeCell ref="A2:B2"/>
    <mergeCell ref="G2:I2"/>
    <mergeCell ref="H29:I29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07"/>
  <sheetViews>
    <sheetView showGridLines="0" showZeros="0" zoomScaleNormal="100" workbookViewId="0">
      <selection activeCell="J15" sqref="J15"/>
    </sheetView>
  </sheetViews>
  <sheetFormatPr defaultColWidth="9.1796875" defaultRowHeight="12.5"/>
  <cols>
    <col min="1" max="1" width="4.453125" style="146" customWidth="1"/>
    <col min="2" max="2" width="11.54296875" style="146" customWidth="1"/>
    <col min="3" max="3" width="40.453125" style="146" customWidth="1"/>
    <col min="4" max="4" width="5.54296875" style="146" customWidth="1"/>
    <col min="5" max="5" width="8.54296875" style="194" customWidth="1"/>
    <col min="6" max="6" width="9.81640625" style="146" customWidth="1"/>
    <col min="7" max="7" width="13.81640625" style="146" customWidth="1"/>
    <col min="8" max="11" width="9.1796875" style="146"/>
    <col min="12" max="12" width="75.453125" style="146" customWidth="1"/>
    <col min="13" max="13" width="45.26953125" style="146" customWidth="1"/>
    <col min="14" max="16384" width="9.1796875" style="146"/>
  </cols>
  <sheetData>
    <row r="1" spans="1:104" ht="15.5">
      <c r="A1" s="226" t="s">
        <v>76</v>
      </c>
      <c r="B1" s="226"/>
      <c r="C1" s="226"/>
      <c r="D1" s="226"/>
      <c r="E1" s="226"/>
      <c r="F1" s="226"/>
      <c r="G1" s="226"/>
    </row>
    <row r="2" spans="1:104" ht="14.25" customHeight="1" thickBot="1">
      <c r="A2" s="147"/>
      <c r="B2" s="148"/>
      <c r="C2" s="149"/>
      <c r="D2" s="149"/>
      <c r="E2" s="150"/>
      <c r="F2" s="149"/>
      <c r="G2" s="149"/>
    </row>
    <row r="3" spans="1:104" ht="13.5" thickTop="1">
      <c r="A3" s="215" t="s">
        <v>49</v>
      </c>
      <c r="B3" s="216"/>
      <c r="C3" s="97" t="str">
        <f>CONCATENATE(cislostavby," ",nazevstavby)</f>
        <v xml:space="preserve"> Oprava střechy domu - Praha 5</v>
      </c>
      <c r="D3" s="151"/>
      <c r="E3" s="152" t="s">
        <v>65</v>
      </c>
      <c r="F3" s="153" t="str">
        <f>Rekapitulace!H1</f>
        <v>01</v>
      </c>
      <c r="G3" s="154"/>
    </row>
    <row r="4" spans="1:104" ht="13.5" thickBot="1">
      <c r="A4" s="227" t="s">
        <v>51</v>
      </c>
      <c r="B4" s="218"/>
      <c r="C4" s="103" t="str">
        <f>CONCATENATE(cisloobjektu," ",nazevobjektu)</f>
        <v>01 Oprava střechy domu -  Praha 5</v>
      </c>
      <c r="D4" s="155"/>
      <c r="E4" s="228" t="str">
        <f>Rekapitulace!G2</f>
        <v>Oprava střechy domu - Praha 5</v>
      </c>
      <c r="F4" s="229"/>
      <c r="G4" s="230"/>
    </row>
    <row r="5" spans="1:104" ht="13" thickTop="1">
      <c r="A5" s="156"/>
      <c r="B5" s="147"/>
      <c r="C5" s="147"/>
      <c r="D5" s="147"/>
      <c r="E5" s="157"/>
      <c r="F5" s="147"/>
      <c r="G5" s="158"/>
    </row>
    <row r="6" spans="1:104">
      <c r="A6" s="159" t="s">
        <v>66</v>
      </c>
      <c r="B6" s="160" t="s">
        <v>67</v>
      </c>
      <c r="C6" s="160" t="s">
        <v>68</v>
      </c>
      <c r="D6" s="160" t="s">
        <v>69</v>
      </c>
      <c r="E6" s="161" t="s">
        <v>70</v>
      </c>
      <c r="F6" s="160" t="s">
        <v>71</v>
      </c>
      <c r="G6" s="162" t="s">
        <v>72</v>
      </c>
    </row>
    <row r="7" spans="1:104" ht="13">
      <c r="A7" s="163" t="s">
        <v>73</v>
      </c>
      <c r="B7" s="164" t="s">
        <v>78</v>
      </c>
      <c r="C7" s="165" t="s">
        <v>79</v>
      </c>
      <c r="D7" s="166"/>
      <c r="E7" s="167"/>
      <c r="F7" s="167"/>
      <c r="G7" s="168"/>
      <c r="H7" s="169"/>
      <c r="I7" s="169"/>
      <c r="O7" s="170">
        <v>1</v>
      </c>
    </row>
    <row r="8" spans="1:104">
      <c r="A8" s="171">
        <v>1</v>
      </c>
      <c r="B8" s="172" t="s">
        <v>80</v>
      </c>
      <c r="C8" s="173" t="s">
        <v>81</v>
      </c>
      <c r="D8" s="174" t="s">
        <v>82</v>
      </c>
      <c r="E8" s="175">
        <v>408.69720000000001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1.8380000000000001E-2</v>
      </c>
    </row>
    <row r="9" spans="1:104">
      <c r="A9" s="178"/>
      <c r="B9" s="180"/>
      <c r="C9" s="224" t="s">
        <v>83</v>
      </c>
      <c r="D9" s="225"/>
      <c r="E9" s="181">
        <v>408.69720000000001</v>
      </c>
      <c r="F9" s="182"/>
      <c r="G9" s="183"/>
      <c r="M9" s="179" t="s">
        <v>83</v>
      </c>
      <c r="O9" s="170"/>
    </row>
    <row r="10" spans="1:104">
      <c r="A10" s="171">
        <v>2</v>
      </c>
      <c r="B10" s="172" t="s">
        <v>84</v>
      </c>
      <c r="C10" s="173" t="s">
        <v>85</v>
      </c>
      <c r="D10" s="174" t="s">
        <v>82</v>
      </c>
      <c r="E10" s="175">
        <v>408.69720000000001</v>
      </c>
      <c r="F10" s="175">
        <v>0</v>
      </c>
      <c r="G10" s="176">
        <f>E10*F10</f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7">
        <v>1</v>
      </c>
      <c r="CB10" s="177">
        <v>1</v>
      </c>
      <c r="CZ10" s="146">
        <v>9.5E-4</v>
      </c>
    </row>
    <row r="11" spans="1:104">
      <c r="A11" s="171">
        <v>3</v>
      </c>
      <c r="B11" s="172" t="s">
        <v>86</v>
      </c>
      <c r="C11" s="173" t="s">
        <v>87</v>
      </c>
      <c r="D11" s="174" t="s">
        <v>82</v>
      </c>
      <c r="E11" s="175">
        <v>408.69720000000001</v>
      </c>
      <c r="F11" s="175">
        <v>0</v>
      </c>
      <c r="G11" s="176">
        <f>E11*F11</f>
        <v>0</v>
      </c>
      <c r="O11" s="170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>IF(AZ11=1,G11,0)</f>
        <v>0</v>
      </c>
      <c r="BB11" s="146">
        <f>IF(AZ11=2,G11,0)</f>
        <v>0</v>
      </c>
      <c r="BC11" s="146">
        <f>IF(AZ11=3,G11,0)</f>
        <v>0</v>
      </c>
      <c r="BD11" s="146">
        <f>IF(AZ11=4,G11,0)</f>
        <v>0</v>
      </c>
      <c r="BE11" s="146">
        <f>IF(AZ11=5,G11,0)</f>
        <v>0</v>
      </c>
      <c r="CA11" s="177">
        <v>1</v>
      </c>
      <c r="CB11" s="177">
        <v>1</v>
      </c>
      <c r="CZ11" s="146">
        <v>0</v>
      </c>
    </row>
    <row r="12" spans="1:104" ht="13">
      <c r="A12" s="184"/>
      <c r="B12" s="185" t="s">
        <v>74</v>
      </c>
      <c r="C12" s="186" t="str">
        <f>CONCATENATE(B7," ",C7)</f>
        <v>94 Lešení a stavební výtahy</v>
      </c>
      <c r="D12" s="187"/>
      <c r="E12" s="188"/>
      <c r="F12" s="189"/>
      <c r="G12" s="190">
        <f>SUM(G7:G11)</f>
        <v>0</v>
      </c>
      <c r="O12" s="170">
        <v>4</v>
      </c>
      <c r="BA12" s="191">
        <f>SUM(BA7:BA11)</f>
        <v>0</v>
      </c>
      <c r="BB12" s="191">
        <f>SUM(BB7:BB11)</f>
        <v>0</v>
      </c>
      <c r="BC12" s="191">
        <f>SUM(BC7:BC11)</f>
        <v>0</v>
      </c>
      <c r="BD12" s="191">
        <f>SUM(BD7:BD11)</f>
        <v>0</v>
      </c>
      <c r="BE12" s="191">
        <f>SUM(BE7:BE11)</f>
        <v>0</v>
      </c>
    </row>
    <row r="13" spans="1:104" ht="13">
      <c r="A13" s="163" t="s">
        <v>73</v>
      </c>
      <c r="B13" s="164" t="s">
        <v>88</v>
      </c>
      <c r="C13" s="165" t="s">
        <v>89</v>
      </c>
      <c r="D13" s="166"/>
      <c r="E13" s="167"/>
      <c r="F13" s="167"/>
      <c r="G13" s="168"/>
      <c r="H13" s="169"/>
      <c r="I13" s="169"/>
      <c r="O13" s="170">
        <v>1</v>
      </c>
    </row>
    <row r="14" spans="1:104">
      <c r="A14" s="171">
        <v>4</v>
      </c>
      <c r="B14" s="172" t="s">
        <v>90</v>
      </c>
      <c r="C14" s="173" t="s">
        <v>91</v>
      </c>
      <c r="D14" s="174" t="s">
        <v>92</v>
      </c>
      <c r="E14" s="175">
        <v>7.9001168760000002</v>
      </c>
      <c r="F14" s="175">
        <v>0</v>
      </c>
      <c r="G14" s="176">
        <f>E14*F14</f>
        <v>0</v>
      </c>
      <c r="O14" s="170">
        <v>2</v>
      </c>
      <c r="AA14" s="146">
        <v>7</v>
      </c>
      <c r="AB14" s="146">
        <v>1</v>
      </c>
      <c r="AC14" s="146">
        <v>2</v>
      </c>
      <c r="AZ14" s="146">
        <v>1</v>
      </c>
      <c r="BA14" s="146">
        <f>IF(AZ14=1,G14,0)</f>
        <v>0</v>
      </c>
      <c r="BB14" s="146">
        <f>IF(AZ14=2,G14,0)</f>
        <v>0</v>
      </c>
      <c r="BC14" s="146">
        <f>IF(AZ14=3,G14,0)</f>
        <v>0</v>
      </c>
      <c r="BD14" s="146">
        <f>IF(AZ14=4,G14,0)</f>
        <v>0</v>
      </c>
      <c r="BE14" s="146">
        <f>IF(AZ14=5,G14,0)</f>
        <v>0</v>
      </c>
      <c r="CA14" s="177">
        <v>7</v>
      </c>
      <c r="CB14" s="177">
        <v>1</v>
      </c>
      <c r="CZ14" s="146">
        <v>0</v>
      </c>
    </row>
    <row r="15" spans="1:104" ht="13">
      <c r="A15" s="184"/>
      <c r="B15" s="185" t="s">
        <v>74</v>
      </c>
      <c r="C15" s="186" t="str">
        <f>CONCATENATE(B13," ",C13)</f>
        <v>99 Staveništní přesun hmot</v>
      </c>
      <c r="D15" s="187"/>
      <c r="E15" s="188"/>
      <c r="F15" s="189"/>
      <c r="G15" s="190">
        <f>SUM(G13:G14)</f>
        <v>0</v>
      </c>
      <c r="O15" s="170">
        <v>4</v>
      </c>
      <c r="BA15" s="191">
        <f>SUM(BA13:BA14)</f>
        <v>0</v>
      </c>
      <c r="BB15" s="191">
        <f>SUM(BB13:BB14)</f>
        <v>0</v>
      </c>
      <c r="BC15" s="191">
        <f>SUM(BC13:BC14)</f>
        <v>0</v>
      </c>
      <c r="BD15" s="191">
        <f>SUM(BD13:BD14)</f>
        <v>0</v>
      </c>
      <c r="BE15" s="191">
        <f>SUM(BE13:BE14)</f>
        <v>0</v>
      </c>
    </row>
    <row r="16" spans="1:104" ht="13">
      <c r="A16" s="163" t="s">
        <v>73</v>
      </c>
      <c r="B16" s="164" t="s">
        <v>93</v>
      </c>
      <c r="C16" s="165" t="s">
        <v>94</v>
      </c>
      <c r="D16" s="166"/>
      <c r="E16" s="167"/>
      <c r="F16" s="167"/>
      <c r="G16" s="168"/>
      <c r="H16" s="169"/>
      <c r="I16" s="169"/>
      <c r="O16" s="170">
        <v>1</v>
      </c>
    </row>
    <row r="17" spans="1:104">
      <c r="A17" s="171">
        <v>5</v>
      </c>
      <c r="B17" s="172" t="s">
        <v>95</v>
      </c>
      <c r="C17" s="173" t="s">
        <v>96</v>
      </c>
      <c r="D17" s="174" t="s">
        <v>82</v>
      </c>
      <c r="E17" s="175">
        <v>292.5</v>
      </c>
      <c r="F17" s="175">
        <v>0</v>
      </c>
      <c r="G17" s="176">
        <f>E17*F17</f>
        <v>0</v>
      </c>
      <c r="O17" s="170">
        <v>2</v>
      </c>
      <c r="AA17" s="146">
        <v>1</v>
      </c>
      <c r="AB17" s="146">
        <v>7</v>
      </c>
      <c r="AC17" s="146">
        <v>7</v>
      </c>
      <c r="AZ17" s="146">
        <v>2</v>
      </c>
      <c r="BA17" s="146">
        <f>IF(AZ17=1,G17,0)</f>
        <v>0</v>
      </c>
      <c r="BB17" s="146">
        <f>IF(AZ17=2,G17,0)</f>
        <v>0</v>
      </c>
      <c r="BC17" s="146">
        <f>IF(AZ17=3,G17,0)</f>
        <v>0</v>
      </c>
      <c r="BD17" s="146">
        <f>IF(AZ17=4,G17,0)</f>
        <v>0</v>
      </c>
      <c r="BE17" s="146">
        <f>IF(AZ17=5,G17,0)</f>
        <v>0</v>
      </c>
      <c r="CA17" s="177">
        <v>1</v>
      </c>
      <c r="CB17" s="177">
        <v>7</v>
      </c>
      <c r="CZ17" s="146">
        <v>0</v>
      </c>
    </row>
    <row r="18" spans="1:104">
      <c r="A18" s="178"/>
      <c r="B18" s="180"/>
      <c r="C18" s="224" t="s">
        <v>97</v>
      </c>
      <c r="D18" s="225"/>
      <c r="E18" s="181">
        <v>0</v>
      </c>
      <c r="F18" s="182"/>
      <c r="G18" s="183"/>
      <c r="M18" s="179" t="s">
        <v>97</v>
      </c>
      <c r="O18" s="170"/>
    </row>
    <row r="19" spans="1:104">
      <c r="A19" s="178"/>
      <c r="B19" s="180"/>
      <c r="C19" s="224" t="s">
        <v>98</v>
      </c>
      <c r="D19" s="225"/>
      <c r="E19" s="181">
        <v>292.5</v>
      </c>
      <c r="F19" s="182"/>
      <c r="G19" s="183"/>
      <c r="M19" s="179" t="s">
        <v>98</v>
      </c>
      <c r="O19" s="170"/>
    </row>
    <row r="20" spans="1:104">
      <c r="A20" s="171">
        <v>6</v>
      </c>
      <c r="B20" s="172" t="s">
        <v>99</v>
      </c>
      <c r="C20" s="173" t="s">
        <v>100</v>
      </c>
      <c r="D20" s="174" t="s">
        <v>62</v>
      </c>
      <c r="E20" s="175"/>
      <c r="F20" s="175">
        <v>0</v>
      </c>
      <c r="G20" s="176">
        <f>E20*F20</f>
        <v>0</v>
      </c>
      <c r="O20" s="170">
        <v>2</v>
      </c>
      <c r="AA20" s="146">
        <v>7</v>
      </c>
      <c r="AB20" s="146">
        <v>1002</v>
      </c>
      <c r="AC20" s="146">
        <v>5</v>
      </c>
      <c r="AZ20" s="146">
        <v>2</v>
      </c>
      <c r="BA20" s="146">
        <f>IF(AZ20=1,G20,0)</f>
        <v>0</v>
      </c>
      <c r="BB20" s="146">
        <f>IF(AZ20=2,G20,0)</f>
        <v>0</v>
      </c>
      <c r="BC20" s="146">
        <f>IF(AZ20=3,G20,0)</f>
        <v>0</v>
      </c>
      <c r="BD20" s="146">
        <f>IF(AZ20=4,G20,0)</f>
        <v>0</v>
      </c>
      <c r="BE20" s="146">
        <f>IF(AZ20=5,G20,0)</f>
        <v>0</v>
      </c>
      <c r="CA20" s="177">
        <v>7</v>
      </c>
      <c r="CB20" s="177">
        <v>1002</v>
      </c>
      <c r="CZ20" s="146">
        <v>0</v>
      </c>
    </row>
    <row r="21" spans="1:104" ht="13">
      <c r="A21" s="184"/>
      <c r="B21" s="185" t="s">
        <v>74</v>
      </c>
      <c r="C21" s="186" t="str">
        <f>CONCATENATE(B16," ",C16)</f>
        <v>712 Živičné krytiny</v>
      </c>
      <c r="D21" s="187"/>
      <c r="E21" s="188"/>
      <c r="F21" s="189"/>
      <c r="G21" s="190">
        <f>SUM(G16:G20)</f>
        <v>0</v>
      </c>
      <c r="O21" s="170">
        <v>4</v>
      </c>
      <c r="BA21" s="191">
        <f>SUM(BA16:BA20)</f>
        <v>0</v>
      </c>
      <c r="BB21" s="191">
        <f>SUM(BB16:BB20)</f>
        <v>0</v>
      </c>
      <c r="BC21" s="191">
        <f>SUM(BC16:BC20)</f>
        <v>0</v>
      </c>
      <c r="BD21" s="191">
        <f>SUM(BD16:BD20)</f>
        <v>0</v>
      </c>
      <c r="BE21" s="191">
        <f>SUM(BE16:BE20)</f>
        <v>0</v>
      </c>
    </row>
    <row r="22" spans="1:104" ht="13">
      <c r="A22" s="163" t="s">
        <v>73</v>
      </c>
      <c r="B22" s="164" t="s">
        <v>101</v>
      </c>
      <c r="C22" s="165" t="s">
        <v>102</v>
      </c>
      <c r="D22" s="166"/>
      <c r="E22" s="167"/>
      <c r="F22" s="167"/>
      <c r="G22" s="168"/>
      <c r="H22" s="169"/>
      <c r="I22" s="169"/>
      <c r="O22" s="170">
        <v>1</v>
      </c>
    </row>
    <row r="23" spans="1:104">
      <c r="A23" s="171">
        <v>7</v>
      </c>
      <c r="B23" s="172" t="s">
        <v>103</v>
      </c>
      <c r="C23" s="173" t="s">
        <v>104</v>
      </c>
      <c r="D23" s="174" t="s">
        <v>82</v>
      </c>
      <c r="E23" s="175">
        <v>292.5</v>
      </c>
      <c r="F23" s="175">
        <v>0</v>
      </c>
      <c r="G23" s="176">
        <f>E23*F23</f>
        <v>0</v>
      </c>
      <c r="O23" s="170">
        <v>2</v>
      </c>
      <c r="AA23" s="146">
        <v>1</v>
      </c>
      <c r="AB23" s="146">
        <v>7</v>
      </c>
      <c r="AC23" s="146">
        <v>7</v>
      </c>
      <c r="AZ23" s="146">
        <v>2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1</v>
      </c>
      <c r="CB23" s="177">
        <v>7</v>
      </c>
      <c r="CZ23" s="146">
        <v>0</v>
      </c>
    </row>
    <row r="24" spans="1:104">
      <c r="A24" s="178"/>
      <c r="B24" s="180"/>
      <c r="C24" s="224" t="s">
        <v>105</v>
      </c>
      <c r="D24" s="225"/>
      <c r="E24" s="181">
        <v>0</v>
      </c>
      <c r="F24" s="182"/>
      <c r="G24" s="183"/>
      <c r="M24" s="179" t="s">
        <v>105</v>
      </c>
      <c r="O24" s="170"/>
    </row>
    <row r="25" spans="1:104">
      <c r="A25" s="178"/>
      <c r="B25" s="180"/>
      <c r="C25" s="224" t="s">
        <v>106</v>
      </c>
      <c r="D25" s="225"/>
      <c r="E25" s="181">
        <v>265</v>
      </c>
      <c r="F25" s="182"/>
      <c r="G25" s="183"/>
      <c r="M25" s="179" t="s">
        <v>106</v>
      </c>
      <c r="O25" s="170"/>
    </row>
    <row r="26" spans="1:104">
      <c r="A26" s="178"/>
      <c r="B26" s="180"/>
      <c r="C26" s="224" t="s">
        <v>107</v>
      </c>
      <c r="D26" s="225"/>
      <c r="E26" s="181">
        <v>0</v>
      </c>
      <c r="F26" s="182"/>
      <c r="G26" s="183"/>
      <c r="M26" s="179" t="s">
        <v>107</v>
      </c>
      <c r="O26" s="170"/>
    </row>
    <row r="27" spans="1:104">
      <c r="A27" s="178"/>
      <c r="B27" s="180"/>
      <c r="C27" s="224" t="s">
        <v>108</v>
      </c>
      <c r="D27" s="225"/>
      <c r="E27" s="181">
        <v>27.5</v>
      </c>
      <c r="F27" s="182"/>
      <c r="G27" s="183"/>
      <c r="M27" s="179" t="s">
        <v>108</v>
      </c>
      <c r="O27" s="170"/>
    </row>
    <row r="28" spans="1:104">
      <c r="A28" s="171">
        <v>8</v>
      </c>
      <c r="B28" s="172" t="s">
        <v>109</v>
      </c>
      <c r="C28" s="173" t="s">
        <v>110</v>
      </c>
      <c r="D28" s="174" t="s">
        <v>82</v>
      </c>
      <c r="E28" s="175">
        <v>298.35000000000002</v>
      </c>
      <c r="F28" s="175">
        <v>0</v>
      </c>
      <c r="G28" s="176">
        <f>E28*F28</f>
        <v>0</v>
      </c>
      <c r="O28" s="170">
        <v>2</v>
      </c>
      <c r="AA28" s="146">
        <v>3</v>
      </c>
      <c r="AB28" s="146">
        <v>7</v>
      </c>
      <c r="AC28" s="146">
        <v>28376500</v>
      </c>
      <c r="AZ28" s="146">
        <v>2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7">
        <v>3</v>
      </c>
      <c r="CB28" s="177">
        <v>7</v>
      </c>
      <c r="CZ28" s="146">
        <v>2.3999999999999998E-3</v>
      </c>
    </row>
    <row r="29" spans="1:104">
      <c r="A29" s="178"/>
      <c r="B29" s="180"/>
      <c r="C29" s="224" t="s">
        <v>111</v>
      </c>
      <c r="D29" s="225"/>
      <c r="E29" s="181">
        <v>298.35000000000002</v>
      </c>
      <c r="F29" s="182"/>
      <c r="G29" s="183"/>
      <c r="M29" s="179" t="s">
        <v>111</v>
      </c>
      <c r="O29" s="170"/>
    </row>
    <row r="30" spans="1:104">
      <c r="A30" s="171">
        <v>9</v>
      </c>
      <c r="B30" s="172" t="s">
        <v>112</v>
      </c>
      <c r="C30" s="173" t="s">
        <v>113</v>
      </c>
      <c r="D30" s="174" t="s">
        <v>62</v>
      </c>
      <c r="E30" s="175"/>
      <c r="F30" s="175">
        <v>0</v>
      </c>
      <c r="G30" s="176">
        <f>E30*F30</f>
        <v>0</v>
      </c>
      <c r="O30" s="170">
        <v>2</v>
      </c>
      <c r="AA30" s="146">
        <v>7</v>
      </c>
      <c r="AB30" s="146">
        <v>1002</v>
      </c>
      <c r="AC30" s="146">
        <v>5</v>
      </c>
      <c r="AZ30" s="146">
        <v>2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7">
        <v>7</v>
      </c>
      <c r="CB30" s="177">
        <v>1002</v>
      </c>
      <c r="CZ30" s="146">
        <v>0</v>
      </c>
    </row>
    <row r="31" spans="1:104" ht="13">
      <c r="A31" s="184"/>
      <c r="B31" s="185" t="s">
        <v>74</v>
      </c>
      <c r="C31" s="186" t="str">
        <f>CONCATENATE(B22," ",C22)</f>
        <v>713 Izolace tepelné</v>
      </c>
      <c r="D31" s="187"/>
      <c r="E31" s="188"/>
      <c r="F31" s="189"/>
      <c r="G31" s="190">
        <f>SUM(G22:G30)</f>
        <v>0</v>
      </c>
      <c r="O31" s="170">
        <v>4</v>
      </c>
      <c r="BA31" s="191">
        <f>SUM(BA22:BA30)</f>
        <v>0</v>
      </c>
      <c r="BB31" s="191">
        <f>SUM(BB22:BB30)</f>
        <v>0</v>
      </c>
      <c r="BC31" s="191">
        <f>SUM(BC22:BC30)</f>
        <v>0</v>
      </c>
      <c r="BD31" s="191">
        <f>SUM(BD22:BD30)</f>
        <v>0</v>
      </c>
      <c r="BE31" s="191">
        <f>SUM(BE22:BE30)</f>
        <v>0</v>
      </c>
    </row>
    <row r="32" spans="1:104" ht="13">
      <c r="A32" s="163" t="s">
        <v>73</v>
      </c>
      <c r="B32" s="164" t="s">
        <v>114</v>
      </c>
      <c r="C32" s="165" t="s">
        <v>115</v>
      </c>
      <c r="D32" s="166"/>
      <c r="E32" s="167"/>
      <c r="F32" s="167"/>
      <c r="G32" s="168"/>
      <c r="H32" s="169"/>
      <c r="I32" s="169"/>
      <c r="O32" s="170">
        <v>1</v>
      </c>
    </row>
    <row r="33" spans="1:104">
      <c r="A33" s="171">
        <v>10</v>
      </c>
      <c r="B33" s="172" t="s">
        <v>116</v>
      </c>
      <c r="C33" s="173" t="s">
        <v>117</v>
      </c>
      <c r="D33" s="174" t="s">
        <v>118</v>
      </c>
      <c r="E33" s="175">
        <v>2</v>
      </c>
      <c r="F33" s="175">
        <v>0</v>
      </c>
      <c r="G33" s="176">
        <f>E33*F33</f>
        <v>0</v>
      </c>
      <c r="O33" s="170">
        <v>2</v>
      </c>
      <c r="AA33" s="146">
        <v>1</v>
      </c>
      <c r="AB33" s="146">
        <v>7</v>
      </c>
      <c r="AC33" s="146">
        <v>7</v>
      </c>
      <c r="AZ33" s="146">
        <v>2</v>
      </c>
      <c r="BA33" s="146">
        <f>IF(AZ33=1,G33,0)</f>
        <v>0</v>
      </c>
      <c r="BB33" s="146">
        <f>IF(AZ33=2,G33,0)</f>
        <v>0</v>
      </c>
      <c r="BC33" s="146">
        <f>IF(AZ33=3,G33,0)</f>
        <v>0</v>
      </c>
      <c r="BD33" s="146">
        <f>IF(AZ33=4,G33,0)</f>
        <v>0</v>
      </c>
      <c r="BE33" s="146">
        <f>IF(AZ33=5,G33,0)</f>
        <v>0</v>
      </c>
      <c r="CA33" s="177">
        <v>1</v>
      </c>
      <c r="CB33" s="177">
        <v>7</v>
      </c>
      <c r="CZ33" s="146">
        <v>8.4709999999999994E-2</v>
      </c>
    </row>
    <row r="34" spans="1:104">
      <c r="A34" s="171">
        <v>11</v>
      </c>
      <c r="B34" s="172" t="s">
        <v>119</v>
      </c>
      <c r="C34" s="173" t="s">
        <v>120</v>
      </c>
      <c r="D34" s="174" t="s">
        <v>82</v>
      </c>
      <c r="E34" s="175">
        <v>27.5</v>
      </c>
      <c r="F34" s="175">
        <v>0</v>
      </c>
      <c r="G34" s="176">
        <f>E34*F34</f>
        <v>0</v>
      </c>
      <c r="O34" s="170">
        <v>2</v>
      </c>
      <c r="AA34" s="146">
        <v>1</v>
      </c>
      <c r="AB34" s="146">
        <v>7</v>
      </c>
      <c r="AC34" s="146">
        <v>7</v>
      </c>
      <c r="AZ34" s="146">
        <v>2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7">
        <v>1</v>
      </c>
      <c r="CB34" s="177">
        <v>7</v>
      </c>
      <c r="CZ34" s="146">
        <v>0</v>
      </c>
    </row>
    <row r="35" spans="1:104">
      <c r="A35" s="178"/>
      <c r="B35" s="180"/>
      <c r="C35" s="224" t="s">
        <v>107</v>
      </c>
      <c r="D35" s="225"/>
      <c r="E35" s="181">
        <v>0</v>
      </c>
      <c r="F35" s="182"/>
      <c r="G35" s="183"/>
      <c r="M35" s="179" t="s">
        <v>107</v>
      </c>
      <c r="O35" s="170"/>
    </row>
    <row r="36" spans="1:104">
      <c r="A36" s="178"/>
      <c r="B36" s="180"/>
      <c r="C36" s="224" t="s">
        <v>108</v>
      </c>
      <c r="D36" s="225"/>
      <c r="E36" s="181">
        <v>27.5</v>
      </c>
      <c r="F36" s="182"/>
      <c r="G36" s="183"/>
      <c r="M36" s="179" t="s">
        <v>108</v>
      </c>
      <c r="O36" s="170"/>
    </row>
    <row r="37" spans="1:104">
      <c r="A37" s="171">
        <v>12</v>
      </c>
      <c r="B37" s="172" t="s">
        <v>121</v>
      </c>
      <c r="C37" s="173" t="s">
        <v>122</v>
      </c>
      <c r="D37" s="174" t="s">
        <v>82</v>
      </c>
      <c r="E37" s="175">
        <v>292.5</v>
      </c>
      <c r="F37" s="175">
        <v>0</v>
      </c>
      <c r="G37" s="176">
        <f>E37*F37</f>
        <v>0</v>
      </c>
      <c r="O37" s="170">
        <v>2</v>
      </c>
      <c r="AA37" s="146">
        <v>1</v>
      </c>
      <c r="AB37" s="146">
        <v>7</v>
      </c>
      <c r="AC37" s="146">
        <v>7</v>
      </c>
      <c r="AZ37" s="146">
        <v>2</v>
      </c>
      <c r="BA37" s="146">
        <f>IF(AZ37=1,G37,0)</f>
        <v>0</v>
      </c>
      <c r="BB37" s="146">
        <f>IF(AZ37=2,G37,0)</f>
        <v>0</v>
      </c>
      <c r="BC37" s="146">
        <f>IF(AZ37=3,G37,0)</f>
        <v>0</v>
      </c>
      <c r="BD37" s="146">
        <f>IF(AZ37=4,G37,0)</f>
        <v>0</v>
      </c>
      <c r="BE37" s="146">
        <f>IF(AZ37=5,G37,0)</f>
        <v>0</v>
      </c>
      <c r="CA37" s="177">
        <v>1</v>
      </c>
      <c r="CB37" s="177">
        <v>7</v>
      </c>
      <c r="CZ37" s="146">
        <v>0</v>
      </c>
    </row>
    <row r="38" spans="1:104">
      <c r="A38" s="178"/>
      <c r="B38" s="180"/>
      <c r="C38" s="224" t="s">
        <v>123</v>
      </c>
      <c r="D38" s="225"/>
      <c r="E38" s="181">
        <v>292.5</v>
      </c>
      <c r="F38" s="182"/>
      <c r="G38" s="183"/>
      <c r="M38" s="179" t="s">
        <v>123</v>
      </c>
      <c r="O38" s="170"/>
    </row>
    <row r="39" spans="1:104" ht="20">
      <c r="A39" s="171">
        <v>13</v>
      </c>
      <c r="B39" s="172" t="s">
        <v>124</v>
      </c>
      <c r="C39" s="173" t="s">
        <v>125</v>
      </c>
      <c r="D39" s="174" t="s">
        <v>82</v>
      </c>
      <c r="E39" s="175">
        <v>265</v>
      </c>
      <c r="F39" s="175">
        <v>0</v>
      </c>
      <c r="G39" s="176">
        <f>E39*F39</f>
        <v>0</v>
      </c>
      <c r="O39" s="170">
        <v>2</v>
      </c>
      <c r="AA39" s="146">
        <v>1</v>
      </c>
      <c r="AB39" s="146">
        <v>7</v>
      </c>
      <c r="AC39" s="146">
        <v>7</v>
      </c>
      <c r="AZ39" s="146">
        <v>2</v>
      </c>
      <c r="BA39" s="146">
        <f>IF(AZ39=1,G39,0)</f>
        <v>0</v>
      </c>
      <c r="BB39" s="146">
        <f>IF(AZ39=2,G39,0)</f>
        <v>0</v>
      </c>
      <c r="BC39" s="146">
        <f>IF(AZ39=3,G39,0)</f>
        <v>0</v>
      </c>
      <c r="BD39" s="146">
        <f>IF(AZ39=4,G39,0)</f>
        <v>0</v>
      </c>
      <c r="BE39" s="146">
        <f>IF(AZ39=5,G39,0)</f>
        <v>0</v>
      </c>
      <c r="CA39" s="177">
        <v>1</v>
      </c>
      <c r="CB39" s="177">
        <v>7</v>
      </c>
      <c r="CZ39" s="146">
        <v>6.6E-3</v>
      </c>
    </row>
    <row r="40" spans="1:104">
      <c r="A40" s="178"/>
      <c r="B40" s="180"/>
      <c r="C40" s="224" t="s">
        <v>126</v>
      </c>
      <c r="D40" s="225"/>
      <c r="E40" s="181">
        <v>265</v>
      </c>
      <c r="F40" s="182"/>
      <c r="G40" s="183"/>
      <c r="M40" s="179">
        <v>265</v>
      </c>
      <c r="O40" s="170"/>
    </row>
    <row r="41" spans="1:104" ht="20">
      <c r="A41" s="171">
        <v>14</v>
      </c>
      <c r="B41" s="172" t="s">
        <v>127</v>
      </c>
      <c r="C41" s="173" t="s">
        <v>128</v>
      </c>
      <c r="D41" s="174" t="s">
        <v>82</v>
      </c>
      <c r="E41" s="175">
        <v>292.5</v>
      </c>
      <c r="F41" s="175">
        <v>0</v>
      </c>
      <c r="G41" s="176">
        <f>E41*F41</f>
        <v>0</v>
      </c>
      <c r="O41" s="170">
        <v>2</v>
      </c>
      <c r="AA41" s="146">
        <v>1</v>
      </c>
      <c r="AB41" s="146">
        <v>7</v>
      </c>
      <c r="AC41" s="146">
        <v>7</v>
      </c>
      <c r="AZ41" s="146">
        <v>2</v>
      </c>
      <c r="BA41" s="146">
        <f>IF(AZ41=1,G41,0)</f>
        <v>0</v>
      </c>
      <c r="BB41" s="146">
        <f>IF(AZ41=2,G41,0)</f>
        <v>0</v>
      </c>
      <c r="BC41" s="146">
        <f>IF(AZ41=3,G41,0)</f>
        <v>0</v>
      </c>
      <c r="BD41" s="146">
        <f>IF(AZ41=4,G41,0)</f>
        <v>0</v>
      </c>
      <c r="BE41" s="146">
        <f>IF(AZ41=5,G41,0)</f>
        <v>0</v>
      </c>
      <c r="CA41" s="177">
        <v>1</v>
      </c>
      <c r="CB41" s="177">
        <v>7</v>
      </c>
      <c r="CZ41" s="146">
        <v>1.4499999999999999E-3</v>
      </c>
    </row>
    <row r="42" spans="1:104">
      <c r="A42" s="178"/>
      <c r="B42" s="180"/>
      <c r="C42" s="224" t="s">
        <v>129</v>
      </c>
      <c r="D42" s="225"/>
      <c r="E42" s="181">
        <v>292.5</v>
      </c>
      <c r="F42" s="182"/>
      <c r="G42" s="183"/>
      <c r="M42" s="179" t="s">
        <v>129</v>
      </c>
      <c r="O42" s="170"/>
    </row>
    <row r="43" spans="1:104">
      <c r="A43" s="171">
        <v>15</v>
      </c>
      <c r="B43" s="172" t="s">
        <v>130</v>
      </c>
      <c r="C43" s="173" t="s">
        <v>131</v>
      </c>
      <c r="D43" s="174" t="s">
        <v>82</v>
      </c>
      <c r="E43" s="175">
        <v>265</v>
      </c>
      <c r="F43" s="175">
        <v>0</v>
      </c>
      <c r="G43" s="176">
        <f>E43*F43</f>
        <v>0</v>
      </c>
      <c r="O43" s="170">
        <v>2</v>
      </c>
      <c r="AA43" s="146">
        <v>1</v>
      </c>
      <c r="AB43" s="146">
        <v>7</v>
      </c>
      <c r="AC43" s="146">
        <v>7</v>
      </c>
      <c r="AZ43" s="146">
        <v>2</v>
      </c>
      <c r="BA43" s="146">
        <f>IF(AZ43=1,G43,0)</f>
        <v>0</v>
      </c>
      <c r="BB43" s="146">
        <f>IF(AZ43=2,G43,0)</f>
        <v>0</v>
      </c>
      <c r="BC43" s="146">
        <f>IF(AZ43=3,G43,0)</f>
        <v>0</v>
      </c>
      <c r="BD43" s="146">
        <f>IF(AZ43=4,G43,0)</f>
        <v>0</v>
      </c>
      <c r="BE43" s="146">
        <f>IF(AZ43=5,G43,0)</f>
        <v>0</v>
      </c>
      <c r="CA43" s="177">
        <v>1</v>
      </c>
      <c r="CB43" s="177">
        <v>7</v>
      </c>
      <c r="CZ43" s="146">
        <v>0</v>
      </c>
    </row>
    <row r="44" spans="1:104">
      <c r="A44" s="171">
        <v>16</v>
      </c>
      <c r="B44" s="172" t="s">
        <v>132</v>
      </c>
      <c r="C44" s="173" t="s">
        <v>133</v>
      </c>
      <c r="D44" s="174" t="s">
        <v>82</v>
      </c>
      <c r="E44" s="175">
        <v>292.5</v>
      </c>
      <c r="F44" s="175">
        <v>0</v>
      </c>
      <c r="G44" s="176">
        <f>E44*F44</f>
        <v>0</v>
      </c>
      <c r="O44" s="170">
        <v>2</v>
      </c>
      <c r="AA44" s="146">
        <v>1</v>
      </c>
      <c r="AB44" s="146">
        <v>7</v>
      </c>
      <c r="AC44" s="146">
        <v>7</v>
      </c>
      <c r="AZ44" s="146">
        <v>2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7">
        <v>1</v>
      </c>
      <c r="CB44" s="177">
        <v>7</v>
      </c>
      <c r="CZ44" s="146">
        <v>0</v>
      </c>
    </row>
    <row r="45" spans="1:104">
      <c r="A45" s="171">
        <v>17</v>
      </c>
      <c r="B45" s="172" t="s">
        <v>134</v>
      </c>
      <c r="C45" s="173" t="s">
        <v>135</v>
      </c>
      <c r="D45" s="174" t="s">
        <v>136</v>
      </c>
      <c r="E45" s="175">
        <v>4.5571999999999999</v>
      </c>
      <c r="F45" s="175">
        <v>0</v>
      </c>
      <c r="G45" s="176">
        <f>E45*F45</f>
        <v>0</v>
      </c>
      <c r="O45" s="170">
        <v>2</v>
      </c>
      <c r="AA45" s="146">
        <v>1</v>
      </c>
      <c r="AB45" s="146">
        <v>7</v>
      </c>
      <c r="AC45" s="146">
        <v>7</v>
      </c>
      <c r="AZ45" s="146">
        <v>2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0</v>
      </c>
      <c r="BE45" s="146">
        <f>IF(AZ45=5,G45,0)</f>
        <v>0</v>
      </c>
      <c r="CA45" s="177">
        <v>1</v>
      </c>
      <c r="CB45" s="177">
        <v>7</v>
      </c>
      <c r="CZ45" s="146">
        <v>2.3570000000000001E-2</v>
      </c>
    </row>
    <row r="46" spans="1:104">
      <c r="A46" s="178"/>
      <c r="B46" s="180"/>
      <c r="C46" s="224" t="s">
        <v>137</v>
      </c>
      <c r="D46" s="225"/>
      <c r="E46" s="181">
        <v>3.18</v>
      </c>
      <c r="F46" s="182"/>
      <c r="G46" s="183"/>
      <c r="M46" s="179" t="s">
        <v>137</v>
      </c>
      <c r="O46" s="170"/>
    </row>
    <row r="47" spans="1:104">
      <c r="A47" s="178"/>
      <c r="B47" s="180"/>
      <c r="C47" s="224" t="s">
        <v>138</v>
      </c>
      <c r="D47" s="225"/>
      <c r="E47" s="181">
        <v>0.7722</v>
      </c>
      <c r="F47" s="182"/>
      <c r="G47" s="183"/>
      <c r="M47" s="179" t="s">
        <v>138</v>
      </c>
      <c r="O47" s="170"/>
    </row>
    <row r="48" spans="1:104">
      <c r="A48" s="178"/>
      <c r="B48" s="180"/>
      <c r="C48" s="224" t="s">
        <v>139</v>
      </c>
      <c r="D48" s="225"/>
      <c r="E48" s="181">
        <v>0.60499999999999998</v>
      </c>
      <c r="F48" s="182"/>
      <c r="G48" s="183"/>
      <c r="M48" s="179" t="s">
        <v>139</v>
      </c>
      <c r="O48" s="170"/>
    </row>
    <row r="49" spans="1:104">
      <c r="A49" s="171">
        <v>18</v>
      </c>
      <c r="B49" s="172" t="s">
        <v>140</v>
      </c>
      <c r="C49" s="173" t="s">
        <v>141</v>
      </c>
      <c r="D49" s="174" t="s">
        <v>136</v>
      </c>
      <c r="E49" s="175">
        <v>3.9521999999999999</v>
      </c>
      <c r="F49" s="175">
        <v>0</v>
      </c>
      <c r="G49" s="176">
        <f>E49*F49</f>
        <v>0</v>
      </c>
      <c r="O49" s="170">
        <v>2</v>
      </c>
      <c r="AA49" s="146">
        <v>1</v>
      </c>
      <c r="AB49" s="146">
        <v>7</v>
      </c>
      <c r="AC49" s="146">
        <v>7</v>
      </c>
      <c r="AZ49" s="146">
        <v>2</v>
      </c>
      <c r="BA49" s="146">
        <f>IF(AZ49=1,G49,0)</f>
        <v>0</v>
      </c>
      <c r="BB49" s="146">
        <f>IF(AZ49=2,G49,0)</f>
        <v>0</v>
      </c>
      <c r="BC49" s="146">
        <f>IF(AZ49=3,G49,0)</f>
        <v>0</v>
      </c>
      <c r="BD49" s="146">
        <f>IF(AZ49=4,G49,0)</f>
        <v>0</v>
      </c>
      <c r="BE49" s="146">
        <f>IF(AZ49=5,G49,0)</f>
        <v>0</v>
      </c>
      <c r="CA49" s="177">
        <v>1</v>
      </c>
      <c r="CB49" s="177">
        <v>7</v>
      </c>
      <c r="CZ49" s="146">
        <v>1.6500000000000001E-2</v>
      </c>
    </row>
    <row r="50" spans="1:104">
      <c r="A50" s="178"/>
      <c r="B50" s="180"/>
      <c r="C50" s="224" t="s">
        <v>137</v>
      </c>
      <c r="D50" s="225"/>
      <c r="E50" s="181">
        <v>3.18</v>
      </c>
      <c r="F50" s="182"/>
      <c r="G50" s="183"/>
      <c r="M50" s="179" t="s">
        <v>137</v>
      </c>
      <c r="O50" s="170"/>
    </row>
    <row r="51" spans="1:104">
      <c r="A51" s="178"/>
      <c r="B51" s="180"/>
      <c r="C51" s="224" t="s">
        <v>138</v>
      </c>
      <c r="D51" s="225"/>
      <c r="E51" s="181">
        <v>0.7722</v>
      </c>
      <c r="F51" s="182"/>
      <c r="G51" s="183"/>
      <c r="M51" s="179" t="s">
        <v>138</v>
      </c>
      <c r="O51" s="170"/>
    </row>
    <row r="52" spans="1:104">
      <c r="A52" s="171">
        <v>19</v>
      </c>
      <c r="B52" s="172" t="s">
        <v>142</v>
      </c>
      <c r="C52" s="173" t="s">
        <v>143</v>
      </c>
      <c r="D52" s="174" t="s">
        <v>82</v>
      </c>
      <c r="E52" s="175">
        <v>30.25</v>
      </c>
      <c r="F52" s="175">
        <v>0</v>
      </c>
      <c r="G52" s="176">
        <f>E52*F52</f>
        <v>0</v>
      </c>
      <c r="O52" s="170">
        <v>2</v>
      </c>
      <c r="AA52" s="146">
        <v>3</v>
      </c>
      <c r="AB52" s="146">
        <v>7</v>
      </c>
      <c r="AC52" s="146">
        <v>60725039</v>
      </c>
      <c r="AZ52" s="146">
        <v>2</v>
      </c>
      <c r="BA52" s="146">
        <f>IF(AZ52=1,G52,0)</f>
        <v>0</v>
      </c>
      <c r="BB52" s="146">
        <f>IF(AZ52=2,G52,0)</f>
        <v>0</v>
      </c>
      <c r="BC52" s="146">
        <f>IF(AZ52=3,G52,0)</f>
        <v>0</v>
      </c>
      <c r="BD52" s="146">
        <f>IF(AZ52=4,G52,0)</f>
        <v>0</v>
      </c>
      <c r="BE52" s="146">
        <f>IF(AZ52=5,G52,0)</f>
        <v>0</v>
      </c>
      <c r="CA52" s="177">
        <v>3</v>
      </c>
      <c r="CB52" s="177">
        <v>7</v>
      </c>
      <c r="CZ52" s="146">
        <v>1.298E-2</v>
      </c>
    </row>
    <row r="53" spans="1:104">
      <c r="A53" s="178"/>
      <c r="B53" s="180"/>
      <c r="C53" s="224" t="s">
        <v>144</v>
      </c>
      <c r="D53" s="225"/>
      <c r="E53" s="181">
        <v>30.25</v>
      </c>
      <c r="F53" s="182"/>
      <c r="G53" s="183"/>
      <c r="M53" s="179" t="s">
        <v>144</v>
      </c>
      <c r="O53" s="170"/>
    </row>
    <row r="54" spans="1:104">
      <c r="A54" s="171">
        <v>20</v>
      </c>
      <c r="B54" s="172" t="s">
        <v>145</v>
      </c>
      <c r="C54" s="173" t="s">
        <v>146</v>
      </c>
      <c r="D54" s="174" t="s">
        <v>62</v>
      </c>
      <c r="E54" s="175"/>
      <c r="F54" s="175">
        <v>0</v>
      </c>
      <c r="G54" s="176">
        <f>E54*F54</f>
        <v>0</v>
      </c>
      <c r="O54" s="170">
        <v>2</v>
      </c>
      <c r="AA54" s="146">
        <v>7</v>
      </c>
      <c r="AB54" s="146">
        <v>1002</v>
      </c>
      <c r="AC54" s="146">
        <v>5</v>
      </c>
      <c r="AZ54" s="146">
        <v>2</v>
      </c>
      <c r="BA54" s="146">
        <f>IF(AZ54=1,G54,0)</f>
        <v>0</v>
      </c>
      <c r="BB54" s="146">
        <f>IF(AZ54=2,G54,0)</f>
        <v>0</v>
      </c>
      <c r="BC54" s="146">
        <f>IF(AZ54=3,G54,0)</f>
        <v>0</v>
      </c>
      <c r="BD54" s="146">
        <f>IF(AZ54=4,G54,0)</f>
        <v>0</v>
      </c>
      <c r="BE54" s="146">
        <f>IF(AZ54=5,G54,0)</f>
        <v>0</v>
      </c>
      <c r="CA54" s="177">
        <v>7</v>
      </c>
      <c r="CB54" s="177">
        <v>1002</v>
      </c>
      <c r="CZ54" s="146">
        <v>0</v>
      </c>
    </row>
    <row r="55" spans="1:104" ht="13">
      <c r="A55" s="184"/>
      <c r="B55" s="185" t="s">
        <v>74</v>
      </c>
      <c r="C55" s="186" t="str">
        <f>CONCATENATE(B32," ",C32)</f>
        <v>762 Konstrukce tesařské</v>
      </c>
      <c r="D55" s="187"/>
      <c r="E55" s="188"/>
      <c r="F55" s="189"/>
      <c r="G55" s="190">
        <f>SUM(G32:G54)</f>
        <v>0</v>
      </c>
      <c r="O55" s="170">
        <v>4</v>
      </c>
      <c r="BA55" s="191">
        <f>SUM(BA32:BA54)</f>
        <v>0</v>
      </c>
      <c r="BB55" s="191">
        <f>SUM(BB32:BB54)</f>
        <v>0</v>
      </c>
      <c r="BC55" s="191">
        <f>SUM(BC32:BC54)</f>
        <v>0</v>
      </c>
      <c r="BD55" s="191">
        <f>SUM(BD32:BD54)</f>
        <v>0</v>
      </c>
      <c r="BE55" s="191">
        <f>SUM(BE32:BE54)</f>
        <v>0</v>
      </c>
    </row>
    <row r="56" spans="1:104" ht="13">
      <c r="A56" s="163" t="s">
        <v>73</v>
      </c>
      <c r="B56" s="164" t="s">
        <v>147</v>
      </c>
      <c r="C56" s="165" t="s">
        <v>148</v>
      </c>
      <c r="D56" s="166"/>
      <c r="E56" s="167"/>
      <c r="F56" s="167"/>
      <c r="G56" s="168"/>
      <c r="H56" s="169"/>
      <c r="I56" s="169"/>
      <c r="O56" s="170">
        <v>1</v>
      </c>
    </row>
    <row r="57" spans="1:104">
      <c r="A57" s="171">
        <v>21</v>
      </c>
      <c r="B57" s="172" t="s">
        <v>149</v>
      </c>
      <c r="C57" s="173" t="s">
        <v>150</v>
      </c>
      <c r="D57" s="174" t="s">
        <v>82</v>
      </c>
      <c r="E57" s="175">
        <v>265</v>
      </c>
      <c r="F57" s="175">
        <v>0</v>
      </c>
      <c r="G57" s="176">
        <f>E57*F57</f>
        <v>0</v>
      </c>
      <c r="O57" s="170">
        <v>2</v>
      </c>
      <c r="AA57" s="146">
        <v>1</v>
      </c>
      <c r="AB57" s="146">
        <v>7</v>
      </c>
      <c r="AC57" s="146">
        <v>7</v>
      </c>
      <c r="AZ57" s="146">
        <v>2</v>
      </c>
      <c r="BA57" s="146">
        <f>IF(AZ57=1,G57,0)</f>
        <v>0</v>
      </c>
      <c r="BB57" s="146">
        <f>IF(AZ57=2,G57,0)</f>
        <v>0</v>
      </c>
      <c r="BC57" s="146">
        <f>IF(AZ57=3,G57,0)</f>
        <v>0</v>
      </c>
      <c r="BD57" s="146">
        <f>IF(AZ57=4,G57,0)</f>
        <v>0</v>
      </c>
      <c r="BE57" s="146">
        <f>IF(AZ57=5,G57,0)</f>
        <v>0</v>
      </c>
      <c r="CA57" s="177">
        <v>1</v>
      </c>
      <c r="CB57" s="177">
        <v>7</v>
      </c>
      <c r="CZ57" s="146">
        <v>8.6499999999999997E-3</v>
      </c>
    </row>
    <row r="58" spans="1:104">
      <c r="A58" s="178"/>
      <c r="B58" s="180"/>
      <c r="C58" s="224" t="s">
        <v>105</v>
      </c>
      <c r="D58" s="225"/>
      <c r="E58" s="181">
        <v>0</v>
      </c>
      <c r="F58" s="182"/>
      <c r="G58" s="183"/>
      <c r="M58" s="179" t="s">
        <v>105</v>
      </c>
      <c r="O58" s="170"/>
    </row>
    <row r="59" spans="1:104">
      <c r="A59" s="178"/>
      <c r="B59" s="180"/>
      <c r="C59" s="224" t="s">
        <v>126</v>
      </c>
      <c r="D59" s="225"/>
      <c r="E59" s="181">
        <v>265</v>
      </c>
      <c r="F59" s="182"/>
      <c r="G59" s="183"/>
      <c r="M59" s="179">
        <v>265</v>
      </c>
      <c r="O59" s="170"/>
    </row>
    <row r="60" spans="1:104">
      <c r="A60" s="171">
        <v>22</v>
      </c>
      <c r="B60" s="172" t="s">
        <v>151</v>
      </c>
      <c r="C60" s="173" t="s">
        <v>152</v>
      </c>
      <c r="D60" s="174" t="s">
        <v>82</v>
      </c>
      <c r="E60" s="175">
        <v>27.5</v>
      </c>
      <c r="F60" s="175">
        <v>0</v>
      </c>
      <c r="G60" s="176">
        <f>E60*F60</f>
        <v>0</v>
      </c>
      <c r="O60" s="170">
        <v>2</v>
      </c>
      <c r="AA60" s="146">
        <v>1</v>
      </c>
      <c r="AB60" s="146">
        <v>7</v>
      </c>
      <c r="AC60" s="146">
        <v>7</v>
      </c>
      <c r="AZ60" s="146">
        <v>2</v>
      </c>
      <c r="BA60" s="146">
        <f>IF(AZ60=1,G60,0)</f>
        <v>0</v>
      </c>
      <c r="BB60" s="146">
        <f>IF(AZ60=2,G60,0)</f>
        <v>0</v>
      </c>
      <c r="BC60" s="146">
        <f>IF(AZ60=3,G60,0)</f>
        <v>0</v>
      </c>
      <c r="BD60" s="146">
        <f>IF(AZ60=4,G60,0)</f>
        <v>0</v>
      </c>
      <c r="BE60" s="146">
        <f>IF(AZ60=5,G60,0)</f>
        <v>0</v>
      </c>
      <c r="CA60" s="177">
        <v>1</v>
      </c>
      <c r="CB60" s="177">
        <v>7</v>
      </c>
      <c r="CZ60" s="146">
        <v>0</v>
      </c>
    </row>
    <row r="61" spans="1:104">
      <c r="A61" s="178"/>
      <c r="B61" s="180"/>
      <c r="C61" s="224" t="s">
        <v>108</v>
      </c>
      <c r="D61" s="225"/>
      <c r="E61" s="181">
        <v>27.5</v>
      </c>
      <c r="F61" s="182"/>
      <c r="G61" s="183"/>
      <c r="M61" s="179" t="s">
        <v>108</v>
      </c>
      <c r="O61" s="170"/>
    </row>
    <row r="62" spans="1:104">
      <c r="A62" s="171">
        <v>23</v>
      </c>
      <c r="B62" s="172" t="s">
        <v>153</v>
      </c>
      <c r="C62" s="173" t="s">
        <v>154</v>
      </c>
      <c r="D62" s="174" t="s">
        <v>155</v>
      </c>
      <c r="E62" s="175">
        <v>14</v>
      </c>
      <c r="F62" s="175">
        <v>0</v>
      </c>
      <c r="G62" s="176">
        <f>E62*F62</f>
        <v>0</v>
      </c>
      <c r="O62" s="170">
        <v>2</v>
      </c>
      <c r="AA62" s="146">
        <v>1</v>
      </c>
      <c r="AB62" s="146">
        <v>7</v>
      </c>
      <c r="AC62" s="146">
        <v>7</v>
      </c>
      <c r="AZ62" s="146">
        <v>2</v>
      </c>
      <c r="BA62" s="146">
        <f>IF(AZ62=1,G62,0)</f>
        <v>0</v>
      </c>
      <c r="BB62" s="146">
        <f>IF(AZ62=2,G62,0)</f>
        <v>0</v>
      </c>
      <c r="BC62" s="146">
        <f>IF(AZ62=3,G62,0)</f>
        <v>0</v>
      </c>
      <c r="BD62" s="146">
        <f>IF(AZ62=4,G62,0)</f>
        <v>0</v>
      </c>
      <c r="BE62" s="146">
        <f>IF(AZ62=5,G62,0)</f>
        <v>0</v>
      </c>
      <c r="CA62" s="177">
        <v>1</v>
      </c>
      <c r="CB62" s="177">
        <v>7</v>
      </c>
      <c r="CZ62" s="146">
        <v>0</v>
      </c>
    </row>
    <row r="63" spans="1:104">
      <c r="A63" s="178"/>
      <c r="B63" s="180"/>
      <c r="C63" s="224" t="s">
        <v>156</v>
      </c>
      <c r="D63" s="225"/>
      <c r="E63" s="181">
        <v>14</v>
      </c>
      <c r="F63" s="182"/>
      <c r="G63" s="183"/>
      <c r="M63" s="179" t="s">
        <v>156</v>
      </c>
      <c r="O63" s="170"/>
    </row>
    <row r="64" spans="1:104">
      <c r="A64" s="171">
        <v>24</v>
      </c>
      <c r="B64" s="172" t="s">
        <v>157</v>
      </c>
      <c r="C64" s="173" t="s">
        <v>158</v>
      </c>
      <c r="D64" s="174" t="s">
        <v>155</v>
      </c>
      <c r="E64" s="175">
        <v>7</v>
      </c>
      <c r="F64" s="175">
        <v>0</v>
      </c>
      <c r="G64" s="176">
        <f>E64*F64</f>
        <v>0</v>
      </c>
      <c r="O64" s="170">
        <v>2</v>
      </c>
      <c r="AA64" s="146">
        <v>1</v>
      </c>
      <c r="AB64" s="146">
        <v>7</v>
      </c>
      <c r="AC64" s="146">
        <v>7</v>
      </c>
      <c r="AZ64" s="146">
        <v>2</v>
      </c>
      <c r="BA64" s="146">
        <f>IF(AZ64=1,G64,0)</f>
        <v>0</v>
      </c>
      <c r="BB64" s="146">
        <f>IF(AZ64=2,G64,0)</f>
        <v>0</v>
      </c>
      <c r="BC64" s="146">
        <f>IF(AZ64=3,G64,0)</f>
        <v>0</v>
      </c>
      <c r="BD64" s="146">
        <f>IF(AZ64=4,G64,0)</f>
        <v>0</v>
      </c>
      <c r="BE64" s="146">
        <f>IF(AZ64=5,G64,0)</f>
        <v>0</v>
      </c>
      <c r="CA64" s="177">
        <v>1</v>
      </c>
      <c r="CB64" s="177">
        <v>7</v>
      </c>
      <c r="CZ64" s="146">
        <v>0</v>
      </c>
    </row>
    <row r="65" spans="1:104">
      <c r="A65" s="178"/>
      <c r="B65" s="180"/>
      <c r="C65" s="224" t="s">
        <v>159</v>
      </c>
      <c r="D65" s="225"/>
      <c r="E65" s="181">
        <v>7</v>
      </c>
      <c r="F65" s="182"/>
      <c r="G65" s="183"/>
      <c r="M65" s="179" t="s">
        <v>159</v>
      </c>
      <c r="O65" s="170"/>
    </row>
    <row r="66" spans="1:104">
      <c r="A66" s="171">
        <v>25</v>
      </c>
      <c r="B66" s="172" t="s">
        <v>160</v>
      </c>
      <c r="C66" s="173" t="s">
        <v>161</v>
      </c>
      <c r="D66" s="174" t="s">
        <v>155</v>
      </c>
      <c r="E66" s="175">
        <v>108.6</v>
      </c>
      <c r="F66" s="175">
        <v>0</v>
      </c>
      <c r="G66" s="176">
        <f>E66*F66</f>
        <v>0</v>
      </c>
      <c r="O66" s="170">
        <v>2</v>
      </c>
      <c r="AA66" s="146">
        <v>1</v>
      </c>
      <c r="AB66" s="146">
        <v>7</v>
      </c>
      <c r="AC66" s="146">
        <v>7</v>
      </c>
      <c r="AZ66" s="146">
        <v>2</v>
      </c>
      <c r="BA66" s="146">
        <f>IF(AZ66=1,G66,0)</f>
        <v>0</v>
      </c>
      <c r="BB66" s="146">
        <f>IF(AZ66=2,G66,0)</f>
        <v>0</v>
      </c>
      <c r="BC66" s="146">
        <f>IF(AZ66=3,G66,0)</f>
        <v>0</v>
      </c>
      <c r="BD66" s="146">
        <f>IF(AZ66=4,G66,0)</f>
        <v>0</v>
      </c>
      <c r="BE66" s="146">
        <f>IF(AZ66=5,G66,0)</f>
        <v>0</v>
      </c>
      <c r="CA66" s="177">
        <v>1</v>
      </c>
      <c r="CB66" s="177">
        <v>7</v>
      </c>
      <c r="CZ66" s="146">
        <v>0</v>
      </c>
    </row>
    <row r="67" spans="1:104">
      <c r="A67" s="178"/>
      <c r="B67" s="180"/>
      <c r="C67" s="224" t="s">
        <v>162</v>
      </c>
      <c r="D67" s="225"/>
      <c r="E67" s="181">
        <v>108.6</v>
      </c>
      <c r="F67" s="182"/>
      <c r="G67" s="183"/>
      <c r="M67" s="179" t="s">
        <v>162</v>
      </c>
      <c r="O67" s="170"/>
    </row>
    <row r="68" spans="1:104">
      <c r="A68" s="171">
        <v>26</v>
      </c>
      <c r="B68" s="172" t="s">
        <v>163</v>
      </c>
      <c r="C68" s="173" t="s">
        <v>164</v>
      </c>
      <c r="D68" s="174" t="s">
        <v>155</v>
      </c>
      <c r="E68" s="175">
        <v>40.799999999999997</v>
      </c>
      <c r="F68" s="175">
        <v>0</v>
      </c>
      <c r="G68" s="176">
        <f>E68*F68</f>
        <v>0</v>
      </c>
      <c r="O68" s="170">
        <v>2</v>
      </c>
      <c r="AA68" s="146">
        <v>1</v>
      </c>
      <c r="AB68" s="146">
        <v>7</v>
      </c>
      <c r="AC68" s="146">
        <v>7</v>
      </c>
      <c r="AZ68" s="146">
        <v>2</v>
      </c>
      <c r="BA68" s="146">
        <f>IF(AZ68=1,G68,0)</f>
        <v>0</v>
      </c>
      <c r="BB68" s="146">
        <f>IF(AZ68=2,G68,0)</f>
        <v>0</v>
      </c>
      <c r="BC68" s="146">
        <f>IF(AZ68=3,G68,0)</f>
        <v>0</v>
      </c>
      <c r="BD68" s="146">
        <f>IF(AZ68=4,G68,0)</f>
        <v>0</v>
      </c>
      <c r="BE68" s="146">
        <f>IF(AZ68=5,G68,0)</f>
        <v>0</v>
      </c>
      <c r="CA68" s="177">
        <v>1</v>
      </c>
      <c r="CB68" s="177">
        <v>7</v>
      </c>
      <c r="CZ68" s="146">
        <v>0</v>
      </c>
    </row>
    <row r="69" spans="1:104">
      <c r="A69" s="178"/>
      <c r="B69" s="180"/>
      <c r="C69" s="224" t="s">
        <v>165</v>
      </c>
      <c r="D69" s="225"/>
      <c r="E69" s="181">
        <v>40.799999999999997</v>
      </c>
      <c r="F69" s="182"/>
      <c r="G69" s="183"/>
      <c r="M69" s="179" t="s">
        <v>165</v>
      </c>
      <c r="O69" s="170"/>
    </row>
    <row r="70" spans="1:104">
      <c r="A70" s="171">
        <v>27</v>
      </c>
      <c r="B70" s="172" t="s">
        <v>166</v>
      </c>
      <c r="C70" s="173" t="s">
        <v>167</v>
      </c>
      <c r="D70" s="174" t="s">
        <v>155</v>
      </c>
      <c r="E70" s="175">
        <v>7.45</v>
      </c>
      <c r="F70" s="175">
        <v>0</v>
      </c>
      <c r="G70" s="176">
        <f>E70*F70</f>
        <v>0</v>
      </c>
      <c r="O70" s="170">
        <v>2</v>
      </c>
      <c r="AA70" s="146">
        <v>1</v>
      </c>
      <c r="AB70" s="146">
        <v>7</v>
      </c>
      <c r="AC70" s="146">
        <v>7</v>
      </c>
      <c r="AZ70" s="146">
        <v>2</v>
      </c>
      <c r="BA70" s="146">
        <f>IF(AZ70=1,G70,0)</f>
        <v>0</v>
      </c>
      <c r="BB70" s="146">
        <f>IF(AZ70=2,G70,0)</f>
        <v>0</v>
      </c>
      <c r="BC70" s="146">
        <f>IF(AZ70=3,G70,0)</f>
        <v>0</v>
      </c>
      <c r="BD70" s="146">
        <f>IF(AZ70=4,G70,0)</f>
        <v>0</v>
      </c>
      <c r="BE70" s="146">
        <f>IF(AZ70=5,G70,0)</f>
        <v>0</v>
      </c>
      <c r="CA70" s="177">
        <v>1</v>
      </c>
      <c r="CB70" s="177">
        <v>7</v>
      </c>
      <c r="CZ70" s="146">
        <v>0</v>
      </c>
    </row>
    <row r="71" spans="1:104">
      <c r="A71" s="178"/>
      <c r="B71" s="180"/>
      <c r="C71" s="224" t="s">
        <v>168</v>
      </c>
      <c r="D71" s="225"/>
      <c r="E71" s="181">
        <v>7.45</v>
      </c>
      <c r="F71" s="182"/>
      <c r="G71" s="183"/>
      <c r="M71" s="179" t="s">
        <v>168</v>
      </c>
      <c r="O71" s="170"/>
    </row>
    <row r="72" spans="1:104">
      <c r="A72" s="171">
        <v>28</v>
      </c>
      <c r="B72" s="172" t="s">
        <v>169</v>
      </c>
      <c r="C72" s="173" t="s">
        <v>170</v>
      </c>
      <c r="D72" s="174" t="s">
        <v>155</v>
      </c>
      <c r="E72" s="175">
        <v>7</v>
      </c>
      <c r="F72" s="175">
        <v>0</v>
      </c>
      <c r="G72" s="176">
        <f>E72*F72</f>
        <v>0</v>
      </c>
      <c r="O72" s="170">
        <v>2</v>
      </c>
      <c r="AA72" s="146">
        <v>1</v>
      </c>
      <c r="AB72" s="146">
        <v>7</v>
      </c>
      <c r="AC72" s="146">
        <v>7</v>
      </c>
      <c r="AZ72" s="146">
        <v>2</v>
      </c>
      <c r="BA72" s="146">
        <f>IF(AZ72=1,G72,0)</f>
        <v>0</v>
      </c>
      <c r="BB72" s="146">
        <f>IF(AZ72=2,G72,0)</f>
        <v>0</v>
      </c>
      <c r="BC72" s="146">
        <f>IF(AZ72=3,G72,0)</f>
        <v>0</v>
      </c>
      <c r="BD72" s="146">
        <f>IF(AZ72=4,G72,0)</f>
        <v>0</v>
      </c>
      <c r="BE72" s="146">
        <f>IF(AZ72=5,G72,0)</f>
        <v>0</v>
      </c>
      <c r="CA72" s="177">
        <v>1</v>
      </c>
      <c r="CB72" s="177">
        <v>7</v>
      </c>
      <c r="CZ72" s="146">
        <v>0</v>
      </c>
    </row>
    <row r="73" spans="1:104">
      <c r="A73" s="178"/>
      <c r="B73" s="180"/>
      <c r="C73" s="224" t="s">
        <v>159</v>
      </c>
      <c r="D73" s="225"/>
      <c r="E73" s="181">
        <v>7</v>
      </c>
      <c r="F73" s="182"/>
      <c r="G73" s="183"/>
      <c r="M73" s="179" t="s">
        <v>159</v>
      </c>
      <c r="O73" s="170"/>
    </row>
    <row r="74" spans="1:104">
      <c r="A74" s="171">
        <v>29</v>
      </c>
      <c r="B74" s="172" t="s">
        <v>171</v>
      </c>
      <c r="C74" s="173" t="s">
        <v>172</v>
      </c>
      <c r="D74" s="174" t="s">
        <v>155</v>
      </c>
      <c r="E74" s="175">
        <v>5.6</v>
      </c>
      <c r="F74" s="175">
        <v>0</v>
      </c>
      <c r="G74" s="176">
        <f>E74*F74</f>
        <v>0</v>
      </c>
      <c r="O74" s="170">
        <v>2</v>
      </c>
      <c r="AA74" s="146">
        <v>1</v>
      </c>
      <c r="AB74" s="146">
        <v>7</v>
      </c>
      <c r="AC74" s="146">
        <v>7</v>
      </c>
      <c r="AZ74" s="146">
        <v>2</v>
      </c>
      <c r="BA74" s="146">
        <f>IF(AZ74=1,G74,0)</f>
        <v>0</v>
      </c>
      <c r="BB74" s="146">
        <f>IF(AZ74=2,G74,0)</f>
        <v>0</v>
      </c>
      <c r="BC74" s="146">
        <f>IF(AZ74=3,G74,0)</f>
        <v>0</v>
      </c>
      <c r="BD74" s="146">
        <f>IF(AZ74=4,G74,0)</f>
        <v>0</v>
      </c>
      <c r="BE74" s="146">
        <f>IF(AZ74=5,G74,0)</f>
        <v>0</v>
      </c>
      <c r="CA74" s="177">
        <v>1</v>
      </c>
      <c r="CB74" s="177">
        <v>7</v>
      </c>
      <c r="CZ74" s="146">
        <v>0</v>
      </c>
    </row>
    <row r="75" spans="1:104">
      <c r="A75" s="178"/>
      <c r="B75" s="180"/>
      <c r="C75" s="224" t="s">
        <v>173</v>
      </c>
      <c r="D75" s="225"/>
      <c r="E75" s="181">
        <v>5.6</v>
      </c>
      <c r="F75" s="182"/>
      <c r="G75" s="183"/>
      <c r="M75" s="179" t="s">
        <v>173</v>
      </c>
      <c r="O75" s="170"/>
    </row>
    <row r="76" spans="1:104">
      <c r="A76" s="171">
        <v>30</v>
      </c>
      <c r="B76" s="172" t="s">
        <v>174</v>
      </c>
      <c r="C76" s="173" t="s">
        <v>175</v>
      </c>
      <c r="D76" s="174" t="s">
        <v>155</v>
      </c>
      <c r="E76" s="175">
        <v>13.5</v>
      </c>
      <c r="F76" s="175">
        <v>0</v>
      </c>
      <c r="G76" s="176">
        <f>E76*F76</f>
        <v>0</v>
      </c>
      <c r="O76" s="170">
        <v>2</v>
      </c>
      <c r="AA76" s="146">
        <v>1</v>
      </c>
      <c r="AB76" s="146">
        <v>7</v>
      </c>
      <c r="AC76" s="146">
        <v>7</v>
      </c>
      <c r="AZ76" s="146">
        <v>2</v>
      </c>
      <c r="BA76" s="146">
        <f>IF(AZ76=1,G76,0)</f>
        <v>0</v>
      </c>
      <c r="BB76" s="146">
        <f>IF(AZ76=2,G76,0)</f>
        <v>0</v>
      </c>
      <c r="BC76" s="146">
        <f>IF(AZ76=3,G76,0)</f>
        <v>0</v>
      </c>
      <c r="BD76" s="146">
        <f>IF(AZ76=4,G76,0)</f>
        <v>0</v>
      </c>
      <c r="BE76" s="146">
        <f>IF(AZ76=5,G76,0)</f>
        <v>0</v>
      </c>
      <c r="CA76" s="177">
        <v>1</v>
      </c>
      <c r="CB76" s="177">
        <v>7</v>
      </c>
      <c r="CZ76" s="146">
        <v>0</v>
      </c>
    </row>
    <row r="77" spans="1:104">
      <c r="A77" s="178"/>
      <c r="B77" s="180"/>
      <c r="C77" s="224" t="s">
        <v>176</v>
      </c>
      <c r="D77" s="225"/>
      <c r="E77" s="181">
        <v>13.5</v>
      </c>
      <c r="F77" s="182"/>
      <c r="G77" s="183"/>
      <c r="M77" s="179" t="s">
        <v>176</v>
      </c>
      <c r="O77" s="170"/>
    </row>
    <row r="78" spans="1:104">
      <c r="A78" s="171">
        <v>31</v>
      </c>
      <c r="B78" s="172" t="s">
        <v>177</v>
      </c>
      <c r="C78" s="173" t="s">
        <v>178</v>
      </c>
      <c r="D78" s="174" t="s">
        <v>155</v>
      </c>
      <c r="E78" s="175">
        <v>33.6</v>
      </c>
      <c r="F78" s="175">
        <v>0</v>
      </c>
      <c r="G78" s="176">
        <f>E78*F78</f>
        <v>0</v>
      </c>
      <c r="O78" s="170">
        <v>2</v>
      </c>
      <c r="AA78" s="146">
        <v>1</v>
      </c>
      <c r="AB78" s="146">
        <v>7</v>
      </c>
      <c r="AC78" s="146">
        <v>7</v>
      </c>
      <c r="AZ78" s="146">
        <v>2</v>
      </c>
      <c r="BA78" s="146">
        <f>IF(AZ78=1,G78,0)</f>
        <v>0</v>
      </c>
      <c r="BB78" s="146">
        <f>IF(AZ78=2,G78,0)</f>
        <v>0</v>
      </c>
      <c r="BC78" s="146">
        <f>IF(AZ78=3,G78,0)</f>
        <v>0</v>
      </c>
      <c r="BD78" s="146">
        <f>IF(AZ78=4,G78,0)</f>
        <v>0</v>
      </c>
      <c r="BE78" s="146">
        <f>IF(AZ78=5,G78,0)</f>
        <v>0</v>
      </c>
      <c r="CA78" s="177">
        <v>1</v>
      </c>
      <c r="CB78" s="177">
        <v>7</v>
      </c>
      <c r="CZ78" s="146">
        <v>0</v>
      </c>
    </row>
    <row r="79" spans="1:104">
      <c r="A79" s="178"/>
      <c r="B79" s="180"/>
      <c r="C79" s="224" t="s">
        <v>179</v>
      </c>
      <c r="D79" s="225"/>
      <c r="E79" s="181">
        <v>33.6</v>
      </c>
      <c r="F79" s="182"/>
      <c r="G79" s="183"/>
      <c r="M79" s="179" t="s">
        <v>179</v>
      </c>
      <c r="O79" s="170"/>
    </row>
    <row r="80" spans="1:104">
      <c r="A80" s="171">
        <v>32</v>
      </c>
      <c r="B80" s="172" t="s">
        <v>180</v>
      </c>
      <c r="C80" s="173" t="s">
        <v>181</v>
      </c>
      <c r="D80" s="174" t="s">
        <v>155</v>
      </c>
      <c r="E80" s="175">
        <v>10.8</v>
      </c>
      <c r="F80" s="175">
        <v>0</v>
      </c>
      <c r="G80" s="176">
        <f>E80*F80</f>
        <v>0</v>
      </c>
      <c r="O80" s="170">
        <v>2</v>
      </c>
      <c r="AA80" s="146">
        <v>1</v>
      </c>
      <c r="AB80" s="146">
        <v>7</v>
      </c>
      <c r="AC80" s="146">
        <v>7</v>
      </c>
      <c r="AZ80" s="146">
        <v>2</v>
      </c>
      <c r="BA80" s="146">
        <f>IF(AZ80=1,G80,0)</f>
        <v>0</v>
      </c>
      <c r="BB80" s="146">
        <f>IF(AZ80=2,G80,0)</f>
        <v>0</v>
      </c>
      <c r="BC80" s="146">
        <f>IF(AZ80=3,G80,0)</f>
        <v>0</v>
      </c>
      <c r="BD80" s="146">
        <f>IF(AZ80=4,G80,0)</f>
        <v>0</v>
      </c>
      <c r="BE80" s="146">
        <f>IF(AZ80=5,G80,0)</f>
        <v>0</v>
      </c>
      <c r="CA80" s="177">
        <v>1</v>
      </c>
      <c r="CB80" s="177">
        <v>7</v>
      </c>
      <c r="CZ80" s="146">
        <v>0</v>
      </c>
    </row>
    <row r="81" spans="1:104">
      <c r="A81" s="178"/>
      <c r="B81" s="180"/>
      <c r="C81" s="224" t="s">
        <v>182</v>
      </c>
      <c r="D81" s="225"/>
      <c r="E81" s="181">
        <v>10.8</v>
      </c>
      <c r="F81" s="182"/>
      <c r="G81" s="183"/>
      <c r="M81" s="179" t="s">
        <v>182</v>
      </c>
      <c r="O81" s="170"/>
    </row>
    <row r="82" spans="1:104">
      <c r="A82" s="171">
        <v>33</v>
      </c>
      <c r="B82" s="172" t="s">
        <v>183</v>
      </c>
      <c r="C82" s="173" t="s">
        <v>184</v>
      </c>
      <c r="D82" s="174" t="s">
        <v>118</v>
      </c>
      <c r="E82" s="175">
        <v>5</v>
      </c>
      <c r="F82" s="175">
        <v>0</v>
      </c>
      <c r="G82" s="176">
        <f>E82*F82</f>
        <v>0</v>
      </c>
      <c r="O82" s="170">
        <v>2</v>
      </c>
      <c r="AA82" s="146">
        <v>1</v>
      </c>
      <c r="AB82" s="146">
        <v>7</v>
      </c>
      <c r="AC82" s="146">
        <v>7</v>
      </c>
      <c r="AZ82" s="146">
        <v>2</v>
      </c>
      <c r="BA82" s="146">
        <f>IF(AZ82=1,G82,0)</f>
        <v>0</v>
      </c>
      <c r="BB82" s="146">
        <f>IF(AZ82=2,G82,0)</f>
        <v>0</v>
      </c>
      <c r="BC82" s="146">
        <f>IF(AZ82=3,G82,0)</f>
        <v>0</v>
      </c>
      <c r="BD82" s="146">
        <f>IF(AZ82=4,G82,0)</f>
        <v>0</v>
      </c>
      <c r="BE82" s="146">
        <f>IF(AZ82=5,G82,0)</f>
        <v>0</v>
      </c>
      <c r="CA82" s="177">
        <v>1</v>
      </c>
      <c r="CB82" s="177">
        <v>7</v>
      </c>
      <c r="CZ82" s="146">
        <v>0</v>
      </c>
    </row>
    <row r="83" spans="1:104">
      <c r="A83" s="178"/>
      <c r="B83" s="180"/>
      <c r="C83" s="224" t="s">
        <v>185</v>
      </c>
      <c r="D83" s="225"/>
      <c r="E83" s="181">
        <v>5</v>
      </c>
      <c r="F83" s="182"/>
      <c r="G83" s="183"/>
      <c r="M83" s="179" t="s">
        <v>185</v>
      </c>
      <c r="O83" s="170"/>
    </row>
    <row r="84" spans="1:104">
      <c r="A84" s="171">
        <v>34</v>
      </c>
      <c r="B84" s="172" t="s">
        <v>186</v>
      </c>
      <c r="C84" s="173" t="s">
        <v>187</v>
      </c>
      <c r="D84" s="174" t="s">
        <v>82</v>
      </c>
      <c r="E84" s="175">
        <v>27.5</v>
      </c>
      <c r="F84" s="175">
        <v>0</v>
      </c>
      <c r="G84" s="176">
        <f>E84*F84</f>
        <v>0</v>
      </c>
      <c r="O84" s="170">
        <v>2</v>
      </c>
      <c r="AA84" s="146">
        <v>1</v>
      </c>
      <c r="AB84" s="146">
        <v>7</v>
      </c>
      <c r="AC84" s="146">
        <v>7</v>
      </c>
      <c r="AZ84" s="146">
        <v>2</v>
      </c>
      <c r="BA84" s="146">
        <f>IF(AZ84=1,G84,0)</f>
        <v>0</v>
      </c>
      <c r="BB84" s="146">
        <f>IF(AZ84=2,G84,0)</f>
        <v>0</v>
      </c>
      <c r="BC84" s="146">
        <f>IF(AZ84=3,G84,0)</f>
        <v>0</v>
      </c>
      <c r="BD84" s="146">
        <f>IF(AZ84=4,G84,0)</f>
        <v>0</v>
      </c>
      <c r="BE84" s="146">
        <f>IF(AZ84=5,G84,0)</f>
        <v>0</v>
      </c>
      <c r="CA84" s="177">
        <v>1</v>
      </c>
      <c r="CB84" s="177">
        <v>7</v>
      </c>
      <c r="CZ84" s="146">
        <v>5.5900000000000004E-3</v>
      </c>
    </row>
    <row r="85" spans="1:104">
      <c r="A85" s="178"/>
      <c r="B85" s="180"/>
      <c r="C85" s="224" t="s">
        <v>107</v>
      </c>
      <c r="D85" s="225"/>
      <c r="E85" s="181">
        <v>0</v>
      </c>
      <c r="F85" s="182"/>
      <c r="G85" s="183"/>
      <c r="M85" s="179" t="s">
        <v>107</v>
      </c>
      <c r="O85" s="170"/>
    </row>
    <row r="86" spans="1:104">
      <c r="A86" s="178"/>
      <c r="B86" s="180"/>
      <c r="C86" s="224" t="s">
        <v>108</v>
      </c>
      <c r="D86" s="225"/>
      <c r="E86" s="181">
        <v>27.5</v>
      </c>
      <c r="F86" s="182"/>
      <c r="G86" s="183"/>
      <c r="M86" s="179" t="s">
        <v>108</v>
      </c>
      <c r="O86" s="170"/>
    </row>
    <row r="87" spans="1:104">
      <c r="A87" s="171">
        <v>35</v>
      </c>
      <c r="B87" s="172" t="s">
        <v>188</v>
      </c>
      <c r="C87" s="173" t="s">
        <v>189</v>
      </c>
      <c r="D87" s="174" t="s">
        <v>118</v>
      </c>
      <c r="E87" s="175">
        <v>35</v>
      </c>
      <c r="F87" s="175">
        <v>0</v>
      </c>
      <c r="G87" s="176">
        <f t="shared" ref="G87:G103" si="0">E87*F87</f>
        <v>0</v>
      </c>
      <c r="O87" s="170">
        <v>2</v>
      </c>
      <c r="AA87" s="146">
        <v>1</v>
      </c>
      <c r="AB87" s="146">
        <v>7</v>
      </c>
      <c r="AC87" s="146">
        <v>7</v>
      </c>
      <c r="AZ87" s="146">
        <v>2</v>
      </c>
      <c r="BA87" s="146">
        <f t="shared" ref="BA87:BA103" si="1">IF(AZ87=1,G87,0)</f>
        <v>0</v>
      </c>
      <c r="BB87" s="146">
        <f t="shared" ref="BB87:BB103" si="2">IF(AZ87=2,G87,0)</f>
        <v>0</v>
      </c>
      <c r="BC87" s="146">
        <f t="shared" ref="BC87:BC103" si="3">IF(AZ87=3,G87,0)</f>
        <v>0</v>
      </c>
      <c r="BD87" s="146">
        <f t="shared" ref="BD87:BD103" si="4">IF(AZ87=4,G87,0)</f>
        <v>0</v>
      </c>
      <c r="BE87" s="146">
        <f t="shared" ref="BE87:BE103" si="5">IF(AZ87=5,G87,0)</f>
        <v>0</v>
      </c>
      <c r="CA87" s="177">
        <v>1</v>
      </c>
      <c r="CB87" s="177">
        <v>7</v>
      </c>
      <c r="CZ87" s="146">
        <v>0</v>
      </c>
    </row>
    <row r="88" spans="1:104">
      <c r="A88" s="171">
        <v>36</v>
      </c>
      <c r="B88" s="172" t="s">
        <v>190</v>
      </c>
      <c r="C88" s="173" t="s">
        <v>191</v>
      </c>
      <c r="D88" s="174" t="s">
        <v>118</v>
      </c>
      <c r="E88" s="175">
        <v>35</v>
      </c>
      <c r="F88" s="175">
        <v>0</v>
      </c>
      <c r="G88" s="176">
        <f t="shared" si="0"/>
        <v>0</v>
      </c>
      <c r="O88" s="170">
        <v>2</v>
      </c>
      <c r="AA88" s="146">
        <v>12</v>
      </c>
      <c r="AB88" s="146">
        <v>0</v>
      </c>
      <c r="AC88" s="146">
        <v>30</v>
      </c>
      <c r="AZ88" s="146">
        <v>2</v>
      </c>
      <c r="BA88" s="146">
        <f t="shared" si="1"/>
        <v>0</v>
      </c>
      <c r="BB88" s="146">
        <f t="shared" si="2"/>
        <v>0</v>
      </c>
      <c r="BC88" s="146">
        <f t="shared" si="3"/>
        <v>0</v>
      </c>
      <c r="BD88" s="146">
        <f t="shared" si="4"/>
        <v>0</v>
      </c>
      <c r="BE88" s="146">
        <f t="shared" si="5"/>
        <v>0</v>
      </c>
      <c r="CA88" s="177">
        <v>12</v>
      </c>
      <c r="CB88" s="177">
        <v>0</v>
      </c>
      <c r="CZ88" s="146">
        <v>0</v>
      </c>
    </row>
    <row r="89" spans="1:104">
      <c r="A89" s="171">
        <v>37</v>
      </c>
      <c r="B89" s="172" t="s">
        <v>192</v>
      </c>
      <c r="C89" s="173" t="s">
        <v>193</v>
      </c>
      <c r="D89" s="174" t="s">
        <v>155</v>
      </c>
      <c r="E89" s="175">
        <v>13.5</v>
      </c>
      <c r="F89" s="175">
        <v>0</v>
      </c>
      <c r="G89" s="176">
        <f t="shared" si="0"/>
        <v>0</v>
      </c>
      <c r="O89" s="170">
        <v>2</v>
      </c>
      <c r="AA89" s="146">
        <v>12</v>
      </c>
      <c r="AB89" s="146">
        <v>0</v>
      </c>
      <c r="AC89" s="146">
        <v>43</v>
      </c>
      <c r="AZ89" s="146">
        <v>2</v>
      </c>
      <c r="BA89" s="146">
        <f t="shared" si="1"/>
        <v>0</v>
      </c>
      <c r="BB89" s="146">
        <f t="shared" si="2"/>
        <v>0</v>
      </c>
      <c r="BC89" s="146">
        <f t="shared" si="3"/>
        <v>0</v>
      </c>
      <c r="BD89" s="146">
        <f t="shared" si="4"/>
        <v>0</v>
      </c>
      <c r="BE89" s="146">
        <f t="shared" si="5"/>
        <v>0</v>
      </c>
      <c r="CA89" s="177">
        <v>12</v>
      </c>
      <c r="CB89" s="177">
        <v>0</v>
      </c>
      <c r="CZ89" s="146">
        <v>0</v>
      </c>
    </row>
    <row r="90" spans="1:104">
      <c r="A90" s="171">
        <v>38</v>
      </c>
      <c r="B90" s="172" t="s">
        <v>194</v>
      </c>
      <c r="C90" s="173" t="s">
        <v>195</v>
      </c>
      <c r="D90" s="174" t="s">
        <v>155</v>
      </c>
      <c r="E90" s="175">
        <v>47.6</v>
      </c>
      <c r="F90" s="175">
        <v>0</v>
      </c>
      <c r="G90" s="176">
        <f t="shared" si="0"/>
        <v>0</v>
      </c>
      <c r="O90" s="170">
        <v>2</v>
      </c>
      <c r="AA90" s="146">
        <v>12</v>
      </c>
      <c r="AB90" s="146">
        <v>0</v>
      </c>
      <c r="AC90" s="146">
        <v>44</v>
      </c>
      <c r="AZ90" s="146">
        <v>2</v>
      </c>
      <c r="BA90" s="146">
        <f t="shared" si="1"/>
        <v>0</v>
      </c>
      <c r="BB90" s="146">
        <f t="shared" si="2"/>
        <v>0</v>
      </c>
      <c r="BC90" s="146">
        <f t="shared" si="3"/>
        <v>0</v>
      </c>
      <c r="BD90" s="146">
        <f t="shared" si="4"/>
        <v>0</v>
      </c>
      <c r="BE90" s="146">
        <f t="shared" si="5"/>
        <v>0</v>
      </c>
      <c r="CA90" s="177">
        <v>12</v>
      </c>
      <c r="CB90" s="177">
        <v>0</v>
      </c>
      <c r="CZ90" s="146">
        <v>0</v>
      </c>
    </row>
    <row r="91" spans="1:104">
      <c r="A91" s="171">
        <v>39</v>
      </c>
      <c r="B91" s="172" t="s">
        <v>196</v>
      </c>
      <c r="C91" s="173" t="s">
        <v>197</v>
      </c>
      <c r="D91" s="174" t="s">
        <v>155</v>
      </c>
      <c r="E91" s="175">
        <v>14.4</v>
      </c>
      <c r="F91" s="175">
        <v>0</v>
      </c>
      <c r="G91" s="176">
        <f t="shared" si="0"/>
        <v>0</v>
      </c>
      <c r="O91" s="170">
        <v>2</v>
      </c>
      <c r="AA91" s="146">
        <v>12</v>
      </c>
      <c r="AB91" s="146">
        <v>0</v>
      </c>
      <c r="AC91" s="146">
        <v>45</v>
      </c>
      <c r="AZ91" s="146">
        <v>2</v>
      </c>
      <c r="BA91" s="146">
        <f t="shared" si="1"/>
        <v>0</v>
      </c>
      <c r="BB91" s="146">
        <f t="shared" si="2"/>
        <v>0</v>
      </c>
      <c r="BC91" s="146">
        <f t="shared" si="3"/>
        <v>0</v>
      </c>
      <c r="BD91" s="146">
        <f t="shared" si="4"/>
        <v>0</v>
      </c>
      <c r="BE91" s="146">
        <f t="shared" si="5"/>
        <v>0</v>
      </c>
      <c r="CA91" s="177">
        <v>12</v>
      </c>
      <c r="CB91" s="177">
        <v>0</v>
      </c>
      <c r="CZ91" s="146">
        <v>0</v>
      </c>
    </row>
    <row r="92" spans="1:104">
      <c r="A92" s="171">
        <v>40</v>
      </c>
      <c r="B92" s="172" t="s">
        <v>198</v>
      </c>
      <c r="C92" s="173" t="s">
        <v>199</v>
      </c>
      <c r="D92" s="174" t="s">
        <v>155</v>
      </c>
      <c r="E92" s="175">
        <v>13</v>
      </c>
      <c r="F92" s="175">
        <v>0</v>
      </c>
      <c r="G92" s="176">
        <f t="shared" si="0"/>
        <v>0</v>
      </c>
      <c r="O92" s="170">
        <v>2</v>
      </c>
      <c r="AA92" s="146">
        <v>12</v>
      </c>
      <c r="AB92" s="146">
        <v>0</v>
      </c>
      <c r="AC92" s="146">
        <v>46</v>
      </c>
      <c r="AZ92" s="146">
        <v>2</v>
      </c>
      <c r="BA92" s="146">
        <f t="shared" si="1"/>
        <v>0</v>
      </c>
      <c r="BB92" s="146">
        <f t="shared" si="2"/>
        <v>0</v>
      </c>
      <c r="BC92" s="146">
        <f t="shared" si="3"/>
        <v>0</v>
      </c>
      <c r="BD92" s="146">
        <f t="shared" si="4"/>
        <v>0</v>
      </c>
      <c r="BE92" s="146">
        <f t="shared" si="5"/>
        <v>0</v>
      </c>
      <c r="CA92" s="177">
        <v>12</v>
      </c>
      <c r="CB92" s="177">
        <v>0</v>
      </c>
      <c r="CZ92" s="146">
        <v>0</v>
      </c>
    </row>
    <row r="93" spans="1:104">
      <c r="A93" s="171">
        <v>41</v>
      </c>
      <c r="B93" s="172" t="s">
        <v>200</v>
      </c>
      <c r="C93" s="173" t="s">
        <v>201</v>
      </c>
      <c r="D93" s="174" t="s">
        <v>155</v>
      </c>
      <c r="E93" s="175">
        <v>26.9</v>
      </c>
      <c r="F93" s="175">
        <v>0</v>
      </c>
      <c r="G93" s="176">
        <f t="shared" si="0"/>
        <v>0</v>
      </c>
      <c r="O93" s="170">
        <v>2</v>
      </c>
      <c r="AA93" s="146">
        <v>12</v>
      </c>
      <c r="AB93" s="146">
        <v>0</v>
      </c>
      <c r="AC93" s="146">
        <v>47</v>
      </c>
      <c r="AZ93" s="146">
        <v>2</v>
      </c>
      <c r="BA93" s="146">
        <f t="shared" si="1"/>
        <v>0</v>
      </c>
      <c r="BB93" s="146">
        <f t="shared" si="2"/>
        <v>0</v>
      </c>
      <c r="BC93" s="146">
        <f t="shared" si="3"/>
        <v>0</v>
      </c>
      <c r="BD93" s="146">
        <f t="shared" si="4"/>
        <v>0</v>
      </c>
      <c r="BE93" s="146">
        <f t="shared" si="5"/>
        <v>0</v>
      </c>
      <c r="CA93" s="177">
        <v>12</v>
      </c>
      <c r="CB93" s="177">
        <v>0</v>
      </c>
      <c r="CZ93" s="146">
        <v>0</v>
      </c>
    </row>
    <row r="94" spans="1:104">
      <c r="A94" s="171">
        <v>42</v>
      </c>
      <c r="B94" s="172" t="s">
        <v>202</v>
      </c>
      <c r="C94" s="173" t="s">
        <v>203</v>
      </c>
      <c r="D94" s="174" t="s">
        <v>155</v>
      </c>
      <c r="E94" s="175">
        <v>4.2</v>
      </c>
      <c r="F94" s="175">
        <v>0</v>
      </c>
      <c r="G94" s="176">
        <f t="shared" si="0"/>
        <v>0</v>
      </c>
      <c r="O94" s="170">
        <v>2</v>
      </c>
      <c r="AA94" s="146">
        <v>12</v>
      </c>
      <c r="AB94" s="146">
        <v>0</v>
      </c>
      <c r="AC94" s="146">
        <v>48</v>
      </c>
      <c r="AZ94" s="146">
        <v>2</v>
      </c>
      <c r="BA94" s="146">
        <f t="shared" si="1"/>
        <v>0</v>
      </c>
      <c r="BB94" s="146">
        <f t="shared" si="2"/>
        <v>0</v>
      </c>
      <c r="BC94" s="146">
        <f t="shared" si="3"/>
        <v>0</v>
      </c>
      <c r="BD94" s="146">
        <f t="shared" si="4"/>
        <v>0</v>
      </c>
      <c r="BE94" s="146">
        <f t="shared" si="5"/>
        <v>0</v>
      </c>
      <c r="CA94" s="177">
        <v>12</v>
      </c>
      <c r="CB94" s="177">
        <v>0</v>
      </c>
      <c r="CZ94" s="146">
        <v>0</v>
      </c>
    </row>
    <row r="95" spans="1:104">
      <c r="A95" s="171">
        <v>43</v>
      </c>
      <c r="B95" s="172" t="s">
        <v>204</v>
      </c>
      <c r="C95" s="173" t="s">
        <v>205</v>
      </c>
      <c r="D95" s="174" t="s">
        <v>155</v>
      </c>
      <c r="E95" s="175">
        <v>2.5</v>
      </c>
      <c r="F95" s="175">
        <v>0</v>
      </c>
      <c r="G95" s="176">
        <f t="shared" si="0"/>
        <v>0</v>
      </c>
      <c r="O95" s="170">
        <v>2</v>
      </c>
      <c r="AA95" s="146">
        <v>12</v>
      </c>
      <c r="AB95" s="146">
        <v>0</v>
      </c>
      <c r="AC95" s="146">
        <v>49</v>
      </c>
      <c r="AZ95" s="146">
        <v>2</v>
      </c>
      <c r="BA95" s="146">
        <f t="shared" si="1"/>
        <v>0</v>
      </c>
      <c r="BB95" s="146">
        <f t="shared" si="2"/>
        <v>0</v>
      </c>
      <c r="BC95" s="146">
        <f t="shared" si="3"/>
        <v>0</v>
      </c>
      <c r="BD95" s="146">
        <f t="shared" si="4"/>
        <v>0</v>
      </c>
      <c r="BE95" s="146">
        <f t="shared" si="5"/>
        <v>0</v>
      </c>
      <c r="CA95" s="177">
        <v>12</v>
      </c>
      <c r="CB95" s="177">
        <v>0</v>
      </c>
      <c r="CZ95" s="146">
        <v>0</v>
      </c>
    </row>
    <row r="96" spans="1:104">
      <c r="A96" s="171">
        <v>44</v>
      </c>
      <c r="B96" s="172" t="s">
        <v>206</v>
      </c>
      <c r="C96" s="173" t="s">
        <v>207</v>
      </c>
      <c r="D96" s="174" t="s">
        <v>155</v>
      </c>
      <c r="E96" s="175">
        <v>14</v>
      </c>
      <c r="F96" s="175">
        <v>0</v>
      </c>
      <c r="G96" s="176">
        <f t="shared" si="0"/>
        <v>0</v>
      </c>
      <c r="O96" s="170">
        <v>2</v>
      </c>
      <c r="AA96" s="146">
        <v>12</v>
      </c>
      <c r="AB96" s="146">
        <v>0</v>
      </c>
      <c r="AC96" s="146">
        <v>51</v>
      </c>
      <c r="AZ96" s="146">
        <v>2</v>
      </c>
      <c r="BA96" s="146">
        <f t="shared" si="1"/>
        <v>0</v>
      </c>
      <c r="BB96" s="146">
        <f t="shared" si="2"/>
        <v>0</v>
      </c>
      <c r="BC96" s="146">
        <f t="shared" si="3"/>
        <v>0</v>
      </c>
      <c r="BD96" s="146">
        <f t="shared" si="4"/>
        <v>0</v>
      </c>
      <c r="BE96" s="146">
        <f t="shared" si="5"/>
        <v>0</v>
      </c>
      <c r="CA96" s="177">
        <v>12</v>
      </c>
      <c r="CB96" s="177">
        <v>0</v>
      </c>
      <c r="CZ96" s="146">
        <v>0</v>
      </c>
    </row>
    <row r="97" spans="1:104">
      <c r="A97" s="171">
        <v>45</v>
      </c>
      <c r="B97" s="172" t="s">
        <v>208</v>
      </c>
      <c r="C97" s="173" t="s">
        <v>209</v>
      </c>
      <c r="D97" s="174" t="s">
        <v>155</v>
      </c>
      <c r="E97" s="175">
        <v>7</v>
      </c>
      <c r="F97" s="175">
        <v>0</v>
      </c>
      <c r="G97" s="176">
        <f t="shared" si="0"/>
        <v>0</v>
      </c>
      <c r="O97" s="170">
        <v>2</v>
      </c>
      <c r="AA97" s="146">
        <v>12</v>
      </c>
      <c r="AB97" s="146">
        <v>0</v>
      </c>
      <c r="AC97" s="146">
        <v>54</v>
      </c>
      <c r="AZ97" s="146">
        <v>2</v>
      </c>
      <c r="BA97" s="146">
        <f t="shared" si="1"/>
        <v>0</v>
      </c>
      <c r="BB97" s="146">
        <f t="shared" si="2"/>
        <v>0</v>
      </c>
      <c r="BC97" s="146">
        <f t="shared" si="3"/>
        <v>0</v>
      </c>
      <c r="BD97" s="146">
        <f t="shared" si="4"/>
        <v>0</v>
      </c>
      <c r="BE97" s="146">
        <f t="shared" si="5"/>
        <v>0</v>
      </c>
      <c r="CA97" s="177">
        <v>12</v>
      </c>
      <c r="CB97" s="177">
        <v>0</v>
      </c>
      <c r="CZ97" s="146">
        <v>0</v>
      </c>
    </row>
    <row r="98" spans="1:104">
      <c r="A98" s="171">
        <v>46</v>
      </c>
      <c r="B98" s="172" t="s">
        <v>210</v>
      </c>
      <c r="C98" s="173" t="s">
        <v>211</v>
      </c>
      <c r="D98" s="174" t="s">
        <v>118</v>
      </c>
      <c r="E98" s="175">
        <v>2</v>
      </c>
      <c r="F98" s="175">
        <v>0</v>
      </c>
      <c r="G98" s="176">
        <f t="shared" si="0"/>
        <v>0</v>
      </c>
      <c r="O98" s="170">
        <v>2</v>
      </c>
      <c r="AA98" s="146">
        <v>12</v>
      </c>
      <c r="AB98" s="146">
        <v>0</v>
      </c>
      <c r="AC98" s="146">
        <v>57</v>
      </c>
      <c r="AZ98" s="146">
        <v>2</v>
      </c>
      <c r="BA98" s="146">
        <f t="shared" si="1"/>
        <v>0</v>
      </c>
      <c r="BB98" s="146">
        <f t="shared" si="2"/>
        <v>0</v>
      </c>
      <c r="BC98" s="146">
        <f t="shared" si="3"/>
        <v>0</v>
      </c>
      <c r="BD98" s="146">
        <f t="shared" si="4"/>
        <v>0</v>
      </c>
      <c r="BE98" s="146">
        <f t="shared" si="5"/>
        <v>0</v>
      </c>
      <c r="CA98" s="177">
        <v>12</v>
      </c>
      <c r="CB98" s="177">
        <v>0</v>
      </c>
      <c r="CZ98" s="146">
        <v>0</v>
      </c>
    </row>
    <row r="99" spans="1:104">
      <c r="A99" s="171">
        <v>47</v>
      </c>
      <c r="B99" s="172" t="s">
        <v>212</v>
      </c>
      <c r="C99" s="173" t="s">
        <v>213</v>
      </c>
      <c r="D99" s="174" t="s">
        <v>155</v>
      </c>
      <c r="E99" s="175">
        <v>7.45</v>
      </c>
      <c r="F99" s="175">
        <v>0</v>
      </c>
      <c r="G99" s="176">
        <f t="shared" si="0"/>
        <v>0</v>
      </c>
      <c r="O99" s="170">
        <v>2</v>
      </c>
      <c r="AA99" s="146">
        <v>12</v>
      </c>
      <c r="AB99" s="146">
        <v>0</v>
      </c>
      <c r="AC99" s="146">
        <v>59</v>
      </c>
      <c r="AZ99" s="146">
        <v>2</v>
      </c>
      <c r="BA99" s="146">
        <f t="shared" si="1"/>
        <v>0</v>
      </c>
      <c r="BB99" s="146">
        <f t="shared" si="2"/>
        <v>0</v>
      </c>
      <c r="BC99" s="146">
        <f t="shared" si="3"/>
        <v>0</v>
      </c>
      <c r="BD99" s="146">
        <f t="shared" si="4"/>
        <v>0</v>
      </c>
      <c r="BE99" s="146">
        <f t="shared" si="5"/>
        <v>0</v>
      </c>
      <c r="CA99" s="177">
        <v>12</v>
      </c>
      <c r="CB99" s="177">
        <v>0</v>
      </c>
      <c r="CZ99" s="146">
        <v>0</v>
      </c>
    </row>
    <row r="100" spans="1:104">
      <c r="A100" s="171">
        <v>48</v>
      </c>
      <c r="B100" s="172" t="s">
        <v>214</v>
      </c>
      <c r="C100" s="173" t="s">
        <v>215</v>
      </c>
      <c r="D100" s="174" t="s">
        <v>155</v>
      </c>
      <c r="E100" s="175">
        <v>6</v>
      </c>
      <c r="F100" s="175">
        <v>0</v>
      </c>
      <c r="G100" s="176">
        <f t="shared" si="0"/>
        <v>0</v>
      </c>
      <c r="O100" s="170">
        <v>2</v>
      </c>
      <c r="AA100" s="146">
        <v>12</v>
      </c>
      <c r="AB100" s="146">
        <v>0</v>
      </c>
      <c r="AC100" s="146">
        <v>60</v>
      </c>
      <c r="AZ100" s="146">
        <v>2</v>
      </c>
      <c r="BA100" s="146">
        <f t="shared" si="1"/>
        <v>0</v>
      </c>
      <c r="BB100" s="146">
        <f t="shared" si="2"/>
        <v>0</v>
      </c>
      <c r="BC100" s="146">
        <f t="shared" si="3"/>
        <v>0</v>
      </c>
      <c r="BD100" s="146">
        <f t="shared" si="4"/>
        <v>0</v>
      </c>
      <c r="BE100" s="146">
        <f t="shared" si="5"/>
        <v>0</v>
      </c>
      <c r="CA100" s="177">
        <v>12</v>
      </c>
      <c r="CB100" s="177">
        <v>0</v>
      </c>
      <c r="CZ100" s="146">
        <v>0</v>
      </c>
    </row>
    <row r="101" spans="1:104">
      <c r="A101" s="171">
        <v>49</v>
      </c>
      <c r="B101" s="172" t="s">
        <v>216</v>
      </c>
      <c r="C101" s="173" t="s">
        <v>217</v>
      </c>
      <c r="D101" s="174" t="s">
        <v>155</v>
      </c>
      <c r="E101" s="175">
        <v>40.799999999999997</v>
      </c>
      <c r="F101" s="175">
        <v>0</v>
      </c>
      <c r="G101" s="176">
        <f t="shared" si="0"/>
        <v>0</v>
      </c>
      <c r="O101" s="170">
        <v>2</v>
      </c>
      <c r="AA101" s="146">
        <v>12</v>
      </c>
      <c r="AB101" s="146">
        <v>0</v>
      </c>
      <c r="AC101" s="146">
        <v>62</v>
      </c>
      <c r="AZ101" s="146">
        <v>2</v>
      </c>
      <c r="BA101" s="146">
        <f t="shared" si="1"/>
        <v>0</v>
      </c>
      <c r="BB101" s="146">
        <f t="shared" si="2"/>
        <v>0</v>
      </c>
      <c r="BC101" s="146">
        <f t="shared" si="3"/>
        <v>0</v>
      </c>
      <c r="BD101" s="146">
        <f t="shared" si="4"/>
        <v>0</v>
      </c>
      <c r="BE101" s="146">
        <f t="shared" si="5"/>
        <v>0</v>
      </c>
      <c r="CA101" s="177">
        <v>12</v>
      </c>
      <c r="CB101" s="177">
        <v>0</v>
      </c>
      <c r="CZ101" s="146">
        <v>0</v>
      </c>
    </row>
    <row r="102" spans="1:104">
      <c r="A102" s="171">
        <v>50</v>
      </c>
      <c r="B102" s="172" t="s">
        <v>218</v>
      </c>
      <c r="C102" s="173" t="s">
        <v>219</v>
      </c>
      <c r="D102" s="174" t="s">
        <v>155</v>
      </c>
      <c r="E102" s="175">
        <v>5.6</v>
      </c>
      <c r="F102" s="175">
        <v>0</v>
      </c>
      <c r="G102" s="176">
        <f t="shared" si="0"/>
        <v>0</v>
      </c>
      <c r="O102" s="170">
        <v>2</v>
      </c>
      <c r="AA102" s="146">
        <v>12</v>
      </c>
      <c r="AB102" s="146">
        <v>0</v>
      </c>
      <c r="AC102" s="146">
        <v>64</v>
      </c>
      <c r="AZ102" s="146">
        <v>2</v>
      </c>
      <c r="BA102" s="146">
        <f t="shared" si="1"/>
        <v>0</v>
      </c>
      <c r="BB102" s="146">
        <f t="shared" si="2"/>
        <v>0</v>
      </c>
      <c r="BC102" s="146">
        <f t="shared" si="3"/>
        <v>0</v>
      </c>
      <c r="BD102" s="146">
        <f t="shared" si="4"/>
        <v>0</v>
      </c>
      <c r="BE102" s="146">
        <f t="shared" si="5"/>
        <v>0</v>
      </c>
      <c r="CA102" s="177">
        <v>12</v>
      </c>
      <c r="CB102" s="177">
        <v>0</v>
      </c>
      <c r="CZ102" s="146">
        <v>0</v>
      </c>
    </row>
    <row r="103" spans="1:104">
      <c r="A103" s="171">
        <v>51</v>
      </c>
      <c r="B103" s="172" t="s">
        <v>220</v>
      </c>
      <c r="C103" s="173" t="s">
        <v>221</v>
      </c>
      <c r="D103" s="174" t="s">
        <v>62</v>
      </c>
      <c r="E103" s="175"/>
      <c r="F103" s="175">
        <v>0</v>
      </c>
      <c r="G103" s="176">
        <f t="shared" si="0"/>
        <v>0</v>
      </c>
      <c r="O103" s="170">
        <v>2</v>
      </c>
      <c r="AA103" s="146">
        <v>7</v>
      </c>
      <c r="AB103" s="146">
        <v>1002</v>
      </c>
      <c r="AC103" s="146">
        <v>5</v>
      </c>
      <c r="AZ103" s="146">
        <v>2</v>
      </c>
      <c r="BA103" s="146">
        <f t="shared" si="1"/>
        <v>0</v>
      </c>
      <c r="BB103" s="146">
        <f t="shared" si="2"/>
        <v>0</v>
      </c>
      <c r="BC103" s="146">
        <f t="shared" si="3"/>
        <v>0</v>
      </c>
      <c r="BD103" s="146">
        <f t="shared" si="4"/>
        <v>0</v>
      </c>
      <c r="BE103" s="146">
        <f t="shared" si="5"/>
        <v>0</v>
      </c>
      <c r="CA103" s="177">
        <v>7</v>
      </c>
      <c r="CB103" s="177">
        <v>1002</v>
      </c>
      <c r="CZ103" s="146">
        <v>0</v>
      </c>
    </row>
    <row r="104" spans="1:104" ht="13">
      <c r="A104" s="184"/>
      <c r="B104" s="185" t="s">
        <v>74</v>
      </c>
      <c r="C104" s="186" t="str">
        <f>CONCATENATE(B56," ",C56)</f>
        <v>764 Konstrukce klempířské</v>
      </c>
      <c r="D104" s="187"/>
      <c r="E104" s="188"/>
      <c r="F104" s="189"/>
      <c r="G104" s="190">
        <f>SUM(G56:G103)</f>
        <v>0</v>
      </c>
      <c r="O104" s="170">
        <v>4</v>
      </c>
      <c r="BA104" s="191">
        <f>SUM(BA56:BA103)</f>
        <v>0</v>
      </c>
      <c r="BB104" s="191">
        <f>SUM(BB56:BB103)</f>
        <v>0</v>
      </c>
      <c r="BC104" s="191">
        <f>SUM(BC56:BC103)</f>
        <v>0</v>
      </c>
      <c r="BD104" s="191">
        <f>SUM(BD56:BD103)</f>
        <v>0</v>
      </c>
      <c r="BE104" s="191">
        <f>SUM(BE56:BE103)</f>
        <v>0</v>
      </c>
    </row>
    <row r="105" spans="1:104" ht="13">
      <c r="A105" s="163" t="s">
        <v>73</v>
      </c>
      <c r="B105" s="164" t="s">
        <v>222</v>
      </c>
      <c r="C105" s="165" t="s">
        <v>223</v>
      </c>
      <c r="D105" s="166"/>
      <c r="E105" s="167"/>
      <c r="F105" s="167"/>
      <c r="G105" s="168"/>
      <c r="H105" s="169"/>
      <c r="I105" s="169"/>
      <c r="O105" s="170">
        <v>1</v>
      </c>
    </row>
    <row r="106" spans="1:104">
      <c r="A106" s="171">
        <v>52</v>
      </c>
      <c r="B106" s="172" t="s">
        <v>224</v>
      </c>
      <c r="C106" s="173" t="s">
        <v>225</v>
      </c>
      <c r="D106" s="174" t="s">
        <v>118</v>
      </c>
      <c r="E106" s="175">
        <v>12</v>
      </c>
      <c r="F106" s="175">
        <v>0</v>
      </c>
      <c r="G106" s="176">
        <f>E106*F106</f>
        <v>0</v>
      </c>
      <c r="O106" s="170">
        <v>2</v>
      </c>
      <c r="AA106" s="146">
        <v>1</v>
      </c>
      <c r="AB106" s="146">
        <v>7</v>
      </c>
      <c r="AC106" s="146">
        <v>7</v>
      </c>
      <c r="AZ106" s="146">
        <v>2</v>
      </c>
      <c r="BA106" s="146">
        <f>IF(AZ106=1,G106,0)</f>
        <v>0</v>
      </c>
      <c r="BB106" s="146">
        <f>IF(AZ106=2,G106,0)</f>
        <v>0</v>
      </c>
      <c r="BC106" s="146">
        <f>IF(AZ106=3,G106,0)</f>
        <v>0</v>
      </c>
      <c r="BD106" s="146">
        <f>IF(AZ106=4,G106,0)</f>
        <v>0</v>
      </c>
      <c r="BE106" s="146">
        <f>IF(AZ106=5,G106,0)</f>
        <v>0</v>
      </c>
      <c r="CA106" s="177">
        <v>1</v>
      </c>
      <c r="CB106" s="177">
        <v>7</v>
      </c>
      <c r="CZ106" s="146">
        <v>0</v>
      </c>
    </row>
    <row r="107" spans="1:104">
      <c r="A107" s="171">
        <v>53</v>
      </c>
      <c r="B107" s="172" t="s">
        <v>226</v>
      </c>
      <c r="C107" s="173" t="s">
        <v>227</v>
      </c>
      <c r="D107" s="174" t="s">
        <v>82</v>
      </c>
      <c r="E107" s="175">
        <v>265</v>
      </c>
      <c r="F107" s="175">
        <v>0</v>
      </c>
      <c r="G107" s="176">
        <f>E107*F107</f>
        <v>0</v>
      </c>
      <c r="O107" s="170">
        <v>2</v>
      </c>
      <c r="AA107" s="146">
        <v>1</v>
      </c>
      <c r="AB107" s="146">
        <v>7</v>
      </c>
      <c r="AC107" s="146">
        <v>7</v>
      </c>
      <c r="AZ107" s="146">
        <v>2</v>
      </c>
      <c r="BA107" s="146">
        <f>IF(AZ107=1,G107,0)</f>
        <v>0</v>
      </c>
      <c r="BB107" s="146">
        <f>IF(AZ107=2,G107,0)</f>
        <v>0</v>
      </c>
      <c r="BC107" s="146">
        <f>IF(AZ107=3,G107,0)</f>
        <v>0</v>
      </c>
      <c r="BD107" s="146">
        <f>IF(AZ107=4,G107,0)</f>
        <v>0</v>
      </c>
      <c r="BE107" s="146">
        <f>IF(AZ107=5,G107,0)</f>
        <v>0</v>
      </c>
      <c r="CA107" s="177">
        <v>1</v>
      </c>
      <c r="CB107" s="177">
        <v>7</v>
      </c>
      <c r="CZ107" s="146">
        <v>0</v>
      </c>
    </row>
    <row r="108" spans="1:104">
      <c r="A108" s="178"/>
      <c r="B108" s="180"/>
      <c r="C108" s="224" t="s">
        <v>106</v>
      </c>
      <c r="D108" s="225"/>
      <c r="E108" s="181">
        <v>265</v>
      </c>
      <c r="F108" s="182"/>
      <c r="G108" s="183"/>
      <c r="M108" s="179" t="s">
        <v>106</v>
      </c>
      <c r="O108" s="170"/>
    </row>
    <row r="109" spans="1:104">
      <c r="A109" s="171">
        <v>54</v>
      </c>
      <c r="B109" s="172" t="s">
        <v>228</v>
      </c>
      <c r="C109" s="173" t="s">
        <v>229</v>
      </c>
      <c r="D109" s="174" t="s">
        <v>82</v>
      </c>
      <c r="E109" s="175">
        <v>320</v>
      </c>
      <c r="F109" s="175">
        <v>0</v>
      </c>
      <c r="G109" s="176">
        <f>E109*F109</f>
        <v>0</v>
      </c>
      <c r="O109" s="170">
        <v>2</v>
      </c>
      <c r="AA109" s="146">
        <v>1</v>
      </c>
      <c r="AB109" s="146">
        <v>7</v>
      </c>
      <c r="AC109" s="146">
        <v>7</v>
      </c>
      <c r="AZ109" s="146">
        <v>2</v>
      </c>
      <c r="BA109" s="146">
        <f>IF(AZ109=1,G109,0)</f>
        <v>0</v>
      </c>
      <c r="BB109" s="146">
        <f>IF(AZ109=2,G109,0)</f>
        <v>0</v>
      </c>
      <c r="BC109" s="146">
        <f>IF(AZ109=3,G109,0)</f>
        <v>0</v>
      </c>
      <c r="BD109" s="146">
        <f>IF(AZ109=4,G109,0)</f>
        <v>0</v>
      </c>
      <c r="BE109" s="146">
        <f>IF(AZ109=5,G109,0)</f>
        <v>0</v>
      </c>
      <c r="CA109" s="177">
        <v>1</v>
      </c>
      <c r="CB109" s="177">
        <v>7</v>
      </c>
      <c r="CZ109" s="146">
        <v>3.0000000000000001E-5</v>
      </c>
    </row>
    <row r="110" spans="1:104">
      <c r="A110" s="178"/>
      <c r="B110" s="180"/>
      <c r="C110" s="224" t="s">
        <v>230</v>
      </c>
      <c r="D110" s="225"/>
      <c r="E110" s="181">
        <v>0</v>
      </c>
      <c r="F110" s="182"/>
      <c r="G110" s="183"/>
      <c r="M110" s="179" t="s">
        <v>230</v>
      </c>
      <c r="O110" s="170"/>
    </row>
    <row r="111" spans="1:104">
      <c r="A111" s="178"/>
      <c r="B111" s="180"/>
      <c r="C111" s="224" t="s">
        <v>123</v>
      </c>
      <c r="D111" s="225"/>
      <c r="E111" s="181">
        <v>292.5</v>
      </c>
      <c r="F111" s="182"/>
      <c r="G111" s="183"/>
      <c r="M111" s="179" t="s">
        <v>123</v>
      </c>
      <c r="O111" s="170"/>
    </row>
    <row r="112" spans="1:104">
      <c r="A112" s="178"/>
      <c r="B112" s="180"/>
      <c r="C112" s="224" t="s">
        <v>231</v>
      </c>
      <c r="D112" s="225"/>
      <c r="E112" s="181">
        <v>0</v>
      </c>
      <c r="F112" s="182"/>
      <c r="G112" s="183"/>
      <c r="M112" s="179" t="s">
        <v>231</v>
      </c>
      <c r="O112" s="170"/>
    </row>
    <row r="113" spans="1:104">
      <c r="A113" s="178"/>
      <c r="B113" s="180"/>
      <c r="C113" s="224" t="s">
        <v>108</v>
      </c>
      <c r="D113" s="225"/>
      <c r="E113" s="181">
        <v>27.5</v>
      </c>
      <c r="F113" s="182"/>
      <c r="G113" s="183"/>
      <c r="M113" s="179" t="s">
        <v>108</v>
      </c>
      <c r="O113" s="170"/>
    </row>
    <row r="114" spans="1:104">
      <c r="A114" s="171">
        <v>55</v>
      </c>
      <c r="B114" s="172" t="s">
        <v>232</v>
      </c>
      <c r="C114" s="173" t="s">
        <v>233</v>
      </c>
      <c r="D114" s="174" t="s">
        <v>82</v>
      </c>
      <c r="E114" s="175">
        <v>351</v>
      </c>
      <c r="F114" s="175">
        <v>0</v>
      </c>
      <c r="G114" s="176">
        <f>E114*F114</f>
        <v>0</v>
      </c>
      <c r="O114" s="170">
        <v>2</v>
      </c>
      <c r="AA114" s="146">
        <v>3</v>
      </c>
      <c r="AB114" s="146">
        <v>7</v>
      </c>
      <c r="AC114" s="146">
        <v>67352438</v>
      </c>
      <c r="AZ114" s="146">
        <v>2</v>
      </c>
      <c r="BA114" s="146">
        <f>IF(AZ114=1,G114,0)</f>
        <v>0</v>
      </c>
      <c r="BB114" s="146">
        <f>IF(AZ114=2,G114,0)</f>
        <v>0</v>
      </c>
      <c r="BC114" s="146">
        <f>IF(AZ114=3,G114,0)</f>
        <v>0</v>
      </c>
      <c r="BD114" s="146">
        <f>IF(AZ114=4,G114,0)</f>
        <v>0</v>
      </c>
      <c r="BE114" s="146">
        <f>IF(AZ114=5,G114,0)</f>
        <v>0</v>
      </c>
      <c r="CA114" s="177">
        <v>3</v>
      </c>
      <c r="CB114" s="177">
        <v>7</v>
      </c>
      <c r="CZ114" s="146">
        <v>2.1000000000000001E-4</v>
      </c>
    </row>
    <row r="115" spans="1:104">
      <c r="A115" s="178"/>
      <c r="B115" s="180"/>
      <c r="C115" s="224" t="s">
        <v>234</v>
      </c>
      <c r="D115" s="225"/>
      <c r="E115" s="181">
        <v>351</v>
      </c>
      <c r="F115" s="182"/>
      <c r="G115" s="183"/>
      <c r="M115" s="179" t="s">
        <v>234</v>
      </c>
      <c r="O115" s="170"/>
    </row>
    <row r="116" spans="1:104">
      <c r="A116" s="171">
        <v>56</v>
      </c>
      <c r="B116" s="172" t="s">
        <v>235</v>
      </c>
      <c r="C116" s="173" t="s">
        <v>236</v>
      </c>
      <c r="D116" s="174" t="s">
        <v>82</v>
      </c>
      <c r="E116" s="175">
        <v>33</v>
      </c>
      <c r="F116" s="175">
        <v>0</v>
      </c>
      <c r="G116" s="176">
        <f>E116*F116</f>
        <v>0</v>
      </c>
      <c r="O116" s="170">
        <v>2</v>
      </c>
      <c r="AA116" s="146">
        <v>3</v>
      </c>
      <c r="AB116" s="146">
        <v>7</v>
      </c>
      <c r="AC116" s="146">
        <v>67352440</v>
      </c>
      <c r="AZ116" s="146">
        <v>2</v>
      </c>
      <c r="BA116" s="146">
        <f>IF(AZ116=1,G116,0)</f>
        <v>0</v>
      </c>
      <c r="BB116" s="146">
        <f>IF(AZ116=2,G116,0)</f>
        <v>0</v>
      </c>
      <c r="BC116" s="146">
        <f>IF(AZ116=3,G116,0)</f>
        <v>0</v>
      </c>
      <c r="BD116" s="146">
        <f>IF(AZ116=4,G116,0)</f>
        <v>0</v>
      </c>
      <c r="BE116" s="146">
        <f>IF(AZ116=5,G116,0)</f>
        <v>0</v>
      </c>
      <c r="CA116" s="177">
        <v>3</v>
      </c>
      <c r="CB116" s="177">
        <v>7</v>
      </c>
      <c r="CZ116" s="146">
        <v>5.0000000000000001E-4</v>
      </c>
    </row>
    <row r="117" spans="1:104">
      <c r="A117" s="178"/>
      <c r="B117" s="180"/>
      <c r="C117" s="224" t="s">
        <v>237</v>
      </c>
      <c r="D117" s="225"/>
      <c r="E117" s="181">
        <v>33</v>
      </c>
      <c r="F117" s="182"/>
      <c r="G117" s="183"/>
      <c r="M117" s="179" t="s">
        <v>237</v>
      </c>
      <c r="O117" s="170"/>
    </row>
    <row r="118" spans="1:104">
      <c r="A118" s="171">
        <v>57</v>
      </c>
      <c r="B118" s="172" t="s">
        <v>238</v>
      </c>
      <c r="C118" s="173" t="s">
        <v>239</v>
      </c>
      <c r="D118" s="174" t="s">
        <v>62</v>
      </c>
      <c r="E118" s="175"/>
      <c r="F118" s="175">
        <v>0</v>
      </c>
      <c r="G118" s="176">
        <f>E118*F118</f>
        <v>0</v>
      </c>
      <c r="O118" s="170">
        <v>2</v>
      </c>
      <c r="AA118" s="146">
        <v>7</v>
      </c>
      <c r="AB118" s="146">
        <v>1002</v>
      </c>
      <c r="AC118" s="146">
        <v>5</v>
      </c>
      <c r="AZ118" s="146">
        <v>2</v>
      </c>
      <c r="BA118" s="146">
        <f>IF(AZ118=1,G118,0)</f>
        <v>0</v>
      </c>
      <c r="BB118" s="146">
        <f>IF(AZ118=2,G118,0)</f>
        <v>0</v>
      </c>
      <c r="BC118" s="146">
        <f>IF(AZ118=3,G118,0)</f>
        <v>0</v>
      </c>
      <c r="BD118" s="146">
        <f>IF(AZ118=4,G118,0)</f>
        <v>0</v>
      </c>
      <c r="BE118" s="146">
        <f>IF(AZ118=5,G118,0)</f>
        <v>0</v>
      </c>
      <c r="CA118" s="177">
        <v>7</v>
      </c>
      <c r="CB118" s="177">
        <v>1002</v>
      </c>
      <c r="CZ118" s="146">
        <v>0</v>
      </c>
    </row>
    <row r="119" spans="1:104" ht="13">
      <c r="A119" s="184"/>
      <c r="B119" s="185" t="s">
        <v>74</v>
      </c>
      <c r="C119" s="186" t="str">
        <f>CONCATENATE(B105," ",C105)</f>
        <v>765 Krytiny tvrdé</v>
      </c>
      <c r="D119" s="187"/>
      <c r="E119" s="188"/>
      <c r="F119" s="189"/>
      <c r="G119" s="190">
        <f>SUM(G105:G118)</f>
        <v>0</v>
      </c>
      <c r="O119" s="170">
        <v>4</v>
      </c>
      <c r="BA119" s="191">
        <f>SUM(BA105:BA118)</f>
        <v>0</v>
      </c>
      <c r="BB119" s="191">
        <f>SUM(BB105:BB118)</f>
        <v>0</v>
      </c>
      <c r="BC119" s="191">
        <f>SUM(BC105:BC118)</f>
        <v>0</v>
      </c>
      <c r="BD119" s="191">
        <f>SUM(BD105:BD118)</f>
        <v>0</v>
      </c>
      <c r="BE119" s="191">
        <f>SUM(BE105:BE118)</f>
        <v>0</v>
      </c>
    </row>
    <row r="120" spans="1:104" ht="13">
      <c r="A120" s="163" t="s">
        <v>73</v>
      </c>
      <c r="B120" s="164" t="s">
        <v>240</v>
      </c>
      <c r="C120" s="165" t="s">
        <v>241</v>
      </c>
      <c r="D120" s="166"/>
      <c r="E120" s="167"/>
      <c r="F120" s="167"/>
      <c r="G120" s="168"/>
      <c r="H120" s="169"/>
      <c r="I120" s="169"/>
      <c r="O120" s="170">
        <v>1</v>
      </c>
    </row>
    <row r="121" spans="1:104">
      <c r="A121" s="171">
        <v>58</v>
      </c>
      <c r="B121" s="172" t="s">
        <v>242</v>
      </c>
      <c r="C121" s="173" t="s">
        <v>243</v>
      </c>
      <c r="D121" s="174" t="s">
        <v>244</v>
      </c>
      <c r="E121" s="175">
        <v>1</v>
      </c>
      <c r="F121" s="175">
        <v>0</v>
      </c>
      <c r="G121" s="176">
        <f>E121*F121</f>
        <v>0</v>
      </c>
      <c r="O121" s="170">
        <v>2</v>
      </c>
      <c r="AA121" s="146">
        <v>12</v>
      </c>
      <c r="AB121" s="146">
        <v>0</v>
      </c>
      <c r="AC121" s="146">
        <v>34</v>
      </c>
      <c r="AZ121" s="146">
        <v>4</v>
      </c>
      <c r="BA121" s="146">
        <f>IF(AZ121=1,G121,0)</f>
        <v>0</v>
      </c>
      <c r="BB121" s="146">
        <f>IF(AZ121=2,G121,0)</f>
        <v>0</v>
      </c>
      <c r="BC121" s="146">
        <f>IF(AZ121=3,G121,0)</f>
        <v>0</v>
      </c>
      <c r="BD121" s="146">
        <f>IF(AZ121=4,G121,0)</f>
        <v>0</v>
      </c>
      <c r="BE121" s="146">
        <f>IF(AZ121=5,G121,0)</f>
        <v>0</v>
      </c>
      <c r="CA121" s="177">
        <v>12</v>
      </c>
      <c r="CB121" s="177">
        <v>0</v>
      </c>
      <c r="CZ121" s="146">
        <v>0</v>
      </c>
    </row>
    <row r="122" spans="1:104">
      <c r="A122" s="171">
        <v>59</v>
      </c>
      <c r="B122" s="172" t="s">
        <v>245</v>
      </c>
      <c r="C122" s="173" t="s">
        <v>246</v>
      </c>
      <c r="D122" s="174" t="s">
        <v>62</v>
      </c>
      <c r="E122" s="175">
        <v>5</v>
      </c>
      <c r="F122" s="175">
        <v>0</v>
      </c>
      <c r="G122" s="176">
        <f>E122*F122</f>
        <v>0</v>
      </c>
      <c r="O122" s="170">
        <v>2</v>
      </c>
      <c r="AA122" s="146">
        <v>12</v>
      </c>
      <c r="AB122" s="146">
        <v>0</v>
      </c>
      <c r="AC122" s="146">
        <v>35</v>
      </c>
      <c r="AZ122" s="146">
        <v>4</v>
      </c>
      <c r="BA122" s="146">
        <f>IF(AZ122=1,G122,0)</f>
        <v>0</v>
      </c>
      <c r="BB122" s="146">
        <f>IF(AZ122=2,G122,0)</f>
        <v>0</v>
      </c>
      <c r="BC122" s="146">
        <f>IF(AZ122=3,G122,0)</f>
        <v>0</v>
      </c>
      <c r="BD122" s="146">
        <f>IF(AZ122=4,G122,0)</f>
        <v>0</v>
      </c>
      <c r="BE122" s="146">
        <f>IF(AZ122=5,G122,0)</f>
        <v>0</v>
      </c>
      <c r="CA122" s="177">
        <v>12</v>
      </c>
      <c r="CB122" s="177">
        <v>0</v>
      </c>
      <c r="CZ122" s="146">
        <v>0</v>
      </c>
    </row>
    <row r="123" spans="1:104" ht="13">
      <c r="A123" s="184"/>
      <c r="B123" s="185" t="s">
        <v>74</v>
      </c>
      <c r="C123" s="186" t="str">
        <f>CONCATENATE(B120," ",C120)</f>
        <v>M212 Hromosvod</v>
      </c>
      <c r="D123" s="187"/>
      <c r="E123" s="188"/>
      <c r="F123" s="189"/>
      <c r="G123" s="190">
        <f>SUM(G120:G122)</f>
        <v>0</v>
      </c>
      <c r="O123" s="170">
        <v>4</v>
      </c>
      <c r="BA123" s="191">
        <f>SUM(BA120:BA122)</f>
        <v>0</v>
      </c>
      <c r="BB123" s="191">
        <f>SUM(BB120:BB122)</f>
        <v>0</v>
      </c>
      <c r="BC123" s="191">
        <f>SUM(BC120:BC122)</f>
        <v>0</v>
      </c>
      <c r="BD123" s="191">
        <f>SUM(BD120:BD122)</f>
        <v>0</v>
      </c>
      <c r="BE123" s="191">
        <f>SUM(BE120:BE122)</f>
        <v>0</v>
      </c>
    </row>
    <row r="124" spans="1:104" ht="13">
      <c r="A124" s="163" t="s">
        <v>73</v>
      </c>
      <c r="B124" s="164" t="s">
        <v>247</v>
      </c>
      <c r="C124" s="165" t="s">
        <v>248</v>
      </c>
      <c r="D124" s="166"/>
      <c r="E124" s="167"/>
      <c r="F124" s="167"/>
      <c r="G124" s="168"/>
      <c r="H124" s="169"/>
      <c r="I124" s="169"/>
      <c r="O124" s="170">
        <v>1</v>
      </c>
    </row>
    <row r="125" spans="1:104">
      <c r="A125" s="171">
        <v>60</v>
      </c>
      <c r="B125" s="172" t="s">
        <v>249</v>
      </c>
      <c r="C125" s="173" t="s">
        <v>250</v>
      </c>
      <c r="D125" s="174" t="s">
        <v>92</v>
      </c>
      <c r="E125" s="175">
        <v>39.555754499999999</v>
      </c>
      <c r="F125" s="175">
        <v>0</v>
      </c>
      <c r="G125" s="176">
        <f t="shared" ref="G125:G133" si="6">E125*F125</f>
        <v>0</v>
      </c>
      <c r="O125" s="170">
        <v>2</v>
      </c>
      <c r="AA125" s="146">
        <v>8</v>
      </c>
      <c r="AB125" s="146">
        <v>0</v>
      </c>
      <c r="AC125" s="146">
        <v>3</v>
      </c>
      <c r="AZ125" s="146">
        <v>1</v>
      </c>
      <c r="BA125" s="146">
        <f t="shared" ref="BA125:BA133" si="7">IF(AZ125=1,G125,0)</f>
        <v>0</v>
      </c>
      <c r="BB125" s="146">
        <f t="shared" ref="BB125:BB133" si="8">IF(AZ125=2,G125,0)</f>
        <v>0</v>
      </c>
      <c r="BC125" s="146">
        <f t="shared" ref="BC125:BC133" si="9">IF(AZ125=3,G125,0)</f>
        <v>0</v>
      </c>
      <c r="BD125" s="146">
        <f t="shared" ref="BD125:BD133" si="10">IF(AZ125=4,G125,0)</f>
        <v>0</v>
      </c>
      <c r="BE125" s="146">
        <f t="shared" ref="BE125:BE133" si="11">IF(AZ125=5,G125,0)</f>
        <v>0</v>
      </c>
      <c r="CA125" s="177">
        <v>8</v>
      </c>
      <c r="CB125" s="177">
        <v>0</v>
      </c>
      <c r="CZ125" s="146">
        <v>0</v>
      </c>
    </row>
    <row r="126" spans="1:104">
      <c r="A126" s="171">
        <v>61</v>
      </c>
      <c r="B126" s="172" t="s">
        <v>251</v>
      </c>
      <c r="C126" s="173" t="s">
        <v>252</v>
      </c>
      <c r="D126" s="174" t="s">
        <v>92</v>
      </c>
      <c r="E126" s="175">
        <v>158.223018</v>
      </c>
      <c r="F126" s="175">
        <v>0</v>
      </c>
      <c r="G126" s="176">
        <f t="shared" si="6"/>
        <v>0</v>
      </c>
      <c r="O126" s="170">
        <v>2</v>
      </c>
      <c r="AA126" s="146">
        <v>8</v>
      </c>
      <c r="AB126" s="146">
        <v>0</v>
      </c>
      <c r="AC126" s="146">
        <v>3</v>
      </c>
      <c r="AZ126" s="146">
        <v>1</v>
      </c>
      <c r="BA126" s="146">
        <f t="shared" si="7"/>
        <v>0</v>
      </c>
      <c r="BB126" s="146">
        <f t="shared" si="8"/>
        <v>0</v>
      </c>
      <c r="BC126" s="146">
        <f t="shared" si="9"/>
        <v>0</v>
      </c>
      <c r="BD126" s="146">
        <f t="shared" si="10"/>
        <v>0</v>
      </c>
      <c r="BE126" s="146">
        <f t="shared" si="11"/>
        <v>0</v>
      </c>
      <c r="CA126" s="177">
        <v>8</v>
      </c>
      <c r="CB126" s="177">
        <v>0</v>
      </c>
      <c r="CZ126" s="146">
        <v>0</v>
      </c>
    </row>
    <row r="127" spans="1:104">
      <c r="A127" s="171">
        <v>62</v>
      </c>
      <c r="B127" s="172" t="s">
        <v>253</v>
      </c>
      <c r="C127" s="173" t="s">
        <v>254</v>
      </c>
      <c r="D127" s="174" t="s">
        <v>92</v>
      </c>
      <c r="E127" s="175">
        <v>39.555754499999999</v>
      </c>
      <c r="F127" s="175">
        <v>0</v>
      </c>
      <c r="G127" s="176">
        <f t="shared" si="6"/>
        <v>0</v>
      </c>
      <c r="O127" s="170">
        <v>2</v>
      </c>
      <c r="AA127" s="146">
        <v>8</v>
      </c>
      <c r="AB127" s="146">
        <v>0</v>
      </c>
      <c r="AC127" s="146">
        <v>3</v>
      </c>
      <c r="AZ127" s="146">
        <v>1</v>
      </c>
      <c r="BA127" s="146">
        <f t="shared" si="7"/>
        <v>0</v>
      </c>
      <c r="BB127" s="146">
        <f t="shared" si="8"/>
        <v>0</v>
      </c>
      <c r="BC127" s="146">
        <f t="shared" si="9"/>
        <v>0</v>
      </c>
      <c r="BD127" s="146">
        <f t="shared" si="10"/>
        <v>0</v>
      </c>
      <c r="BE127" s="146">
        <f t="shared" si="11"/>
        <v>0</v>
      </c>
      <c r="CA127" s="177">
        <v>8</v>
      </c>
      <c r="CB127" s="177">
        <v>0</v>
      </c>
      <c r="CZ127" s="146">
        <v>0</v>
      </c>
    </row>
    <row r="128" spans="1:104">
      <c r="A128" s="171">
        <v>63</v>
      </c>
      <c r="B128" s="172" t="s">
        <v>255</v>
      </c>
      <c r="C128" s="173" t="s">
        <v>256</v>
      </c>
      <c r="D128" s="174" t="s">
        <v>92</v>
      </c>
      <c r="E128" s="175">
        <v>751.55933549999997</v>
      </c>
      <c r="F128" s="175">
        <v>0</v>
      </c>
      <c r="G128" s="176">
        <f t="shared" si="6"/>
        <v>0</v>
      </c>
      <c r="O128" s="170">
        <v>2</v>
      </c>
      <c r="AA128" s="146">
        <v>8</v>
      </c>
      <c r="AB128" s="146">
        <v>0</v>
      </c>
      <c r="AC128" s="146">
        <v>3</v>
      </c>
      <c r="AZ128" s="146">
        <v>1</v>
      </c>
      <c r="BA128" s="146">
        <f t="shared" si="7"/>
        <v>0</v>
      </c>
      <c r="BB128" s="146">
        <f t="shared" si="8"/>
        <v>0</v>
      </c>
      <c r="BC128" s="146">
        <f t="shared" si="9"/>
        <v>0</v>
      </c>
      <c r="BD128" s="146">
        <f t="shared" si="10"/>
        <v>0</v>
      </c>
      <c r="BE128" s="146">
        <f t="shared" si="11"/>
        <v>0</v>
      </c>
      <c r="CA128" s="177">
        <v>8</v>
      </c>
      <c r="CB128" s="177">
        <v>0</v>
      </c>
      <c r="CZ128" s="146">
        <v>0</v>
      </c>
    </row>
    <row r="129" spans="1:104">
      <c r="A129" s="171">
        <v>64</v>
      </c>
      <c r="B129" s="172" t="s">
        <v>257</v>
      </c>
      <c r="C129" s="173" t="s">
        <v>258</v>
      </c>
      <c r="D129" s="174" t="s">
        <v>92</v>
      </c>
      <c r="E129" s="175">
        <v>39.555754499999999</v>
      </c>
      <c r="F129" s="175">
        <v>0</v>
      </c>
      <c r="G129" s="176">
        <f t="shared" si="6"/>
        <v>0</v>
      </c>
      <c r="O129" s="170">
        <v>2</v>
      </c>
      <c r="AA129" s="146">
        <v>8</v>
      </c>
      <c r="AB129" s="146">
        <v>0</v>
      </c>
      <c r="AC129" s="146">
        <v>3</v>
      </c>
      <c r="AZ129" s="146">
        <v>1</v>
      </c>
      <c r="BA129" s="146">
        <f t="shared" si="7"/>
        <v>0</v>
      </c>
      <c r="BB129" s="146">
        <f t="shared" si="8"/>
        <v>0</v>
      </c>
      <c r="BC129" s="146">
        <f t="shared" si="9"/>
        <v>0</v>
      </c>
      <c r="BD129" s="146">
        <f t="shared" si="10"/>
        <v>0</v>
      </c>
      <c r="BE129" s="146">
        <f t="shared" si="11"/>
        <v>0</v>
      </c>
      <c r="CA129" s="177">
        <v>8</v>
      </c>
      <c r="CB129" s="177">
        <v>0</v>
      </c>
      <c r="CZ129" s="146">
        <v>0</v>
      </c>
    </row>
    <row r="130" spans="1:104">
      <c r="A130" s="171">
        <v>65</v>
      </c>
      <c r="B130" s="172" t="s">
        <v>259</v>
      </c>
      <c r="C130" s="173" t="s">
        <v>260</v>
      </c>
      <c r="D130" s="174" t="s">
        <v>92</v>
      </c>
      <c r="E130" s="175">
        <v>158.223018</v>
      </c>
      <c r="F130" s="175">
        <v>0</v>
      </c>
      <c r="G130" s="176">
        <f t="shared" si="6"/>
        <v>0</v>
      </c>
      <c r="O130" s="170">
        <v>2</v>
      </c>
      <c r="AA130" s="146">
        <v>8</v>
      </c>
      <c r="AB130" s="146">
        <v>0</v>
      </c>
      <c r="AC130" s="146">
        <v>3</v>
      </c>
      <c r="AZ130" s="146">
        <v>1</v>
      </c>
      <c r="BA130" s="146">
        <f t="shared" si="7"/>
        <v>0</v>
      </c>
      <c r="BB130" s="146">
        <f t="shared" si="8"/>
        <v>0</v>
      </c>
      <c r="BC130" s="146">
        <f t="shared" si="9"/>
        <v>0</v>
      </c>
      <c r="BD130" s="146">
        <f t="shared" si="10"/>
        <v>0</v>
      </c>
      <c r="BE130" s="146">
        <f t="shared" si="11"/>
        <v>0</v>
      </c>
      <c r="CA130" s="177">
        <v>8</v>
      </c>
      <c r="CB130" s="177">
        <v>0</v>
      </c>
      <c r="CZ130" s="146">
        <v>0</v>
      </c>
    </row>
    <row r="131" spans="1:104">
      <c r="A131" s="171">
        <v>66</v>
      </c>
      <c r="B131" s="172" t="s">
        <v>261</v>
      </c>
      <c r="C131" s="173" t="s">
        <v>262</v>
      </c>
      <c r="D131" s="174" t="s">
        <v>92</v>
      </c>
      <c r="E131" s="175">
        <v>39.555754499999999</v>
      </c>
      <c r="F131" s="175">
        <v>0</v>
      </c>
      <c r="G131" s="176">
        <f t="shared" si="6"/>
        <v>0</v>
      </c>
      <c r="O131" s="170">
        <v>2</v>
      </c>
      <c r="AA131" s="146">
        <v>8</v>
      </c>
      <c r="AB131" s="146">
        <v>0</v>
      </c>
      <c r="AC131" s="146">
        <v>3</v>
      </c>
      <c r="AZ131" s="146">
        <v>1</v>
      </c>
      <c r="BA131" s="146">
        <f t="shared" si="7"/>
        <v>0</v>
      </c>
      <c r="BB131" s="146">
        <f t="shared" si="8"/>
        <v>0</v>
      </c>
      <c r="BC131" s="146">
        <f t="shared" si="9"/>
        <v>0</v>
      </c>
      <c r="BD131" s="146">
        <f t="shared" si="10"/>
        <v>0</v>
      </c>
      <c r="BE131" s="146">
        <f t="shared" si="11"/>
        <v>0</v>
      </c>
      <c r="CA131" s="177">
        <v>8</v>
      </c>
      <c r="CB131" s="177">
        <v>0</v>
      </c>
      <c r="CZ131" s="146">
        <v>0</v>
      </c>
    </row>
    <row r="132" spans="1:104">
      <c r="A132" s="171">
        <v>67</v>
      </c>
      <c r="B132" s="172" t="s">
        <v>263</v>
      </c>
      <c r="C132" s="173" t="s">
        <v>264</v>
      </c>
      <c r="D132" s="174" t="s">
        <v>92</v>
      </c>
      <c r="E132" s="175">
        <v>39.555754499999999</v>
      </c>
      <c r="F132" s="175">
        <v>0</v>
      </c>
      <c r="G132" s="176">
        <f t="shared" si="6"/>
        <v>0</v>
      </c>
      <c r="O132" s="170">
        <v>2</v>
      </c>
      <c r="AA132" s="146">
        <v>8</v>
      </c>
      <c r="AB132" s="146">
        <v>0</v>
      </c>
      <c r="AC132" s="146">
        <v>3</v>
      </c>
      <c r="AZ132" s="146">
        <v>1</v>
      </c>
      <c r="BA132" s="146">
        <f t="shared" si="7"/>
        <v>0</v>
      </c>
      <c r="BB132" s="146">
        <f t="shared" si="8"/>
        <v>0</v>
      </c>
      <c r="BC132" s="146">
        <f t="shared" si="9"/>
        <v>0</v>
      </c>
      <c r="BD132" s="146">
        <f t="shared" si="10"/>
        <v>0</v>
      </c>
      <c r="BE132" s="146">
        <f t="shared" si="11"/>
        <v>0</v>
      </c>
      <c r="CA132" s="177">
        <v>8</v>
      </c>
      <c r="CB132" s="177">
        <v>0</v>
      </c>
      <c r="CZ132" s="146">
        <v>0</v>
      </c>
    </row>
    <row r="133" spans="1:104">
      <c r="A133" s="171">
        <v>68</v>
      </c>
      <c r="B133" s="172" t="s">
        <v>265</v>
      </c>
      <c r="C133" s="173" t="s">
        <v>266</v>
      </c>
      <c r="D133" s="174" t="s">
        <v>92</v>
      </c>
      <c r="E133" s="175">
        <v>39.555754499999999</v>
      </c>
      <c r="F133" s="175">
        <v>0</v>
      </c>
      <c r="G133" s="176">
        <f t="shared" si="6"/>
        <v>0</v>
      </c>
      <c r="O133" s="170">
        <v>2</v>
      </c>
      <c r="AA133" s="146">
        <v>8</v>
      </c>
      <c r="AB133" s="146">
        <v>0</v>
      </c>
      <c r="AC133" s="146">
        <v>3</v>
      </c>
      <c r="AZ133" s="146">
        <v>1</v>
      </c>
      <c r="BA133" s="146">
        <f t="shared" si="7"/>
        <v>0</v>
      </c>
      <c r="BB133" s="146">
        <f t="shared" si="8"/>
        <v>0</v>
      </c>
      <c r="BC133" s="146">
        <f t="shared" si="9"/>
        <v>0</v>
      </c>
      <c r="BD133" s="146">
        <f t="shared" si="10"/>
        <v>0</v>
      </c>
      <c r="BE133" s="146">
        <f t="shared" si="11"/>
        <v>0</v>
      </c>
      <c r="CA133" s="177">
        <v>8</v>
      </c>
      <c r="CB133" s="177">
        <v>0</v>
      </c>
      <c r="CZ133" s="146">
        <v>0</v>
      </c>
    </row>
    <row r="134" spans="1:104" ht="13">
      <c r="A134" s="184"/>
      <c r="B134" s="185" t="s">
        <v>74</v>
      </c>
      <c r="C134" s="186" t="str">
        <f>CONCATENATE(B124," ",C124)</f>
        <v>D96 Přesuny suti a vybouraných hmot</v>
      </c>
      <c r="D134" s="187"/>
      <c r="E134" s="188"/>
      <c r="F134" s="189"/>
      <c r="G134" s="190">
        <f>SUM(G124:G133)</f>
        <v>0</v>
      </c>
      <c r="O134" s="170">
        <v>4</v>
      </c>
      <c r="BA134" s="191">
        <f>SUM(BA124:BA133)</f>
        <v>0</v>
      </c>
      <c r="BB134" s="191">
        <f>SUM(BB124:BB133)</f>
        <v>0</v>
      </c>
      <c r="BC134" s="191">
        <f>SUM(BC124:BC133)</f>
        <v>0</v>
      </c>
      <c r="BD134" s="191">
        <f>SUM(BD124:BD133)</f>
        <v>0</v>
      </c>
      <c r="BE134" s="191">
        <f>SUM(BE124:BE133)</f>
        <v>0</v>
      </c>
    </row>
    <row r="135" spans="1:104">
      <c r="E135" s="146"/>
    </row>
    <row r="136" spans="1:104">
      <c r="E136" s="146"/>
    </row>
    <row r="137" spans="1:104">
      <c r="E137" s="146"/>
    </row>
    <row r="138" spans="1:104">
      <c r="E138" s="146"/>
    </row>
    <row r="139" spans="1:104">
      <c r="E139" s="146"/>
    </row>
    <row r="140" spans="1:104">
      <c r="E140" s="146"/>
    </row>
    <row r="141" spans="1:104">
      <c r="E141" s="146"/>
    </row>
    <row r="142" spans="1:104">
      <c r="E142" s="146"/>
    </row>
    <row r="143" spans="1:104">
      <c r="E143" s="146"/>
    </row>
    <row r="144" spans="1:104">
      <c r="E144" s="146"/>
    </row>
    <row r="145" spans="1:7">
      <c r="E145" s="146"/>
    </row>
    <row r="146" spans="1:7">
      <c r="E146" s="146"/>
    </row>
    <row r="147" spans="1:7">
      <c r="E147" s="146"/>
    </row>
    <row r="148" spans="1:7">
      <c r="E148" s="146"/>
    </row>
    <row r="149" spans="1:7">
      <c r="E149" s="146"/>
    </row>
    <row r="150" spans="1:7">
      <c r="E150" s="146"/>
    </row>
    <row r="151" spans="1:7">
      <c r="E151" s="146"/>
    </row>
    <row r="152" spans="1:7">
      <c r="E152" s="146"/>
    </row>
    <row r="153" spans="1:7">
      <c r="E153" s="146"/>
    </row>
    <row r="154" spans="1:7">
      <c r="E154" s="146"/>
    </row>
    <row r="155" spans="1:7">
      <c r="E155" s="146"/>
    </row>
    <row r="156" spans="1:7">
      <c r="E156" s="146"/>
    </row>
    <row r="157" spans="1:7">
      <c r="E157" s="146"/>
    </row>
    <row r="158" spans="1:7">
      <c r="A158" s="192"/>
      <c r="B158" s="192"/>
      <c r="C158" s="192"/>
      <c r="D158" s="192"/>
      <c r="E158" s="192"/>
      <c r="F158" s="192"/>
      <c r="G158" s="192"/>
    </row>
    <row r="159" spans="1:7">
      <c r="A159" s="192"/>
      <c r="B159" s="192"/>
      <c r="C159" s="192"/>
      <c r="D159" s="192"/>
      <c r="E159" s="192"/>
      <c r="F159" s="192"/>
      <c r="G159" s="192"/>
    </row>
    <row r="160" spans="1:7">
      <c r="A160" s="192"/>
      <c r="B160" s="192"/>
      <c r="C160" s="192"/>
      <c r="D160" s="192"/>
      <c r="E160" s="192"/>
      <c r="F160" s="192"/>
      <c r="G160" s="192"/>
    </row>
    <row r="161" spans="1:7">
      <c r="A161" s="192"/>
      <c r="B161" s="192"/>
      <c r="C161" s="192"/>
      <c r="D161" s="192"/>
      <c r="E161" s="192"/>
      <c r="F161" s="192"/>
      <c r="G161" s="192"/>
    </row>
    <row r="162" spans="1:7">
      <c r="E162" s="146"/>
    </row>
    <row r="163" spans="1:7">
      <c r="E163" s="146"/>
    </row>
    <row r="164" spans="1:7">
      <c r="E164" s="146"/>
    </row>
    <row r="165" spans="1:7">
      <c r="E165" s="146"/>
    </row>
    <row r="166" spans="1:7">
      <c r="E166" s="146"/>
    </row>
    <row r="167" spans="1:7">
      <c r="E167" s="146"/>
    </row>
    <row r="168" spans="1:7">
      <c r="E168" s="146"/>
    </row>
    <row r="169" spans="1:7">
      <c r="E169" s="146"/>
    </row>
    <row r="170" spans="1:7">
      <c r="E170" s="146"/>
    </row>
    <row r="171" spans="1:7">
      <c r="E171" s="146"/>
    </row>
    <row r="172" spans="1:7">
      <c r="E172" s="146"/>
    </row>
    <row r="173" spans="1:7">
      <c r="E173" s="146"/>
    </row>
    <row r="174" spans="1:7">
      <c r="E174" s="146"/>
    </row>
    <row r="175" spans="1:7">
      <c r="E175" s="146"/>
    </row>
    <row r="176" spans="1:7">
      <c r="E176" s="146"/>
    </row>
    <row r="177" spans="5:5">
      <c r="E177" s="146"/>
    </row>
    <row r="178" spans="5:5">
      <c r="E178" s="146"/>
    </row>
    <row r="179" spans="5:5">
      <c r="E179" s="146"/>
    </row>
    <row r="180" spans="5:5">
      <c r="E180" s="146"/>
    </row>
    <row r="181" spans="5:5">
      <c r="E181" s="146"/>
    </row>
    <row r="182" spans="5:5">
      <c r="E182" s="146"/>
    </row>
    <row r="183" spans="5:5">
      <c r="E183" s="146"/>
    </row>
    <row r="184" spans="5:5">
      <c r="E184" s="146"/>
    </row>
    <row r="185" spans="5:5">
      <c r="E185" s="146"/>
    </row>
    <row r="186" spans="5:5">
      <c r="E186" s="146"/>
    </row>
    <row r="187" spans="5:5">
      <c r="E187" s="146"/>
    </row>
    <row r="188" spans="5:5">
      <c r="E188" s="146"/>
    </row>
    <row r="189" spans="5:5">
      <c r="E189" s="146"/>
    </row>
    <row r="190" spans="5:5">
      <c r="E190" s="146"/>
    </row>
    <row r="191" spans="5:5">
      <c r="E191" s="146"/>
    </row>
    <row r="192" spans="5:5">
      <c r="E192" s="146"/>
    </row>
    <row r="193" spans="1:7">
      <c r="A193" s="193"/>
      <c r="B193" s="193"/>
    </row>
    <row r="194" spans="1:7" ht="13">
      <c r="A194" s="192"/>
      <c r="B194" s="192"/>
      <c r="C194" s="195"/>
      <c r="D194" s="195"/>
      <c r="E194" s="196"/>
      <c r="F194" s="195"/>
      <c r="G194" s="197"/>
    </row>
    <row r="195" spans="1:7">
      <c r="A195" s="198"/>
      <c r="B195" s="198"/>
      <c r="C195" s="192"/>
      <c r="D195" s="192"/>
      <c r="E195" s="199"/>
      <c r="F195" s="192"/>
      <c r="G195" s="192"/>
    </row>
    <row r="196" spans="1:7">
      <c r="A196" s="192"/>
      <c r="B196" s="192"/>
      <c r="C196" s="192"/>
      <c r="D196" s="192"/>
      <c r="E196" s="199"/>
      <c r="F196" s="192"/>
      <c r="G196" s="192"/>
    </row>
    <row r="197" spans="1:7">
      <c r="A197" s="192"/>
      <c r="B197" s="192"/>
      <c r="C197" s="192"/>
      <c r="D197" s="192"/>
      <c r="E197" s="199"/>
      <c r="F197" s="192"/>
      <c r="G197" s="192"/>
    </row>
    <row r="198" spans="1:7">
      <c r="A198" s="192"/>
      <c r="B198" s="192"/>
      <c r="C198" s="192"/>
      <c r="D198" s="192"/>
      <c r="E198" s="199"/>
      <c r="F198" s="192"/>
      <c r="G198" s="192"/>
    </row>
    <row r="199" spans="1:7">
      <c r="A199" s="192"/>
      <c r="B199" s="192"/>
      <c r="C199" s="192"/>
      <c r="D199" s="192"/>
      <c r="E199" s="199"/>
      <c r="F199" s="192"/>
      <c r="G199" s="192"/>
    </row>
    <row r="200" spans="1:7">
      <c r="A200" s="192"/>
      <c r="B200" s="192"/>
      <c r="C200" s="192"/>
      <c r="D200" s="192"/>
      <c r="E200" s="199"/>
      <c r="F200" s="192"/>
      <c r="G200" s="192"/>
    </row>
    <row r="201" spans="1:7">
      <c r="A201" s="192"/>
      <c r="B201" s="192"/>
      <c r="C201" s="192"/>
      <c r="D201" s="192"/>
      <c r="E201" s="199"/>
      <c r="F201" s="192"/>
      <c r="G201" s="192"/>
    </row>
    <row r="202" spans="1:7">
      <c r="A202" s="192"/>
      <c r="B202" s="192"/>
      <c r="C202" s="192"/>
      <c r="D202" s="192"/>
      <c r="E202" s="199"/>
      <c r="F202" s="192"/>
      <c r="G202" s="192"/>
    </row>
    <row r="203" spans="1:7">
      <c r="A203" s="192"/>
      <c r="B203" s="192"/>
      <c r="C203" s="192"/>
      <c r="D203" s="192"/>
      <c r="E203" s="199"/>
      <c r="F203" s="192"/>
      <c r="G203" s="192"/>
    </row>
    <row r="204" spans="1:7">
      <c r="A204" s="192"/>
      <c r="B204" s="192"/>
      <c r="C204" s="192"/>
      <c r="D204" s="192"/>
      <c r="E204" s="199"/>
      <c r="F204" s="192"/>
      <c r="G204" s="192"/>
    </row>
    <row r="205" spans="1:7">
      <c r="A205" s="192"/>
      <c r="B205" s="192"/>
      <c r="C205" s="192"/>
      <c r="D205" s="192"/>
      <c r="E205" s="199"/>
      <c r="F205" s="192"/>
      <c r="G205" s="192"/>
    </row>
    <row r="206" spans="1:7">
      <c r="A206" s="192"/>
      <c r="B206" s="192"/>
      <c r="C206" s="192"/>
      <c r="D206" s="192"/>
      <c r="E206" s="199"/>
      <c r="F206" s="192"/>
      <c r="G206" s="192"/>
    </row>
    <row r="207" spans="1:7">
      <c r="A207" s="192"/>
      <c r="B207" s="192"/>
      <c r="C207" s="192"/>
      <c r="D207" s="192"/>
      <c r="E207" s="199"/>
      <c r="F207" s="192"/>
      <c r="G207" s="192"/>
    </row>
  </sheetData>
  <mergeCells count="46">
    <mergeCell ref="C18:D18"/>
    <mergeCell ref="C19:D19"/>
    <mergeCell ref="A1:G1"/>
    <mergeCell ref="A3:B3"/>
    <mergeCell ref="A4:B4"/>
    <mergeCell ref="E4:G4"/>
    <mergeCell ref="C9:D9"/>
    <mergeCell ref="C46:D46"/>
    <mergeCell ref="C47:D47"/>
    <mergeCell ref="C48:D48"/>
    <mergeCell ref="C24:D24"/>
    <mergeCell ref="C25:D25"/>
    <mergeCell ref="C26:D26"/>
    <mergeCell ref="C27:D27"/>
    <mergeCell ref="C29:D29"/>
    <mergeCell ref="C35:D35"/>
    <mergeCell ref="C36:D36"/>
    <mergeCell ref="C38:D38"/>
    <mergeCell ref="C40:D40"/>
    <mergeCell ref="C42:D42"/>
    <mergeCell ref="C77:D77"/>
    <mergeCell ref="C50:D50"/>
    <mergeCell ref="C51:D51"/>
    <mergeCell ref="C53:D53"/>
    <mergeCell ref="C58:D58"/>
    <mergeCell ref="C59:D59"/>
    <mergeCell ref="C61:D61"/>
    <mergeCell ref="C63:D63"/>
    <mergeCell ref="C65:D65"/>
    <mergeCell ref="C67:D67"/>
    <mergeCell ref="C69:D69"/>
    <mergeCell ref="C71:D71"/>
    <mergeCell ref="C73:D73"/>
    <mergeCell ref="C75:D75"/>
    <mergeCell ref="C115:D115"/>
    <mergeCell ref="C117:D117"/>
    <mergeCell ref="C79:D79"/>
    <mergeCell ref="C81:D81"/>
    <mergeCell ref="C83:D83"/>
    <mergeCell ref="C85:D85"/>
    <mergeCell ref="C86:D86"/>
    <mergeCell ref="C108:D108"/>
    <mergeCell ref="C110:D110"/>
    <mergeCell ref="C111:D111"/>
    <mergeCell ref="C112:D112"/>
    <mergeCell ref="C113:D113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Zdenek</dc:creator>
  <cp:lastModifiedBy>Olda</cp:lastModifiedBy>
  <dcterms:created xsi:type="dcterms:W3CDTF">2017-01-13T12:27:21Z</dcterms:created>
  <dcterms:modified xsi:type="dcterms:W3CDTF">2017-01-24T10:19:54Z</dcterms:modified>
</cp:coreProperties>
</file>