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7" activeTab="0"/>
  </bookViews>
  <sheets>
    <sheet name="1090-001 - Rodinný dům" sheetId="1" r:id="rId1"/>
  </sheets>
  <definedNames>
    <definedName name="body_kapitoly">#REF!</definedName>
    <definedName name="body_list_rkap">#REF!</definedName>
    <definedName name="body_rozpocty_rozpocty">#REF!</definedName>
    <definedName name="body_sumpolozky.0">#REF!</definedName>
    <definedName name="body_sumpolozky.1">#REF!</definedName>
    <definedName name="body_sumpolozky.2">#REF!</definedName>
    <definedName name="body_typy.0">#REF!</definedName>
    <definedName name="body_typy.1">#REF!</definedName>
    <definedName name="body_typy.2">#REF!</definedName>
    <definedName name="end_rozpocty_rozpocty">#REF!</definedName>
    <definedName name="_xlnm.Print_Area" localSheetId="0">('1090-001 - Rodinný dům'!#REF!,'1090-001 - Rodinný dům'!#REF!,'1090-001 - Rodinný dům'!$C$2:$R$46)</definedName>
    <definedName name="sum_kapitoly.0">#REF!</definedName>
    <definedName name="sum_kapitoly.1">#REF!</definedName>
    <definedName name="sum_kapitoly.2">#REF!</definedName>
    <definedName name="sum_list_rkap">#REF!</definedName>
    <definedName name="top_list_rkap">#REF!</definedName>
  </definedNames>
  <calcPr fullCalcOnLoad="1"/>
</workbook>
</file>

<file path=xl/sharedStrings.xml><?xml version="1.0" encoding="utf-8"?>
<sst xmlns="http://schemas.openxmlformats.org/spreadsheetml/2006/main" count="401" uniqueCount="99">
  <si>
    <t>List obsahuje:</t>
  </si>
  <si>
    <t>snížená</t>
  </si>
  <si>
    <t>D</t>
  </si>
  <si>
    <t>0</t>
  </si>
  <si>
    <t>1</t>
  </si>
  <si>
    <t>2</t>
  </si>
  <si>
    <t>1) Krycí list soupisu</t>
  </si>
  <si>
    <t>2) Rekapitulace</t>
  </si>
  <si>
    <t>3) Soupis prací</t>
  </si>
  <si>
    <t>Zpět na list:</t>
  </si>
  <si>
    <t>Rekapitulace stavby</t>
  </si>
  <si>
    <t>-1</t>
  </si>
  <si>
    <t>4</t>
  </si>
  <si>
    <t>ROZPOCET</t>
  </si>
  <si>
    <t>K</t>
  </si>
  <si>
    <t>podhled</t>
  </si>
  <si>
    <t>podkroví</t>
  </si>
  <si>
    <t xml:space="preserve">    713 - Izolace tepelné</t>
  </si>
  <si>
    <t xml:space="preserve">    763 - Konstrukce suché výstavby</t>
  </si>
  <si>
    <t>CS ÚRS 2013 01</t>
  </si>
  <si>
    <t>VV</t>
  </si>
  <si>
    <t>Součet</t>
  </si>
  <si>
    <t>m2</t>
  </si>
  <si>
    <t>16</t>
  </si>
  <si>
    <t>"1.NP"</t>
  </si>
  <si>
    <t>"2.NP"</t>
  </si>
  <si>
    <t>kus</t>
  </si>
  <si>
    <t>32</t>
  </si>
  <si>
    <t>M</t>
  </si>
  <si>
    <t>"1.04"  4,6</t>
  </si>
  <si>
    <t>105</t>
  </si>
  <si>
    <t>713111121</t>
  </si>
  <si>
    <t>Montáž izolace tepelné spodem stropů s uchycením drátem rohoží, pásů, dílců, desek</t>
  </si>
  <si>
    <t>-1413802992</t>
  </si>
  <si>
    <t>"dvě vrstvy"</t>
  </si>
  <si>
    <t>podkroví*2</t>
  </si>
  <si>
    <t>106</t>
  </si>
  <si>
    <t>631537110</t>
  </si>
  <si>
    <t>deska izolační ROCKWOOL ROCKMIN 600x1000x120 mm</t>
  </si>
  <si>
    <t>-1992800790</t>
  </si>
  <si>
    <t>podkroví*1,02</t>
  </si>
  <si>
    <t>107</t>
  </si>
  <si>
    <t>631537070</t>
  </si>
  <si>
    <t>deska izolační ROCKWOOL ROCKMIN 600x1000x160 mm</t>
  </si>
  <si>
    <t>-1373169285</t>
  </si>
  <si>
    <t>226</t>
  </si>
  <si>
    <t>763001</t>
  </si>
  <si>
    <t>příplatek za použítí voděodolné SDK desky</t>
  </si>
  <si>
    <t>-1151995224</t>
  </si>
  <si>
    <t>"1.04"  4,6+(2,135+0,6)*2,7</t>
  </si>
  <si>
    <t>"2.05"  4,1+(1,2+1)*2,5</t>
  </si>
  <si>
    <t>"2.06"  1+(0,9+1,01)*2,5</t>
  </si>
  <si>
    <t>227</t>
  </si>
  <si>
    <t>763111411</t>
  </si>
  <si>
    <t>SDK příčka tl 100 mm profil CW+UW 50 desky 2xA 12,5 TI 50 mm EI 60 Rw 50 dB</t>
  </si>
  <si>
    <t>-2128098658</t>
  </si>
  <si>
    <t>(2,7+0,8+0,5)*2,7</t>
  </si>
  <si>
    <t>-1,45*2,2</t>
  </si>
  <si>
    <t>(2,2+0,9)*2,7-0,7*1,97</t>
  </si>
  <si>
    <t>(2,2+0,9)*2</t>
  </si>
  <si>
    <t>9,2*2,5-1,3*1,2*0,5</t>
  </si>
  <si>
    <t>-0,8*1,97*2</t>
  </si>
  <si>
    <t>3,2*2,5</t>
  </si>
  <si>
    <t>1,2*2,5-0,8*1,97</t>
  </si>
  <si>
    <t>(1,2+0,9)*2,5</t>
  </si>
  <si>
    <t>229</t>
  </si>
  <si>
    <t>763121428</t>
  </si>
  <si>
    <t>SDK stěna předsazená tl 87,5 mm profil CW+UW 75 deska 1xH2 12,5 bez TI EI 15</t>
  </si>
  <si>
    <t>-261910975</t>
  </si>
  <si>
    <t>"1.04"  (1,2+2,135+1,4)*2,55</t>
  </si>
  <si>
    <t>"1.05"  0,685*2,55</t>
  </si>
  <si>
    <t>"2.05"  1*2,55</t>
  </si>
  <si>
    <t>"2.06"  0,9*2,55</t>
  </si>
  <si>
    <t>231</t>
  </si>
  <si>
    <t>763131451</t>
  </si>
  <si>
    <t>SDK podhled deska 1xH2 12,5 bez TI dvouvrstvá spodní kce profil CD+UD</t>
  </si>
  <si>
    <t>-950646532</t>
  </si>
  <si>
    <t>233</t>
  </si>
  <si>
    <t>763131751</t>
  </si>
  <si>
    <t>Montáž parotěsné zábrany do SDK podhledu</t>
  </si>
  <si>
    <t>1721475816</t>
  </si>
  <si>
    <t>234</t>
  </si>
  <si>
    <t>283292210</t>
  </si>
  <si>
    <t>fólie Dörken Delta - fol Reflex</t>
  </si>
  <si>
    <t>816413484</t>
  </si>
  <si>
    <t>podkroví*1,1</t>
  </si>
  <si>
    <t>235</t>
  </si>
  <si>
    <t>763161715</t>
  </si>
  <si>
    <t>SDK podkroví deska 1xA 15 bez TI dvouvrstvá spodní kce profil CD+UD REI 15</t>
  </si>
  <si>
    <t>-760798428</t>
  </si>
  <si>
    <t>(2*1,8+6,6)*6,7</t>
  </si>
  <si>
    <t>236</t>
  </si>
  <si>
    <t>763183123</t>
  </si>
  <si>
    <t>Montáž pouzdra posuvných dveří s jednou kapsou pro dvě křídla šířky do 1650 mm do SDK příčky</t>
  </si>
  <si>
    <t>241290571</t>
  </si>
  <si>
    <t>237</t>
  </si>
  <si>
    <t>5533167101</t>
  </si>
  <si>
    <t>pouzdro stavební  - dodávka</t>
  </si>
  <si>
    <t>9271643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</si>
</sst>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&quot; Kč&quot;"/>
    <numFmt numFmtId="170" formatCode="#,##0&quot; Kč&quot;"/>
  </numFmts>
  <fonts count="48">
    <font>
      <sz val="8"/>
      <name val="Trebuchet MS"/>
      <family val="2"/>
    </font>
    <font>
      <sz val="10"/>
      <name val="Arial"/>
      <family val="0"/>
    </font>
    <font>
      <sz val="10"/>
      <name val="Arial CE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u val="single"/>
      <sz val="8"/>
      <color indexed="12"/>
      <name val="Trebuchet MS"/>
      <family val="2"/>
    </font>
    <font>
      <sz val="8"/>
      <color indexed="55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>
      <alignment vertical="top" wrapText="1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0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3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5" fillId="33" borderId="0" xfId="36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167" fontId="9" fillId="0" borderId="0" xfId="0" applyNumberFormat="1" applyFont="1" applyAlignment="1">
      <alignment horizontal="right"/>
    </xf>
    <xf numFmtId="167" fontId="9" fillId="0" borderId="12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168" fontId="0" fillId="0" borderId="13" xfId="0" applyNumberFormat="1" applyFont="1" applyBorder="1" applyAlignment="1">
      <alignment horizontal="right" vertical="center"/>
    </xf>
    <xf numFmtId="0" fontId="7" fillId="34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7" fontId="7" fillId="0" borderId="0" xfId="0" applyNumberFormat="1" applyFont="1" applyAlignment="1">
      <alignment horizontal="right" vertical="center"/>
    </xf>
    <xf numFmtId="167" fontId="7" fillId="0" borderId="1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8" fontId="10" fillId="0" borderId="0" xfId="0" applyNumberFormat="1" applyFont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8" fontId="11" fillId="0" borderId="0" xfId="0" applyNumberFormat="1" applyFont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right" vertical="center"/>
    </xf>
    <xf numFmtId="0" fontId="5" fillId="33" borderId="0" xfId="36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left" vertical="center" wrapText="1"/>
    </xf>
    <xf numFmtId="164" fontId="0" fillId="34" borderId="13" xfId="0" applyNumberFormat="1" applyFont="1" applyFill="1" applyBorder="1" applyAlignment="1">
      <alignment horizontal="right" vertical="center"/>
    </xf>
    <xf numFmtId="164" fontId="0" fillId="0" borderId="13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right"/>
    </xf>
    <xf numFmtId="0" fontId="13" fillId="0" borderId="13" xfId="0" applyFont="1" applyBorder="1" applyAlignment="1">
      <alignment horizontal="left" vertical="center" wrapText="1"/>
    </xf>
    <xf numFmtId="164" fontId="13" fillId="34" borderId="13" xfId="0" applyNumberFormat="1" applyFont="1" applyFill="1" applyBorder="1" applyAlignment="1">
      <alignment horizontal="right" vertical="center"/>
    </xf>
    <xf numFmtId="164" fontId="13" fillId="0" borderId="13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0</xdr:row>
      <xdr:rowOff>285750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I50" sqref="I50"/>
    </sheetView>
  </sheetViews>
  <sheetFormatPr defaultColWidth="11.33203125" defaultRowHeight="12" customHeight="1"/>
  <cols>
    <col min="1" max="1" width="9" style="1" customWidth="1"/>
    <col min="2" max="2" width="1.83203125" style="1" customWidth="1"/>
    <col min="3" max="3" width="4.5" style="1" customWidth="1"/>
    <col min="4" max="4" width="4.66015625" style="1" customWidth="1"/>
    <col min="5" max="5" width="18.5" style="1" customWidth="1"/>
    <col min="6" max="7" width="12" style="1" customWidth="1"/>
    <col min="8" max="8" width="13.5" style="1" customWidth="1"/>
    <col min="9" max="9" width="7.5" style="1" customWidth="1"/>
    <col min="10" max="10" width="5.5" style="1" customWidth="1"/>
    <col min="11" max="11" width="12.33203125" style="1" customWidth="1"/>
    <col min="12" max="12" width="12.83203125" style="1" customWidth="1"/>
    <col min="13" max="14" width="6.5" style="1" customWidth="1"/>
    <col min="15" max="15" width="2.16015625" style="1" customWidth="1"/>
    <col min="16" max="16" width="13.5" style="1" customWidth="1"/>
    <col min="17" max="17" width="4.5" style="1" customWidth="1"/>
    <col min="18" max="18" width="15.66015625" style="1" customWidth="1"/>
    <col min="19" max="19" width="8.66015625" style="1" customWidth="1"/>
    <col min="20" max="28" width="0" style="1" hidden="1" customWidth="1"/>
    <col min="29" max="29" width="11.83203125" style="1" customWidth="1"/>
    <col min="30" max="30" width="16.16015625" style="1" customWidth="1"/>
    <col min="31" max="31" width="17.5" style="1" customWidth="1"/>
    <col min="32" max="43" width="11.33203125" style="2" customWidth="1"/>
    <col min="44" max="65" width="0" style="1" hidden="1" customWidth="1"/>
    <col min="66" max="16384" width="11.33203125" style="2" customWidth="1"/>
  </cols>
  <sheetData>
    <row r="1" spans="1:22" s="6" customFormat="1" ht="22.5" customHeight="1">
      <c r="A1" s="8"/>
      <c r="B1" s="3"/>
      <c r="C1" s="3"/>
      <c r="D1" s="4" t="s">
        <v>0</v>
      </c>
      <c r="E1" s="3"/>
      <c r="F1" s="5" t="s">
        <v>6</v>
      </c>
      <c r="G1" s="5"/>
      <c r="H1" s="49" t="s">
        <v>7</v>
      </c>
      <c r="I1" s="49"/>
      <c r="J1" s="49"/>
      <c r="K1" s="49"/>
      <c r="L1" s="5" t="s">
        <v>8</v>
      </c>
      <c r="M1" s="5"/>
      <c r="N1" s="3"/>
      <c r="O1" s="4" t="s">
        <v>9</v>
      </c>
      <c r="P1" s="3"/>
      <c r="Q1" s="3"/>
      <c r="R1" s="3"/>
      <c r="S1" s="5" t="s">
        <v>10</v>
      </c>
      <c r="T1" s="5"/>
      <c r="U1" s="8"/>
      <c r="V1" s="8"/>
    </row>
    <row r="2" spans="2:63" s="11" customFormat="1" ht="30" customHeight="1">
      <c r="B2" s="12"/>
      <c r="C2" s="11"/>
      <c r="D2" s="18" t="s">
        <v>17</v>
      </c>
      <c r="N2" s="55">
        <f>$BK$2</f>
        <v>0</v>
      </c>
      <c r="O2" s="55"/>
      <c r="P2" s="55"/>
      <c r="Q2" s="55"/>
      <c r="S2" s="12"/>
      <c r="T2" s="13"/>
      <c r="W2" s="14">
        <f>SUM($W$3:$W$9)</f>
        <v>0</v>
      </c>
      <c r="Y2" s="14">
        <f>SUM($Y$3:$Y$9)</f>
        <v>0.7241325999999999</v>
      </c>
      <c r="AA2" s="15">
        <f>SUM($AA$3:$AA$9)</f>
        <v>0</v>
      </c>
      <c r="AR2" s="16" t="s">
        <v>5</v>
      </c>
      <c r="AT2" s="16" t="s">
        <v>2</v>
      </c>
      <c r="AU2" s="16" t="s">
        <v>4</v>
      </c>
      <c r="AY2" s="16" t="s">
        <v>13</v>
      </c>
      <c r="BK2" s="17">
        <f>SUM($BK$3:$BK$9)</f>
        <v>0</v>
      </c>
    </row>
    <row r="3" spans="2:65" s="7" customFormat="1" ht="24" customHeight="1">
      <c r="B3" s="9"/>
      <c r="C3" s="19" t="s">
        <v>30</v>
      </c>
      <c r="D3" s="19" t="s">
        <v>14</v>
      </c>
      <c r="E3" s="20" t="s">
        <v>31</v>
      </c>
      <c r="F3" s="50" t="s">
        <v>32</v>
      </c>
      <c r="G3" s="50"/>
      <c r="H3" s="50"/>
      <c r="I3" s="50"/>
      <c r="J3" s="22" t="s">
        <v>22</v>
      </c>
      <c r="K3" s="23">
        <v>136.68</v>
      </c>
      <c r="L3" s="51"/>
      <c r="M3" s="51"/>
      <c r="N3" s="52">
        <f>ROUND($L$3*$K$3,2)</f>
        <v>0</v>
      </c>
      <c r="O3" s="52"/>
      <c r="P3" s="52"/>
      <c r="Q3" s="52"/>
      <c r="R3" s="21" t="s">
        <v>19</v>
      </c>
      <c r="S3" s="9"/>
      <c r="T3" s="24"/>
      <c r="U3" s="25" t="s">
        <v>1</v>
      </c>
      <c r="X3" s="26">
        <v>0.0003</v>
      </c>
      <c r="Y3" s="26">
        <f>$X$3*$K$3</f>
        <v>0.041004</v>
      </c>
      <c r="Z3" s="26">
        <v>0</v>
      </c>
      <c r="AA3" s="27">
        <f>$Z$3*$K$3</f>
        <v>0</v>
      </c>
      <c r="AR3" s="10" t="s">
        <v>23</v>
      </c>
      <c r="AT3" s="10" t="s">
        <v>14</v>
      </c>
      <c r="AU3" s="10" t="s">
        <v>5</v>
      </c>
      <c r="AY3" s="7" t="s">
        <v>13</v>
      </c>
      <c r="BE3" s="28">
        <f>IF($U$3="základní",$N$3,0)</f>
        <v>0</v>
      </c>
      <c r="BF3" s="28">
        <f>IF($U$3="snížená",$N$3,0)</f>
        <v>0</v>
      </c>
      <c r="BG3" s="28">
        <f>IF($U$3="zákl. přenesená",$N$3,0)</f>
        <v>0</v>
      </c>
      <c r="BH3" s="28">
        <f>IF($U$3="sníž. přenesená",$N$3,0)</f>
        <v>0</v>
      </c>
      <c r="BI3" s="28">
        <f>IF($U$3="nulová",$N$3,0)</f>
        <v>0</v>
      </c>
      <c r="BJ3" s="10" t="s">
        <v>5</v>
      </c>
      <c r="BK3" s="28">
        <f>ROUND($L$3*$K$3,2)</f>
        <v>0</v>
      </c>
      <c r="BL3" s="10" t="s">
        <v>23</v>
      </c>
      <c r="BM3" s="10" t="s">
        <v>33</v>
      </c>
    </row>
    <row r="4" spans="2:51" s="7" customFormat="1" ht="13.5" customHeight="1">
      <c r="B4" s="40"/>
      <c r="E4" s="41"/>
      <c r="F4" s="53" t="s">
        <v>34</v>
      </c>
      <c r="G4" s="53"/>
      <c r="H4" s="53"/>
      <c r="I4" s="53"/>
      <c r="K4" s="42"/>
      <c r="S4" s="40"/>
      <c r="T4" s="43"/>
      <c r="AA4" s="44"/>
      <c r="AT4" s="42" t="s">
        <v>20</v>
      </c>
      <c r="AU4" s="42" t="s">
        <v>5</v>
      </c>
      <c r="AV4" s="42" t="s">
        <v>4</v>
      </c>
      <c r="AW4" s="42" t="s">
        <v>11</v>
      </c>
      <c r="AX4" s="42" t="s">
        <v>3</v>
      </c>
      <c r="AY4" s="42" t="s">
        <v>13</v>
      </c>
    </row>
    <row r="5" spans="2:51" s="7" customFormat="1" ht="13.5" customHeight="1">
      <c r="B5" s="29"/>
      <c r="E5" s="34"/>
      <c r="F5" s="54" t="s">
        <v>35</v>
      </c>
      <c r="G5" s="54"/>
      <c r="H5" s="54"/>
      <c r="I5" s="54"/>
      <c r="K5" s="31">
        <v>136.68</v>
      </c>
      <c r="S5" s="29"/>
      <c r="T5" s="32"/>
      <c r="AA5" s="33"/>
      <c r="AT5" s="34" t="s">
        <v>20</v>
      </c>
      <c r="AU5" s="34" t="s">
        <v>5</v>
      </c>
      <c r="AV5" s="34" t="s">
        <v>5</v>
      </c>
      <c r="AW5" s="34" t="s">
        <v>11</v>
      </c>
      <c r="AX5" s="34" t="s">
        <v>4</v>
      </c>
      <c r="AY5" s="34" t="s">
        <v>13</v>
      </c>
    </row>
    <row r="6" spans="2:65" s="7" customFormat="1" ht="24" customHeight="1">
      <c r="B6" s="9"/>
      <c r="C6" s="45" t="s">
        <v>36</v>
      </c>
      <c r="D6" s="45" t="s">
        <v>28</v>
      </c>
      <c r="E6" s="46" t="s">
        <v>37</v>
      </c>
      <c r="F6" s="56" t="s">
        <v>38</v>
      </c>
      <c r="G6" s="56"/>
      <c r="H6" s="56"/>
      <c r="I6" s="56"/>
      <c r="J6" s="47" t="s">
        <v>22</v>
      </c>
      <c r="K6" s="48">
        <v>69.707</v>
      </c>
      <c r="L6" s="57"/>
      <c r="M6" s="57"/>
      <c r="N6" s="58">
        <f>ROUND($L$6*$K$6,2)</f>
        <v>0</v>
      </c>
      <c r="O6" s="58"/>
      <c r="P6" s="58"/>
      <c r="Q6" s="58"/>
      <c r="R6" s="21" t="s">
        <v>19</v>
      </c>
      <c r="S6" s="9"/>
      <c r="T6" s="24"/>
      <c r="U6" s="25" t="s">
        <v>1</v>
      </c>
      <c r="X6" s="26">
        <v>0.0042</v>
      </c>
      <c r="Y6" s="26">
        <f>$X$6*$K$6</f>
        <v>0.29276939999999996</v>
      </c>
      <c r="Z6" s="26">
        <v>0</v>
      </c>
      <c r="AA6" s="27">
        <f>$Z$6*$K$6</f>
        <v>0</v>
      </c>
      <c r="AR6" s="10" t="s">
        <v>27</v>
      </c>
      <c r="AT6" s="10" t="s">
        <v>28</v>
      </c>
      <c r="AU6" s="10" t="s">
        <v>5</v>
      </c>
      <c r="AY6" s="7" t="s">
        <v>13</v>
      </c>
      <c r="BE6" s="28">
        <f>IF($U$6="základní",$N$6,0)</f>
        <v>0</v>
      </c>
      <c r="BF6" s="28">
        <f>IF($U$6="snížená",$N$6,0)</f>
        <v>0</v>
      </c>
      <c r="BG6" s="28">
        <f>IF($U$6="zákl. přenesená",$N$6,0)</f>
        <v>0</v>
      </c>
      <c r="BH6" s="28">
        <f>IF($U$6="sníž. přenesená",$N$6,0)</f>
        <v>0</v>
      </c>
      <c r="BI6" s="28">
        <f>IF($U$6="nulová",$N$6,0)</f>
        <v>0</v>
      </c>
      <c r="BJ6" s="10" t="s">
        <v>5</v>
      </c>
      <c r="BK6" s="28">
        <f>ROUND($L$6*$K$6,2)</f>
        <v>0</v>
      </c>
      <c r="BL6" s="10" t="s">
        <v>23</v>
      </c>
      <c r="BM6" s="10" t="s">
        <v>39</v>
      </c>
    </row>
    <row r="7" spans="2:51" s="7" customFormat="1" ht="13.5" customHeight="1">
      <c r="B7" s="29"/>
      <c r="E7" s="30"/>
      <c r="F7" s="54" t="s">
        <v>40</v>
      </c>
      <c r="G7" s="54"/>
      <c r="H7" s="54"/>
      <c r="I7" s="54"/>
      <c r="K7" s="31">
        <v>69.707</v>
      </c>
      <c r="S7" s="29"/>
      <c r="T7" s="32"/>
      <c r="AA7" s="33"/>
      <c r="AT7" s="34" t="s">
        <v>20</v>
      </c>
      <c r="AU7" s="34" t="s">
        <v>5</v>
      </c>
      <c r="AV7" s="34" t="s">
        <v>5</v>
      </c>
      <c r="AW7" s="34" t="s">
        <v>11</v>
      </c>
      <c r="AX7" s="34" t="s">
        <v>4</v>
      </c>
      <c r="AY7" s="34" t="s">
        <v>13</v>
      </c>
    </row>
    <row r="8" spans="2:65" s="7" customFormat="1" ht="24" customHeight="1">
      <c r="B8" s="9"/>
      <c r="C8" s="45" t="s">
        <v>41</v>
      </c>
      <c r="D8" s="45" t="s">
        <v>28</v>
      </c>
      <c r="E8" s="46" t="s">
        <v>42</v>
      </c>
      <c r="F8" s="56" t="s">
        <v>43</v>
      </c>
      <c r="G8" s="56"/>
      <c r="H8" s="56"/>
      <c r="I8" s="56"/>
      <c r="J8" s="47" t="s">
        <v>22</v>
      </c>
      <c r="K8" s="48">
        <v>69.707</v>
      </c>
      <c r="L8" s="57"/>
      <c r="M8" s="57"/>
      <c r="N8" s="58">
        <f>ROUND($L$8*$K$8,2)</f>
        <v>0</v>
      </c>
      <c r="O8" s="58"/>
      <c r="P8" s="58"/>
      <c r="Q8" s="58"/>
      <c r="R8" s="21" t="s">
        <v>19</v>
      </c>
      <c r="S8" s="9"/>
      <c r="T8" s="24"/>
      <c r="U8" s="25" t="s">
        <v>1</v>
      </c>
      <c r="X8" s="26">
        <v>0.0056</v>
      </c>
      <c r="Y8" s="26">
        <f>$X$8*$K$8</f>
        <v>0.39035919999999996</v>
      </c>
      <c r="Z8" s="26">
        <v>0</v>
      </c>
      <c r="AA8" s="27">
        <f>$Z$8*$K$8</f>
        <v>0</v>
      </c>
      <c r="AR8" s="10" t="s">
        <v>27</v>
      </c>
      <c r="AT8" s="10" t="s">
        <v>28</v>
      </c>
      <c r="AU8" s="10" t="s">
        <v>5</v>
      </c>
      <c r="AY8" s="7" t="s">
        <v>13</v>
      </c>
      <c r="BE8" s="28">
        <f>IF($U$8="základní",$N$8,0)</f>
        <v>0</v>
      </c>
      <c r="BF8" s="28">
        <f>IF($U$8="snížená",$N$8,0)</f>
        <v>0</v>
      </c>
      <c r="BG8" s="28">
        <f>IF($U$8="zákl. přenesená",$N$8,0)</f>
        <v>0</v>
      </c>
      <c r="BH8" s="28">
        <f>IF($U$8="sníž. přenesená",$N$8,0)</f>
        <v>0</v>
      </c>
      <c r="BI8" s="28">
        <f>IF($U$8="nulová",$N$8,0)</f>
        <v>0</v>
      </c>
      <c r="BJ8" s="10" t="s">
        <v>5</v>
      </c>
      <c r="BK8" s="28">
        <f>ROUND($L$8*$K$8,2)</f>
        <v>0</v>
      </c>
      <c r="BL8" s="10" t="s">
        <v>23</v>
      </c>
      <c r="BM8" s="10" t="s">
        <v>44</v>
      </c>
    </row>
    <row r="9" spans="2:51" s="7" customFormat="1" ht="13.5" customHeight="1">
      <c r="B9" s="29"/>
      <c r="E9" s="30"/>
      <c r="F9" s="54" t="s">
        <v>40</v>
      </c>
      <c r="G9" s="54"/>
      <c r="H9" s="54"/>
      <c r="I9" s="54"/>
      <c r="K9" s="31">
        <v>69.707</v>
      </c>
      <c r="S9" s="29"/>
      <c r="T9" s="32"/>
      <c r="AA9" s="33"/>
      <c r="AT9" s="34" t="s">
        <v>20</v>
      </c>
      <c r="AU9" s="34" t="s">
        <v>5</v>
      </c>
      <c r="AV9" s="34" t="s">
        <v>5</v>
      </c>
      <c r="AW9" s="34" t="s">
        <v>11</v>
      </c>
      <c r="AX9" s="34" t="s">
        <v>4</v>
      </c>
      <c r="AY9" s="34" t="s">
        <v>13</v>
      </c>
    </row>
    <row r="10" spans="2:63" s="11" customFormat="1" ht="30" customHeight="1">
      <c r="B10" s="12"/>
      <c r="D10" s="18" t="s">
        <v>18</v>
      </c>
      <c r="N10" s="55">
        <f>$BK$10</f>
        <v>0</v>
      </c>
      <c r="O10" s="55"/>
      <c r="P10" s="55"/>
      <c r="Q10" s="55"/>
      <c r="S10" s="12"/>
      <c r="T10" s="13"/>
      <c r="W10" s="14">
        <f>SUM($W$11:$W$46)</f>
        <v>0</v>
      </c>
      <c r="Y10" s="14">
        <f>SUM($Y$11:$Y$46)</f>
        <v>3.8253882400000006</v>
      </c>
      <c r="AA10" s="15">
        <f>SUM($AA$11:$AA$46)</f>
        <v>0</v>
      </c>
      <c r="AR10" s="16" t="s">
        <v>5</v>
      </c>
      <c r="AT10" s="16" t="s">
        <v>2</v>
      </c>
      <c r="AU10" s="16" t="s">
        <v>4</v>
      </c>
      <c r="AY10" s="16" t="s">
        <v>13</v>
      </c>
      <c r="BK10" s="17">
        <f>SUM($BK$11:$BK$46)</f>
        <v>0</v>
      </c>
    </row>
    <row r="11" spans="2:65" s="7" customFormat="1" ht="13.5" customHeight="1">
      <c r="B11" s="9"/>
      <c r="C11" s="22" t="s">
        <v>45</v>
      </c>
      <c r="D11" s="22" t="s">
        <v>14</v>
      </c>
      <c r="E11" s="20" t="s">
        <v>46</v>
      </c>
      <c r="F11" s="50" t="s">
        <v>47</v>
      </c>
      <c r="G11" s="50"/>
      <c r="H11" s="50"/>
      <c r="I11" s="50"/>
      <c r="J11" s="22" t="s">
        <v>22</v>
      </c>
      <c r="K11" s="23">
        <v>27.36</v>
      </c>
      <c r="L11" s="51"/>
      <c r="M11" s="51"/>
      <c r="N11" s="52">
        <f>ROUND($L$11*$K$11,2)</f>
        <v>0</v>
      </c>
      <c r="O11" s="52"/>
      <c r="P11" s="52"/>
      <c r="Q11" s="52"/>
      <c r="R11" s="21"/>
      <c r="S11" s="9"/>
      <c r="T11" s="24"/>
      <c r="U11" s="25" t="s">
        <v>1</v>
      </c>
      <c r="X11" s="26">
        <v>0</v>
      </c>
      <c r="Y11" s="26">
        <f>$X$11*$K$11</f>
        <v>0</v>
      </c>
      <c r="Z11" s="26">
        <v>0</v>
      </c>
      <c r="AA11" s="27">
        <f>$Z$11*$K$11</f>
        <v>0</v>
      </c>
      <c r="AR11" s="10" t="s">
        <v>23</v>
      </c>
      <c r="AT11" s="10" t="s">
        <v>14</v>
      </c>
      <c r="AU11" s="10" t="s">
        <v>5</v>
      </c>
      <c r="AY11" s="10" t="s">
        <v>13</v>
      </c>
      <c r="BE11" s="28">
        <f>IF($U$11="základní",$N$11,0)</f>
        <v>0</v>
      </c>
      <c r="BF11" s="28">
        <f>IF($U$11="snížená",$N$11,0)</f>
        <v>0</v>
      </c>
      <c r="BG11" s="28">
        <f>IF($U$11="zákl. přenesená",$N$11,0)</f>
        <v>0</v>
      </c>
      <c r="BH11" s="28">
        <f>IF($U$11="sníž. přenesená",$N$11,0)</f>
        <v>0</v>
      </c>
      <c r="BI11" s="28">
        <f>IF($U$11="nulová",$N$11,0)</f>
        <v>0</v>
      </c>
      <c r="BJ11" s="10" t="s">
        <v>5</v>
      </c>
      <c r="BK11" s="28">
        <f>ROUND($L$11*$K$11,2)</f>
        <v>0</v>
      </c>
      <c r="BL11" s="10" t="s">
        <v>23</v>
      </c>
      <c r="BM11" s="10" t="s">
        <v>48</v>
      </c>
    </row>
    <row r="12" spans="2:51" s="7" customFormat="1" ht="13.5" customHeight="1">
      <c r="B12" s="29"/>
      <c r="E12" s="30"/>
      <c r="F12" s="54" t="s">
        <v>49</v>
      </c>
      <c r="G12" s="54"/>
      <c r="H12" s="54"/>
      <c r="I12" s="54"/>
      <c r="K12" s="31">
        <v>11.985</v>
      </c>
      <c r="S12" s="29"/>
      <c r="T12" s="32"/>
      <c r="AA12" s="33"/>
      <c r="AT12" s="34" t="s">
        <v>20</v>
      </c>
      <c r="AU12" s="34" t="s">
        <v>5</v>
      </c>
      <c r="AV12" s="34" t="s">
        <v>5</v>
      </c>
      <c r="AW12" s="34" t="s">
        <v>11</v>
      </c>
      <c r="AX12" s="34" t="s">
        <v>3</v>
      </c>
      <c r="AY12" s="34" t="s">
        <v>13</v>
      </c>
    </row>
    <row r="13" spans="2:51" s="7" customFormat="1" ht="13.5" customHeight="1">
      <c r="B13" s="29"/>
      <c r="E13" s="34"/>
      <c r="F13" s="54" t="s">
        <v>50</v>
      </c>
      <c r="G13" s="54"/>
      <c r="H13" s="54"/>
      <c r="I13" s="54"/>
      <c r="K13" s="31">
        <v>9.6</v>
      </c>
      <c r="S13" s="29"/>
      <c r="T13" s="32"/>
      <c r="AA13" s="33"/>
      <c r="AT13" s="34" t="s">
        <v>20</v>
      </c>
      <c r="AU13" s="34" t="s">
        <v>5</v>
      </c>
      <c r="AV13" s="34" t="s">
        <v>5</v>
      </c>
      <c r="AW13" s="34" t="s">
        <v>11</v>
      </c>
      <c r="AX13" s="34" t="s">
        <v>3</v>
      </c>
      <c r="AY13" s="34" t="s">
        <v>13</v>
      </c>
    </row>
    <row r="14" spans="2:51" s="7" customFormat="1" ht="13.5" customHeight="1">
      <c r="B14" s="29"/>
      <c r="E14" s="34"/>
      <c r="F14" s="54" t="s">
        <v>51</v>
      </c>
      <c r="G14" s="54"/>
      <c r="H14" s="54"/>
      <c r="I14" s="54"/>
      <c r="K14" s="31">
        <v>5.775</v>
      </c>
      <c r="S14" s="29"/>
      <c r="T14" s="32"/>
      <c r="AA14" s="33"/>
      <c r="AT14" s="34" t="s">
        <v>20</v>
      </c>
      <c r="AU14" s="34" t="s">
        <v>5</v>
      </c>
      <c r="AV14" s="34" t="s">
        <v>5</v>
      </c>
      <c r="AW14" s="34" t="s">
        <v>11</v>
      </c>
      <c r="AX14" s="34" t="s">
        <v>3</v>
      </c>
      <c r="AY14" s="34" t="s">
        <v>13</v>
      </c>
    </row>
    <row r="15" spans="2:51" s="7" customFormat="1" ht="13.5" customHeight="1">
      <c r="B15" s="35"/>
      <c r="E15" s="36"/>
      <c r="F15" s="59" t="s">
        <v>21</v>
      </c>
      <c r="G15" s="59"/>
      <c r="H15" s="59"/>
      <c r="I15" s="59"/>
      <c r="K15" s="37">
        <v>27.36</v>
      </c>
      <c r="S15" s="35"/>
      <c r="T15" s="38"/>
      <c r="AA15" s="39"/>
      <c r="AT15" s="36" t="s">
        <v>20</v>
      </c>
      <c r="AU15" s="36" t="s">
        <v>5</v>
      </c>
      <c r="AV15" s="36" t="s">
        <v>12</v>
      </c>
      <c r="AW15" s="36" t="s">
        <v>11</v>
      </c>
      <c r="AX15" s="36" t="s">
        <v>4</v>
      </c>
      <c r="AY15" s="36" t="s">
        <v>13</v>
      </c>
    </row>
    <row r="16" spans="2:65" s="7" customFormat="1" ht="24" customHeight="1">
      <c r="B16" s="9"/>
      <c r="C16" s="19" t="s">
        <v>52</v>
      </c>
      <c r="D16" s="19" t="s">
        <v>14</v>
      </c>
      <c r="E16" s="20" t="s">
        <v>53</v>
      </c>
      <c r="F16" s="50" t="s">
        <v>54</v>
      </c>
      <c r="G16" s="50"/>
      <c r="H16" s="50"/>
      <c r="I16" s="50"/>
      <c r="J16" s="22" t="s">
        <v>22</v>
      </c>
      <c r="K16" s="23">
        <v>54.543</v>
      </c>
      <c r="L16" s="51"/>
      <c r="M16" s="51"/>
      <c r="N16" s="52">
        <f>ROUND($L$16*$K$16,2)</f>
        <v>0</v>
      </c>
      <c r="O16" s="52"/>
      <c r="P16" s="52"/>
      <c r="Q16" s="52"/>
      <c r="R16" s="21" t="s">
        <v>19</v>
      </c>
      <c r="S16" s="9"/>
      <c r="T16" s="24"/>
      <c r="U16" s="25" t="s">
        <v>1</v>
      </c>
      <c r="X16" s="26">
        <v>0.04494</v>
      </c>
      <c r="Y16" s="26">
        <f>$X$16*$K$16</f>
        <v>2.45116242</v>
      </c>
      <c r="Z16" s="26">
        <v>0</v>
      </c>
      <c r="AA16" s="27">
        <f>$Z$16*$K$16</f>
        <v>0</v>
      </c>
      <c r="AR16" s="10" t="s">
        <v>23</v>
      </c>
      <c r="AT16" s="10" t="s">
        <v>14</v>
      </c>
      <c r="AU16" s="10" t="s">
        <v>5</v>
      </c>
      <c r="AY16" s="7" t="s">
        <v>13</v>
      </c>
      <c r="BE16" s="28">
        <f>IF($U$16="základní",$N$16,0)</f>
        <v>0</v>
      </c>
      <c r="BF16" s="28">
        <f>IF($U$16="snížená",$N$16,0)</f>
        <v>0</v>
      </c>
      <c r="BG16" s="28">
        <f>IF($U$16="zákl. přenesená",$N$16,0)</f>
        <v>0</v>
      </c>
      <c r="BH16" s="28">
        <f>IF($U$16="sníž. přenesená",$N$16,0)</f>
        <v>0</v>
      </c>
      <c r="BI16" s="28">
        <f>IF($U$16="nulová",$N$16,0)</f>
        <v>0</v>
      </c>
      <c r="BJ16" s="10" t="s">
        <v>5</v>
      </c>
      <c r="BK16" s="28">
        <f>ROUND($L$16*$K$16,2)</f>
        <v>0</v>
      </c>
      <c r="BL16" s="10" t="s">
        <v>23</v>
      </c>
      <c r="BM16" s="10" t="s">
        <v>55</v>
      </c>
    </row>
    <row r="17" spans="2:51" s="7" customFormat="1" ht="13.5" customHeight="1">
      <c r="B17" s="40"/>
      <c r="E17" s="41"/>
      <c r="F17" s="53" t="s">
        <v>24</v>
      </c>
      <c r="G17" s="53"/>
      <c r="H17" s="53"/>
      <c r="I17" s="53"/>
      <c r="K17" s="42"/>
      <c r="S17" s="40"/>
      <c r="T17" s="43"/>
      <c r="AA17" s="44"/>
      <c r="AT17" s="42" t="s">
        <v>20</v>
      </c>
      <c r="AU17" s="42" t="s">
        <v>5</v>
      </c>
      <c r="AV17" s="42" t="s">
        <v>4</v>
      </c>
      <c r="AW17" s="42" t="s">
        <v>11</v>
      </c>
      <c r="AX17" s="42" t="s">
        <v>3</v>
      </c>
      <c r="AY17" s="42" t="s">
        <v>13</v>
      </c>
    </row>
    <row r="18" spans="2:51" s="7" customFormat="1" ht="13.5" customHeight="1">
      <c r="B18" s="29"/>
      <c r="E18" s="34"/>
      <c r="F18" s="54" t="s">
        <v>56</v>
      </c>
      <c r="G18" s="54"/>
      <c r="H18" s="54"/>
      <c r="I18" s="54"/>
      <c r="K18" s="31">
        <v>10.8</v>
      </c>
      <c r="S18" s="29"/>
      <c r="T18" s="32"/>
      <c r="AA18" s="33"/>
      <c r="AT18" s="34" t="s">
        <v>20</v>
      </c>
      <c r="AU18" s="34" t="s">
        <v>5</v>
      </c>
      <c r="AV18" s="34" t="s">
        <v>5</v>
      </c>
      <c r="AW18" s="34" t="s">
        <v>11</v>
      </c>
      <c r="AX18" s="34" t="s">
        <v>3</v>
      </c>
      <c r="AY18" s="34" t="s">
        <v>13</v>
      </c>
    </row>
    <row r="19" spans="2:51" s="7" customFormat="1" ht="13.5" customHeight="1">
      <c r="B19" s="29"/>
      <c r="E19" s="34"/>
      <c r="F19" s="54" t="s">
        <v>57</v>
      </c>
      <c r="G19" s="54"/>
      <c r="H19" s="54"/>
      <c r="I19" s="54"/>
      <c r="K19" s="31">
        <v>-3.19</v>
      </c>
      <c r="S19" s="29"/>
      <c r="T19" s="32"/>
      <c r="AA19" s="33"/>
      <c r="AT19" s="34" t="s">
        <v>20</v>
      </c>
      <c r="AU19" s="34" t="s">
        <v>5</v>
      </c>
      <c r="AV19" s="34" t="s">
        <v>5</v>
      </c>
      <c r="AW19" s="34" t="s">
        <v>11</v>
      </c>
      <c r="AX19" s="34" t="s">
        <v>3</v>
      </c>
      <c r="AY19" s="34" t="s">
        <v>13</v>
      </c>
    </row>
    <row r="20" spans="2:51" s="7" customFormat="1" ht="13.5" customHeight="1">
      <c r="B20" s="29"/>
      <c r="E20" s="34"/>
      <c r="F20" s="54" t="s">
        <v>58</v>
      </c>
      <c r="G20" s="54"/>
      <c r="H20" s="54"/>
      <c r="I20" s="54"/>
      <c r="K20" s="31">
        <v>6.991</v>
      </c>
      <c r="S20" s="29"/>
      <c r="T20" s="32"/>
      <c r="AA20" s="33"/>
      <c r="AT20" s="34" t="s">
        <v>20</v>
      </c>
      <c r="AU20" s="34" t="s">
        <v>5</v>
      </c>
      <c r="AV20" s="34" t="s">
        <v>5</v>
      </c>
      <c r="AW20" s="34" t="s">
        <v>11</v>
      </c>
      <c r="AX20" s="34" t="s">
        <v>3</v>
      </c>
      <c r="AY20" s="34" t="s">
        <v>13</v>
      </c>
    </row>
    <row r="21" spans="2:51" s="7" customFormat="1" ht="13.5" customHeight="1">
      <c r="B21" s="40"/>
      <c r="E21" s="42"/>
      <c r="F21" s="53" t="s">
        <v>25</v>
      </c>
      <c r="G21" s="53"/>
      <c r="H21" s="53"/>
      <c r="I21" s="53"/>
      <c r="K21" s="42"/>
      <c r="S21" s="40"/>
      <c r="T21" s="43"/>
      <c r="AA21" s="44"/>
      <c r="AT21" s="42" t="s">
        <v>20</v>
      </c>
      <c r="AU21" s="42" t="s">
        <v>5</v>
      </c>
      <c r="AV21" s="42" t="s">
        <v>4</v>
      </c>
      <c r="AW21" s="42" t="s">
        <v>11</v>
      </c>
      <c r="AX21" s="42" t="s">
        <v>3</v>
      </c>
      <c r="AY21" s="42" t="s">
        <v>13</v>
      </c>
    </row>
    <row r="22" spans="2:51" s="7" customFormat="1" ht="13.5" customHeight="1">
      <c r="B22" s="29"/>
      <c r="E22" s="34"/>
      <c r="F22" s="54" t="s">
        <v>59</v>
      </c>
      <c r="G22" s="54"/>
      <c r="H22" s="54"/>
      <c r="I22" s="54"/>
      <c r="K22" s="31">
        <v>6.2</v>
      </c>
      <c r="S22" s="29"/>
      <c r="T22" s="32"/>
      <c r="AA22" s="33"/>
      <c r="AT22" s="34" t="s">
        <v>20</v>
      </c>
      <c r="AU22" s="34" t="s">
        <v>5</v>
      </c>
      <c r="AV22" s="34" t="s">
        <v>5</v>
      </c>
      <c r="AW22" s="34" t="s">
        <v>11</v>
      </c>
      <c r="AX22" s="34" t="s">
        <v>3</v>
      </c>
      <c r="AY22" s="34" t="s">
        <v>13</v>
      </c>
    </row>
    <row r="23" spans="2:51" s="7" customFormat="1" ht="13.5" customHeight="1">
      <c r="B23" s="29"/>
      <c r="E23" s="34"/>
      <c r="F23" s="54" t="s">
        <v>60</v>
      </c>
      <c r="G23" s="54"/>
      <c r="H23" s="54"/>
      <c r="I23" s="54"/>
      <c r="K23" s="31">
        <v>22.22</v>
      </c>
      <c r="S23" s="29"/>
      <c r="T23" s="32"/>
      <c r="AA23" s="33"/>
      <c r="AT23" s="34" t="s">
        <v>20</v>
      </c>
      <c r="AU23" s="34" t="s">
        <v>5</v>
      </c>
      <c r="AV23" s="34" t="s">
        <v>5</v>
      </c>
      <c r="AW23" s="34" t="s">
        <v>11</v>
      </c>
      <c r="AX23" s="34" t="s">
        <v>3</v>
      </c>
      <c r="AY23" s="34" t="s">
        <v>13</v>
      </c>
    </row>
    <row r="24" spans="2:51" s="7" customFormat="1" ht="13.5" customHeight="1">
      <c r="B24" s="29"/>
      <c r="E24" s="34"/>
      <c r="F24" s="54" t="s">
        <v>61</v>
      </c>
      <c r="G24" s="54"/>
      <c r="H24" s="54"/>
      <c r="I24" s="54"/>
      <c r="K24" s="31">
        <v>-3.152</v>
      </c>
      <c r="S24" s="29"/>
      <c r="T24" s="32"/>
      <c r="AA24" s="33"/>
      <c r="AT24" s="34" t="s">
        <v>20</v>
      </c>
      <c r="AU24" s="34" t="s">
        <v>5</v>
      </c>
      <c r="AV24" s="34" t="s">
        <v>5</v>
      </c>
      <c r="AW24" s="34" t="s">
        <v>11</v>
      </c>
      <c r="AX24" s="34" t="s">
        <v>3</v>
      </c>
      <c r="AY24" s="34" t="s">
        <v>13</v>
      </c>
    </row>
    <row r="25" spans="2:51" s="7" customFormat="1" ht="13.5" customHeight="1">
      <c r="B25" s="29"/>
      <c r="E25" s="34"/>
      <c r="F25" s="54" t="s">
        <v>62</v>
      </c>
      <c r="G25" s="54"/>
      <c r="H25" s="54"/>
      <c r="I25" s="54"/>
      <c r="K25" s="31">
        <v>8</v>
      </c>
      <c r="S25" s="29"/>
      <c r="T25" s="32"/>
      <c r="AA25" s="33"/>
      <c r="AT25" s="34" t="s">
        <v>20</v>
      </c>
      <c r="AU25" s="34" t="s">
        <v>5</v>
      </c>
      <c r="AV25" s="34" t="s">
        <v>5</v>
      </c>
      <c r="AW25" s="34" t="s">
        <v>11</v>
      </c>
      <c r="AX25" s="34" t="s">
        <v>3</v>
      </c>
      <c r="AY25" s="34" t="s">
        <v>13</v>
      </c>
    </row>
    <row r="26" spans="2:51" s="7" customFormat="1" ht="13.5" customHeight="1">
      <c r="B26" s="29"/>
      <c r="E26" s="34"/>
      <c r="F26" s="54" t="s">
        <v>63</v>
      </c>
      <c r="G26" s="54"/>
      <c r="H26" s="54"/>
      <c r="I26" s="54"/>
      <c r="K26" s="31">
        <v>1.424</v>
      </c>
      <c r="S26" s="29"/>
      <c r="T26" s="32"/>
      <c r="AA26" s="33"/>
      <c r="AT26" s="34" t="s">
        <v>20</v>
      </c>
      <c r="AU26" s="34" t="s">
        <v>5</v>
      </c>
      <c r="AV26" s="34" t="s">
        <v>5</v>
      </c>
      <c r="AW26" s="34" t="s">
        <v>11</v>
      </c>
      <c r="AX26" s="34" t="s">
        <v>3</v>
      </c>
      <c r="AY26" s="34" t="s">
        <v>13</v>
      </c>
    </row>
    <row r="27" spans="2:51" s="7" customFormat="1" ht="13.5" customHeight="1">
      <c r="B27" s="29"/>
      <c r="E27" s="34"/>
      <c r="F27" s="54" t="s">
        <v>64</v>
      </c>
      <c r="G27" s="54"/>
      <c r="H27" s="54"/>
      <c r="I27" s="54"/>
      <c r="K27" s="31">
        <v>5.25</v>
      </c>
      <c r="S27" s="29"/>
      <c r="T27" s="32"/>
      <c r="AA27" s="33"/>
      <c r="AT27" s="34" t="s">
        <v>20</v>
      </c>
      <c r="AU27" s="34" t="s">
        <v>5</v>
      </c>
      <c r="AV27" s="34" t="s">
        <v>5</v>
      </c>
      <c r="AW27" s="34" t="s">
        <v>11</v>
      </c>
      <c r="AX27" s="34" t="s">
        <v>3</v>
      </c>
      <c r="AY27" s="34" t="s">
        <v>13</v>
      </c>
    </row>
    <row r="28" spans="2:51" s="7" customFormat="1" ht="13.5" customHeight="1">
      <c r="B28" s="35"/>
      <c r="E28" s="36"/>
      <c r="F28" s="59" t="s">
        <v>21</v>
      </c>
      <c r="G28" s="59"/>
      <c r="H28" s="59"/>
      <c r="I28" s="59"/>
      <c r="K28" s="37">
        <v>54.543</v>
      </c>
      <c r="S28" s="35"/>
      <c r="T28" s="38"/>
      <c r="AA28" s="39"/>
      <c r="AT28" s="36" t="s">
        <v>20</v>
      </c>
      <c r="AU28" s="36" t="s">
        <v>5</v>
      </c>
      <c r="AV28" s="36" t="s">
        <v>12</v>
      </c>
      <c r="AW28" s="36" t="s">
        <v>11</v>
      </c>
      <c r="AX28" s="36" t="s">
        <v>4</v>
      </c>
      <c r="AY28" s="36" t="s">
        <v>13</v>
      </c>
    </row>
    <row r="29" spans="2:65" s="7" customFormat="1" ht="24" customHeight="1">
      <c r="B29" s="9"/>
      <c r="C29" s="22" t="s">
        <v>65</v>
      </c>
      <c r="D29" s="22" t="s">
        <v>14</v>
      </c>
      <c r="E29" s="20" t="s">
        <v>66</v>
      </c>
      <c r="F29" s="50" t="s">
        <v>67</v>
      </c>
      <c r="G29" s="50"/>
      <c r="H29" s="50"/>
      <c r="I29" s="50"/>
      <c r="J29" s="22" t="s">
        <v>22</v>
      </c>
      <c r="K29" s="23">
        <v>18.666</v>
      </c>
      <c r="L29" s="51"/>
      <c r="M29" s="51"/>
      <c r="N29" s="52">
        <f>ROUND($L$29*$K$29,2)</f>
        <v>0</v>
      </c>
      <c r="O29" s="52"/>
      <c r="P29" s="52"/>
      <c r="Q29" s="52"/>
      <c r="R29" s="21" t="s">
        <v>19</v>
      </c>
      <c r="S29" s="9"/>
      <c r="T29" s="24"/>
      <c r="U29" s="25" t="s">
        <v>1</v>
      </c>
      <c r="X29" s="26">
        <v>0.01544</v>
      </c>
      <c r="Y29" s="26">
        <f>$X$29*$K$29</f>
        <v>0.28820304</v>
      </c>
      <c r="Z29" s="26">
        <v>0</v>
      </c>
      <c r="AA29" s="27">
        <f>$Z$29*$K$29</f>
        <v>0</v>
      </c>
      <c r="AR29" s="10" t="s">
        <v>23</v>
      </c>
      <c r="AT29" s="10" t="s">
        <v>14</v>
      </c>
      <c r="AU29" s="10" t="s">
        <v>5</v>
      </c>
      <c r="AY29" s="10" t="s">
        <v>13</v>
      </c>
      <c r="BE29" s="28">
        <f>IF($U$29="základní",$N$29,0)</f>
        <v>0</v>
      </c>
      <c r="BF29" s="28">
        <f>IF($U$29="snížená",$N$29,0)</f>
        <v>0</v>
      </c>
      <c r="BG29" s="28">
        <f>IF($U$29="zákl. přenesená",$N$29,0)</f>
        <v>0</v>
      </c>
      <c r="BH29" s="28">
        <f>IF($U$29="sníž. přenesená",$N$29,0)</f>
        <v>0</v>
      </c>
      <c r="BI29" s="28">
        <f>IF($U$29="nulová",$N$29,0)</f>
        <v>0</v>
      </c>
      <c r="BJ29" s="10" t="s">
        <v>5</v>
      </c>
      <c r="BK29" s="28">
        <f>ROUND($L$29*$K$29,2)</f>
        <v>0</v>
      </c>
      <c r="BL29" s="10" t="s">
        <v>23</v>
      </c>
      <c r="BM29" s="10" t="s">
        <v>68</v>
      </c>
    </row>
    <row r="30" spans="2:51" s="7" customFormat="1" ht="13.5" customHeight="1">
      <c r="B30" s="29"/>
      <c r="E30" s="30"/>
      <c r="F30" s="54" t="s">
        <v>69</v>
      </c>
      <c r="G30" s="54"/>
      <c r="H30" s="54"/>
      <c r="I30" s="54"/>
      <c r="K30" s="31">
        <v>12.074</v>
      </c>
      <c r="S30" s="29"/>
      <c r="T30" s="32"/>
      <c r="AA30" s="33"/>
      <c r="AT30" s="34" t="s">
        <v>20</v>
      </c>
      <c r="AU30" s="34" t="s">
        <v>5</v>
      </c>
      <c r="AV30" s="34" t="s">
        <v>5</v>
      </c>
      <c r="AW30" s="34" t="s">
        <v>11</v>
      </c>
      <c r="AX30" s="34" t="s">
        <v>3</v>
      </c>
      <c r="AY30" s="34" t="s">
        <v>13</v>
      </c>
    </row>
    <row r="31" spans="2:51" s="7" customFormat="1" ht="13.5" customHeight="1">
      <c r="B31" s="29"/>
      <c r="E31" s="34"/>
      <c r="F31" s="54" t="s">
        <v>70</v>
      </c>
      <c r="G31" s="54"/>
      <c r="H31" s="54"/>
      <c r="I31" s="54"/>
      <c r="K31" s="31">
        <v>1.747</v>
      </c>
      <c r="S31" s="29"/>
      <c r="T31" s="32"/>
      <c r="AA31" s="33"/>
      <c r="AT31" s="34" t="s">
        <v>20</v>
      </c>
      <c r="AU31" s="34" t="s">
        <v>5</v>
      </c>
      <c r="AV31" s="34" t="s">
        <v>5</v>
      </c>
      <c r="AW31" s="34" t="s">
        <v>11</v>
      </c>
      <c r="AX31" s="34" t="s">
        <v>3</v>
      </c>
      <c r="AY31" s="34" t="s">
        <v>13</v>
      </c>
    </row>
    <row r="32" spans="2:51" s="7" customFormat="1" ht="13.5" customHeight="1">
      <c r="B32" s="29"/>
      <c r="E32" s="34"/>
      <c r="F32" s="54" t="s">
        <v>71</v>
      </c>
      <c r="G32" s="54"/>
      <c r="H32" s="54"/>
      <c r="I32" s="54"/>
      <c r="K32" s="31">
        <v>2.55</v>
      </c>
      <c r="S32" s="29"/>
      <c r="T32" s="32"/>
      <c r="AA32" s="33"/>
      <c r="AT32" s="34" t="s">
        <v>20</v>
      </c>
      <c r="AU32" s="34" t="s">
        <v>5</v>
      </c>
      <c r="AV32" s="34" t="s">
        <v>5</v>
      </c>
      <c r="AW32" s="34" t="s">
        <v>11</v>
      </c>
      <c r="AX32" s="34" t="s">
        <v>3</v>
      </c>
      <c r="AY32" s="34" t="s">
        <v>13</v>
      </c>
    </row>
    <row r="33" spans="2:51" s="7" customFormat="1" ht="13.5" customHeight="1">
      <c r="B33" s="29"/>
      <c r="E33" s="34"/>
      <c r="F33" s="54" t="s">
        <v>72</v>
      </c>
      <c r="G33" s="54"/>
      <c r="H33" s="54"/>
      <c r="I33" s="54"/>
      <c r="K33" s="31">
        <v>2.295</v>
      </c>
      <c r="S33" s="29"/>
      <c r="T33" s="32"/>
      <c r="AA33" s="33"/>
      <c r="AT33" s="34" t="s">
        <v>20</v>
      </c>
      <c r="AU33" s="34" t="s">
        <v>5</v>
      </c>
      <c r="AV33" s="34" t="s">
        <v>5</v>
      </c>
      <c r="AW33" s="34" t="s">
        <v>11</v>
      </c>
      <c r="AX33" s="34" t="s">
        <v>3</v>
      </c>
      <c r="AY33" s="34" t="s">
        <v>13</v>
      </c>
    </row>
    <row r="34" spans="2:51" s="7" customFormat="1" ht="13.5" customHeight="1">
      <c r="B34" s="35"/>
      <c r="E34" s="36"/>
      <c r="F34" s="59" t="s">
        <v>21</v>
      </c>
      <c r="G34" s="59"/>
      <c r="H34" s="59"/>
      <c r="I34" s="59"/>
      <c r="K34" s="37">
        <v>18.666</v>
      </c>
      <c r="S34" s="35"/>
      <c r="T34" s="38"/>
      <c r="AA34" s="39"/>
      <c r="AT34" s="36" t="s">
        <v>20</v>
      </c>
      <c r="AU34" s="36" t="s">
        <v>5</v>
      </c>
      <c r="AV34" s="36" t="s">
        <v>12</v>
      </c>
      <c r="AW34" s="36" t="s">
        <v>11</v>
      </c>
      <c r="AX34" s="36" t="s">
        <v>4</v>
      </c>
      <c r="AY34" s="36" t="s">
        <v>13</v>
      </c>
    </row>
    <row r="35" spans="2:65" s="7" customFormat="1" ht="24" customHeight="1">
      <c r="B35" s="9"/>
      <c r="C35" s="22" t="s">
        <v>73</v>
      </c>
      <c r="D35" s="22" t="s">
        <v>14</v>
      </c>
      <c r="E35" s="20" t="s">
        <v>74</v>
      </c>
      <c r="F35" s="50" t="s">
        <v>75</v>
      </c>
      <c r="G35" s="50"/>
      <c r="H35" s="50"/>
      <c r="I35" s="50"/>
      <c r="J35" s="22" t="s">
        <v>22</v>
      </c>
      <c r="K35" s="23">
        <v>4.6</v>
      </c>
      <c r="L35" s="51"/>
      <c r="M35" s="51"/>
      <c r="N35" s="52">
        <f>ROUND($L$35*$K$35,2)</f>
        <v>0</v>
      </c>
      <c r="O35" s="52"/>
      <c r="P35" s="52"/>
      <c r="Q35" s="52"/>
      <c r="R35" s="21" t="s">
        <v>19</v>
      </c>
      <c r="S35" s="9"/>
      <c r="T35" s="24"/>
      <c r="U35" s="25" t="s">
        <v>1</v>
      </c>
      <c r="X35" s="26">
        <v>0.01254</v>
      </c>
      <c r="Y35" s="26">
        <f>$X$35*$K$35</f>
        <v>0.057684</v>
      </c>
      <c r="Z35" s="26">
        <v>0</v>
      </c>
      <c r="AA35" s="27">
        <f>$Z$35*$K$35</f>
        <v>0</v>
      </c>
      <c r="AR35" s="10" t="s">
        <v>23</v>
      </c>
      <c r="AT35" s="10" t="s">
        <v>14</v>
      </c>
      <c r="AU35" s="10" t="s">
        <v>5</v>
      </c>
      <c r="AY35" s="10" t="s">
        <v>13</v>
      </c>
      <c r="BE35" s="28">
        <f>IF($U$35="základní",$N$35,0)</f>
        <v>0</v>
      </c>
      <c r="BF35" s="28">
        <f>IF($U$35="snížená",$N$35,0)</f>
        <v>0</v>
      </c>
      <c r="BG35" s="28">
        <f>IF($U$35="zákl. přenesená",$N$35,0)</f>
        <v>0</v>
      </c>
      <c r="BH35" s="28">
        <f>IF($U$35="sníž. přenesená",$N$35,0)</f>
        <v>0</v>
      </c>
      <c r="BI35" s="28">
        <f>IF($U$35="nulová",$N$35,0)</f>
        <v>0</v>
      </c>
      <c r="BJ35" s="10" t="s">
        <v>5</v>
      </c>
      <c r="BK35" s="28">
        <f>ROUND($L$35*$K$35,2)</f>
        <v>0</v>
      </c>
      <c r="BL35" s="10" t="s">
        <v>23</v>
      </c>
      <c r="BM35" s="10" t="s">
        <v>76</v>
      </c>
    </row>
    <row r="36" spans="2:51" s="7" customFormat="1" ht="13.5" customHeight="1">
      <c r="B36" s="29"/>
      <c r="E36" s="30"/>
      <c r="F36" s="54" t="s">
        <v>29</v>
      </c>
      <c r="G36" s="54"/>
      <c r="H36" s="54"/>
      <c r="I36" s="54"/>
      <c r="K36" s="31">
        <v>4.6</v>
      </c>
      <c r="S36" s="29"/>
      <c r="T36" s="32"/>
      <c r="AA36" s="33"/>
      <c r="AT36" s="34" t="s">
        <v>20</v>
      </c>
      <c r="AU36" s="34" t="s">
        <v>5</v>
      </c>
      <c r="AV36" s="34" t="s">
        <v>5</v>
      </c>
      <c r="AW36" s="34" t="s">
        <v>11</v>
      </c>
      <c r="AX36" s="34" t="s">
        <v>3</v>
      </c>
      <c r="AY36" s="34" t="s">
        <v>13</v>
      </c>
    </row>
    <row r="37" spans="2:51" s="7" customFormat="1" ht="13.5" customHeight="1">
      <c r="B37" s="35"/>
      <c r="E37" s="36" t="s">
        <v>15</v>
      </c>
      <c r="F37" s="59" t="s">
        <v>21</v>
      </c>
      <c r="G37" s="59"/>
      <c r="H37" s="59"/>
      <c r="I37" s="59"/>
      <c r="K37" s="37">
        <v>4.6</v>
      </c>
      <c r="S37" s="35"/>
      <c r="T37" s="38"/>
      <c r="AA37" s="39"/>
      <c r="AT37" s="36" t="s">
        <v>20</v>
      </c>
      <c r="AU37" s="36" t="s">
        <v>5</v>
      </c>
      <c r="AV37" s="36" t="s">
        <v>12</v>
      </c>
      <c r="AW37" s="36" t="s">
        <v>11</v>
      </c>
      <c r="AX37" s="36" t="s">
        <v>4</v>
      </c>
      <c r="AY37" s="36" t="s">
        <v>13</v>
      </c>
    </row>
    <row r="38" spans="2:65" s="7" customFormat="1" ht="13.5" customHeight="1">
      <c r="B38" s="9"/>
      <c r="C38" s="19" t="s">
        <v>77</v>
      </c>
      <c r="D38" s="19" t="s">
        <v>14</v>
      </c>
      <c r="E38" s="20" t="s">
        <v>78</v>
      </c>
      <c r="F38" s="50" t="s">
        <v>79</v>
      </c>
      <c r="G38" s="50"/>
      <c r="H38" s="50"/>
      <c r="I38" s="50"/>
      <c r="J38" s="22" t="s">
        <v>22</v>
      </c>
      <c r="K38" s="23">
        <v>68.34</v>
      </c>
      <c r="L38" s="51"/>
      <c r="M38" s="51"/>
      <c r="N38" s="52">
        <f>ROUND($L$38*$K$38,2)</f>
        <v>0</v>
      </c>
      <c r="O38" s="52"/>
      <c r="P38" s="52"/>
      <c r="Q38" s="52"/>
      <c r="R38" s="21" t="s">
        <v>19</v>
      </c>
      <c r="S38" s="9"/>
      <c r="T38" s="24"/>
      <c r="U38" s="25" t="s">
        <v>1</v>
      </c>
      <c r="X38" s="26">
        <v>0</v>
      </c>
      <c r="Y38" s="26">
        <f>$X$38*$K$38</f>
        <v>0</v>
      </c>
      <c r="Z38" s="26">
        <v>0</v>
      </c>
      <c r="AA38" s="27">
        <f>$Z$38*$K$38</f>
        <v>0</v>
      </c>
      <c r="AR38" s="10" t="s">
        <v>23</v>
      </c>
      <c r="AT38" s="10" t="s">
        <v>14</v>
      </c>
      <c r="AU38" s="10" t="s">
        <v>5</v>
      </c>
      <c r="AY38" s="7" t="s">
        <v>13</v>
      </c>
      <c r="BE38" s="28">
        <f>IF($U$38="základní",$N$38,0)</f>
        <v>0</v>
      </c>
      <c r="BF38" s="28">
        <f>IF($U$38="snížená",$N$38,0)</f>
        <v>0</v>
      </c>
      <c r="BG38" s="28">
        <f>IF($U$38="zákl. přenesená",$N$38,0)</f>
        <v>0</v>
      </c>
      <c r="BH38" s="28">
        <f>IF($U$38="sníž. přenesená",$N$38,0)</f>
        <v>0</v>
      </c>
      <c r="BI38" s="28">
        <f>IF($U$38="nulová",$N$38,0)</f>
        <v>0</v>
      </c>
      <c r="BJ38" s="10" t="s">
        <v>5</v>
      </c>
      <c r="BK38" s="28">
        <f>ROUND($L$38*$K$38,2)</f>
        <v>0</v>
      </c>
      <c r="BL38" s="10" t="s">
        <v>23</v>
      </c>
      <c r="BM38" s="10" t="s">
        <v>80</v>
      </c>
    </row>
    <row r="39" spans="2:51" s="7" customFormat="1" ht="13.5" customHeight="1">
      <c r="B39" s="29"/>
      <c r="E39" s="30"/>
      <c r="F39" s="54" t="s">
        <v>16</v>
      </c>
      <c r="G39" s="54"/>
      <c r="H39" s="54"/>
      <c r="I39" s="54"/>
      <c r="K39" s="31">
        <v>68.34</v>
      </c>
      <c r="S39" s="29"/>
      <c r="T39" s="32"/>
      <c r="AA39" s="33"/>
      <c r="AT39" s="34" t="s">
        <v>20</v>
      </c>
      <c r="AU39" s="34" t="s">
        <v>5</v>
      </c>
      <c r="AV39" s="34" t="s">
        <v>5</v>
      </c>
      <c r="AW39" s="34" t="s">
        <v>11</v>
      </c>
      <c r="AX39" s="34" t="s">
        <v>4</v>
      </c>
      <c r="AY39" s="34" t="s">
        <v>13</v>
      </c>
    </row>
    <row r="40" spans="2:65" s="7" customFormat="1" ht="13.5" customHeight="1">
      <c r="B40" s="9"/>
      <c r="C40" s="45" t="s">
        <v>81</v>
      </c>
      <c r="D40" s="45" t="s">
        <v>28</v>
      </c>
      <c r="E40" s="46" t="s">
        <v>82</v>
      </c>
      <c r="F40" s="56" t="s">
        <v>83</v>
      </c>
      <c r="G40" s="56"/>
      <c r="H40" s="56"/>
      <c r="I40" s="56"/>
      <c r="J40" s="47" t="s">
        <v>22</v>
      </c>
      <c r="K40" s="48">
        <v>75.174</v>
      </c>
      <c r="L40" s="57"/>
      <c r="M40" s="57"/>
      <c r="N40" s="58">
        <f>ROUND($L$40*$K$40,2)</f>
        <v>0</v>
      </c>
      <c r="O40" s="58"/>
      <c r="P40" s="58"/>
      <c r="Q40" s="58"/>
      <c r="R40" s="21" t="s">
        <v>19</v>
      </c>
      <c r="S40" s="9"/>
      <c r="T40" s="24"/>
      <c r="U40" s="25" t="s">
        <v>1</v>
      </c>
      <c r="X40" s="26">
        <v>0.00017</v>
      </c>
      <c r="Y40" s="26">
        <f>$X$40*$K$40</f>
        <v>0.012779580000000002</v>
      </c>
      <c r="Z40" s="26">
        <v>0</v>
      </c>
      <c r="AA40" s="27">
        <f>$Z$40*$K$40</f>
        <v>0</v>
      </c>
      <c r="AR40" s="10" t="s">
        <v>27</v>
      </c>
      <c r="AT40" s="10" t="s">
        <v>28</v>
      </c>
      <c r="AU40" s="10" t="s">
        <v>5</v>
      </c>
      <c r="AY40" s="7" t="s">
        <v>13</v>
      </c>
      <c r="BE40" s="28">
        <f>IF($U$40="základní",$N$40,0)</f>
        <v>0</v>
      </c>
      <c r="BF40" s="28">
        <f>IF($U$40="snížená",$N$40,0)</f>
        <v>0</v>
      </c>
      <c r="BG40" s="28">
        <f>IF($U$40="zákl. přenesená",$N$40,0)</f>
        <v>0</v>
      </c>
      <c r="BH40" s="28">
        <f>IF($U$40="sníž. přenesená",$N$40,0)</f>
        <v>0</v>
      </c>
      <c r="BI40" s="28">
        <f>IF($U$40="nulová",$N$40,0)</f>
        <v>0</v>
      </c>
      <c r="BJ40" s="10" t="s">
        <v>5</v>
      </c>
      <c r="BK40" s="28">
        <f>ROUND($L$40*$K$40,2)</f>
        <v>0</v>
      </c>
      <c r="BL40" s="10" t="s">
        <v>23</v>
      </c>
      <c r="BM40" s="10" t="s">
        <v>84</v>
      </c>
    </row>
    <row r="41" spans="2:51" s="7" customFormat="1" ht="13.5" customHeight="1">
      <c r="B41" s="29"/>
      <c r="E41" s="30"/>
      <c r="F41" s="54" t="s">
        <v>85</v>
      </c>
      <c r="G41" s="54"/>
      <c r="H41" s="54"/>
      <c r="I41" s="54"/>
      <c r="K41" s="31">
        <v>75.174</v>
      </c>
      <c r="S41" s="29"/>
      <c r="T41" s="32"/>
      <c r="AA41" s="33"/>
      <c r="AT41" s="34" t="s">
        <v>20</v>
      </c>
      <c r="AU41" s="34" t="s">
        <v>5</v>
      </c>
      <c r="AV41" s="34" t="s">
        <v>5</v>
      </c>
      <c r="AW41" s="34" t="s">
        <v>11</v>
      </c>
      <c r="AX41" s="34" t="s">
        <v>4</v>
      </c>
      <c r="AY41" s="34" t="s">
        <v>13</v>
      </c>
    </row>
    <row r="42" spans="2:65" s="7" customFormat="1" ht="24" customHeight="1">
      <c r="B42" s="9"/>
      <c r="C42" s="19" t="s">
        <v>86</v>
      </c>
      <c r="D42" s="19" t="s">
        <v>14</v>
      </c>
      <c r="E42" s="20" t="s">
        <v>87</v>
      </c>
      <c r="F42" s="50" t="s">
        <v>88</v>
      </c>
      <c r="G42" s="50"/>
      <c r="H42" s="50"/>
      <c r="I42" s="50"/>
      <c r="J42" s="22" t="s">
        <v>22</v>
      </c>
      <c r="K42" s="23">
        <v>68.34</v>
      </c>
      <c r="L42" s="51"/>
      <c r="M42" s="51"/>
      <c r="N42" s="52">
        <f>ROUND($L$42*$K$42,2)</f>
        <v>0</v>
      </c>
      <c r="O42" s="52"/>
      <c r="P42" s="52"/>
      <c r="Q42" s="52"/>
      <c r="R42" s="21" t="s">
        <v>19</v>
      </c>
      <c r="S42" s="9"/>
      <c r="T42" s="24"/>
      <c r="U42" s="25" t="s">
        <v>1</v>
      </c>
      <c r="X42" s="26">
        <v>0.01388</v>
      </c>
      <c r="Y42" s="26">
        <f>$X$42*$K$42</f>
        <v>0.9485592</v>
      </c>
      <c r="Z42" s="26">
        <v>0</v>
      </c>
      <c r="AA42" s="27">
        <f>$Z$42*$K$42</f>
        <v>0</v>
      </c>
      <c r="AR42" s="10" t="s">
        <v>23</v>
      </c>
      <c r="AT42" s="10" t="s">
        <v>14</v>
      </c>
      <c r="AU42" s="10" t="s">
        <v>5</v>
      </c>
      <c r="AY42" s="7" t="s">
        <v>13</v>
      </c>
      <c r="BE42" s="28">
        <f>IF($U$42="základní",$N$42,0)</f>
        <v>0</v>
      </c>
      <c r="BF42" s="28">
        <f>IF($U$42="snížená",$N$42,0)</f>
        <v>0</v>
      </c>
      <c r="BG42" s="28">
        <f>IF($U$42="zákl. přenesená",$N$42,0)</f>
        <v>0</v>
      </c>
      <c r="BH42" s="28">
        <f>IF($U$42="sníž. přenesená",$N$42,0)</f>
        <v>0</v>
      </c>
      <c r="BI42" s="28">
        <f>IF($U$42="nulová",$N$42,0)</f>
        <v>0</v>
      </c>
      <c r="BJ42" s="10" t="s">
        <v>5</v>
      </c>
      <c r="BK42" s="28">
        <f>ROUND($L$42*$K$42,2)</f>
        <v>0</v>
      </c>
      <c r="BL42" s="10" t="s">
        <v>23</v>
      </c>
      <c r="BM42" s="10" t="s">
        <v>89</v>
      </c>
    </row>
    <row r="43" spans="2:51" s="7" customFormat="1" ht="13.5" customHeight="1">
      <c r="B43" s="29"/>
      <c r="E43" s="30"/>
      <c r="F43" s="54" t="s">
        <v>90</v>
      </c>
      <c r="G43" s="54"/>
      <c r="H43" s="54"/>
      <c r="I43" s="54"/>
      <c r="K43" s="31">
        <v>68.34</v>
      </c>
      <c r="S43" s="29"/>
      <c r="T43" s="32"/>
      <c r="AA43" s="33"/>
      <c r="AT43" s="34" t="s">
        <v>20</v>
      </c>
      <c r="AU43" s="34" t="s">
        <v>5</v>
      </c>
      <c r="AV43" s="34" t="s">
        <v>5</v>
      </c>
      <c r="AW43" s="34" t="s">
        <v>11</v>
      </c>
      <c r="AX43" s="34" t="s">
        <v>3</v>
      </c>
      <c r="AY43" s="34" t="s">
        <v>13</v>
      </c>
    </row>
    <row r="44" spans="2:51" s="7" customFormat="1" ht="13.5" customHeight="1">
      <c r="B44" s="35"/>
      <c r="E44" s="36" t="s">
        <v>16</v>
      </c>
      <c r="F44" s="59" t="s">
        <v>21</v>
      </c>
      <c r="G44" s="59"/>
      <c r="H44" s="59"/>
      <c r="I44" s="59"/>
      <c r="K44" s="37">
        <v>68.34</v>
      </c>
      <c r="S44" s="35"/>
      <c r="T44" s="38"/>
      <c r="AA44" s="39"/>
      <c r="AT44" s="36" t="s">
        <v>20</v>
      </c>
      <c r="AU44" s="36" t="s">
        <v>5</v>
      </c>
      <c r="AV44" s="36" t="s">
        <v>12</v>
      </c>
      <c r="AW44" s="36" t="s">
        <v>11</v>
      </c>
      <c r="AX44" s="36" t="s">
        <v>4</v>
      </c>
      <c r="AY44" s="36" t="s">
        <v>13</v>
      </c>
    </row>
    <row r="45" spans="2:65" s="7" customFormat="1" ht="24" customHeight="1">
      <c r="B45" s="9"/>
      <c r="C45" s="19" t="s">
        <v>91</v>
      </c>
      <c r="D45" s="19" t="s">
        <v>14</v>
      </c>
      <c r="E45" s="20" t="s">
        <v>92</v>
      </c>
      <c r="F45" s="50" t="s">
        <v>93</v>
      </c>
      <c r="G45" s="50"/>
      <c r="H45" s="50"/>
      <c r="I45" s="50"/>
      <c r="J45" s="22" t="s">
        <v>26</v>
      </c>
      <c r="K45" s="23">
        <v>1</v>
      </c>
      <c r="L45" s="51"/>
      <c r="M45" s="51"/>
      <c r="N45" s="52">
        <f>ROUND($L$45*$K$45,2)</f>
        <v>0</v>
      </c>
      <c r="O45" s="52"/>
      <c r="P45" s="52"/>
      <c r="Q45" s="52"/>
      <c r="R45" s="21" t="s">
        <v>19</v>
      </c>
      <c r="S45" s="9"/>
      <c r="T45" s="24"/>
      <c r="U45" s="25" t="s">
        <v>1</v>
      </c>
      <c r="X45" s="26">
        <v>0</v>
      </c>
      <c r="Y45" s="26">
        <f>$X$45*$K$45</f>
        <v>0</v>
      </c>
      <c r="Z45" s="26">
        <v>0</v>
      </c>
      <c r="AA45" s="27">
        <f>$Z$45*$K$45</f>
        <v>0</v>
      </c>
      <c r="AR45" s="10" t="s">
        <v>23</v>
      </c>
      <c r="AT45" s="10" t="s">
        <v>14</v>
      </c>
      <c r="AU45" s="10" t="s">
        <v>5</v>
      </c>
      <c r="AY45" s="7" t="s">
        <v>13</v>
      </c>
      <c r="BE45" s="28">
        <f>IF($U$45="základní",$N$45,0)</f>
        <v>0</v>
      </c>
      <c r="BF45" s="28">
        <f>IF($U$45="snížená",$N$45,0)</f>
        <v>0</v>
      </c>
      <c r="BG45" s="28">
        <f>IF($U$45="zákl. přenesená",$N$45,0)</f>
        <v>0</v>
      </c>
      <c r="BH45" s="28">
        <f>IF($U$45="sníž. přenesená",$N$45,0)</f>
        <v>0</v>
      </c>
      <c r="BI45" s="28">
        <f>IF($U$45="nulová",$N$45,0)</f>
        <v>0</v>
      </c>
      <c r="BJ45" s="10" t="s">
        <v>5</v>
      </c>
      <c r="BK45" s="28">
        <f>ROUND($L$45*$K$45,2)</f>
        <v>0</v>
      </c>
      <c r="BL45" s="10" t="s">
        <v>23</v>
      </c>
      <c r="BM45" s="10" t="s">
        <v>94</v>
      </c>
    </row>
    <row r="46" spans="2:65" s="7" customFormat="1" ht="13.5" customHeight="1">
      <c r="B46" s="9"/>
      <c r="C46" s="47" t="s">
        <v>95</v>
      </c>
      <c r="D46" s="47" t="s">
        <v>28</v>
      </c>
      <c r="E46" s="46" t="s">
        <v>96</v>
      </c>
      <c r="F46" s="56" t="s">
        <v>97</v>
      </c>
      <c r="G46" s="56"/>
      <c r="H46" s="56"/>
      <c r="I46" s="56"/>
      <c r="J46" s="47" t="s">
        <v>26</v>
      </c>
      <c r="K46" s="48">
        <v>1</v>
      </c>
      <c r="L46" s="57"/>
      <c r="M46" s="57"/>
      <c r="N46" s="58">
        <f>ROUND($L$46*$K$46,2)</f>
        <v>0</v>
      </c>
      <c r="O46" s="58"/>
      <c r="P46" s="58"/>
      <c r="Q46" s="58"/>
      <c r="R46" s="21"/>
      <c r="S46" s="9"/>
      <c r="T46" s="24"/>
      <c r="U46" s="25" t="s">
        <v>1</v>
      </c>
      <c r="X46" s="26">
        <v>0.067</v>
      </c>
      <c r="Y46" s="26">
        <f>$X$46*$K$46</f>
        <v>0.067</v>
      </c>
      <c r="Z46" s="26">
        <v>0</v>
      </c>
      <c r="AA46" s="27">
        <f>$Z$46*$K$46</f>
        <v>0</v>
      </c>
      <c r="AR46" s="10" t="s">
        <v>27</v>
      </c>
      <c r="AT46" s="10" t="s">
        <v>28</v>
      </c>
      <c r="AU46" s="10" t="s">
        <v>5</v>
      </c>
      <c r="AY46" s="10" t="s">
        <v>13</v>
      </c>
      <c r="BE46" s="28">
        <f>IF($U$46="základní",$N$46,0)</f>
        <v>0</v>
      </c>
      <c r="BF46" s="28">
        <f>IF($U$46="snížená",$N$46,0)</f>
        <v>0</v>
      </c>
      <c r="BG46" s="28">
        <f>IF($U$46="zákl. přenesená",$N$46,0)</f>
        <v>0</v>
      </c>
      <c r="BH46" s="28">
        <f>IF($U$46="sníž. přenesená",$N$46,0)</f>
        <v>0</v>
      </c>
      <c r="BI46" s="28">
        <f>IF($U$46="nulová",$N$46,0)</f>
        <v>0</v>
      </c>
      <c r="BJ46" s="10" t="s">
        <v>5</v>
      </c>
      <c r="BK46" s="28">
        <f>ROUND($L$46*$K$46,2)</f>
        <v>0</v>
      </c>
      <c r="BL46" s="10" t="s">
        <v>23</v>
      </c>
      <c r="BM46" s="10" t="s">
        <v>98</v>
      </c>
    </row>
    <row r="49" ht="12" customHeight="1"/>
    <row r="107" ht="12" customHeight="1"/>
  </sheetData>
  <sheetProtection selectLockedCells="1" selectUnlockedCells="1"/>
  <mergeCells count="70">
    <mergeCell ref="F43:I43"/>
    <mergeCell ref="F44:I44"/>
    <mergeCell ref="F45:I45"/>
    <mergeCell ref="L45:M45"/>
    <mergeCell ref="N45:Q45"/>
    <mergeCell ref="F46:I46"/>
    <mergeCell ref="L46:M46"/>
    <mergeCell ref="N46:Q46"/>
    <mergeCell ref="F39:I39"/>
    <mergeCell ref="F40:I40"/>
    <mergeCell ref="L40:M40"/>
    <mergeCell ref="N40:Q40"/>
    <mergeCell ref="F41:I41"/>
    <mergeCell ref="F42:I42"/>
    <mergeCell ref="L42:M42"/>
    <mergeCell ref="N42:Q42"/>
    <mergeCell ref="F38:I38"/>
    <mergeCell ref="L38:M38"/>
    <mergeCell ref="N38:Q38"/>
    <mergeCell ref="F35:I35"/>
    <mergeCell ref="L35:M35"/>
    <mergeCell ref="N35:Q35"/>
    <mergeCell ref="F36:I36"/>
    <mergeCell ref="F37:I37"/>
    <mergeCell ref="F31:I31"/>
    <mergeCell ref="F32:I32"/>
    <mergeCell ref="F33:I33"/>
    <mergeCell ref="F34:I34"/>
    <mergeCell ref="F29:I29"/>
    <mergeCell ref="L29:M29"/>
    <mergeCell ref="N29:Q29"/>
    <mergeCell ref="F30:I30"/>
    <mergeCell ref="F24:I24"/>
    <mergeCell ref="F25:I25"/>
    <mergeCell ref="F26:I26"/>
    <mergeCell ref="F27:I27"/>
    <mergeCell ref="F28:I28"/>
    <mergeCell ref="F18:I18"/>
    <mergeCell ref="F19:I19"/>
    <mergeCell ref="F20:I20"/>
    <mergeCell ref="F21:I21"/>
    <mergeCell ref="F22:I22"/>
    <mergeCell ref="F23:I23"/>
    <mergeCell ref="F14:I14"/>
    <mergeCell ref="F15:I15"/>
    <mergeCell ref="F16:I16"/>
    <mergeCell ref="L16:M16"/>
    <mergeCell ref="N16:Q16"/>
    <mergeCell ref="F17:I17"/>
    <mergeCell ref="N10:Q10"/>
    <mergeCell ref="F11:I11"/>
    <mergeCell ref="L11:M11"/>
    <mergeCell ref="N11:Q11"/>
    <mergeCell ref="F12:I12"/>
    <mergeCell ref="F13:I13"/>
    <mergeCell ref="F9:I9"/>
    <mergeCell ref="F6:I6"/>
    <mergeCell ref="L6:M6"/>
    <mergeCell ref="N6:Q6"/>
    <mergeCell ref="F7:I7"/>
    <mergeCell ref="F8:I8"/>
    <mergeCell ref="L8:M8"/>
    <mergeCell ref="N8:Q8"/>
    <mergeCell ref="H1:K1"/>
    <mergeCell ref="F3:I3"/>
    <mergeCell ref="L3:M3"/>
    <mergeCell ref="N3:Q3"/>
    <mergeCell ref="F4:I4"/>
    <mergeCell ref="F5:I5"/>
    <mergeCell ref="N2:Q2"/>
  </mergeCells>
  <hyperlinks>
    <hyperlink ref="F1" location="C2" display="1) Krycí list soupisu"/>
    <hyperlink ref="H1" location="C49" display="2) Rekapitulace"/>
    <hyperlink ref="L1" location="C107" display="3) Soupis prací"/>
    <hyperlink ref="S1" location="Rekapitulace stavby!C2" display="Rekapitulace stavby"/>
  </hyperlinks>
  <printOptions/>
  <pageMargins left="0.5902777777777778" right="0.5902777777777778" top="0.5902777777777778" bottom="0.5902777777777778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dcterms:created xsi:type="dcterms:W3CDTF">2014-01-07T10:07:37Z</dcterms:created>
  <dcterms:modified xsi:type="dcterms:W3CDTF">2015-03-20T15:37:28Z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