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ryci list" sheetId="1" r:id="rId1"/>
    <sheet name="Rekapitulacia" sheetId="2" r:id="rId2"/>
    <sheet name="Prehlad" sheetId="3" r:id="rId3"/>
  </sheets>
  <definedNames>
    <definedName name="fakt1R">#REF!</definedName>
    <definedName name="_xlnm.Print_Titles" localSheetId="2">'Prehlad'!$8:$10</definedName>
    <definedName name="_xlnm.Print_Titles" localSheetId="1">'Rekapitulacia'!$8:$10</definedName>
    <definedName name="_xlnm.Print_Area" localSheetId="0">'Kryci list'!$A:$J</definedName>
    <definedName name="_xlnm.Print_Area" localSheetId="2">'Prehlad'!$A:$O</definedName>
    <definedName name="_xlnm.Print_Area" localSheetId="1">'Rekapitulacia'!$A:$F</definedName>
  </definedNames>
  <calcPr fullCalcOnLoad="1"/>
</workbook>
</file>

<file path=xl/sharedStrings.xml><?xml version="1.0" encoding="utf-8"?>
<sst xmlns="http://schemas.openxmlformats.org/spreadsheetml/2006/main" count="450" uniqueCount="230">
  <si>
    <t>a</t>
  </si>
  <si>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</si>
  <si>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</si>
  <si>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</si>
  <si>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</si>
  <si>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</si>
  <si>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</si>
  <si>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</si>
  <si>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</si>
  <si>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</si>
  <si>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Miesto:</t>
  </si>
  <si>
    <t>Rozpočet</t>
  </si>
  <si>
    <t>Krycí list rozpočtu v</t>
  </si>
  <si>
    <t>EUR</t>
  </si>
  <si>
    <t>Čerpanie</t>
  </si>
  <si>
    <t>Krycí list splátky v</t>
  </si>
  <si>
    <t>za obdobie</t>
  </si>
  <si>
    <t>Mesiac 2011</t>
  </si>
  <si>
    <t>VK</t>
  </si>
  <si>
    <t>Krycí list výrobnej kalkulácie v</t>
  </si>
  <si>
    <t xml:space="preserve">Zmluva č.: </t>
  </si>
  <si>
    <t>Spracoval:</t>
  </si>
  <si>
    <t>Dňa:</t>
  </si>
  <si>
    <t>VF</t>
  </si>
  <si>
    <t>IČO:</t>
  </si>
  <si>
    <t>DIČ:</t>
  </si>
  <si>
    <t>Projektant:</t>
  </si>
  <si>
    <t>A</t>
  </si>
  <si>
    <t xml:space="preserve"> ZRN</t>
  </si>
  <si>
    <t>Konštrukcie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</si>
  <si>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</si>
  <si>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</si>
  <si>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</si>
  <si>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</si>
  <si>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</si>
  <si>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</si>
  <si>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</si>
  <si>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</si>
  <si>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</si>
  <si>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</si>
  <si>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</si>
  <si>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</si>
  <si>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</si>
  <si>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</si>
  <si>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</si>
  <si>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</si>
  <si>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</si>
  <si>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</si>
  <si>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</si>
  <si>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</si>
  <si>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</si>
  <si>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</si>
  <si>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</si>
  <si>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</si>
  <si>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</si>
  <si>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</si>
  <si>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</si>
  <si>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</si>
  <si>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>Rekapitulácia rozpočtu v</t>
  </si>
  <si>
    <t xml:space="preserve">Dodávateľ: </t>
  </si>
  <si>
    <t>Rekapitulácia splátky v</t>
  </si>
  <si>
    <t>Rekapitulácia výrobnej kalkulácie v</t>
  </si>
  <si>
    <t>Popis položky, stavebného dielu, remesla</t>
  </si>
  <si>
    <t>Špecifikovaný</t>
  </si>
  <si>
    <t>Spolu</t>
  </si>
  <si>
    <t>Hmotnosť v tonách</t>
  </si>
  <si>
    <t>Suť v tonách</t>
  </si>
  <si>
    <t>materiál</t>
  </si>
  <si>
    <t>Prehľad rozpočtových nákladov v</t>
  </si>
  <si>
    <t>Súpis vykonaných prác a dodávok v</t>
  </si>
  <si>
    <t>Prehľad kalkulovaných nákladov v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</si>
  <si>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</si>
  <si>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</si>
  <si>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</si>
  <si>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</si>
  <si>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</si>
  <si>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</si>
  <si>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</si>
  <si>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Pozícia</t>
  </si>
  <si>
    <t>Vyňatý</t>
  </si>
  <si>
    <t>Vysoká sadzba</t>
  </si>
  <si>
    <t>Typ</t>
  </si>
  <si>
    <t>číslo</t>
  </si>
  <si>
    <t>cen.</t>
  </si>
  <si>
    <t>výkaz-výmer</t>
  </si>
  <si>
    <t>výmera</t>
  </si>
  <si>
    <t>jednotka</t>
  </si>
  <si>
    <t>cena</t>
  </si>
  <si>
    <t>a práce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</si>
  <si>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</si>
  <si>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</si>
  <si>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</si>
  <si>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</si>
  <si>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</si>
  <si>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</si>
  <si>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</si>
  <si>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Odberateľ: Ing.Juraj Bystriansky</t>
  </si>
  <si>
    <t xml:space="preserve">Spracoval:                                         </t>
  </si>
  <si>
    <t>Projektant: M.L.ARCHITEKT</t>
  </si>
  <si>
    <t xml:space="preserve">JKSO : </t>
  </si>
  <si>
    <t>Dátum: 25.09.2018</t>
  </si>
  <si>
    <t>Stavba :1855-IBV Detva - JEŽOVA</t>
  </si>
  <si>
    <t>č. 1855</t>
  </si>
  <si>
    <t>Objekt :SO 102 - Vodovod</t>
  </si>
  <si>
    <t>č. 102</t>
  </si>
  <si>
    <t>Detva</t>
  </si>
  <si>
    <t>JKSO :</t>
  </si>
  <si>
    <t>Rozpočet: 1855</t>
  </si>
  <si>
    <t>25.09.2018</t>
  </si>
  <si>
    <t>Ing.Juraj Bystriansky</t>
  </si>
  <si>
    <t>M.L.ARCHITEKT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</si>
  <si>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</si>
  <si>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</si>
  <si>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</si>
  <si>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</si>
  <si>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</si>
  <si>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</si>
  <si>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</si>
  <si>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</si>
  <si>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</si>
  <si>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</si>
  <si>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</si>
  <si>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PRÁCE A DODÁVKY HSV</t>
  </si>
  <si>
    <t>1 - ZEMNE PRÁCE</t>
  </si>
  <si>
    <t>271</t>
  </si>
  <si>
    <t xml:space="preserve">11001-1010   </t>
  </si>
  <si>
    <t>Vytýčenie trasy vodovodu, kanalizácie v rovine</t>
  </si>
  <si>
    <t>km</t>
  </si>
  <si>
    <t xml:space="preserve">                    </t>
  </si>
  <si>
    <t>001</t>
  </si>
  <si>
    <t xml:space="preserve">13120-1102   </t>
  </si>
  <si>
    <t>Hĺbenie jám nezapaž. v horn. tr. 3 nad 100 do 1 000 m3</t>
  </si>
  <si>
    <t>m3</t>
  </si>
  <si>
    <t>2*2,5*2 =   10.000</t>
  </si>
  <si>
    <t>272</t>
  </si>
  <si>
    <t xml:space="preserve">13120-1109   </t>
  </si>
  <si>
    <t>Príplatok za lepivosť v horn. tr. 3</t>
  </si>
  <si>
    <t xml:space="preserve">13220-1202   </t>
  </si>
  <si>
    <t>Hĺbenie rýh šírka do 2 m v horn. tr. 3 nad 100 do 1 000 m3</t>
  </si>
  <si>
    <t>0,8*1,2*475 =   456.000</t>
  </si>
  <si>
    <t xml:space="preserve">13220-1209   </t>
  </si>
  <si>
    <t>Príplatok za lepivosť horniny tr.3 v rýhach š. do 200 cm</t>
  </si>
  <si>
    <t xml:space="preserve">16260-1102   </t>
  </si>
  <si>
    <t>Vodorovné premiestnenie výkopu do 5000 m horn. tr. 1-4</t>
  </si>
  <si>
    <t>456+10-269 =   197.000</t>
  </si>
  <si>
    <t xml:space="preserve">16610-1101   </t>
  </si>
  <si>
    <t>Prehodenie výkopku v horn. tr. 1-4</t>
  </si>
  <si>
    <t xml:space="preserve">17120-1201   </t>
  </si>
  <si>
    <t>Uloženie sypaniny na skládku</t>
  </si>
  <si>
    <t xml:space="preserve">17410-1101   </t>
  </si>
  <si>
    <t>Zásyp zhutnený jám, rýh, šachiet alebo okolo objektu</t>
  </si>
  <si>
    <t>0,8*0,7*475+3 =   269.000</t>
  </si>
  <si>
    <t xml:space="preserve">17510-1101   </t>
  </si>
  <si>
    <t>Obsyp potrubia bez prehodenia sypaniny</t>
  </si>
  <si>
    <t>0,4*0,8*475-3,14*0,055*0,055*475 =   147.488</t>
  </si>
  <si>
    <t>MAT</t>
  </si>
  <si>
    <t xml:space="preserve">583 311830   </t>
  </si>
  <si>
    <t>Kamenivo ťažené drobné  0-4 Z</t>
  </si>
  <si>
    <t xml:space="preserve">17510-1109   </t>
  </si>
  <si>
    <t>Obsyp potrubia príplatok za prehodenie sypaniny</t>
  </si>
  <si>
    <t xml:space="preserve">1 - ZEMNE PRÁCE  spolu: </t>
  </si>
  <si>
    <t>3 - ZVISLÉ A KOMPLETNÉ KONŠTRUKCIE</t>
  </si>
  <si>
    <t xml:space="preserve">38612-0006   </t>
  </si>
  <si>
    <t>Osadenie prefabrikovanej vodomernej šachty do 6 m3</t>
  </si>
  <si>
    <t>kus</t>
  </si>
  <si>
    <t xml:space="preserve">592 798020   </t>
  </si>
  <si>
    <t>Šachta vodomerná železobetónova prefabrikovaná 1800x1400x1800 komplet</t>
  </si>
  <si>
    <t xml:space="preserve">3 - ZVISLÉ A KOMPLETNÉ KONŠTRUKCIE  spolu: </t>
  </si>
  <si>
    <t>4 - VODOROVNÉ KONŠTRUKCIE</t>
  </si>
  <si>
    <t xml:space="preserve">45154-1111   </t>
  </si>
  <si>
    <t>Lôžko pod potrubie, stoky v otvorenom výkope zo štrkodrvy</t>
  </si>
  <si>
    <t>0,1*0,8*475+2*3*0,15 =   38.900</t>
  </si>
  <si>
    <t xml:space="preserve">4 - VODOROVNÉ KONŠTRUKCIE  spolu: </t>
  </si>
  <si>
    <t>8 - RÚROVÉ VEDENIA</t>
  </si>
  <si>
    <t xml:space="preserve">87125-2211   </t>
  </si>
  <si>
    <t>Montáž vodovodného potrubia z rúr HDPE zvár. elektrotv. elektrof. SDR17/PN10 D 110x6,6</t>
  </si>
  <si>
    <t>m</t>
  </si>
  <si>
    <t xml:space="preserve">286 138130   </t>
  </si>
  <si>
    <t>Rúrka PVC tlaková stredne ťažká PE/HDPE d 110x 6,3 voda</t>
  </si>
  <si>
    <t xml:space="preserve">87917-2199   </t>
  </si>
  <si>
    <t>Príplatok za montáž vodovodných prípojok DN 32-80</t>
  </si>
  <si>
    <t xml:space="preserve">89126-1111   </t>
  </si>
  <si>
    <t>Montáž vodovodných posúvačov v otvorenom výkope alebo šachte so zemnou súpravou DN 100</t>
  </si>
  <si>
    <t xml:space="preserve">422 236480   </t>
  </si>
  <si>
    <t>Posúvač S15-111-616 PN16 DN 100</t>
  </si>
  <si>
    <t xml:space="preserve">422 912A019  </t>
  </si>
  <si>
    <t>Zemná súprava pre posúvač, teleskopická DN 65, 07-1,2 m</t>
  </si>
  <si>
    <t xml:space="preserve">89126-7211   </t>
  </si>
  <si>
    <t>Montáž hydrantov nadzemných DN 100</t>
  </si>
  <si>
    <t xml:space="preserve">422 736190   </t>
  </si>
  <si>
    <t>Hydrant nadzemný Štandart DN100 PN16</t>
  </si>
  <si>
    <t xml:space="preserve">89126-9111   </t>
  </si>
  <si>
    <t>Montáž navrtáv. pásov na potrubí z rúr vláknocementových, liatinových, oceľových, plastových DN 100</t>
  </si>
  <si>
    <t xml:space="preserve">422 2I0415   </t>
  </si>
  <si>
    <t>Pás navŕtavací HACOM - DN 100-2" - 3370</t>
  </si>
  <si>
    <t xml:space="preserve">89227-1111   </t>
  </si>
  <si>
    <t>Tlaková skúška vodovodného potrubia DN 100 alebo 125</t>
  </si>
  <si>
    <t xml:space="preserve">89227-3111   </t>
  </si>
  <si>
    <t>Preplachovanie a dezinfekcia vodovodného potrubia DN 80-125</t>
  </si>
  <si>
    <t xml:space="preserve">89940-1111   </t>
  </si>
  <si>
    <t>Osadenie poklopov liatinových ventilových</t>
  </si>
  <si>
    <t xml:space="preserve">422 913500   </t>
  </si>
  <si>
    <t>Príklop posúvačový  Y4504</t>
  </si>
  <si>
    <t xml:space="preserve">89973-9101   </t>
  </si>
  <si>
    <t>Montáž výstražnej PVC fólie- hr.0,2-0,3 mm, š.200 do 300 mm na obsyp</t>
  </si>
  <si>
    <t xml:space="preserve">283 230372   </t>
  </si>
  <si>
    <t>Výstražná PVC-P fólia hr.0,30mm,š.30cm s potlačou biela-vodovody</t>
  </si>
  <si>
    <t xml:space="preserve">89973-9109   </t>
  </si>
  <si>
    <t>Vyhľadávací vodič AYKY 6mm2</t>
  </si>
  <si>
    <t xml:space="preserve">8 - RÚROVÉ VEDENIA  spolu: </t>
  </si>
  <si>
    <t>9 - OSTATNÉ KONŠTRUKCIE A PRÁCE</t>
  </si>
  <si>
    <t xml:space="preserve">99827-1101   </t>
  </si>
  <si>
    <t>Presun hmôt pre lôžko a obsyp vonkajšieho vodovodného a kanalizačného potrubia</t>
  </si>
  <si>
    <t>t</t>
  </si>
  <si>
    <t>000</t>
  </si>
  <si>
    <t xml:space="preserve">99999-0003   </t>
  </si>
  <si>
    <t>Konštrukcie a práce HSV, HZS T3-práce pri napojení</t>
  </si>
  <si>
    <t>hod</t>
  </si>
  <si>
    <t xml:space="preserve">9 - OSTATNÉ KONŠTRUKCIE A PRÁCE  spolu: </t>
  </si>
  <si>
    <t xml:space="preserve">PRÁCE A DODÁVKY HSV  spolu: </t>
  </si>
  <si>
    <t>PRÁCE A DODÁVKY PSV</t>
  </si>
  <si>
    <t>722 - Vnútorný vodovod</t>
  </si>
  <si>
    <t>721</t>
  </si>
  <si>
    <t xml:space="preserve">72226-3420   </t>
  </si>
  <si>
    <t>M+D Vodomerná zostava Hawle</t>
  </si>
  <si>
    <t>súb</t>
  </si>
  <si>
    <t>I</t>
  </si>
  <si>
    <t xml:space="preserve">722 - Vnútorný vodovod  spolu: </t>
  </si>
  <si>
    <t xml:space="preserve">PRÁCE A DODÁVKY PSV  spolu: </t>
  </si>
  <si>
    <t>Za rozpočet celkom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</si>
</sst>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0"/>
    <numFmt numFmtId="181" formatCode="#,##0.00000"/>
    <numFmt numFmtId="182" formatCode="#,##0&quot; &quot;"/>
    <numFmt numFmtId="183" formatCode="#,##0.00&quot; &quot;"/>
    <numFmt numFmtId="184" formatCode="#,##0\ &quot;Sk&quot;"/>
    <numFmt numFmtId="185" formatCode="#,##0.00&quot; Sk&quot;;[Red]&quot;-&quot;#,##0.00&quot; Sk&quot;"/>
    <numFmt numFmtId="186" formatCode="#,##0&quot; Sk&quot;;&quot;-&quot;#,##0&quot; Sk&quot;"/>
    <numFmt numFmtId="187" formatCode="#,##0&quot; Sk&quot;;[Red]&quot;-&quot;#,##0&quot; Sk&quot;"/>
    <numFmt numFmtId="188" formatCode="#,##0.00&quot; Sk&quot;;&quot;-&quot;#,##0.00&quot; Sk&quot;"/>
    <numFmt numFmtId="189" formatCode="\ "/>
    <numFmt numFmtId="190" formatCode="0;0;"/>
    <numFmt numFmtId="191" formatCode="0.00;0;0"/>
    <numFmt numFmtId="192" formatCode="0.0%"/>
    <numFmt numFmtId="193" formatCode="#,##0&quot;  &quot;"/>
    <numFmt numFmtId="194" formatCode="#,##0\ _S_k"/>
    <numFmt numFmtId="195" formatCode="0.000"/>
    <numFmt numFmtId="196" formatCode="###,###,###,###.###"/>
  </numFmts>
  <fonts count="2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 CE"/>
      <family val="2"/>
    </font>
    <font>
      <b/>
      <sz val="7"/>
      <name val="Letter Gothic CE"/>
      <family val="0"/>
    </font>
    <font>
      <sz val="8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80">
    <border>
      <left/>
      <right/>
      <top/>
      <bottom/>
      <diagonal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hair"/>
      <top style="double"/>
      <bottom style="thin"/>
    </border>
    <border>
      <left style="double"/>
      <right style="hair"/>
      <top style="double"/>
      <bottom style="double"/>
    </border>
    <border>
      <left style="hair"/>
      <right>
        <color indexed="63"/>
      </right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medium"/>
      <right style="double"/>
      <top style="medium"/>
      <bottom style="double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1">
      <alignment vertical="center"/>
      <protection/>
    </xf>
    <xf numFmtId="0" fontId="8" fillId="0" borderId="1" applyFont="0" applyFill="0" applyBorder="0">
      <alignment vertical="center"/>
      <protection/>
    </xf>
    <xf numFmtId="187" fontId="8" fillId="0" borderId="1">
      <alignment/>
      <protection/>
    </xf>
    <xf numFmtId="0" fontId="8" fillId="0" borderId="1" applyFont="0" applyFill="0">
      <alignment/>
      <protection/>
    </xf>
    <xf numFmtId="168" fontId="7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2" applyNumberFormat="0" applyFill="0" applyAlignment="0" applyProtection="0"/>
    <xf numFmtId="171" fontId="0" fillId="0" borderId="0" applyNumberFormat="0" applyFill="0" applyBorder="0" applyAlignment="0" applyProtection="0"/>
    <xf numFmtId="169" fontId="0" fillId="0" borderId="0" applyNumberFormat="0" applyFill="0" applyBorder="0" applyAlignment="0" applyProtection="0"/>
    <xf numFmtId="0" fontId="7" fillId="0" borderId="0">
      <alignment/>
      <protection/>
    </xf>
    <xf numFmtId="0" fontId="13" fillId="11" borderId="0" applyNumberFormat="0" applyBorder="0" applyAlignment="0" applyProtection="0"/>
    <xf numFmtId="0" fontId="14" fillId="12" borderId="3" applyNumberFormat="0" applyAlignment="0" applyProtection="0"/>
    <xf numFmtId="170" fontId="0" fillId="0" borderId="0" applyNumberFormat="0" applyFill="0" applyBorder="0" applyAlignment="0" applyProtection="0"/>
    <xf numFmtId="168" fontId="0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" borderId="7" applyNumberFormat="0" applyFont="0" applyAlignment="0" applyProtection="0"/>
    <xf numFmtId="9" fontId="0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8" fillId="0" borderId="9" applyBorder="0">
      <alignment vertical="center"/>
      <protection/>
    </xf>
    <xf numFmtId="0" fontId="20" fillId="0" borderId="0" applyNumberFormat="0" applyFill="0" applyBorder="0" applyAlignment="0" applyProtection="0"/>
    <xf numFmtId="0" fontId="8" fillId="0" borderId="9">
      <alignment vertical="center"/>
      <protection/>
    </xf>
    <xf numFmtId="0" fontId="18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22" fillId="7" borderId="10" applyNumberFormat="0" applyAlignment="0" applyProtection="0"/>
    <xf numFmtId="0" fontId="23" fillId="13" borderId="10" applyNumberFormat="0" applyAlignment="0" applyProtection="0"/>
    <xf numFmtId="0" fontId="24" fillId="13" borderId="11" applyNumberFormat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80" fontId="4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 applyProtection="1">
      <alignment/>
      <protection/>
    </xf>
    <xf numFmtId="49" fontId="4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0" borderId="12" xfId="72" applyFont="1" applyBorder="1" applyAlignment="1">
      <alignment horizontal="left" vertical="center"/>
      <protection/>
    </xf>
    <xf numFmtId="0" fontId="4" fillId="0" borderId="13" xfId="72" applyFont="1" applyBorder="1" applyAlignment="1">
      <alignment horizontal="left" vertical="center"/>
      <protection/>
    </xf>
    <xf numFmtId="0" fontId="4" fillId="0" borderId="13" xfId="72" applyFont="1" applyBorder="1" applyAlignment="1">
      <alignment horizontal="right" vertical="center"/>
      <protection/>
    </xf>
    <xf numFmtId="0" fontId="4" fillId="0" borderId="14" xfId="72" applyFont="1" applyBorder="1" applyAlignment="1">
      <alignment horizontal="left" vertical="center"/>
      <protection/>
    </xf>
    <xf numFmtId="0" fontId="4" fillId="0" borderId="15" xfId="72" applyFont="1" applyBorder="1" applyAlignment="1">
      <alignment horizontal="left" vertical="center"/>
      <protection/>
    </xf>
    <xf numFmtId="0" fontId="4" fillId="0" borderId="16" xfId="72" applyFont="1" applyBorder="1" applyAlignment="1">
      <alignment horizontal="left" vertical="center"/>
      <protection/>
    </xf>
    <xf numFmtId="0" fontId="4" fillId="0" borderId="16" xfId="72" applyFont="1" applyBorder="1" applyAlignment="1">
      <alignment horizontal="right" vertical="center"/>
      <protection/>
    </xf>
    <xf numFmtId="0" fontId="4" fillId="0" borderId="17" xfId="72" applyFont="1" applyBorder="1" applyAlignment="1">
      <alignment horizontal="left" vertical="center"/>
      <protection/>
    </xf>
    <xf numFmtId="0" fontId="4" fillId="0" borderId="18" xfId="72" applyFont="1" applyBorder="1" applyAlignment="1">
      <alignment horizontal="left" vertical="center"/>
      <protection/>
    </xf>
    <xf numFmtId="0" fontId="4" fillId="0" borderId="19" xfId="72" applyFont="1" applyBorder="1" applyAlignment="1">
      <alignment horizontal="left" vertical="center"/>
      <protection/>
    </xf>
    <xf numFmtId="0" fontId="4" fillId="0" borderId="19" xfId="72" applyFont="1" applyBorder="1" applyAlignment="1">
      <alignment horizontal="right" vertical="center"/>
      <protection/>
    </xf>
    <xf numFmtId="0" fontId="4" fillId="0" borderId="20" xfId="72" applyFont="1" applyBorder="1" applyAlignment="1">
      <alignment horizontal="left" vertical="center"/>
      <protection/>
    </xf>
    <xf numFmtId="0" fontId="4" fillId="0" borderId="21" xfId="72" applyFont="1" applyBorder="1" applyAlignment="1">
      <alignment horizontal="left" vertical="center"/>
      <protection/>
    </xf>
    <xf numFmtId="0" fontId="4" fillId="0" borderId="22" xfId="72" applyFont="1" applyBorder="1" applyAlignment="1">
      <alignment horizontal="right" vertical="center"/>
      <protection/>
    </xf>
    <xf numFmtId="0" fontId="4" fillId="0" borderId="22" xfId="72" applyFont="1" applyBorder="1" applyAlignment="1">
      <alignment horizontal="left" vertical="center"/>
      <protection/>
    </xf>
    <xf numFmtId="0" fontId="4" fillId="0" borderId="23" xfId="72" applyFont="1" applyBorder="1" applyAlignment="1">
      <alignment horizontal="left" vertical="center"/>
      <protection/>
    </xf>
    <xf numFmtId="0" fontId="4" fillId="0" borderId="24" xfId="72" applyFont="1" applyBorder="1" applyAlignment="1">
      <alignment horizontal="left" vertical="center"/>
      <protection/>
    </xf>
    <xf numFmtId="0" fontId="4" fillId="0" borderId="25" xfId="72" applyFont="1" applyBorder="1" applyAlignment="1">
      <alignment horizontal="right" vertical="center"/>
      <protection/>
    </xf>
    <xf numFmtId="0" fontId="4" fillId="0" borderId="25" xfId="72" applyFont="1" applyBorder="1" applyAlignment="1">
      <alignment horizontal="left" vertical="center"/>
      <protection/>
    </xf>
    <xf numFmtId="0" fontId="4" fillId="0" borderId="26" xfId="72" applyFont="1" applyBorder="1" applyAlignment="1">
      <alignment horizontal="left" vertical="center"/>
      <protection/>
    </xf>
    <xf numFmtId="0" fontId="4" fillId="0" borderId="27" xfId="72" applyFont="1" applyBorder="1" applyAlignment="1">
      <alignment horizontal="left" vertical="center"/>
      <protection/>
    </xf>
    <xf numFmtId="0" fontId="4" fillId="0" borderId="28" xfId="72" applyFont="1" applyBorder="1" applyAlignment="1">
      <alignment horizontal="left" vertical="center"/>
      <protection/>
    </xf>
    <xf numFmtId="0" fontId="4" fillId="0" borderId="29" xfId="72" applyFont="1" applyBorder="1" applyAlignment="1">
      <alignment horizontal="left" vertical="center"/>
      <protection/>
    </xf>
    <xf numFmtId="0" fontId="4" fillId="0" borderId="30" xfId="72" applyFont="1" applyBorder="1" applyAlignment="1">
      <alignment horizontal="left" vertical="center"/>
      <protection/>
    </xf>
    <xf numFmtId="0" fontId="4" fillId="0" borderId="31" xfId="72" applyFont="1" applyBorder="1" applyAlignment="1">
      <alignment horizontal="left" vertical="center"/>
      <protection/>
    </xf>
    <xf numFmtId="0" fontId="4" fillId="0" borderId="31" xfId="72" applyFont="1" applyBorder="1" applyAlignment="1">
      <alignment horizontal="center" vertical="center"/>
      <protection/>
    </xf>
    <xf numFmtId="0" fontId="4" fillId="0" borderId="32" xfId="72" applyFont="1" applyBorder="1" applyAlignment="1">
      <alignment horizontal="center" vertical="center"/>
      <protection/>
    </xf>
    <xf numFmtId="0" fontId="4" fillId="0" borderId="33" xfId="72" applyFont="1" applyBorder="1" applyAlignment="1">
      <alignment horizontal="center" vertical="center"/>
      <protection/>
    </xf>
    <xf numFmtId="0" fontId="4" fillId="0" borderId="34" xfId="72" applyFont="1" applyBorder="1" applyAlignment="1">
      <alignment horizontal="center" vertical="center"/>
      <protection/>
    </xf>
    <xf numFmtId="0" fontId="4" fillId="0" borderId="35" xfId="72" applyFont="1" applyBorder="1" applyAlignment="1">
      <alignment horizontal="center" vertical="center"/>
      <protection/>
    </xf>
    <xf numFmtId="0" fontId="4" fillId="0" borderId="36" xfId="72" applyFont="1" applyBorder="1" applyAlignment="1">
      <alignment horizontal="center" vertical="center"/>
      <protection/>
    </xf>
    <xf numFmtId="0" fontId="4" fillId="0" borderId="37" xfId="72" applyFont="1" applyBorder="1" applyAlignment="1">
      <alignment horizontal="left" vertical="center"/>
      <protection/>
    </xf>
    <xf numFmtId="0" fontId="4" fillId="0" borderId="38" xfId="72" applyFont="1" applyBorder="1" applyAlignment="1">
      <alignment horizontal="left" vertical="center"/>
      <protection/>
    </xf>
    <xf numFmtId="0" fontId="4" fillId="0" borderId="39" xfId="72" applyFont="1" applyBorder="1" applyAlignment="1">
      <alignment horizontal="center" vertical="center"/>
      <protection/>
    </xf>
    <xf numFmtId="0" fontId="4" fillId="0" borderId="9" xfId="72" applyFont="1" applyBorder="1" applyAlignment="1">
      <alignment horizontal="left" vertical="center"/>
      <protection/>
    </xf>
    <xf numFmtId="0" fontId="4" fillId="0" borderId="40" xfId="72" applyFont="1" applyBorder="1" applyAlignment="1">
      <alignment horizontal="left" vertical="center"/>
      <protection/>
    </xf>
    <xf numFmtId="0" fontId="4" fillId="0" borderId="41" xfId="72" applyFont="1" applyBorder="1" applyAlignment="1">
      <alignment horizontal="center" vertical="center"/>
      <protection/>
    </xf>
    <xf numFmtId="0" fontId="4" fillId="0" borderId="42" xfId="72" applyFont="1" applyBorder="1" applyAlignment="1">
      <alignment horizontal="left" vertical="center"/>
      <protection/>
    </xf>
    <xf numFmtId="0" fontId="4" fillId="0" borderId="43" xfId="72" applyFont="1" applyBorder="1" applyAlignment="1">
      <alignment horizontal="center" vertical="center"/>
      <protection/>
    </xf>
    <xf numFmtId="0" fontId="4" fillId="0" borderId="44" xfId="72" applyFont="1" applyBorder="1" applyAlignment="1">
      <alignment horizontal="left" vertical="center"/>
      <protection/>
    </xf>
    <xf numFmtId="10" fontId="4" fillId="0" borderId="44" xfId="72" applyNumberFormat="1" applyFont="1" applyBorder="1" applyAlignment="1">
      <alignment horizontal="right" vertical="center"/>
      <protection/>
    </xf>
    <xf numFmtId="0" fontId="4" fillId="0" borderId="45" xfId="72" applyFont="1" applyBorder="1" applyAlignment="1">
      <alignment horizontal="left" vertical="center"/>
      <protection/>
    </xf>
    <xf numFmtId="0" fontId="4" fillId="0" borderId="43" xfId="72" applyFont="1" applyBorder="1" applyAlignment="1">
      <alignment horizontal="right" vertical="center"/>
      <protection/>
    </xf>
    <xf numFmtId="0" fontId="4" fillId="0" borderId="46" xfId="72" applyFont="1" applyBorder="1" applyAlignment="1">
      <alignment horizontal="center" vertical="center"/>
      <protection/>
    </xf>
    <xf numFmtId="0" fontId="4" fillId="0" borderId="47" xfId="72" applyFont="1" applyBorder="1" applyAlignment="1">
      <alignment horizontal="left" vertical="center"/>
      <protection/>
    </xf>
    <xf numFmtId="0" fontId="4" fillId="0" borderId="47" xfId="72" applyFont="1" applyBorder="1" applyAlignment="1">
      <alignment horizontal="right" vertical="center"/>
      <protection/>
    </xf>
    <xf numFmtId="0" fontId="4" fillId="0" borderId="48" xfId="72" applyFont="1" applyBorder="1" applyAlignment="1">
      <alignment horizontal="right" vertical="center"/>
      <protection/>
    </xf>
    <xf numFmtId="3" fontId="4" fillId="0" borderId="0" xfId="72" applyNumberFormat="1" applyFont="1" applyBorder="1" applyAlignment="1">
      <alignment horizontal="right" vertical="center"/>
      <protection/>
    </xf>
    <xf numFmtId="0" fontId="4" fillId="0" borderId="46" xfId="72" applyFont="1" applyBorder="1" applyAlignment="1">
      <alignment horizontal="left" vertical="center"/>
      <protection/>
    </xf>
    <xf numFmtId="0" fontId="4" fillId="0" borderId="0" xfId="72" applyFont="1" applyBorder="1" applyAlignment="1">
      <alignment horizontal="right" vertical="center"/>
      <protection/>
    </xf>
    <xf numFmtId="0" fontId="4" fillId="0" borderId="0" xfId="72" applyFont="1" applyBorder="1" applyAlignment="1">
      <alignment horizontal="left" vertical="center"/>
      <protection/>
    </xf>
    <xf numFmtId="0" fontId="4" fillId="0" borderId="49" xfId="72" applyFont="1" applyBorder="1" applyAlignment="1">
      <alignment horizontal="right" vertical="center"/>
      <protection/>
    </xf>
    <xf numFmtId="0" fontId="4" fillId="0" borderId="50" xfId="72" applyFont="1" applyBorder="1" applyAlignment="1">
      <alignment horizontal="right" vertical="center"/>
      <protection/>
    </xf>
    <xf numFmtId="3" fontId="4" fillId="0" borderId="49" xfId="72" applyNumberFormat="1" applyFont="1" applyBorder="1" applyAlignment="1">
      <alignment horizontal="right" vertical="center"/>
      <protection/>
    </xf>
    <xf numFmtId="3" fontId="4" fillId="0" borderId="51" xfId="72" applyNumberFormat="1" applyFont="1" applyBorder="1" applyAlignment="1">
      <alignment horizontal="right" vertical="center"/>
      <protection/>
    </xf>
    <xf numFmtId="0" fontId="4" fillId="0" borderId="52" xfId="72" applyFont="1" applyBorder="1" applyAlignment="1">
      <alignment horizontal="left" vertical="center"/>
      <protection/>
    </xf>
    <xf numFmtId="0" fontId="4" fillId="0" borderId="47" xfId="72" applyFont="1" applyBorder="1" applyAlignment="1">
      <alignment horizontal="center" vertical="center"/>
      <protection/>
    </xf>
    <xf numFmtId="0" fontId="4" fillId="0" borderId="53" xfId="72" applyFont="1" applyBorder="1" applyAlignment="1">
      <alignment horizontal="center" vertical="center"/>
      <protection/>
    </xf>
    <xf numFmtId="0" fontId="4" fillId="0" borderId="54" xfId="72" applyFont="1" applyBorder="1" applyAlignment="1">
      <alignment horizontal="left" vertical="center"/>
      <protection/>
    </xf>
    <xf numFmtId="0" fontId="4" fillId="0" borderId="0" xfId="72" applyFont="1">
      <alignment/>
      <protection/>
    </xf>
    <xf numFmtId="0" fontId="4" fillId="0" borderId="0" xfId="72" applyFont="1" applyAlignment="1">
      <alignment horizontal="left" vertical="center"/>
      <protection/>
    </xf>
    <xf numFmtId="0" fontId="4" fillId="0" borderId="33" xfId="72" applyFont="1" applyBorder="1" applyAlignment="1">
      <alignment horizontal="left" vertical="center"/>
      <protection/>
    </xf>
    <xf numFmtId="0" fontId="6" fillId="0" borderId="55" xfId="72" applyFont="1" applyBorder="1" applyAlignment="1">
      <alignment horizontal="center" vertical="center"/>
      <protection/>
    </xf>
    <xf numFmtId="0" fontId="6" fillId="0" borderId="56" xfId="72" applyFont="1" applyBorder="1" applyAlignment="1">
      <alignment horizontal="center" vertical="center"/>
      <protection/>
    </xf>
    <xf numFmtId="0" fontId="4" fillId="0" borderId="57" xfId="72" applyFont="1" applyBorder="1" applyAlignment="1">
      <alignment horizontal="left" vertical="center"/>
      <protection/>
    </xf>
    <xf numFmtId="182" fontId="4" fillId="0" borderId="58" xfId="72" applyNumberFormat="1" applyFont="1" applyBorder="1" applyAlignment="1">
      <alignment horizontal="right" vertical="center"/>
      <protection/>
    </xf>
    <xf numFmtId="0" fontId="4" fillId="0" borderId="45" xfId="72" applyFont="1" applyBorder="1" applyAlignment="1">
      <alignment horizontal="right" vertical="center"/>
      <protection/>
    </xf>
    <xf numFmtId="0" fontId="4" fillId="0" borderId="59" xfId="72" applyNumberFormat="1" applyFont="1" applyBorder="1" applyAlignment="1">
      <alignment horizontal="left" vertical="center"/>
      <protection/>
    </xf>
    <xf numFmtId="10" fontId="4" fillId="0" borderId="25" xfId="72" applyNumberFormat="1" applyFont="1" applyBorder="1" applyAlignment="1">
      <alignment horizontal="right" vertical="center"/>
      <protection/>
    </xf>
    <xf numFmtId="10" fontId="4" fillId="0" borderId="16" xfId="72" applyNumberFormat="1" applyFont="1" applyBorder="1" applyAlignment="1">
      <alignment horizontal="right" vertical="center"/>
      <protection/>
    </xf>
    <xf numFmtId="10" fontId="4" fillId="0" borderId="60" xfId="72" applyNumberFormat="1" applyFont="1" applyBorder="1" applyAlignment="1">
      <alignment horizontal="right" vertical="center"/>
      <protection/>
    </xf>
    <xf numFmtId="0" fontId="4" fillId="0" borderId="12" xfId="72" applyFont="1" applyBorder="1" applyAlignment="1">
      <alignment horizontal="right" vertical="center"/>
      <protection/>
    </xf>
    <xf numFmtId="0" fontId="4" fillId="0" borderId="24" xfId="72" applyFont="1" applyBorder="1" applyAlignment="1">
      <alignment horizontal="right" vertical="center"/>
      <protection/>
    </xf>
    <xf numFmtId="0" fontId="4" fillId="0" borderId="27" xfId="72" applyFont="1" applyBorder="1" applyAlignment="1">
      <alignment horizontal="right" vertical="center"/>
      <protection/>
    </xf>
    <xf numFmtId="0" fontId="4" fillId="0" borderId="28" xfId="72" applyFont="1" applyBorder="1" applyAlignment="1">
      <alignment horizontal="right" vertical="center"/>
      <protection/>
    </xf>
    <xf numFmtId="0" fontId="4" fillId="0" borderId="61" xfId="0" applyNumberFormat="1" applyFont="1" applyBorder="1" applyAlignment="1" applyProtection="1">
      <alignment horizontal="center"/>
      <protection/>
    </xf>
    <xf numFmtId="0" fontId="4" fillId="0" borderId="62" xfId="0" applyNumberFormat="1" applyFont="1" applyBorder="1" applyAlignment="1" applyProtection="1">
      <alignment horizontal="center"/>
      <protection/>
    </xf>
    <xf numFmtId="0" fontId="4" fillId="0" borderId="63" xfId="0" applyNumberFormat="1" applyFont="1" applyBorder="1" applyAlignment="1" applyProtection="1">
      <alignment horizontal="center"/>
      <protection/>
    </xf>
    <xf numFmtId="0" fontId="4" fillId="0" borderId="64" xfId="0" applyNumberFormat="1" applyFont="1" applyBorder="1" applyAlignment="1" applyProtection="1">
      <alignment horizontal="center"/>
      <protection/>
    </xf>
    <xf numFmtId="0" fontId="5" fillId="0" borderId="0" xfId="71" applyFont="1" applyAlignment="1">
      <alignment horizontal="left" vertical="center"/>
      <protection/>
    </xf>
    <xf numFmtId="0" fontId="9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3" fontId="4" fillId="0" borderId="65" xfId="72" applyNumberFormat="1" applyFont="1" applyBorder="1" applyAlignment="1">
      <alignment horizontal="right" vertical="center"/>
      <protection/>
    </xf>
    <xf numFmtId="3" fontId="4" fillId="0" borderId="50" xfId="72" applyNumberFormat="1" applyFont="1" applyBorder="1" applyAlignment="1">
      <alignment horizontal="right" vertical="center"/>
      <protection/>
    </xf>
    <xf numFmtId="3" fontId="4" fillId="0" borderId="66" xfId="72" applyNumberFormat="1" applyFont="1" applyBorder="1" applyAlignment="1">
      <alignment horizontal="right" vertical="center"/>
      <protection/>
    </xf>
    <xf numFmtId="3" fontId="4" fillId="0" borderId="14" xfId="72" applyNumberFormat="1" applyFont="1" applyBorder="1" applyAlignment="1">
      <alignment horizontal="right" vertical="center"/>
      <protection/>
    </xf>
    <xf numFmtId="3" fontId="4" fillId="0" borderId="26" xfId="72" applyNumberFormat="1" applyFont="1" applyBorder="1" applyAlignment="1">
      <alignment horizontal="right" vertical="center"/>
      <protection/>
    </xf>
    <xf numFmtId="3" fontId="4" fillId="0" borderId="29" xfId="72" applyNumberFormat="1" applyFont="1" applyBorder="1" applyAlignment="1">
      <alignment horizontal="right" vertical="center"/>
      <protection/>
    </xf>
    <xf numFmtId="0" fontId="4" fillId="0" borderId="0" xfId="0" applyFont="1" applyAlignment="1" applyProtection="1">
      <alignment horizontal="right" vertical="top"/>
      <protection/>
    </xf>
    <xf numFmtId="49" fontId="4" fillId="0" borderId="0" xfId="0" applyNumberFormat="1" applyFont="1" applyAlignment="1" applyProtection="1">
      <alignment horizontal="center" vertical="top"/>
      <protection/>
    </xf>
    <xf numFmtId="49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180" fontId="4" fillId="0" borderId="0" xfId="0" applyNumberFormat="1" applyFont="1" applyAlignment="1" applyProtection="1">
      <alignment vertical="top"/>
      <protection/>
    </xf>
    <xf numFmtId="4" fontId="4" fillId="0" borderId="0" xfId="0" applyNumberFormat="1" applyFont="1" applyAlignment="1" applyProtection="1">
      <alignment vertical="top"/>
      <protection/>
    </xf>
    <xf numFmtId="181" fontId="4" fillId="0" borderId="0" xfId="0" applyNumberFormat="1" applyFont="1" applyAlignment="1" applyProtection="1">
      <alignment vertical="top"/>
      <protection/>
    </xf>
    <xf numFmtId="0" fontId="4" fillId="0" borderId="0" xfId="0" applyFont="1" applyAlignment="1" applyProtection="1">
      <alignment horizontal="center" vertical="top"/>
      <protection/>
    </xf>
    <xf numFmtId="195" fontId="4" fillId="0" borderId="0" xfId="0" applyNumberFormat="1" applyFont="1" applyAlignment="1" applyProtection="1">
      <alignment vertical="top"/>
      <protection/>
    </xf>
    <xf numFmtId="0" fontId="26" fillId="0" borderId="0" xfId="71" applyFont="1">
      <alignment/>
      <protection/>
    </xf>
    <xf numFmtId="0" fontId="27" fillId="0" borderId="0" xfId="71" applyFont="1">
      <alignment/>
      <protection/>
    </xf>
    <xf numFmtId="49" fontId="27" fillId="0" borderId="0" xfId="71" applyNumberFormat="1" applyFont="1">
      <alignment/>
      <protection/>
    </xf>
    <xf numFmtId="0" fontId="4" fillId="0" borderId="67" xfId="0" applyNumberFormat="1" applyFont="1" applyBorder="1" applyAlignment="1" applyProtection="1">
      <alignment horizontal="center"/>
      <protection/>
    </xf>
    <xf numFmtId="0" fontId="4" fillId="0" borderId="68" xfId="0" applyNumberFormat="1" applyFont="1" applyBorder="1" applyAlignment="1" applyProtection="1">
      <alignment horizontal="center"/>
      <protection/>
    </xf>
    <xf numFmtId="0" fontId="4" fillId="0" borderId="69" xfId="0" applyFont="1" applyBorder="1" applyAlignment="1" applyProtection="1">
      <alignment horizontal="center"/>
      <protection/>
    </xf>
    <xf numFmtId="0" fontId="4" fillId="0" borderId="70" xfId="0" applyFont="1" applyBorder="1" applyAlignment="1" applyProtection="1">
      <alignment horizontal="centerContinuous"/>
      <protection/>
    </xf>
    <xf numFmtId="0" fontId="4" fillId="0" borderId="71" xfId="0" applyFont="1" applyBorder="1" applyAlignment="1" applyProtection="1">
      <alignment horizontal="centerContinuous"/>
      <protection/>
    </xf>
    <xf numFmtId="0" fontId="4" fillId="0" borderId="72" xfId="0" applyFont="1" applyBorder="1" applyAlignment="1" applyProtection="1">
      <alignment horizontal="centerContinuous"/>
      <protection/>
    </xf>
    <xf numFmtId="0" fontId="4" fillId="0" borderId="73" xfId="0" applyFont="1" applyBorder="1" applyAlignment="1" applyProtection="1">
      <alignment horizontal="center"/>
      <protection/>
    </xf>
    <xf numFmtId="0" fontId="4" fillId="0" borderId="73" xfId="0" applyFont="1" applyBorder="1" applyAlignment="1" applyProtection="1">
      <alignment horizontal="center" vertical="center"/>
      <protection/>
    </xf>
    <xf numFmtId="0" fontId="4" fillId="0" borderId="74" xfId="0" applyFont="1" applyBorder="1" applyAlignment="1" applyProtection="1">
      <alignment horizontal="center"/>
      <protection/>
    </xf>
    <xf numFmtId="0" fontId="4" fillId="0" borderId="75" xfId="0" applyFont="1" applyBorder="1" applyAlignment="1" applyProtection="1">
      <alignment horizontal="center"/>
      <protection/>
    </xf>
    <xf numFmtId="49" fontId="4" fillId="0" borderId="0" xfId="0" applyNumberFormat="1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left" vertical="top" wrapText="1"/>
      <protection/>
    </xf>
    <xf numFmtId="4" fontId="4" fillId="0" borderId="37" xfId="72" applyNumberFormat="1" applyFont="1" applyBorder="1" applyAlignment="1">
      <alignment horizontal="right" vertical="center"/>
      <protection/>
    </xf>
    <xf numFmtId="4" fontId="4" fillId="0" borderId="76" xfId="72" applyNumberFormat="1" applyFont="1" applyBorder="1" applyAlignment="1">
      <alignment horizontal="right" vertical="center"/>
      <protection/>
    </xf>
    <xf numFmtId="4" fontId="4" fillId="0" borderId="9" xfId="72" applyNumberFormat="1" applyFont="1" applyBorder="1" applyAlignment="1">
      <alignment horizontal="right" vertical="center"/>
      <protection/>
    </xf>
    <xf numFmtId="4" fontId="4" fillId="0" borderId="77" xfId="72" applyNumberFormat="1" applyFont="1" applyBorder="1" applyAlignment="1">
      <alignment horizontal="right" vertical="center"/>
      <protection/>
    </xf>
    <xf numFmtId="4" fontId="4" fillId="0" borderId="78" xfId="72" applyNumberFormat="1" applyFont="1" applyBorder="1" applyAlignment="1">
      <alignment horizontal="right" vertical="center"/>
      <protection/>
    </xf>
    <xf numFmtId="4" fontId="4" fillId="0" borderId="42" xfId="72" applyNumberFormat="1" applyFont="1" applyBorder="1" applyAlignment="1">
      <alignment horizontal="right" vertical="center"/>
      <protection/>
    </xf>
    <xf numFmtId="4" fontId="4" fillId="0" borderId="45" xfId="72" applyNumberFormat="1" applyFont="1" applyBorder="1" applyAlignment="1">
      <alignment horizontal="right" vertical="center"/>
      <protection/>
    </xf>
    <xf numFmtId="4" fontId="4" fillId="0" borderId="79" xfId="72" applyNumberFormat="1" applyFont="1" applyBorder="1" applyAlignment="1">
      <alignment horizontal="right" vertical="center"/>
      <protection/>
    </xf>
    <xf numFmtId="4" fontId="4" fillId="0" borderId="44" xfId="72" applyNumberFormat="1" applyFont="1" applyBorder="1" applyAlignment="1">
      <alignment horizontal="right" vertical="center"/>
      <protection/>
    </xf>
    <xf numFmtId="49" fontId="6" fillId="0" borderId="0" xfId="0" applyNumberFormat="1" applyFont="1" applyAlignment="1" applyProtection="1">
      <alignment vertical="top"/>
      <protection/>
    </xf>
    <xf numFmtId="49" fontId="26" fillId="0" borderId="0" xfId="71" applyNumberFormat="1" applyFont="1">
      <alignment/>
      <protection/>
    </xf>
    <xf numFmtId="49" fontId="4" fillId="0" borderId="0" xfId="0" applyNumberFormat="1" applyFont="1" applyAlignment="1" applyProtection="1">
      <alignment horizontal="right" vertical="top" wrapText="1"/>
      <protection/>
    </xf>
    <xf numFmtId="4" fontId="6" fillId="0" borderId="0" xfId="0" applyNumberFormat="1" applyFont="1" applyAlignment="1" applyProtection="1">
      <alignment vertical="top"/>
      <protection/>
    </xf>
    <xf numFmtId="181" fontId="6" fillId="0" borderId="0" xfId="0" applyNumberFormat="1" applyFont="1" applyAlignment="1" applyProtection="1">
      <alignment vertical="top"/>
      <protection/>
    </xf>
    <xf numFmtId="180" fontId="6" fillId="0" borderId="0" xfId="0" applyNumberFormat="1" applyFont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 wrapText="1"/>
      <protection/>
    </xf>
  </cellXfs>
  <cellStyles count="79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Celkem" xfId="56"/>
    <cellStyle name="Comma" xfId="57"/>
    <cellStyle name="Comma [0]" xfId="58"/>
    <cellStyle name="data" xfId="59"/>
    <cellStyle name="Chybně" xfId="60"/>
    <cellStyle name="Kontrolní buňka" xfId="61"/>
    <cellStyle name="Currency" xfId="62"/>
    <cellStyle name="Currency [0]" xfId="63"/>
    <cellStyle name="Nadpis 1" xfId="64"/>
    <cellStyle name="Nadpis 2" xfId="65"/>
    <cellStyle name="Nadpis 3" xfId="66"/>
    <cellStyle name="Nadpis 4" xfId="67"/>
    <cellStyle name="Název" xfId="68"/>
    <cellStyle name="Neutrální" xfId="69"/>
    <cellStyle name="normálne_fakturuj99" xfId="70"/>
    <cellStyle name="normálne_KLs" xfId="71"/>
    <cellStyle name="normálne_KLv" xfId="72"/>
    <cellStyle name="Poznámka" xfId="73"/>
    <cellStyle name="Percent" xfId="74"/>
    <cellStyle name="Propojená buňka" xfId="75"/>
    <cellStyle name="Správně" xfId="76"/>
    <cellStyle name="TEXT" xfId="77"/>
    <cellStyle name="Text upozornění" xfId="78"/>
    <cellStyle name="TEXT1" xfId="79"/>
    <cellStyle name="Title" xfId="80"/>
    <cellStyle name="Total" xfId="81"/>
    <cellStyle name="Vstup" xfId="82"/>
    <cellStyle name="Výpočet" xfId="83"/>
    <cellStyle name="Výstup" xfId="84"/>
    <cellStyle name="Vysvětlující text" xfId="85"/>
    <cellStyle name="Warning Text" xfId="86"/>
    <cellStyle name="Zvýraznění 1" xfId="87"/>
    <cellStyle name="Zvýraznění 2" xfId="88"/>
    <cellStyle name="Zvýraznění 3" xfId="89"/>
    <cellStyle name="Zvýraznění 4" xfId="90"/>
    <cellStyle name="Zvýraznění 5" xfId="91"/>
    <cellStyle name="Zvýraznění 6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zoomScalePageLayoutView="0" workbookViewId="0" topLeftCell="A1">
      <selection activeCell="B1" sqref="B1"/>
    </sheetView>
  </sheetViews>
  <sheetFormatPr defaultColWidth="9.140625" defaultRowHeight="12.75"/>
  <cols>
    <col min="1" max="1" width="0.71875" style="69" customWidth="1"/>
    <col min="2" max="2" width="3.7109375" style="69" customWidth="1"/>
    <col min="3" max="3" width="6.8515625" style="69" customWidth="1"/>
    <col min="4" max="6" width="14.00390625" style="69" customWidth="1"/>
    <col min="7" max="7" width="3.8515625" style="69" customWidth="1"/>
    <col min="8" max="8" width="17.7109375" style="69" customWidth="1"/>
    <col min="9" max="9" width="8.7109375" style="69" customWidth="1"/>
    <col min="10" max="10" width="14.00390625" style="69" customWidth="1"/>
    <col min="11" max="11" width="2.28125" style="69" customWidth="1"/>
    <col min="12" max="12" width="6.8515625" style="69" customWidth="1"/>
    <col min="13" max="23" width="9.140625" style="69" customWidth="1"/>
    <col min="24" max="25" width="5.7109375" style="69" customWidth="1"/>
    <col min="26" max="26" width="6.57421875" style="69" customWidth="1"/>
    <col min="27" max="27" width="21.421875" style="69" customWidth="1"/>
    <col min="28" max="28" width="4.28125" style="69" customWidth="1"/>
    <col min="29" max="29" width="8.28125" style="69" customWidth="1"/>
    <col min="30" max="30" width="8.7109375" style="69" customWidth="1"/>
    <col min="31" max="16384" width="9.140625" style="69" customWidth="1"/>
  </cols>
  <sheetData>
    <row r="1" spans="2:30" ht="28.5" customHeight="1" thickBot="1">
      <c r="B1" s="70"/>
      <c r="C1" s="70"/>
      <c r="D1" s="70"/>
      <c r="F1" s="89" t="str">
        <f>CONCATENATE(AA2," ",AB2," ",AC2," ",AD2)</f>
        <v>Krycí list rozpočtu v EUR  </v>
      </c>
      <c r="G1" s="70"/>
      <c r="H1" s="70"/>
      <c r="I1" s="70"/>
      <c r="J1" s="70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2:30" ht="18" customHeight="1" thickTop="1">
      <c r="B2" s="10"/>
      <c r="C2" s="11" t="s">
        <v>101</v>
      </c>
      <c r="D2" s="11"/>
      <c r="E2" s="11"/>
      <c r="F2" s="11"/>
      <c r="G2" s="12" t="s">
        <v>10</v>
      </c>
      <c r="H2" s="11" t="s">
        <v>105</v>
      </c>
      <c r="I2" s="11"/>
      <c r="J2" s="13"/>
      <c r="Z2" s="107" t="s">
        <v>11</v>
      </c>
      <c r="AA2" s="108" t="s">
        <v>12</v>
      </c>
      <c r="AB2" s="108" t="s">
        <v>13</v>
      </c>
      <c r="AC2" s="108"/>
      <c r="AD2" s="109"/>
    </row>
    <row r="3" spans="2:30" ht="18" customHeight="1">
      <c r="B3" s="14"/>
      <c r="C3" s="15" t="s">
        <v>103</v>
      </c>
      <c r="D3" s="15"/>
      <c r="E3" s="15"/>
      <c r="F3" s="15"/>
      <c r="G3" s="16" t="s">
        <v>106</v>
      </c>
      <c r="H3" s="15"/>
      <c r="I3" s="15"/>
      <c r="J3" s="17"/>
      <c r="Z3" s="107" t="s">
        <v>14</v>
      </c>
      <c r="AA3" s="108" t="s">
        <v>15</v>
      </c>
      <c r="AB3" s="108" t="s">
        <v>13</v>
      </c>
      <c r="AC3" s="108" t="s">
        <v>16</v>
      </c>
      <c r="AD3" s="109" t="s">
        <v>17</v>
      </c>
    </row>
    <row r="4" spans="2:30" ht="18" customHeight="1">
      <c r="B4" s="18"/>
      <c r="C4" s="19"/>
      <c r="D4" s="19"/>
      <c r="E4" s="19"/>
      <c r="F4" s="19"/>
      <c r="G4" s="20"/>
      <c r="H4" s="19"/>
      <c r="I4" s="19"/>
      <c r="J4" s="21"/>
      <c r="Z4" s="107" t="s">
        <v>18</v>
      </c>
      <c r="AA4" s="108" t="s">
        <v>19</v>
      </c>
      <c r="AB4" s="108" t="s">
        <v>13</v>
      </c>
      <c r="AC4" s="108"/>
      <c r="AD4" s="109"/>
    </row>
    <row r="5" spans="2:30" ht="18" customHeight="1" thickBot="1">
      <c r="B5" s="22"/>
      <c r="C5" s="24" t="s">
        <v>107</v>
      </c>
      <c r="D5" s="24"/>
      <c r="E5" s="24" t="s">
        <v>20</v>
      </c>
      <c r="F5" s="23"/>
      <c r="G5" s="23" t="s">
        <v>21</v>
      </c>
      <c r="H5" s="24"/>
      <c r="I5" s="23" t="s">
        <v>22</v>
      </c>
      <c r="J5" s="25" t="s">
        <v>108</v>
      </c>
      <c r="Z5" s="107" t="s">
        <v>23</v>
      </c>
      <c r="AA5" s="108" t="s">
        <v>15</v>
      </c>
      <c r="AB5" s="108" t="s">
        <v>13</v>
      </c>
      <c r="AC5" s="108" t="s">
        <v>16</v>
      </c>
      <c r="AD5" s="109" t="s">
        <v>17</v>
      </c>
    </row>
    <row r="6" spans="2:10" ht="18" customHeight="1" thickTop="1">
      <c r="B6" s="10"/>
      <c r="C6" s="11" t="s">
        <v>2</v>
      </c>
      <c r="D6" s="11" t="s">
        <v>109</v>
      </c>
      <c r="E6" s="11"/>
      <c r="F6" s="11"/>
      <c r="G6" s="11" t="s">
        <v>24</v>
      </c>
      <c r="H6" s="11"/>
      <c r="I6" s="11"/>
      <c r="J6" s="13"/>
    </row>
    <row r="7" spans="2:10" ht="18" customHeight="1">
      <c r="B7" s="26"/>
      <c r="C7" s="27"/>
      <c r="D7" s="28"/>
      <c r="E7" s="28"/>
      <c r="F7" s="28"/>
      <c r="G7" s="28" t="s">
        <v>25</v>
      </c>
      <c r="H7" s="28"/>
      <c r="I7" s="28"/>
      <c r="J7" s="29"/>
    </row>
    <row r="8" spans="2:10" ht="18" customHeight="1">
      <c r="B8" s="14"/>
      <c r="C8" s="15" t="s">
        <v>1</v>
      </c>
      <c r="D8" s="15"/>
      <c r="E8" s="15"/>
      <c r="F8" s="15"/>
      <c r="G8" s="15" t="s">
        <v>24</v>
      </c>
      <c r="H8" s="15"/>
      <c r="I8" s="15"/>
      <c r="J8" s="17"/>
    </row>
    <row r="9" spans="2:10" ht="18" customHeight="1">
      <c r="B9" s="18"/>
      <c r="C9" s="20"/>
      <c r="D9" s="19"/>
      <c r="E9" s="19"/>
      <c r="F9" s="19"/>
      <c r="G9" s="28" t="s">
        <v>25</v>
      </c>
      <c r="H9" s="19"/>
      <c r="I9" s="19"/>
      <c r="J9" s="21"/>
    </row>
    <row r="10" spans="2:10" ht="18" customHeight="1">
      <c r="B10" s="14"/>
      <c r="C10" s="15" t="s">
        <v>26</v>
      </c>
      <c r="D10" s="15" t="s">
        <v>110</v>
      </c>
      <c r="E10" s="15"/>
      <c r="F10" s="15"/>
      <c r="G10" s="15" t="s">
        <v>24</v>
      </c>
      <c r="H10" s="15"/>
      <c r="I10" s="15"/>
      <c r="J10" s="17"/>
    </row>
    <row r="11" spans="2:10" ht="18" customHeight="1" thickBot="1">
      <c r="B11" s="30"/>
      <c r="C11" s="31"/>
      <c r="D11" s="31"/>
      <c r="E11" s="31"/>
      <c r="F11" s="31"/>
      <c r="G11" s="31" t="s">
        <v>25</v>
      </c>
      <c r="H11" s="31"/>
      <c r="I11" s="31"/>
      <c r="J11" s="32"/>
    </row>
    <row r="12" spans="2:10" ht="18" customHeight="1" thickTop="1">
      <c r="B12" s="81"/>
      <c r="C12" s="11"/>
      <c r="D12" s="11"/>
      <c r="E12" s="11"/>
      <c r="F12" s="92">
        <f>IF(B12&lt;&gt;0,ROUND($J$31/B12,0),0)</f>
        <v>0</v>
      </c>
      <c r="G12" s="12"/>
      <c r="H12" s="11"/>
      <c r="I12" s="11"/>
      <c r="J12" s="95">
        <f>IF(G12&lt;&gt;0,ROUND($J$31/G12,0),0)</f>
        <v>0</v>
      </c>
    </row>
    <row r="13" spans="2:10" ht="18" customHeight="1">
      <c r="B13" s="82"/>
      <c r="C13" s="28"/>
      <c r="D13" s="28"/>
      <c r="E13" s="28"/>
      <c r="F13" s="93">
        <f>IF(B13&lt;&gt;0,ROUND($J$31/B13,0),0)</f>
        <v>0</v>
      </c>
      <c r="G13" s="27"/>
      <c r="H13" s="28"/>
      <c r="I13" s="28"/>
      <c r="J13" s="96">
        <f>IF(G13&lt;&gt;0,ROUND($J$31/G13,0),0)</f>
        <v>0</v>
      </c>
    </row>
    <row r="14" spans="2:10" ht="18" customHeight="1" thickBot="1">
      <c r="B14" s="83"/>
      <c r="C14" s="31"/>
      <c r="D14" s="31"/>
      <c r="E14" s="31"/>
      <c r="F14" s="94">
        <f>IF(B14&lt;&gt;0,ROUND($J$31/B14,0),0)</f>
        <v>0</v>
      </c>
      <c r="G14" s="84"/>
      <c r="H14" s="31"/>
      <c r="I14" s="31"/>
      <c r="J14" s="97">
        <f>IF(G14&lt;&gt;0,ROUND($J$31/G14,0),0)</f>
        <v>0</v>
      </c>
    </row>
    <row r="15" spans="2:10" ht="18" customHeight="1" thickTop="1">
      <c r="B15" s="72" t="s">
        <v>27</v>
      </c>
      <c r="C15" s="34" t="s">
        <v>28</v>
      </c>
      <c r="D15" s="35" t="s">
        <v>29</v>
      </c>
      <c r="E15" s="35" t="s">
        <v>30</v>
      </c>
      <c r="F15" s="36" t="s">
        <v>31</v>
      </c>
      <c r="G15" s="72" t="s">
        <v>32</v>
      </c>
      <c r="H15" s="37" t="s">
        <v>33</v>
      </c>
      <c r="I15" s="38"/>
      <c r="J15" s="39"/>
    </row>
    <row r="16" spans="2:10" ht="18" customHeight="1">
      <c r="B16" s="40">
        <v>1</v>
      </c>
      <c r="C16" s="41" t="s">
        <v>34</v>
      </c>
      <c r="D16" s="122">
        <f>Prehlad!H68</f>
        <v>0</v>
      </c>
      <c r="E16" s="122">
        <f>Prehlad!I68</f>
        <v>0</v>
      </c>
      <c r="F16" s="123">
        <f>D16+E16</f>
        <v>0</v>
      </c>
      <c r="G16" s="40">
        <v>6</v>
      </c>
      <c r="H16" s="42" t="s">
        <v>111</v>
      </c>
      <c r="I16" s="77"/>
      <c r="J16" s="123">
        <v>0</v>
      </c>
    </row>
    <row r="17" spans="2:10" ht="18" customHeight="1">
      <c r="B17" s="43">
        <v>2</v>
      </c>
      <c r="C17" s="44" t="s">
        <v>35</v>
      </c>
      <c r="D17" s="124">
        <f>Prehlad!H75</f>
        <v>0</v>
      </c>
      <c r="E17" s="124">
        <f>Prehlad!I75</f>
        <v>0</v>
      </c>
      <c r="F17" s="123">
        <f>D17+E17</f>
        <v>0</v>
      </c>
      <c r="G17" s="43">
        <v>7</v>
      </c>
      <c r="H17" s="45" t="s">
        <v>112</v>
      </c>
      <c r="I17" s="15"/>
      <c r="J17" s="125">
        <v>0</v>
      </c>
    </row>
    <row r="18" spans="2:10" ht="18" customHeight="1">
      <c r="B18" s="43">
        <v>3</v>
      </c>
      <c r="C18" s="44" t="s">
        <v>36</v>
      </c>
      <c r="D18" s="124"/>
      <c r="E18" s="124"/>
      <c r="F18" s="123">
        <f>D18+E18</f>
        <v>0</v>
      </c>
      <c r="G18" s="43">
        <v>8</v>
      </c>
      <c r="H18" s="45" t="s">
        <v>113</v>
      </c>
      <c r="I18" s="15"/>
      <c r="J18" s="125">
        <v>0</v>
      </c>
    </row>
    <row r="19" spans="2:10" ht="18" customHeight="1" thickBot="1">
      <c r="B19" s="43">
        <v>4</v>
      </c>
      <c r="C19" s="44" t="s">
        <v>37</v>
      </c>
      <c r="D19" s="124"/>
      <c r="E19" s="124"/>
      <c r="F19" s="126">
        <f>D19+E19</f>
        <v>0</v>
      </c>
      <c r="G19" s="43">
        <v>9</v>
      </c>
      <c r="H19" s="45" t="s">
        <v>3</v>
      </c>
      <c r="I19" s="15"/>
      <c r="J19" s="125">
        <v>0</v>
      </c>
    </row>
    <row r="20" spans="2:10" ht="18" customHeight="1" thickBot="1">
      <c r="B20" s="46">
        <v>5</v>
      </c>
      <c r="C20" s="47" t="s">
        <v>38</v>
      </c>
      <c r="D20" s="127">
        <f>SUM(D16:D19)</f>
        <v>0</v>
      </c>
      <c r="E20" s="128">
        <f>SUM(E16:E19)</f>
        <v>0</v>
      </c>
      <c r="F20" s="129">
        <f>SUM(F16:F19)</f>
        <v>0</v>
      </c>
      <c r="G20" s="48">
        <v>10</v>
      </c>
      <c r="I20" s="76" t="s">
        <v>39</v>
      </c>
      <c r="J20" s="129">
        <f>SUM(J16:J19)</f>
        <v>0</v>
      </c>
    </row>
    <row r="21" spans="2:10" ht="18" customHeight="1" thickTop="1">
      <c r="B21" s="72" t="s">
        <v>40</v>
      </c>
      <c r="C21" s="71"/>
      <c r="D21" s="38" t="s">
        <v>41</v>
      </c>
      <c r="E21" s="38"/>
      <c r="F21" s="39"/>
      <c r="G21" s="72" t="s">
        <v>42</v>
      </c>
      <c r="H21" s="37" t="s">
        <v>43</v>
      </c>
      <c r="I21" s="38"/>
      <c r="J21" s="39"/>
    </row>
    <row r="22" spans="2:10" ht="18" customHeight="1">
      <c r="B22" s="40">
        <v>11</v>
      </c>
      <c r="C22" s="42" t="s">
        <v>114</v>
      </c>
      <c r="D22" s="78" t="s">
        <v>3</v>
      </c>
      <c r="E22" s="80">
        <v>0</v>
      </c>
      <c r="F22" s="123">
        <v>0</v>
      </c>
      <c r="G22" s="43">
        <v>16</v>
      </c>
      <c r="H22" s="45" t="s">
        <v>44</v>
      </c>
      <c r="I22" s="49"/>
      <c r="J22" s="125">
        <v>0</v>
      </c>
    </row>
    <row r="23" spans="2:10" ht="18" customHeight="1">
      <c r="B23" s="43">
        <v>12</v>
      </c>
      <c r="C23" s="45" t="s">
        <v>115</v>
      </c>
      <c r="D23" s="79"/>
      <c r="E23" s="50">
        <v>0</v>
      </c>
      <c r="F23" s="125">
        <v>0</v>
      </c>
      <c r="G23" s="43">
        <v>17</v>
      </c>
      <c r="H23" s="45" t="s">
        <v>117</v>
      </c>
      <c r="I23" s="49"/>
      <c r="J23" s="125">
        <v>0</v>
      </c>
    </row>
    <row r="24" spans="2:10" ht="18" customHeight="1">
      <c r="B24" s="43">
        <v>13</v>
      </c>
      <c r="C24" s="45" t="s">
        <v>116</v>
      </c>
      <c r="D24" s="79"/>
      <c r="E24" s="50">
        <v>0</v>
      </c>
      <c r="F24" s="125">
        <v>0</v>
      </c>
      <c r="G24" s="43">
        <v>18</v>
      </c>
      <c r="H24" s="45" t="s">
        <v>118</v>
      </c>
      <c r="I24" s="49"/>
      <c r="J24" s="125">
        <v>0</v>
      </c>
    </row>
    <row r="25" spans="2:10" ht="18" customHeight="1" thickBot="1">
      <c r="B25" s="43">
        <v>14</v>
      </c>
      <c r="C25" s="45" t="s">
        <v>3</v>
      </c>
      <c r="D25" s="79"/>
      <c r="E25" s="50">
        <v>0</v>
      </c>
      <c r="F25" s="125">
        <v>0</v>
      </c>
      <c r="G25" s="43">
        <v>19</v>
      </c>
      <c r="H25" s="45" t="s">
        <v>3</v>
      </c>
      <c r="I25" s="49"/>
      <c r="J25" s="125">
        <v>0</v>
      </c>
    </row>
    <row r="26" spans="2:10" ht="18" customHeight="1" thickBot="1">
      <c r="B26" s="46">
        <v>15</v>
      </c>
      <c r="C26" s="51"/>
      <c r="D26" s="52"/>
      <c r="E26" s="52" t="s">
        <v>45</v>
      </c>
      <c r="F26" s="129">
        <f>SUM(F22:F25)</f>
        <v>0</v>
      </c>
      <c r="G26" s="46">
        <v>20</v>
      </c>
      <c r="H26" s="51"/>
      <c r="I26" s="52" t="s">
        <v>46</v>
      </c>
      <c r="J26" s="129">
        <f>SUM(J22:J25)</f>
        <v>0</v>
      </c>
    </row>
    <row r="27" spans="2:10" ht="18" customHeight="1" thickTop="1">
      <c r="B27" s="53"/>
      <c r="C27" s="54" t="s">
        <v>47</v>
      </c>
      <c r="D27" s="55"/>
      <c r="E27" s="56" t="s">
        <v>48</v>
      </c>
      <c r="F27" s="57"/>
      <c r="G27" s="72" t="s">
        <v>49</v>
      </c>
      <c r="H27" s="37" t="s">
        <v>50</v>
      </c>
      <c r="I27" s="38"/>
      <c r="J27" s="39"/>
    </row>
    <row r="28" spans="2:10" ht="18" customHeight="1">
      <c r="B28" s="58"/>
      <c r="C28" s="59"/>
      <c r="D28" s="60"/>
      <c r="E28" s="61"/>
      <c r="F28" s="57"/>
      <c r="G28" s="40">
        <v>21</v>
      </c>
      <c r="H28" s="42"/>
      <c r="I28" s="62" t="s">
        <v>51</v>
      </c>
      <c r="J28" s="123">
        <f>ROUND(F20,2)+J20+F26+J26</f>
        <v>0</v>
      </c>
    </row>
    <row r="29" spans="2:10" ht="18" customHeight="1">
      <c r="B29" s="58"/>
      <c r="C29" s="60" t="s">
        <v>52</v>
      </c>
      <c r="D29" s="60"/>
      <c r="E29" s="63"/>
      <c r="F29" s="57"/>
      <c r="G29" s="43">
        <v>22</v>
      </c>
      <c r="H29" s="45" t="s">
        <v>119</v>
      </c>
      <c r="I29" s="130">
        <f>J28-I30</f>
        <v>0</v>
      </c>
      <c r="J29" s="125">
        <f>ROUND((I29*20)/100,2)</f>
        <v>0</v>
      </c>
    </row>
    <row r="30" spans="2:10" ht="18" customHeight="1" thickBot="1">
      <c r="B30" s="14"/>
      <c r="C30" s="15" t="s">
        <v>53</v>
      </c>
      <c r="D30" s="15"/>
      <c r="E30" s="63"/>
      <c r="F30" s="57"/>
      <c r="G30" s="43">
        <v>23</v>
      </c>
      <c r="H30" s="45" t="s">
        <v>120</v>
      </c>
      <c r="I30" s="130">
        <f>SUMIF(Prehlad!O11:O9999,0,Prehlad!J11:J9999)</f>
        <v>0</v>
      </c>
      <c r="J30" s="125">
        <f>ROUND((I30*0)/100,1)</f>
        <v>0</v>
      </c>
    </row>
    <row r="31" spans="2:10" ht="18" customHeight="1" thickBot="1">
      <c r="B31" s="58"/>
      <c r="C31" s="60"/>
      <c r="D31" s="60"/>
      <c r="E31" s="63"/>
      <c r="F31" s="57"/>
      <c r="G31" s="46">
        <v>24</v>
      </c>
      <c r="H31" s="51"/>
      <c r="I31" s="52" t="s">
        <v>54</v>
      </c>
      <c r="J31" s="129">
        <f>SUM(J28:J30)</f>
        <v>0</v>
      </c>
    </row>
    <row r="32" spans="2:10" ht="18" customHeight="1" thickBot="1" thickTop="1">
      <c r="B32" s="53"/>
      <c r="C32" s="60"/>
      <c r="D32" s="57"/>
      <c r="E32" s="64"/>
      <c r="F32" s="57"/>
      <c r="G32" s="73" t="s">
        <v>55</v>
      </c>
      <c r="H32" s="74" t="s">
        <v>121</v>
      </c>
      <c r="I32" s="33"/>
      <c r="J32" s="75">
        <v>0</v>
      </c>
    </row>
    <row r="33" spans="2:10" ht="18" customHeight="1" thickTop="1">
      <c r="B33" s="65"/>
      <c r="C33" s="66"/>
      <c r="D33" s="54" t="s">
        <v>56</v>
      </c>
      <c r="E33" s="66"/>
      <c r="F33" s="66"/>
      <c r="G33" s="66"/>
      <c r="H33" s="66" t="s">
        <v>57</v>
      </c>
      <c r="I33" s="66"/>
      <c r="J33" s="67"/>
    </row>
    <row r="34" spans="2:10" ht="18" customHeight="1">
      <c r="B34" s="58"/>
      <c r="C34" s="59"/>
      <c r="D34" s="60"/>
      <c r="E34" s="60"/>
      <c r="F34" s="59"/>
      <c r="G34" s="60"/>
      <c r="H34" s="60"/>
      <c r="I34" s="60"/>
      <c r="J34" s="68"/>
    </row>
    <row r="35" spans="2:10" ht="18" customHeight="1">
      <c r="B35" s="58"/>
      <c r="C35" s="60" t="s">
        <v>52</v>
      </c>
      <c r="D35" s="60"/>
      <c r="E35" s="60"/>
      <c r="F35" s="59"/>
      <c r="G35" s="60" t="s">
        <v>52</v>
      </c>
      <c r="H35" s="60"/>
      <c r="I35" s="60"/>
      <c r="J35" s="68"/>
    </row>
    <row r="36" spans="2:10" ht="18" customHeight="1">
      <c r="B36" s="14"/>
      <c r="C36" s="15" t="s">
        <v>53</v>
      </c>
      <c r="D36" s="15"/>
      <c r="E36" s="15"/>
      <c r="F36" s="16"/>
      <c r="G36" s="15" t="s">
        <v>53</v>
      </c>
      <c r="H36" s="15"/>
      <c r="I36" s="15"/>
      <c r="J36" s="17"/>
    </row>
    <row r="37" spans="2:10" ht="18" customHeight="1">
      <c r="B37" s="58"/>
      <c r="C37" s="60" t="s">
        <v>48</v>
      </c>
      <c r="D37" s="60"/>
      <c r="E37" s="60"/>
      <c r="F37" s="59"/>
      <c r="G37" s="60" t="s">
        <v>48</v>
      </c>
      <c r="H37" s="60"/>
      <c r="I37" s="60"/>
      <c r="J37" s="68"/>
    </row>
    <row r="38" spans="2:10" ht="18" customHeight="1">
      <c r="B38" s="58"/>
      <c r="C38" s="60"/>
      <c r="D38" s="60"/>
      <c r="E38" s="60"/>
      <c r="F38" s="60"/>
      <c r="G38" s="60"/>
      <c r="H38" s="60"/>
      <c r="I38" s="60"/>
      <c r="J38" s="68"/>
    </row>
    <row r="39" spans="2:10" ht="18" customHeight="1">
      <c r="B39" s="58"/>
      <c r="C39" s="60"/>
      <c r="D39" s="60"/>
      <c r="E39" s="60"/>
      <c r="F39" s="60"/>
      <c r="G39" s="60"/>
      <c r="H39" s="60"/>
      <c r="I39" s="60"/>
      <c r="J39" s="68"/>
    </row>
    <row r="40" spans="2:10" ht="18" customHeight="1">
      <c r="B40" s="58"/>
      <c r="C40" s="60"/>
      <c r="D40" s="60"/>
      <c r="E40" s="60"/>
      <c r="F40" s="60"/>
      <c r="G40" s="60"/>
      <c r="H40" s="60"/>
      <c r="I40" s="60"/>
      <c r="J40" s="68"/>
    </row>
    <row r="41" spans="2:10" ht="18" customHeight="1" thickBot="1">
      <c r="B41" s="30"/>
      <c r="C41" s="31"/>
      <c r="D41" s="31"/>
      <c r="E41" s="31"/>
      <c r="F41" s="31"/>
      <c r="G41" s="31"/>
      <c r="H41" s="31"/>
      <c r="I41" s="31"/>
      <c r="J41" s="32"/>
    </row>
    <row r="42" ht="14.25" customHeight="1" thickTop="1"/>
    <row r="43" ht="2.25" customHeight="1"/>
  </sheetData>
  <sheetProtection/>
  <printOptions horizontalCentered="1" verticalCentered="1"/>
  <pageMargins left="0.24" right="0.27" top="0.35433070866141736" bottom="0.4330708661417323" header="0.31496062992125984" footer="0.35433070866141736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3"/>
  <sheetViews>
    <sheetView showGridLines="0" zoomScalePageLayoutView="0" workbookViewId="0" topLeftCell="A1">
      <selection activeCell="A8" sqref="A8"/>
    </sheetView>
  </sheetViews>
  <sheetFormatPr defaultColWidth="9.140625" defaultRowHeight="12.75"/>
  <cols>
    <col min="1" max="1" width="42.28125" style="1" customWidth="1"/>
    <col min="2" max="2" width="11.8515625" style="6" customWidth="1"/>
    <col min="3" max="3" width="11.421875" style="6" customWidth="1"/>
    <col min="4" max="4" width="11.57421875" style="6" customWidth="1"/>
    <col min="5" max="5" width="12.140625" style="7" customWidth="1"/>
    <col min="6" max="6" width="8.57421875" style="5" customWidth="1"/>
    <col min="7" max="7" width="9.140625" style="5" customWidth="1"/>
    <col min="8" max="23" width="9.140625" style="1" customWidth="1"/>
    <col min="24" max="25" width="5.7109375" style="1" customWidth="1"/>
    <col min="26" max="26" width="6.57421875" style="1" customWidth="1"/>
    <col min="27" max="27" width="24.2812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1:30" ht="12.75">
      <c r="A1" s="9" t="s">
        <v>96</v>
      </c>
      <c r="C1" s="1"/>
      <c r="E1" s="9" t="s">
        <v>97</v>
      </c>
      <c r="F1" s="1"/>
      <c r="G1" s="1"/>
      <c r="Z1" s="107" t="s">
        <v>5</v>
      </c>
      <c r="AA1" s="107" t="s">
        <v>6</v>
      </c>
      <c r="AB1" s="107" t="s">
        <v>7</v>
      </c>
      <c r="AC1" s="107" t="s">
        <v>8</v>
      </c>
      <c r="AD1" s="107" t="s">
        <v>9</v>
      </c>
    </row>
    <row r="2" spans="1:30" ht="12.75">
      <c r="A2" s="9" t="s">
        <v>98</v>
      </c>
      <c r="C2" s="1"/>
      <c r="E2" s="9" t="s">
        <v>99</v>
      </c>
      <c r="F2" s="1"/>
      <c r="G2" s="1"/>
      <c r="Z2" s="107" t="s">
        <v>11</v>
      </c>
      <c r="AA2" s="108" t="s">
        <v>58</v>
      </c>
      <c r="AB2" s="108" t="s">
        <v>13</v>
      </c>
      <c r="AC2" s="108"/>
      <c r="AD2" s="109"/>
    </row>
    <row r="3" spans="1:30" ht="12.75">
      <c r="A3" s="9" t="s">
        <v>59</v>
      </c>
      <c r="C3" s="1"/>
      <c r="E3" s="9" t="s">
        <v>100</v>
      </c>
      <c r="F3" s="1"/>
      <c r="G3" s="1"/>
      <c r="Z3" s="107" t="s">
        <v>14</v>
      </c>
      <c r="AA3" s="108" t="s">
        <v>60</v>
      </c>
      <c r="AB3" s="108" t="s">
        <v>13</v>
      </c>
      <c r="AC3" s="108" t="s">
        <v>16</v>
      </c>
      <c r="AD3" s="109" t="s">
        <v>17</v>
      </c>
    </row>
    <row r="4" spans="2:30" ht="12.75">
      <c r="B4" s="1"/>
      <c r="C4" s="1"/>
      <c r="D4" s="1"/>
      <c r="E4" s="1"/>
      <c r="F4" s="1"/>
      <c r="G4" s="1"/>
      <c r="Z4" s="107" t="s">
        <v>18</v>
      </c>
      <c r="AA4" s="108" t="s">
        <v>61</v>
      </c>
      <c r="AB4" s="108" t="s">
        <v>13</v>
      </c>
      <c r="AC4" s="108"/>
      <c r="AD4" s="109"/>
    </row>
    <row r="5" spans="1:30" ht="12.75">
      <c r="A5" s="9" t="s">
        <v>101</v>
      </c>
      <c r="B5" s="1"/>
      <c r="C5" s="1"/>
      <c r="D5" s="1"/>
      <c r="E5" s="1"/>
      <c r="F5" s="1"/>
      <c r="G5" s="1"/>
      <c r="Z5" s="107" t="s">
        <v>23</v>
      </c>
      <c r="AA5" s="108" t="s">
        <v>60</v>
      </c>
      <c r="AB5" s="108" t="s">
        <v>13</v>
      </c>
      <c r="AC5" s="108" t="s">
        <v>16</v>
      </c>
      <c r="AD5" s="109" t="s">
        <v>17</v>
      </c>
    </row>
    <row r="6" spans="1:7" ht="12.75">
      <c r="A6" s="9" t="s">
        <v>103</v>
      </c>
      <c r="B6" s="1"/>
      <c r="C6" s="1"/>
      <c r="D6" s="1"/>
      <c r="E6" s="1"/>
      <c r="F6" s="1"/>
      <c r="G6" s="1"/>
    </row>
    <row r="7" spans="1:7" ht="12.75">
      <c r="A7" s="9"/>
      <c r="B7" s="1"/>
      <c r="C7" s="1"/>
      <c r="D7" s="1"/>
      <c r="E7" s="1"/>
      <c r="F7" s="1"/>
      <c r="G7" s="1"/>
    </row>
    <row r="8" spans="2:7" ht="13.5">
      <c r="B8" s="4" t="str">
        <f>CONCATENATE(AA2," ",AB2," ",AC2," ",AD2)</f>
        <v>Rekapitulácia rozpočtu v EUR  </v>
      </c>
      <c r="G8" s="1"/>
    </row>
    <row r="9" spans="1:7" ht="12.75">
      <c r="A9" s="112" t="s">
        <v>62</v>
      </c>
      <c r="B9" s="112" t="s">
        <v>29</v>
      </c>
      <c r="C9" s="112" t="s">
        <v>63</v>
      </c>
      <c r="D9" s="112" t="s">
        <v>64</v>
      </c>
      <c r="E9" s="119" t="s">
        <v>65</v>
      </c>
      <c r="F9" s="119" t="s">
        <v>66</v>
      </c>
      <c r="G9" s="1"/>
    </row>
    <row r="10" spans="1:7" ht="12.75">
      <c r="A10" s="116"/>
      <c r="B10" s="116"/>
      <c r="C10" s="116" t="s">
        <v>67</v>
      </c>
      <c r="D10" s="116"/>
      <c r="E10" s="116" t="s">
        <v>64</v>
      </c>
      <c r="F10" s="116" t="s">
        <v>64</v>
      </c>
      <c r="G10" s="91"/>
    </row>
    <row r="12" spans="1:6" ht="12.75">
      <c r="A12" s="1" t="s">
        <v>123</v>
      </c>
      <c r="B12" s="6">
        <f>Prehlad!H31</f>
        <v>0</v>
      </c>
      <c r="C12" s="6">
        <f>Prehlad!I31</f>
        <v>0</v>
      </c>
      <c r="D12" s="6">
        <f>Prehlad!J31</f>
        <v>0</v>
      </c>
      <c r="E12" s="7">
        <f>Prehlad!L31</f>
        <v>246.49910674999998</v>
      </c>
      <c r="F12" s="5">
        <f>Prehlad!N31</f>
        <v>0</v>
      </c>
    </row>
    <row r="13" spans="1:6" ht="12.75">
      <c r="A13" s="1" t="s">
        <v>161</v>
      </c>
      <c r="B13" s="6">
        <f>Prehlad!H36</f>
        <v>0</v>
      </c>
      <c r="C13" s="6">
        <f>Prehlad!I36</f>
        <v>0</v>
      </c>
      <c r="D13" s="6">
        <f>Prehlad!J36</f>
        <v>0</v>
      </c>
      <c r="E13" s="7">
        <f>Prehlad!L36</f>
        <v>14.685500000000001</v>
      </c>
      <c r="F13" s="5">
        <f>Prehlad!N36</f>
        <v>0</v>
      </c>
    </row>
    <row r="14" spans="1:6" ht="12.75">
      <c r="A14" s="1" t="s">
        <v>168</v>
      </c>
      <c r="B14" s="6">
        <f>Prehlad!H41</f>
        <v>0</v>
      </c>
      <c r="C14" s="6">
        <f>Prehlad!I41</f>
        <v>0</v>
      </c>
      <c r="D14" s="6">
        <f>Prehlad!J41</f>
        <v>0</v>
      </c>
      <c r="E14" s="7">
        <f>Prehlad!L41</f>
        <v>0</v>
      </c>
      <c r="F14" s="5">
        <f>Prehlad!N41</f>
        <v>0</v>
      </c>
    </row>
    <row r="15" spans="1:6" ht="12.75">
      <c r="A15" s="1" t="s">
        <v>173</v>
      </c>
      <c r="B15" s="6">
        <f>Prehlad!H61</f>
        <v>0</v>
      </c>
      <c r="C15" s="6">
        <f>Prehlad!I61</f>
        <v>0</v>
      </c>
      <c r="D15" s="6">
        <f>Prehlad!J61</f>
        <v>0</v>
      </c>
      <c r="E15" s="7">
        <f>Prehlad!L61</f>
        <v>6.603389999999999</v>
      </c>
      <c r="F15" s="5">
        <f>Prehlad!N61</f>
        <v>0</v>
      </c>
    </row>
    <row r="16" spans="1:6" ht="12.75">
      <c r="A16" s="1" t="s">
        <v>210</v>
      </c>
      <c r="B16" s="6">
        <f>Prehlad!H66</f>
        <v>0</v>
      </c>
      <c r="C16" s="6">
        <f>Prehlad!I66</f>
        <v>0</v>
      </c>
      <c r="D16" s="6">
        <f>Prehlad!J66</f>
        <v>0</v>
      </c>
      <c r="E16" s="7">
        <f>Prehlad!L66</f>
        <v>0</v>
      </c>
      <c r="F16" s="5">
        <f>Prehlad!N66</f>
        <v>0</v>
      </c>
    </row>
    <row r="17" spans="1:6" ht="12.75">
      <c r="A17" s="1" t="s">
        <v>219</v>
      </c>
      <c r="B17" s="6">
        <f>Prehlad!H68</f>
        <v>0</v>
      </c>
      <c r="C17" s="6">
        <f>Prehlad!I68</f>
        <v>0</v>
      </c>
      <c r="D17" s="6">
        <f>Prehlad!J68</f>
        <v>0</v>
      </c>
      <c r="E17" s="7">
        <f>Prehlad!L68</f>
        <v>267.78799675</v>
      </c>
      <c r="F17" s="5">
        <f>Prehlad!N68</f>
        <v>0</v>
      </c>
    </row>
    <row r="19" spans="1:6" ht="12.75">
      <c r="A19" s="1" t="s">
        <v>221</v>
      </c>
      <c r="B19" s="6">
        <f>Prehlad!H73</f>
        <v>0</v>
      </c>
      <c r="C19" s="6">
        <f>Prehlad!I73</f>
        <v>0</v>
      </c>
      <c r="D19" s="6">
        <f>Prehlad!J73</f>
        <v>0</v>
      </c>
      <c r="E19" s="7">
        <f>Prehlad!L73</f>
        <v>0.0071</v>
      </c>
      <c r="F19" s="5">
        <f>Prehlad!N73</f>
        <v>0</v>
      </c>
    </row>
    <row r="20" spans="1:6" ht="12.75">
      <c r="A20" s="1" t="s">
        <v>228</v>
      </c>
      <c r="B20" s="6">
        <f>Prehlad!H75</f>
        <v>0</v>
      </c>
      <c r="C20" s="6">
        <f>Prehlad!I75</f>
        <v>0</v>
      </c>
      <c r="D20" s="6">
        <f>Prehlad!J75</f>
        <v>0</v>
      </c>
      <c r="E20" s="7">
        <f>Prehlad!L75</f>
        <v>0.0071</v>
      </c>
      <c r="F20" s="5">
        <f>Prehlad!N75</f>
        <v>0</v>
      </c>
    </row>
    <row r="23" spans="1:6" ht="12.75">
      <c r="A23" s="1" t="s">
        <v>229</v>
      </c>
      <c r="B23" s="6">
        <f>Prehlad!H77</f>
        <v>0</v>
      </c>
      <c r="C23" s="6">
        <f>Prehlad!I77</f>
        <v>0</v>
      </c>
      <c r="D23" s="6">
        <f>Prehlad!J77</f>
        <v>0</v>
      </c>
      <c r="E23" s="7">
        <f>Prehlad!L77</f>
        <v>267.79509674999997</v>
      </c>
      <c r="F23" s="5">
        <f>Prehlad!N77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77"/>
  <sheetViews>
    <sheetView showGridLines="0" zoomScalePageLayoutView="0" workbookViewId="0" topLeftCell="A51">
      <selection activeCell="G71" sqref="G71"/>
    </sheetView>
  </sheetViews>
  <sheetFormatPr defaultColWidth="9.140625" defaultRowHeight="12.75"/>
  <cols>
    <col min="1" max="1" width="6.7109375" style="98" customWidth="1"/>
    <col min="2" max="2" width="3.7109375" style="99" customWidth="1"/>
    <col min="3" max="3" width="13.00390625" style="100" customWidth="1"/>
    <col min="4" max="4" width="35.7109375" style="121" customWidth="1"/>
    <col min="5" max="5" width="10.7109375" style="102" customWidth="1"/>
    <col min="6" max="6" width="5.28125" style="101" customWidth="1"/>
    <col min="7" max="7" width="8.7109375" style="103" customWidth="1"/>
    <col min="8" max="9" width="9.7109375" style="103" hidden="1" customWidth="1"/>
    <col min="10" max="10" width="9.7109375" style="103" customWidth="1"/>
    <col min="11" max="11" width="7.421875" style="104" hidden="1" customWidth="1"/>
    <col min="12" max="12" width="8.28125" style="104" hidden="1" customWidth="1"/>
    <col min="13" max="13" width="9.140625" style="102" hidden="1" customWidth="1"/>
    <col min="14" max="14" width="7.00390625" style="102" hidden="1" customWidth="1"/>
    <col min="15" max="15" width="3.57421875" style="101" customWidth="1"/>
    <col min="16" max="16" width="12.7109375" style="101" hidden="1" customWidth="1"/>
    <col min="17" max="19" width="13.28125" style="102" hidden="1" customWidth="1"/>
    <col min="20" max="20" width="10.57421875" style="105" hidden="1" customWidth="1"/>
    <col min="21" max="21" width="10.28125" style="105" hidden="1" customWidth="1"/>
    <col min="22" max="22" width="5.7109375" style="105" hidden="1" customWidth="1"/>
    <col min="23" max="23" width="9.140625" style="106" customWidth="1"/>
    <col min="24" max="25" width="5.7109375" style="101" customWidth="1"/>
    <col min="26" max="26" width="7.57421875" style="101" customWidth="1"/>
    <col min="27" max="27" width="24.8515625" style="101" customWidth="1"/>
    <col min="28" max="28" width="4.28125" style="101" customWidth="1"/>
    <col min="29" max="29" width="8.28125" style="101" customWidth="1"/>
    <col min="30" max="30" width="8.7109375" style="101" customWidth="1"/>
    <col min="31" max="34" width="9.140625" style="101" customWidth="1"/>
    <col min="35" max="16384" width="9.140625" style="1" customWidth="1"/>
  </cols>
  <sheetData>
    <row r="1" spans="1:34" ht="12.75">
      <c r="A1" s="9" t="s">
        <v>96</v>
      </c>
      <c r="B1" s="1"/>
      <c r="C1" s="1"/>
      <c r="D1" s="1"/>
      <c r="E1" s="9" t="s">
        <v>97</v>
      </c>
      <c r="F1" s="1"/>
      <c r="G1" s="6"/>
      <c r="H1" s="1"/>
      <c r="I1" s="1"/>
      <c r="J1" s="6"/>
      <c r="K1" s="7"/>
      <c r="L1" s="1"/>
      <c r="M1" s="1"/>
      <c r="N1" s="1"/>
      <c r="O1" s="1"/>
      <c r="P1" s="1"/>
      <c r="Q1" s="5"/>
      <c r="R1" s="5"/>
      <c r="S1" s="5"/>
      <c r="T1" s="1"/>
      <c r="U1" s="1"/>
      <c r="V1" s="1"/>
      <c r="W1" s="1"/>
      <c r="X1" s="1"/>
      <c r="Y1" s="1"/>
      <c r="Z1" s="107" t="s">
        <v>5</v>
      </c>
      <c r="AA1" s="132" t="s">
        <v>6</v>
      </c>
      <c r="AB1" s="107" t="s">
        <v>7</v>
      </c>
      <c r="AC1" s="107" t="s">
        <v>8</v>
      </c>
      <c r="AD1" s="107" t="s">
        <v>9</v>
      </c>
      <c r="AE1" s="1"/>
      <c r="AF1" s="1"/>
      <c r="AG1" s="1"/>
      <c r="AH1" s="1"/>
    </row>
    <row r="2" spans="1:34" ht="12.75">
      <c r="A2" s="9" t="s">
        <v>98</v>
      </c>
      <c r="B2" s="1"/>
      <c r="C2" s="1"/>
      <c r="D2" s="1"/>
      <c r="E2" s="9" t="s">
        <v>99</v>
      </c>
      <c r="F2" s="1"/>
      <c r="G2" s="6"/>
      <c r="H2" s="8"/>
      <c r="I2" s="1"/>
      <c r="J2" s="6"/>
      <c r="K2" s="7"/>
      <c r="L2" s="1"/>
      <c r="M2" s="1"/>
      <c r="N2" s="1"/>
      <c r="O2" s="1"/>
      <c r="P2" s="1"/>
      <c r="Q2" s="5"/>
      <c r="R2" s="5"/>
      <c r="S2" s="5"/>
      <c r="T2" s="1"/>
      <c r="U2" s="1"/>
      <c r="V2" s="1"/>
      <c r="W2" s="1"/>
      <c r="X2" s="1"/>
      <c r="Y2" s="1"/>
      <c r="Z2" s="107" t="s">
        <v>11</v>
      </c>
      <c r="AA2" s="108" t="s">
        <v>68</v>
      </c>
      <c r="AB2" s="108" t="s">
        <v>13</v>
      </c>
      <c r="AC2" s="108"/>
      <c r="AD2" s="109"/>
      <c r="AE2" s="1"/>
      <c r="AF2" s="1"/>
      <c r="AG2" s="1"/>
      <c r="AH2" s="1"/>
    </row>
    <row r="3" spans="1:34" ht="12.75">
      <c r="A3" s="9" t="s">
        <v>59</v>
      </c>
      <c r="B3" s="1"/>
      <c r="C3" s="1"/>
      <c r="D3" s="1"/>
      <c r="E3" s="9" t="s">
        <v>100</v>
      </c>
      <c r="F3" s="1"/>
      <c r="G3" s="6"/>
      <c r="H3" s="1"/>
      <c r="I3" s="1"/>
      <c r="J3" s="6"/>
      <c r="K3" s="7"/>
      <c r="L3" s="1"/>
      <c r="M3" s="1"/>
      <c r="N3" s="1"/>
      <c r="O3" s="1"/>
      <c r="P3" s="1"/>
      <c r="Q3" s="5"/>
      <c r="R3" s="5"/>
      <c r="S3" s="5"/>
      <c r="T3" s="1"/>
      <c r="U3" s="1"/>
      <c r="V3" s="1"/>
      <c r="W3" s="1"/>
      <c r="X3" s="1"/>
      <c r="Y3" s="1"/>
      <c r="Z3" s="107" t="s">
        <v>14</v>
      </c>
      <c r="AA3" s="108" t="s">
        <v>69</v>
      </c>
      <c r="AB3" s="108" t="s">
        <v>13</v>
      </c>
      <c r="AC3" s="108" t="s">
        <v>16</v>
      </c>
      <c r="AD3" s="109" t="s">
        <v>17</v>
      </c>
      <c r="AE3" s="1"/>
      <c r="AF3" s="1"/>
      <c r="AG3" s="1"/>
      <c r="AH3" s="1"/>
    </row>
    <row r="4" spans="1:3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5"/>
      <c r="R4" s="5"/>
      <c r="S4" s="5"/>
      <c r="T4" s="1"/>
      <c r="U4" s="1"/>
      <c r="V4" s="1"/>
      <c r="W4" s="1"/>
      <c r="X4" s="1"/>
      <c r="Y4" s="1"/>
      <c r="Z4" s="107" t="s">
        <v>18</v>
      </c>
      <c r="AA4" s="108" t="s">
        <v>70</v>
      </c>
      <c r="AB4" s="108" t="s">
        <v>13</v>
      </c>
      <c r="AC4" s="108"/>
      <c r="AD4" s="109"/>
      <c r="AE4" s="1"/>
      <c r="AF4" s="1"/>
      <c r="AG4" s="1"/>
      <c r="AH4" s="1"/>
    </row>
    <row r="5" spans="1:34" ht="12.75">
      <c r="A5" s="9" t="s">
        <v>101</v>
      </c>
      <c r="B5" s="1"/>
      <c r="C5" s="1"/>
      <c r="D5" s="1"/>
      <c r="E5" s="1" t="s">
        <v>102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5"/>
      <c r="R5" s="5"/>
      <c r="S5" s="5"/>
      <c r="T5" s="1"/>
      <c r="U5" s="1"/>
      <c r="V5" s="1"/>
      <c r="W5" s="1"/>
      <c r="X5" s="1"/>
      <c r="Y5" s="1"/>
      <c r="Z5" s="107" t="s">
        <v>23</v>
      </c>
      <c r="AA5" s="108" t="s">
        <v>69</v>
      </c>
      <c r="AB5" s="108" t="s">
        <v>13</v>
      </c>
      <c r="AC5" s="108" t="s">
        <v>16</v>
      </c>
      <c r="AD5" s="109" t="s">
        <v>17</v>
      </c>
      <c r="AE5" s="1"/>
      <c r="AF5" s="1"/>
      <c r="AG5" s="1"/>
      <c r="AH5" s="1"/>
    </row>
    <row r="6" spans="1:34" ht="12.75">
      <c r="A6" s="9" t="s">
        <v>103</v>
      </c>
      <c r="B6" s="1"/>
      <c r="C6" s="1"/>
      <c r="D6" s="1"/>
      <c r="E6" s="1" t="s">
        <v>104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5"/>
      <c r="R6" s="5"/>
      <c r="S6" s="5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1:34" ht="12.7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5"/>
      <c r="R7" s="5"/>
      <c r="S7" s="5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14.25" thickBot="1">
      <c r="A8" s="1"/>
      <c r="B8" s="2"/>
      <c r="C8" s="3"/>
      <c r="D8" s="4" t="str">
        <f>CONCATENATE(AA2," ",AB2," ",AC2," ",AD2)</f>
        <v>Prehľad rozpočtových nákladov v EUR  </v>
      </c>
      <c r="E8" s="5"/>
      <c r="F8" s="1"/>
      <c r="G8" s="6"/>
      <c r="H8" s="6"/>
      <c r="I8" s="6"/>
      <c r="J8" s="6"/>
      <c r="K8" s="7"/>
      <c r="L8" s="7"/>
      <c r="M8" s="5"/>
      <c r="N8" s="5"/>
      <c r="O8" s="1"/>
      <c r="P8" s="1"/>
      <c r="Q8" s="5"/>
      <c r="R8" s="5"/>
      <c r="S8" s="5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ht="13.5" thickTop="1">
      <c r="A9" s="112" t="s">
        <v>71</v>
      </c>
      <c r="B9" s="112" t="s">
        <v>72</v>
      </c>
      <c r="C9" s="112" t="s">
        <v>73</v>
      </c>
      <c r="D9" s="112" t="s">
        <v>74</v>
      </c>
      <c r="E9" s="112" t="s">
        <v>75</v>
      </c>
      <c r="F9" s="112" t="s">
        <v>76</v>
      </c>
      <c r="G9" s="112" t="s">
        <v>77</v>
      </c>
      <c r="H9" s="112" t="s">
        <v>29</v>
      </c>
      <c r="I9" s="112" t="s">
        <v>63</v>
      </c>
      <c r="J9" s="112" t="s">
        <v>64</v>
      </c>
      <c r="K9" s="113" t="s">
        <v>65</v>
      </c>
      <c r="L9" s="114"/>
      <c r="M9" s="115" t="s">
        <v>66</v>
      </c>
      <c r="N9" s="114"/>
      <c r="O9" s="112" t="s">
        <v>4</v>
      </c>
      <c r="P9" s="110" t="s">
        <v>78</v>
      </c>
      <c r="Q9" s="85" t="s">
        <v>75</v>
      </c>
      <c r="R9" s="85" t="s">
        <v>75</v>
      </c>
      <c r="S9" s="86" t="s">
        <v>75</v>
      </c>
      <c r="T9" s="90" t="s">
        <v>79</v>
      </c>
      <c r="U9" s="90" t="s">
        <v>80</v>
      </c>
      <c r="V9" s="90" t="s">
        <v>81</v>
      </c>
      <c r="W9" s="91"/>
      <c r="X9" s="91"/>
      <c r="Y9" s="91"/>
      <c r="Z9" s="120"/>
      <c r="AA9" s="120"/>
      <c r="AB9" s="1"/>
      <c r="AC9" s="1"/>
      <c r="AD9" s="1"/>
      <c r="AE9" s="1"/>
      <c r="AF9" s="1"/>
      <c r="AG9" s="1"/>
      <c r="AH9" s="1"/>
    </row>
    <row r="10" spans="1:34" ht="13.5" thickBot="1">
      <c r="A10" s="116" t="s">
        <v>82</v>
      </c>
      <c r="B10" s="116" t="s">
        <v>83</v>
      </c>
      <c r="C10" s="117"/>
      <c r="D10" s="116" t="s">
        <v>84</v>
      </c>
      <c r="E10" s="116" t="s">
        <v>85</v>
      </c>
      <c r="F10" s="116" t="s">
        <v>86</v>
      </c>
      <c r="G10" s="116" t="s">
        <v>87</v>
      </c>
      <c r="H10" s="116" t="s">
        <v>88</v>
      </c>
      <c r="I10" s="116" t="s">
        <v>67</v>
      </c>
      <c r="J10" s="116"/>
      <c r="K10" s="116" t="s">
        <v>77</v>
      </c>
      <c r="L10" s="116" t="s">
        <v>64</v>
      </c>
      <c r="M10" s="118" t="s">
        <v>77</v>
      </c>
      <c r="N10" s="116" t="s">
        <v>64</v>
      </c>
      <c r="O10" s="116" t="s">
        <v>89</v>
      </c>
      <c r="P10" s="111"/>
      <c r="Q10" s="87" t="s">
        <v>90</v>
      </c>
      <c r="R10" s="87" t="s">
        <v>91</v>
      </c>
      <c r="S10" s="88" t="s">
        <v>92</v>
      </c>
      <c r="T10" s="90" t="s">
        <v>93</v>
      </c>
      <c r="U10" s="90" t="s">
        <v>94</v>
      </c>
      <c r="V10" s="90" t="s">
        <v>95</v>
      </c>
      <c r="W10" s="91"/>
      <c r="X10" s="1"/>
      <c r="Y10" s="1"/>
      <c r="Z10" s="120"/>
      <c r="AA10" s="120"/>
      <c r="AB10" s="1"/>
      <c r="AC10" s="1"/>
      <c r="AD10" s="1"/>
      <c r="AE10" s="1"/>
      <c r="AF10" s="1"/>
      <c r="AG10" s="1"/>
      <c r="AH10" s="1"/>
    </row>
    <row r="11" ht="13.5" thickTop="1"/>
    <row r="12" ht="12.75">
      <c r="B12" s="131" t="s">
        <v>122</v>
      </c>
    </row>
    <row r="13" ht="12.75">
      <c r="B13" s="100" t="s">
        <v>123</v>
      </c>
    </row>
    <row r="14" spans="1:22" ht="12.75">
      <c r="A14" s="98">
        <v>1</v>
      </c>
      <c r="B14" s="99" t="s">
        <v>124</v>
      </c>
      <c r="C14" s="100" t="s">
        <v>125</v>
      </c>
      <c r="D14" s="121" t="s">
        <v>126</v>
      </c>
      <c r="E14" s="102">
        <v>0.475</v>
      </c>
      <c r="F14" s="101" t="s">
        <v>127</v>
      </c>
      <c r="G14" s="103">
        <v>0</v>
      </c>
      <c r="H14" s="103">
        <f>ROUND(E14*G14,2)</f>
        <v>0</v>
      </c>
      <c r="J14" s="103">
        <f>ROUND(E14*G14,2)</f>
        <v>0</v>
      </c>
      <c r="K14" s="104">
        <v>0.40873</v>
      </c>
      <c r="L14" s="104">
        <f>E14*K14</f>
        <v>0.19414674999999998</v>
      </c>
      <c r="O14" s="101">
        <v>20</v>
      </c>
      <c r="P14" s="101" t="s">
        <v>128</v>
      </c>
      <c r="V14" s="105" t="s">
        <v>49</v>
      </c>
    </row>
    <row r="15" spans="1:22" ht="12.75">
      <c r="A15" s="98">
        <v>2</v>
      </c>
      <c r="B15" s="99" t="s">
        <v>129</v>
      </c>
      <c r="C15" s="100" t="s">
        <v>130</v>
      </c>
      <c r="D15" s="121" t="s">
        <v>131</v>
      </c>
      <c r="E15" s="102">
        <v>10</v>
      </c>
      <c r="F15" s="101" t="s">
        <v>132</v>
      </c>
      <c r="G15" s="103">
        <v>0</v>
      </c>
      <c r="H15" s="103">
        <f>ROUND(E15*G15,2)</f>
        <v>0</v>
      </c>
      <c r="J15" s="103">
        <f>ROUND(E15*G15,2)</f>
        <v>0</v>
      </c>
      <c r="O15" s="101">
        <v>20</v>
      </c>
      <c r="P15" s="101" t="s">
        <v>128</v>
      </c>
      <c r="V15" s="105" t="s">
        <v>49</v>
      </c>
    </row>
    <row r="16" spans="4:22" ht="12.75">
      <c r="D16" s="121" t="s">
        <v>133</v>
      </c>
      <c r="V16" s="105" t="s">
        <v>0</v>
      </c>
    </row>
    <row r="17" spans="1:22" ht="12.75">
      <c r="A17" s="98">
        <v>3</v>
      </c>
      <c r="B17" s="99" t="s">
        <v>134</v>
      </c>
      <c r="C17" s="100" t="s">
        <v>135</v>
      </c>
      <c r="D17" s="121" t="s">
        <v>136</v>
      </c>
      <c r="E17" s="102">
        <v>10</v>
      </c>
      <c r="F17" s="101" t="s">
        <v>132</v>
      </c>
      <c r="G17" s="103">
        <v>0</v>
      </c>
      <c r="H17" s="103">
        <f>ROUND(E17*G17,2)</f>
        <v>0</v>
      </c>
      <c r="J17" s="103">
        <f>ROUND(E17*G17,2)</f>
        <v>0</v>
      </c>
      <c r="O17" s="101">
        <v>20</v>
      </c>
      <c r="P17" s="101" t="s">
        <v>128</v>
      </c>
      <c r="V17" s="105" t="s">
        <v>49</v>
      </c>
    </row>
    <row r="18" spans="1:22" ht="12" customHeight="1">
      <c r="A18" s="98">
        <v>4</v>
      </c>
      <c r="B18" s="99" t="s">
        <v>129</v>
      </c>
      <c r="C18" s="100" t="s">
        <v>137</v>
      </c>
      <c r="D18" s="121" t="s">
        <v>138</v>
      </c>
      <c r="E18" s="102">
        <v>456</v>
      </c>
      <c r="F18" s="101" t="s">
        <v>132</v>
      </c>
      <c r="G18" s="103">
        <v>0</v>
      </c>
      <c r="H18" s="103">
        <f>ROUND(E18*G18,2)</f>
        <v>0</v>
      </c>
      <c r="J18" s="103">
        <f>ROUND(E18*G18,2)</f>
        <v>0</v>
      </c>
      <c r="O18" s="101">
        <v>20</v>
      </c>
      <c r="P18" s="101" t="s">
        <v>128</v>
      </c>
      <c r="V18" s="105" t="s">
        <v>49</v>
      </c>
    </row>
    <row r="19" spans="4:22" ht="12.75">
      <c r="D19" s="121" t="s">
        <v>139</v>
      </c>
      <c r="V19" s="105" t="s">
        <v>0</v>
      </c>
    </row>
    <row r="20" spans="1:22" ht="12.75">
      <c r="A20" s="98">
        <v>5</v>
      </c>
      <c r="B20" s="99" t="s">
        <v>134</v>
      </c>
      <c r="C20" s="100" t="s">
        <v>140</v>
      </c>
      <c r="D20" s="121" t="s">
        <v>141</v>
      </c>
      <c r="E20" s="102">
        <v>456</v>
      </c>
      <c r="F20" s="101" t="s">
        <v>132</v>
      </c>
      <c r="G20" s="103">
        <v>0</v>
      </c>
      <c r="H20" s="103">
        <f>ROUND(E20*G20,2)</f>
        <v>0</v>
      </c>
      <c r="J20" s="103">
        <f>ROUND(E20*G20,2)</f>
        <v>0</v>
      </c>
      <c r="O20" s="101">
        <v>20</v>
      </c>
      <c r="P20" s="101" t="s">
        <v>128</v>
      </c>
      <c r="V20" s="105" t="s">
        <v>49</v>
      </c>
    </row>
    <row r="21" spans="1:22" ht="13.5" customHeight="1">
      <c r="A21" s="98">
        <v>6</v>
      </c>
      <c r="B21" s="99" t="s">
        <v>134</v>
      </c>
      <c r="C21" s="100" t="s">
        <v>142</v>
      </c>
      <c r="D21" s="121" t="s">
        <v>143</v>
      </c>
      <c r="E21" s="102">
        <v>197</v>
      </c>
      <c r="F21" s="101" t="s">
        <v>132</v>
      </c>
      <c r="G21" s="103">
        <v>0</v>
      </c>
      <c r="H21" s="103">
        <f>ROUND(E21*G21,2)</f>
        <v>0</v>
      </c>
      <c r="J21" s="103">
        <f>ROUND(E21*G21,2)</f>
        <v>0</v>
      </c>
      <c r="O21" s="101">
        <v>20</v>
      </c>
      <c r="P21" s="101" t="s">
        <v>128</v>
      </c>
      <c r="V21" s="105" t="s">
        <v>49</v>
      </c>
    </row>
    <row r="22" spans="4:22" ht="12.75">
      <c r="D22" s="121" t="s">
        <v>144</v>
      </c>
      <c r="V22" s="105" t="s">
        <v>0</v>
      </c>
    </row>
    <row r="23" spans="1:22" ht="12.75">
      <c r="A23" s="98">
        <v>7</v>
      </c>
      <c r="B23" s="99" t="s">
        <v>129</v>
      </c>
      <c r="C23" s="100" t="s">
        <v>145</v>
      </c>
      <c r="D23" s="121" t="s">
        <v>146</v>
      </c>
      <c r="E23" s="102">
        <v>269</v>
      </c>
      <c r="F23" s="101" t="s">
        <v>132</v>
      </c>
      <c r="G23" s="103">
        <v>0</v>
      </c>
      <c r="H23" s="103">
        <f>ROUND(E23*G23,2)</f>
        <v>0</v>
      </c>
      <c r="J23" s="103">
        <f>ROUND(E23*G23,2)</f>
        <v>0</v>
      </c>
      <c r="O23" s="101">
        <v>20</v>
      </c>
      <c r="P23" s="101" t="s">
        <v>128</v>
      </c>
      <c r="V23" s="105" t="s">
        <v>49</v>
      </c>
    </row>
    <row r="24" spans="1:22" ht="12.75">
      <c r="A24" s="98">
        <v>8</v>
      </c>
      <c r="B24" s="99" t="s">
        <v>134</v>
      </c>
      <c r="C24" s="100" t="s">
        <v>147</v>
      </c>
      <c r="D24" s="121" t="s">
        <v>148</v>
      </c>
      <c r="E24" s="102">
        <v>197</v>
      </c>
      <c r="F24" s="101" t="s">
        <v>132</v>
      </c>
      <c r="G24" s="103">
        <v>0</v>
      </c>
      <c r="H24" s="103">
        <f>ROUND(E24*G24,2)</f>
        <v>0</v>
      </c>
      <c r="J24" s="103">
        <f>ROUND(E24*G24,2)</f>
        <v>0</v>
      </c>
      <c r="O24" s="101">
        <v>20</v>
      </c>
      <c r="P24" s="101" t="s">
        <v>128</v>
      </c>
      <c r="V24" s="105" t="s">
        <v>49</v>
      </c>
    </row>
    <row r="25" spans="1:22" ht="12.75">
      <c r="A25" s="98">
        <v>9</v>
      </c>
      <c r="B25" s="99" t="s">
        <v>134</v>
      </c>
      <c r="C25" s="100" t="s">
        <v>149</v>
      </c>
      <c r="D25" s="121" t="s">
        <v>150</v>
      </c>
      <c r="E25" s="102">
        <v>269</v>
      </c>
      <c r="F25" s="101" t="s">
        <v>132</v>
      </c>
      <c r="G25" s="103">
        <v>0</v>
      </c>
      <c r="H25" s="103">
        <f>ROUND(E25*G25,2)</f>
        <v>0</v>
      </c>
      <c r="J25" s="103">
        <f>ROUND(E25*G25,2)</f>
        <v>0</v>
      </c>
      <c r="O25" s="101">
        <v>20</v>
      </c>
      <c r="P25" s="101" t="s">
        <v>128</v>
      </c>
      <c r="V25" s="105" t="s">
        <v>49</v>
      </c>
    </row>
    <row r="26" spans="4:22" ht="12.75">
      <c r="D26" s="121" t="s">
        <v>151</v>
      </c>
      <c r="V26" s="105" t="s">
        <v>0</v>
      </c>
    </row>
    <row r="27" spans="1:22" ht="12.75">
      <c r="A27" s="98">
        <v>10</v>
      </c>
      <c r="B27" s="99" t="s">
        <v>129</v>
      </c>
      <c r="C27" s="100" t="s">
        <v>152</v>
      </c>
      <c r="D27" s="121" t="s">
        <v>153</v>
      </c>
      <c r="E27" s="102">
        <v>147.488</v>
      </c>
      <c r="F27" s="101" t="s">
        <v>132</v>
      </c>
      <c r="G27" s="103">
        <v>0</v>
      </c>
      <c r="H27" s="103">
        <f>ROUND(E27*G27,2)</f>
        <v>0</v>
      </c>
      <c r="J27" s="103">
        <f>ROUND(E27*G27,2)</f>
        <v>0</v>
      </c>
      <c r="O27" s="101">
        <v>20</v>
      </c>
      <c r="P27" s="101" t="s">
        <v>128</v>
      </c>
      <c r="V27" s="105" t="s">
        <v>49</v>
      </c>
    </row>
    <row r="28" spans="4:22" ht="12.75">
      <c r="D28" s="121" t="s">
        <v>154</v>
      </c>
      <c r="V28" s="105" t="s">
        <v>0</v>
      </c>
    </row>
    <row r="29" spans="1:22" ht="12.75">
      <c r="A29" s="98">
        <v>11</v>
      </c>
      <c r="B29" s="99" t="s">
        <v>155</v>
      </c>
      <c r="C29" s="100" t="s">
        <v>156</v>
      </c>
      <c r="D29" s="121" t="s">
        <v>157</v>
      </c>
      <c r="E29" s="102">
        <v>147.488</v>
      </c>
      <c r="F29" s="101" t="s">
        <v>132</v>
      </c>
      <c r="G29" s="103">
        <v>0</v>
      </c>
      <c r="I29" s="103">
        <f>ROUND(E29*G29,2)</f>
        <v>0</v>
      </c>
      <c r="J29" s="103">
        <f>ROUND(E29*G29,2)</f>
        <v>0</v>
      </c>
      <c r="K29" s="104">
        <v>1.67</v>
      </c>
      <c r="L29" s="104">
        <f>E29*K29</f>
        <v>246.30496</v>
      </c>
      <c r="O29" s="101">
        <v>20</v>
      </c>
      <c r="P29" s="101" t="s">
        <v>128</v>
      </c>
      <c r="V29" s="105" t="s">
        <v>42</v>
      </c>
    </row>
    <row r="30" spans="1:22" ht="12.75">
      <c r="A30" s="98">
        <v>12</v>
      </c>
      <c r="B30" s="99" t="s">
        <v>129</v>
      </c>
      <c r="C30" s="100" t="s">
        <v>158</v>
      </c>
      <c r="D30" s="121" t="s">
        <v>159</v>
      </c>
      <c r="E30" s="102">
        <v>147.488</v>
      </c>
      <c r="F30" s="101" t="s">
        <v>132</v>
      </c>
      <c r="G30" s="103">
        <v>0</v>
      </c>
      <c r="H30" s="103">
        <f>ROUND(E30*G30,2)</f>
        <v>0</v>
      </c>
      <c r="J30" s="103">
        <f>ROUND(E30*G30,2)</f>
        <v>0</v>
      </c>
      <c r="O30" s="101">
        <v>20</v>
      </c>
      <c r="P30" s="101" t="s">
        <v>128</v>
      </c>
      <c r="V30" s="105" t="s">
        <v>49</v>
      </c>
    </row>
    <row r="31" spans="4:14" ht="12.75">
      <c r="D31" s="133" t="s">
        <v>160</v>
      </c>
      <c r="E31" s="134">
        <f>J31</f>
        <v>0</v>
      </c>
      <c r="H31" s="134">
        <f>SUM(H12:H30)</f>
        <v>0</v>
      </c>
      <c r="I31" s="134">
        <f>SUM(I12:I30)</f>
        <v>0</v>
      </c>
      <c r="J31" s="134">
        <f>SUM(J12:J30)</f>
        <v>0</v>
      </c>
      <c r="L31" s="135">
        <f>SUM(L12:L30)</f>
        <v>246.49910674999998</v>
      </c>
      <c r="N31" s="136">
        <f>SUM(N12:N30)</f>
        <v>0</v>
      </c>
    </row>
    <row r="33" ht="12.75">
      <c r="B33" s="100" t="s">
        <v>161</v>
      </c>
    </row>
    <row r="34" spans="1:22" ht="12.75">
      <c r="A34" s="98">
        <v>13</v>
      </c>
      <c r="B34" s="99" t="s">
        <v>124</v>
      </c>
      <c r="C34" s="100" t="s">
        <v>162</v>
      </c>
      <c r="D34" s="121" t="s">
        <v>163</v>
      </c>
      <c r="E34" s="102">
        <v>1</v>
      </c>
      <c r="F34" s="101" t="s">
        <v>164</v>
      </c>
      <c r="G34" s="103">
        <v>0</v>
      </c>
      <c r="H34" s="103">
        <f>ROUND(E34*G34,2)</f>
        <v>0</v>
      </c>
      <c r="J34" s="103">
        <f>ROUND(E34*G34,2)</f>
        <v>0</v>
      </c>
      <c r="K34" s="104">
        <v>0.8685</v>
      </c>
      <c r="L34" s="104">
        <f>E34*K34</f>
        <v>0.8685</v>
      </c>
      <c r="O34" s="101">
        <v>20</v>
      </c>
      <c r="P34" s="101" t="s">
        <v>128</v>
      </c>
      <c r="V34" s="105" t="s">
        <v>49</v>
      </c>
    </row>
    <row r="35" spans="1:22" ht="25.5">
      <c r="A35" s="98">
        <v>14</v>
      </c>
      <c r="B35" s="99" t="s">
        <v>155</v>
      </c>
      <c r="C35" s="100" t="s">
        <v>165</v>
      </c>
      <c r="D35" s="121" t="s">
        <v>166</v>
      </c>
      <c r="E35" s="102">
        <v>1</v>
      </c>
      <c r="F35" s="101" t="s">
        <v>164</v>
      </c>
      <c r="G35" s="103">
        <v>0</v>
      </c>
      <c r="I35" s="103">
        <f>ROUND(E35*G35,2)</f>
        <v>0</v>
      </c>
      <c r="J35" s="103">
        <f>ROUND(E35*G35,2)</f>
        <v>0</v>
      </c>
      <c r="K35" s="104">
        <v>13.817</v>
      </c>
      <c r="L35" s="104">
        <f>E35*K35</f>
        <v>13.817</v>
      </c>
      <c r="O35" s="101">
        <v>20</v>
      </c>
      <c r="P35" s="101" t="s">
        <v>128</v>
      </c>
      <c r="V35" s="105" t="s">
        <v>42</v>
      </c>
    </row>
    <row r="36" spans="4:14" ht="12.75">
      <c r="D36" s="133" t="s">
        <v>167</v>
      </c>
      <c r="E36" s="134">
        <f>J36</f>
        <v>0</v>
      </c>
      <c r="H36" s="134">
        <f>SUM(H33:H35)</f>
        <v>0</v>
      </c>
      <c r="I36" s="134">
        <f>SUM(I33:I35)</f>
        <v>0</v>
      </c>
      <c r="J36" s="134">
        <f>SUM(J33:J35)</f>
        <v>0</v>
      </c>
      <c r="L36" s="135">
        <f>SUM(L33:L35)</f>
        <v>14.685500000000001</v>
      </c>
      <c r="N36" s="136">
        <f>SUM(N33:N35)</f>
        <v>0</v>
      </c>
    </row>
    <row r="38" ht="12.75">
      <c r="B38" s="100" t="s">
        <v>168</v>
      </c>
    </row>
    <row r="39" spans="1:22" ht="25.5">
      <c r="A39" s="98">
        <v>15</v>
      </c>
      <c r="B39" s="99" t="s">
        <v>124</v>
      </c>
      <c r="C39" s="100" t="s">
        <v>169</v>
      </c>
      <c r="D39" s="121" t="s">
        <v>170</v>
      </c>
      <c r="E39" s="102">
        <v>38.9</v>
      </c>
      <c r="F39" s="101" t="s">
        <v>132</v>
      </c>
      <c r="G39" s="103">
        <v>0</v>
      </c>
      <c r="H39" s="103">
        <f>ROUND(E39*G39,2)</f>
        <v>0</v>
      </c>
      <c r="J39" s="103">
        <f>ROUND(E39*G39,2)</f>
        <v>0</v>
      </c>
      <c r="O39" s="101">
        <v>20</v>
      </c>
      <c r="P39" s="101" t="s">
        <v>128</v>
      </c>
      <c r="V39" s="105" t="s">
        <v>49</v>
      </c>
    </row>
    <row r="40" spans="4:22" ht="12.75">
      <c r="D40" s="121" t="s">
        <v>171</v>
      </c>
      <c r="V40" s="105" t="s">
        <v>0</v>
      </c>
    </row>
    <row r="41" spans="4:14" ht="12.75">
      <c r="D41" s="133" t="s">
        <v>172</v>
      </c>
      <c r="E41" s="134">
        <f>J41</f>
        <v>0</v>
      </c>
      <c r="H41" s="134">
        <f>SUM(H38:H40)</f>
        <v>0</v>
      </c>
      <c r="I41" s="134">
        <f>SUM(I38:I40)</f>
        <v>0</v>
      </c>
      <c r="J41" s="134">
        <f>SUM(J38:J40)</f>
        <v>0</v>
      </c>
      <c r="L41" s="135">
        <f>SUM(L38:L40)</f>
        <v>0</v>
      </c>
      <c r="N41" s="136">
        <f>SUM(N38:N40)</f>
        <v>0</v>
      </c>
    </row>
    <row r="43" ht="12.75">
      <c r="B43" s="100" t="s">
        <v>173</v>
      </c>
    </row>
    <row r="44" spans="1:22" ht="25.5">
      <c r="A44" s="98">
        <v>16</v>
      </c>
      <c r="B44" s="99" t="s">
        <v>124</v>
      </c>
      <c r="C44" s="100" t="s">
        <v>174</v>
      </c>
      <c r="D44" s="121" t="s">
        <v>175</v>
      </c>
      <c r="E44" s="102">
        <v>475</v>
      </c>
      <c r="F44" s="101" t="s">
        <v>176</v>
      </c>
      <c r="G44" s="103">
        <v>0</v>
      </c>
      <c r="H44" s="103">
        <f>ROUND(E44*G44,2)</f>
        <v>0</v>
      </c>
      <c r="J44" s="103">
        <f aca="true" t="shared" si="0" ref="J44:J60">ROUND(E44*G44,2)</f>
        <v>0</v>
      </c>
      <c r="O44" s="101">
        <v>20</v>
      </c>
      <c r="P44" s="101" t="s">
        <v>128</v>
      </c>
      <c r="V44" s="105" t="s">
        <v>49</v>
      </c>
    </row>
    <row r="45" spans="1:22" ht="25.5">
      <c r="A45" s="98">
        <v>17</v>
      </c>
      <c r="B45" s="99" t="s">
        <v>155</v>
      </c>
      <c r="C45" s="100" t="s">
        <v>177</v>
      </c>
      <c r="D45" s="121" t="s">
        <v>178</v>
      </c>
      <c r="E45" s="102">
        <v>475</v>
      </c>
      <c r="F45" s="101" t="s">
        <v>176</v>
      </c>
      <c r="G45" s="103">
        <v>0</v>
      </c>
      <c r="I45" s="103">
        <f>ROUND(E45*G45,2)</f>
        <v>0</v>
      </c>
      <c r="J45" s="103">
        <f t="shared" si="0"/>
        <v>0</v>
      </c>
      <c r="K45" s="104">
        <v>0.01253</v>
      </c>
      <c r="L45" s="104">
        <f>E45*K45</f>
        <v>5.95175</v>
      </c>
      <c r="O45" s="101">
        <v>20</v>
      </c>
      <c r="P45" s="101" t="s">
        <v>128</v>
      </c>
      <c r="V45" s="105" t="s">
        <v>42</v>
      </c>
    </row>
    <row r="46" spans="1:22" ht="12.75">
      <c r="A46" s="98">
        <v>18</v>
      </c>
      <c r="B46" s="99" t="s">
        <v>124</v>
      </c>
      <c r="C46" s="100" t="s">
        <v>179</v>
      </c>
      <c r="D46" s="121" t="s">
        <v>180</v>
      </c>
      <c r="E46" s="102">
        <v>15</v>
      </c>
      <c r="F46" s="101" t="s">
        <v>164</v>
      </c>
      <c r="G46" s="103">
        <v>0</v>
      </c>
      <c r="H46" s="103">
        <f>ROUND(E46*G46,2)</f>
        <v>0</v>
      </c>
      <c r="J46" s="103">
        <f t="shared" si="0"/>
        <v>0</v>
      </c>
      <c r="K46" s="104">
        <v>0.00229</v>
      </c>
      <c r="L46" s="104">
        <f>E46*K46</f>
        <v>0.03435</v>
      </c>
      <c r="O46" s="101">
        <v>20</v>
      </c>
      <c r="P46" s="101" t="s">
        <v>128</v>
      </c>
      <c r="V46" s="105" t="s">
        <v>49</v>
      </c>
    </row>
    <row r="47" spans="1:22" ht="25.5">
      <c r="A47" s="98">
        <v>19</v>
      </c>
      <c r="B47" s="99" t="s">
        <v>124</v>
      </c>
      <c r="C47" s="100" t="s">
        <v>181</v>
      </c>
      <c r="D47" s="121" t="s">
        <v>182</v>
      </c>
      <c r="E47" s="102">
        <v>3</v>
      </c>
      <c r="F47" s="101" t="s">
        <v>164</v>
      </c>
      <c r="G47" s="103">
        <v>0</v>
      </c>
      <c r="H47" s="103">
        <f>ROUND(E47*G47,2)</f>
        <v>0</v>
      </c>
      <c r="J47" s="103">
        <f t="shared" si="0"/>
        <v>0</v>
      </c>
      <c r="K47" s="104">
        <v>0.00163</v>
      </c>
      <c r="L47" s="104">
        <f>E47*K47</f>
        <v>0.00489</v>
      </c>
      <c r="O47" s="101">
        <v>20</v>
      </c>
      <c r="P47" s="101" t="s">
        <v>128</v>
      </c>
      <c r="V47" s="105" t="s">
        <v>49</v>
      </c>
    </row>
    <row r="48" spans="1:22" ht="12.75">
      <c r="A48" s="98">
        <v>20</v>
      </c>
      <c r="B48" s="99" t="s">
        <v>155</v>
      </c>
      <c r="C48" s="100" t="s">
        <v>183</v>
      </c>
      <c r="D48" s="121" t="s">
        <v>184</v>
      </c>
      <c r="E48" s="102">
        <v>3</v>
      </c>
      <c r="F48" s="101" t="s">
        <v>164</v>
      </c>
      <c r="G48" s="103">
        <v>0</v>
      </c>
      <c r="I48" s="103">
        <f>ROUND(E48*G48,2)</f>
        <v>0</v>
      </c>
      <c r="J48" s="103">
        <f t="shared" si="0"/>
        <v>0</v>
      </c>
      <c r="K48" s="104">
        <v>0.047</v>
      </c>
      <c r="L48" s="104">
        <f>E48*K48</f>
        <v>0.14100000000000001</v>
      </c>
      <c r="O48" s="101">
        <v>20</v>
      </c>
      <c r="P48" s="101" t="s">
        <v>128</v>
      </c>
      <c r="V48" s="105" t="s">
        <v>42</v>
      </c>
    </row>
    <row r="49" spans="1:22" ht="25.5">
      <c r="A49" s="98">
        <v>21</v>
      </c>
      <c r="B49" s="99" t="s">
        <v>155</v>
      </c>
      <c r="C49" s="100" t="s">
        <v>185</v>
      </c>
      <c r="D49" s="121" t="s">
        <v>186</v>
      </c>
      <c r="E49" s="102">
        <v>3</v>
      </c>
      <c r="F49" s="101" t="s">
        <v>164</v>
      </c>
      <c r="G49" s="103">
        <v>0</v>
      </c>
      <c r="I49" s="103">
        <f>ROUND(E49*G49,2)</f>
        <v>0</v>
      </c>
      <c r="J49" s="103">
        <f t="shared" si="0"/>
        <v>0</v>
      </c>
      <c r="O49" s="101">
        <v>20</v>
      </c>
      <c r="P49" s="101" t="s">
        <v>128</v>
      </c>
      <c r="V49" s="105" t="s">
        <v>42</v>
      </c>
    </row>
    <row r="50" spans="1:22" ht="12.75">
      <c r="A50" s="98">
        <v>22</v>
      </c>
      <c r="B50" s="99" t="s">
        <v>124</v>
      </c>
      <c r="C50" s="100" t="s">
        <v>187</v>
      </c>
      <c r="D50" s="121" t="s">
        <v>188</v>
      </c>
      <c r="E50" s="102">
        <v>2</v>
      </c>
      <c r="F50" s="101" t="s">
        <v>164</v>
      </c>
      <c r="G50" s="103">
        <v>0</v>
      </c>
      <c r="H50" s="103">
        <f>ROUND(E50*G50,2)</f>
        <v>0</v>
      </c>
      <c r="J50" s="103">
        <f t="shared" si="0"/>
        <v>0</v>
      </c>
      <c r="K50" s="104">
        <v>0.00309</v>
      </c>
      <c r="L50" s="104">
        <f>E50*K50</f>
        <v>0.00618</v>
      </c>
      <c r="O50" s="101">
        <v>20</v>
      </c>
      <c r="P50" s="101" t="s">
        <v>128</v>
      </c>
      <c r="V50" s="105" t="s">
        <v>49</v>
      </c>
    </row>
    <row r="51" spans="1:22" ht="12.75">
      <c r="A51" s="98">
        <v>23</v>
      </c>
      <c r="B51" s="99" t="s">
        <v>155</v>
      </c>
      <c r="C51" s="100" t="s">
        <v>189</v>
      </c>
      <c r="D51" s="121" t="s">
        <v>190</v>
      </c>
      <c r="E51" s="102">
        <v>2</v>
      </c>
      <c r="F51" s="101" t="s">
        <v>164</v>
      </c>
      <c r="G51" s="103">
        <v>0</v>
      </c>
      <c r="I51" s="103">
        <f>ROUND(E51*G51,2)</f>
        <v>0</v>
      </c>
      <c r="J51" s="103">
        <f t="shared" si="0"/>
        <v>0</v>
      </c>
      <c r="K51" s="104">
        <v>0.12</v>
      </c>
      <c r="L51" s="104">
        <f>E51*K51</f>
        <v>0.24</v>
      </c>
      <c r="O51" s="101">
        <v>20</v>
      </c>
      <c r="P51" s="101" t="s">
        <v>128</v>
      </c>
      <c r="V51" s="105" t="s">
        <v>42</v>
      </c>
    </row>
    <row r="52" spans="1:22" ht="38.25">
      <c r="A52" s="98">
        <v>24</v>
      </c>
      <c r="B52" s="99" t="s">
        <v>124</v>
      </c>
      <c r="C52" s="100" t="s">
        <v>191</v>
      </c>
      <c r="D52" s="121" t="s">
        <v>192</v>
      </c>
      <c r="E52" s="102">
        <v>1</v>
      </c>
      <c r="F52" s="101" t="s">
        <v>164</v>
      </c>
      <c r="G52" s="103">
        <v>0</v>
      </c>
      <c r="H52" s="103">
        <f>ROUND(E52*G52,2)</f>
        <v>0</v>
      </c>
      <c r="J52" s="103">
        <f t="shared" si="0"/>
        <v>0</v>
      </c>
      <c r="O52" s="101">
        <v>20</v>
      </c>
      <c r="P52" s="101" t="s">
        <v>128</v>
      </c>
      <c r="V52" s="105" t="s">
        <v>49</v>
      </c>
    </row>
    <row r="53" spans="1:22" ht="12.75">
      <c r="A53" s="98">
        <v>25</v>
      </c>
      <c r="B53" s="99" t="s">
        <v>155</v>
      </c>
      <c r="C53" s="100" t="s">
        <v>193</v>
      </c>
      <c r="D53" s="121" t="s">
        <v>194</v>
      </c>
      <c r="E53" s="102">
        <v>1</v>
      </c>
      <c r="F53" s="101" t="s">
        <v>164</v>
      </c>
      <c r="G53" s="103">
        <v>0</v>
      </c>
      <c r="I53" s="103">
        <f>ROUND(E53*G53,2)</f>
        <v>0</v>
      </c>
      <c r="J53" s="103">
        <f t="shared" si="0"/>
        <v>0</v>
      </c>
      <c r="K53" s="104">
        <v>0.0033</v>
      </c>
      <c r="L53" s="104">
        <f>E53*K53</f>
        <v>0.0033</v>
      </c>
      <c r="O53" s="101">
        <v>20</v>
      </c>
      <c r="P53" s="101" t="s">
        <v>128</v>
      </c>
      <c r="V53" s="105" t="s">
        <v>42</v>
      </c>
    </row>
    <row r="54" spans="1:22" ht="13.5" customHeight="1">
      <c r="A54" s="98">
        <v>26</v>
      </c>
      <c r="B54" s="99" t="s">
        <v>124</v>
      </c>
      <c r="C54" s="100" t="s">
        <v>195</v>
      </c>
      <c r="D54" s="121" t="s">
        <v>196</v>
      </c>
      <c r="E54" s="102">
        <v>475</v>
      </c>
      <c r="F54" s="101" t="s">
        <v>176</v>
      </c>
      <c r="G54" s="103">
        <v>0</v>
      </c>
      <c r="H54" s="103">
        <f>ROUND(E54*G54,2)</f>
        <v>0</v>
      </c>
      <c r="J54" s="103">
        <f t="shared" si="0"/>
        <v>0</v>
      </c>
      <c r="O54" s="101">
        <v>20</v>
      </c>
      <c r="P54" s="101" t="s">
        <v>128</v>
      </c>
      <c r="V54" s="105" t="s">
        <v>49</v>
      </c>
    </row>
    <row r="55" spans="1:22" ht="25.5">
      <c r="A55" s="98">
        <v>27</v>
      </c>
      <c r="B55" s="99" t="s">
        <v>124</v>
      </c>
      <c r="C55" s="100" t="s">
        <v>197</v>
      </c>
      <c r="D55" s="121" t="s">
        <v>198</v>
      </c>
      <c r="E55" s="102">
        <v>475</v>
      </c>
      <c r="F55" s="101" t="s">
        <v>176</v>
      </c>
      <c r="G55" s="103">
        <v>0</v>
      </c>
      <c r="H55" s="103">
        <f>ROUND(E55*G55,2)</f>
        <v>0</v>
      </c>
      <c r="J55" s="103">
        <f t="shared" si="0"/>
        <v>0</v>
      </c>
      <c r="O55" s="101">
        <v>20</v>
      </c>
      <c r="P55" s="101" t="s">
        <v>128</v>
      </c>
      <c r="V55" s="105" t="s">
        <v>49</v>
      </c>
    </row>
    <row r="56" spans="1:22" ht="12.75">
      <c r="A56" s="98">
        <v>28</v>
      </c>
      <c r="B56" s="99" t="s">
        <v>124</v>
      </c>
      <c r="C56" s="100" t="s">
        <v>199</v>
      </c>
      <c r="D56" s="121" t="s">
        <v>200</v>
      </c>
      <c r="E56" s="102">
        <v>3</v>
      </c>
      <c r="F56" s="101" t="s">
        <v>164</v>
      </c>
      <c r="G56" s="103">
        <v>0</v>
      </c>
      <c r="H56" s="103">
        <f>ROUND(E56*G56,2)</f>
        <v>0</v>
      </c>
      <c r="J56" s="103">
        <f t="shared" si="0"/>
        <v>0</v>
      </c>
      <c r="K56" s="104">
        <v>0.05339</v>
      </c>
      <c r="L56" s="104">
        <f>E56*K56</f>
        <v>0.16017</v>
      </c>
      <c r="O56" s="101">
        <v>20</v>
      </c>
      <c r="P56" s="101" t="s">
        <v>128</v>
      </c>
      <c r="V56" s="105" t="s">
        <v>49</v>
      </c>
    </row>
    <row r="57" spans="1:22" ht="12.75">
      <c r="A57" s="98">
        <v>29</v>
      </c>
      <c r="B57" s="99" t="s">
        <v>155</v>
      </c>
      <c r="C57" s="100" t="s">
        <v>201</v>
      </c>
      <c r="D57" s="121" t="s">
        <v>202</v>
      </c>
      <c r="E57" s="102">
        <v>3</v>
      </c>
      <c r="F57" s="101" t="s">
        <v>164</v>
      </c>
      <c r="G57" s="103">
        <v>0</v>
      </c>
      <c r="I57" s="103">
        <f>ROUND(E57*G57,2)</f>
        <v>0</v>
      </c>
      <c r="J57" s="103">
        <f t="shared" si="0"/>
        <v>0</v>
      </c>
      <c r="O57" s="101">
        <v>20</v>
      </c>
      <c r="P57" s="101" t="s">
        <v>128</v>
      </c>
      <c r="V57" s="105" t="s">
        <v>42</v>
      </c>
    </row>
    <row r="58" spans="1:22" ht="25.5">
      <c r="A58" s="98">
        <v>30</v>
      </c>
      <c r="B58" s="99" t="s">
        <v>124</v>
      </c>
      <c r="C58" s="100" t="s">
        <v>203</v>
      </c>
      <c r="D58" s="121" t="s">
        <v>204</v>
      </c>
      <c r="E58" s="102">
        <v>475</v>
      </c>
      <c r="F58" s="101" t="s">
        <v>176</v>
      </c>
      <c r="G58" s="103">
        <v>0</v>
      </c>
      <c r="H58" s="103">
        <f>ROUND(E58*G58,2)</f>
        <v>0</v>
      </c>
      <c r="J58" s="103">
        <f t="shared" si="0"/>
        <v>0</v>
      </c>
      <c r="O58" s="101">
        <v>20</v>
      </c>
      <c r="P58" s="101" t="s">
        <v>128</v>
      </c>
      <c r="V58" s="105" t="s">
        <v>49</v>
      </c>
    </row>
    <row r="59" spans="1:22" ht="25.5">
      <c r="A59" s="98">
        <v>31</v>
      </c>
      <c r="B59" s="99" t="s">
        <v>155</v>
      </c>
      <c r="C59" s="100" t="s">
        <v>205</v>
      </c>
      <c r="D59" s="121" t="s">
        <v>206</v>
      </c>
      <c r="E59" s="102">
        <v>475</v>
      </c>
      <c r="F59" s="101" t="s">
        <v>176</v>
      </c>
      <c r="G59" s="103">
        <v>0</v>
      </c>
      <c r="I59" s="103">
        <f>ROUND(E59*G59,2)</f>
        <v>0</v>
      </c>
      <c r="J59" s="103">
        <f t="shared" si="0"/>
        <v>0</v>
      </c>
      <c r="K59" s="104">
        <v>0.00013</v>
      </c>
      <c r="L59" s="104">
        <f>E59*K59</f>
        <v>0.06174999999999999</v>
      </c>
      <c r="O59" s="101">
        <v>20</v>
      </c>
      <c r="P59" s="101" t="s">
        <v>128</v>
      </c>
      <c r="V59" s="105" t="s">
        <v>42</v>
      </c>
    </row>
    <row r="60" spans="1:22" ht="12.75">
      <c r="A60" s="98">
        <v>32</v>
      </c>
      <c r="B60" s="99" t="s">
        <v>124</v>
      </c>
      <c r="C60" s="100" t="s">
        <v>207</v>
      </c>
      <c r="D60" s="121" t="s">
        <v>208</v>
      </c>
      <c r="E60" s="102">
        <v>475</v>
      </c>
      <c r="F60" s="101" t="s">
        <v>176</v>
      </c>
      <c r="G60" s="103">
        <v>0</v>
      </c>
      <c r="H60" s="103">
        <f>ROUND(E60*G60,2)</f>
        <v>0</v>
      </c>
      <c r="J60" s="103">
        <f t="shared" si="0"/>
        <v>0</v>
      </c>
      <c r="O60" s="101">
        <v>20</v>
      </c>
      <c r="P60" s="101" t="s">
        <v>128</v>
      </c>
      <c r="V60" s="105" t="s">
        <v>49</v>
      </c>
    </row>
    <row r="61" spans="4:14" ht="12.75">
      <c r="D61" s="133" t="s">
        <v>209</v>
      </c>
      <c r="E61" s="134">
        <f>J61</f>
        <v>0</v>
      </c>
      <c r="H61" s="134">
        <f>SUM(H43:H60)</f>
        <v>0</v>
      </c>
      <c r="I61" s="134">
        <f>SUM(I43:I60)</f>
        <v>0</v>
      </c>
      <c r="J61" s="134">
        <f>SUM(J43:J60)</f>
        <v>0</v>
      </c>
      <c r="L61" s="135">
        <f>SUM(L43:L60)</f>
        <v>6.603389999999999</v>
      </c>
      <c r="N61" s="136">
        <f>SUM(N43:N60)</f>
        <v>0</v>
      </c>
    </row>
    <row r="63" ht="12.75">
      <c r="B63" s="100" t="s">
        <v>210</v>
      </c>
    </row>
    <row r="64" spans="1:22" ht="25.5">
      <c r="A64" s="98">
        <v>33</v>
      </c>
      <c r="B64" s="99" t="s">
        <v>124</v>
      </c>
      <c r="C64" s="100" t="s">
        <v>211</v>
      </c>
      <c r="D64" s="121" t="s">
        <v>212</v>
      </c>
      <c r="E64" s="102">
        <v>267.788</v>
      </c>
      <c r="F64" s="101" t="s">
        <v>213</v>
      </c>
      <c r="G64" s="103">
        <v>0</v>
      </c>
      <c r="H64" s="103">
        <f>ROUND(E64*G64,2)</f>
        <v>0</v>
      </c>
      <c r="J64" s="103">
        <f>ROUND(E64*G64,2)</f>
        <v>0</v>
      </c>
      <c r="O64" s="101">
        <v>20</v>
      </c>
      <c r="P64" s="101" t="s">
        <v>128</v>
      </c>
      <c r="V64" s="105" t="s">
        <v>49</v>
      </c>
    </row>
    <row r="65" spans="1:22" ht="12.75">
      <c r="A65" s="98">
        <v>34</v>
      </c>
      <c r="B65" s="99" t="s">
        <v>214</v>
      </c>
      <c r="C65" s="100" t="s">
        <v>215</v>
      </c>
      <c r="D65" s="121" t="s">
        <v>216</v>
      </c>
      <c r="E65" s="102">
        <v>16</v>
      </c>
      <c r="F65" s="101" t="s">
        <v>217</v>
      </c>
      <c r="G65" s="103">
        <v>0</v>
      </c>
      <c r="H65" s="103">
        <f>ROUND(E65*G65,2)</f>
        <v>0</v>
      </c>
      <c r="J65" s="103">
        <f>ROUND(E65*G65,2)</f>
        <v>0</v>
      </c>
      <c r="O65" s="101">
        <v>20</v>
      </c>
      <c r="P65" s="101" t="s">
        <v>128</v>
      </c>
      <c r="V65" s="105" t="s">
        <v>49</v>
      </c>
    </row>
    <row r="66" spans="4:14" ht="12.75">
      <c r="D66" s="133" t="s">
        <v>218</v>
      </c>
      <c r="E66" s="134">
        <f>J66</f>
        <v>0</v>
      </c>
      <c r="H66" s="134">
        <f>SUM(H63:H65)</f>
        <v>0</v>
      </c>
      <c r="I66" s="134">
        <f>SUM(I63:I65)</f>
        <v>0</v>
      </c>
      <c r="J66" s="134">
        <f>SUM(J63:J65)</f>
        <v>0</v>
      </c>
      <c r="L66" s="135">
        <f>SUM(L63:L65)</f>
        <v>0</v>
      </c>
      <c r="N66" s="136">
        <f>SUM(N63:N65)</f>
        <v>0</v>
      </c>
    </row>
    <row r="68" spans="4:14" ht="12.75">
      <c r="D68" s="133" t="s">
        <v>219</v>
      </c>
      <c r="E68" s="136">
        <f>J68</f>
        <v>0</v>
      </c>
      <c r="H68" s="134">
        <f>+H31+H36+H41+H61+H66</f>
        <v>0</v>
      </c>
      <c r="I68" s="134">
        <f>+I31+I36+I41+I61+I66</f>
        <v>0</v>
      </c>
      <c r="J68" s="134">
        <f>+J31+J36+J41+J61+J66</f>
        <v>0</v>
      </c>
      <c r="L68" s="135">
        <f>+L31+L36+L41+L61+L66</f>
        <v>267.78799675</v>
      </c>
      <c r="N68" s="136">
        <f>+N31+N36+N41+N61+N66</f>
        <v>0</v>
      </c>
    </row>
    <row r="70" ht="12.75">
      <c r="B70" s="131" t="s">
        <v>220</v>
      </c>
    </row>
    <row r="71" ht="12.75">
      <c r="B71" s="100" t="s">
        <v>221</v>
      </c>
    </row>
    <row r="72" spans="1:22" ht="12.75">
      <c r="A72" s="98">
        <v>35</v>
      </c>
      <c r="B72" s="99" t="s">
        <v>222</v>
      </c>
      <c r="C72" s="100" t="s">
        <v>223</v>
      </c>
      <c r="D72" s="121" t="s">
        <v>224</v>
      </c>
      <c r="E72" s="102">
        <v>1</v>
      </c>
      <c r="F72" s="101" t="s">
        <v>225</v>
      </c>
      <c r="G72" s="103">
        <v>0</v>
      </c>
      <c r="H72" s="103">
        <f>ROUND(E72*G72,2)</f>
        <v>0</v>
      </c>
      <c r="J72" s="103">
        <f>ROUND(E72*G72,2)</f>
        <v>0</v>
      </c>
      <c r="K72" s="104">
        <v>0.0071</v>
      </c>
      <c r="L72" s="104">
        <f>E72*K72</f>
        <v>0.0071</v>
      </c>
      <c r="O72" s="101">
        <v>20</v>
      </c>
      <c r="P72" s="101" t="s">
        <v>128</v>
      </c>
      <c r="V72" s="105" t="s">
        <v>226</v>
      </c>
    </row>
    <row r="73" spans="4:14" ht="12.75">
      <c r="D73" s="133" t="s">
        <v>227</v>
      </c>
      <c r="E73" s="134">
        <f>J73</f>
        <v>0</v>
      </c>
      <c r="H73" s="134">
        <f>SUM(H70:H72)</f>
        <v>0</v>
      </c>
      <c r="I73" s="134">
        <f>SUM(I70:I72)</f>
        <v>0</v>
      </c>
      <c r="J73" s="134">
        <f>SUM(J70:J72)</f>
        <v>0</v>
      </c>
      <c r="L73" s="135">
        <f>SUM(L70:L72)</f>
        <v>0.0071</v>
      </c>
      <c r="N73" s="136">
        <f>SUM(N70:N72)</f>
        <v>0</v>
      </c>
    </row>
    <row r="75" spans="4:14" ht="12.75">
      <c r="D75" s="133" t="s">
        <v>228</v>
      </c>
      <c r="E75" s="134">
        <f>J75</f>
        <v>0</v>
      </c>
      <c r="H75" s="134">
        <f>+H73</f>
        <v>0</v>
      </c>
      <c r="I75" s="134">
        <f>+I73</f>
        <v>0</v>
      </c>
      <c r="J75" s="134">
        <f>+J73</f>
        <v>0</v>
      </c>
      <c r="L75" s="135">
        <f>+L73</f>
        <v>0.0071</v>
      </c>
      <c r="N75" s="136">
        <f>+N73</f>
        <v>0</v>
      </c>
    </row>
    <row r="77" spans="4:14" ht="12.75">
      <c r="D77" s="137" t="s">
        <v>229</v>
      </c>
      <c r="E77" s="134">
        <f>J77</f>
        <v>0</v>
      </c>
      <c r="H77" s="134">
        <f>+H68+H75</f>
        <v>0</v>
      </c>
      <c r="I77" s="134">
        <f>+I68+I75</f>
        <v>0</v>
      </c>
      <c r="J77" s="134">
        <f>+J68+J75</f>
        <v>0</v>
      </c>
      <c r="L77" s="135">
        <f>+L68+L75</f>
        <v>267.79509674999997</v>
      </c>
      <c r="N77" s="136">
        <f>+N68+N75</f>
        <v>0</v>
      </c>
    </row>
  </sheetData>
  <sheetProtection/>
  <printOptions horizontalCentered="1"/>
  <pageMargins left="0.3937007874015748" right="0.35433070866141736" top="0.6299212598425197" bottom="0.5905511811023623" header="0.5118110236220472" footer="0.35433070866141736"/>
  <pageSetup horizontalDpi="600" verticalDpi="600" orientation="portrait" paperSize="9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Širáň</dc:creator>
  <cp:keywords/>
  <dc:description/>
  <cp:lastModifiedBy>Juraj Bystriansky</cp:lastModifiedBy>
  <cp:lastPrinted>2018-09-27T12:40:17Z</cp:lastPrinted>
  <dcterms:created xsi:type="dcterms:W3CDTF">1999-04-06T07:39:42Z</dcterms:created>
  <dcterms:modified xsi:type="dcterms:W3CDTF">2018-10-18T08:43:05Z</dcterms:modified>
  <cp:category/>
  <cp:version/>
  <cp:contentType/>
  <cp:contentStatus/>
</cp:coreProperties>
</file>