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1355" windowHeight="742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D104" i="1"/>
  <c r="F119"/>
  <c r="F117"/>
  <c r="F112"/>
  <c r="F111"/>
  <c r="F110"/>
  <c r="F109"/>
  <c r="F108"/>
  <c r="F107"/>
  <c r="F106"/>
  <c r="F104"/>
  <c r="F67"/>
  <c r="F66"/>
  <c r="F65"/>
  <c r="F64"/>
  <c r="F63"/>
  <c r="F62"/>
  <c r="F61"/>
  <c r="F60"/>
  <c r="F59"/>
  <c r="F58"/>
  <c r="F57"/>
  <c r="F56"/>
  <c r="F55"/>
  <c r="F54"/>
  <c r="F53"/>
  <c r="F15"/>
  <c r="F16"/>
  <c r="F17"/>
  <c r="F18"/>
  <c r="F19"/>
  <c r="F20"/>
  <c r="F21"/>
  <c r="F22"/>
  <c r="F23"/>
  <c r="F24"/>
  <c r="F14"/>
  <c r="E117"/>
  <c r="I117"/>
  <c r="E106"/>
  <c r="I106"/>
  <c r="K70"/>
  <c r="K98"/>
  <c r="E110"/>
  <c r="I110"/>
  <c r="E109"/>
  <c r="I109"/>
  <c r="O114"/>
  <c r="E112"/>
  <c r="I112"/>
  <c r="E111"/>
  <c r="I111"/>
  <c r="E108"/>
  <c r="I108"/>
  <c r="E107"/>
  <c r="I107"/>
  <c r="E119"/>
  <c r="I119"/>
  <c r="E98"/>
  <c r="E54"/>
  <c r="I54"/>
  <c r="E17"/>
  <c r="I17"/>
  <c r="R102"/>
  <c r="O102"/>
  <c r="E63"/>
  <c r="I63"/>
  <c r="E118"/>
  <c r="E116"/>
  <c r="E115"/>
  <c r="E114"/>
  <c r="E113"/>
  <c r="E105"/>
  <c r="E104"/>
  <c r="I104"/>
  <c r="E103"/>
  <c r="E102"/>
  <c r="E97"/>
  <c r="E68"/>
  <c r="E67"/>
  <c r="I67"/>
  <c r="E66"/>
  <c r="I66"/>
  <c r="E65"/>
  <c r="I65"/>
  <c r="E64"/>
  <c r="I64"/>
  <c r="E62"/>
  <c r="I62"/>
  <c r="E61"/>
  <c r="I61"/>
  <c r="E60"/>
  <c r="I60"/>
  <c r="E59"/>
  <c r="I59"/>
  <c r="E58"/>
  <c r="I58"/>
  <c r="E57"/>
  <c r="I57"/>
  <c r="E56"/>
  <c r="I56"/>
  <c r="E55"/>
  <c r="I55"/>
  <c r="E53"/>
  <c r="I53"/>
  <c r="D68"/>
  <c r="F68"/>
  <c r="E20"/>
  <c r="I20"/>
  <c r="E22"/>
  <c r="I22"/>
  <c r="E21"/>
  <c r="I21"/>
  <c r="E23"/>
  <c r="I23"/>
  <c r="E18"/>
  <c r="I18"/>
  <c r="E19"/>
  <c r="I19"/>
  <c r="E24"/>
  <c r="I24"/>
  <c r="E15"/>
  <c r="I15"/>
  <c r="E16"/>
  <c r="I16"/>
  <c r="D98"/>
  <c r="F98"/>
  <c r="E69"/>
  <c r="I69"/>
  <c r="E25"/>
  <c r="I25"/>
  <c r="K115"/>
  <c r="K120"/>
  <c r="K116"/>
  <c r="K112"/>
  <c r="K105"/>
  <c r="F105"/>
  <c r="K97"/>
  <c r="D97"/>
  <c r="K104"/>
  <c r="K118"/>
  <c r="K113"/>
  <c r="K107"/>
  <c r="K102"/>
  <c r="L102"/>
  <c r="K111"/>
  <c r="K119"/>
  <c r="K114"/>
  <c r="L114"/>
  <c r="D114"/>
  <c r="K108"/>
  <c r="K103"/>
  <c r="L103"/>
  <c r="I105"/>
  <c r="I68"/>
  <c r="D103"/>
  <c r="F103"/>
  <c r="I98"/>
  <c r="M98"/>
  <c r="D102"/>
  <c r="D116"/>
  <c r="F114"/>
  <c r="D113"/>
  <c r="I113"/>
  <c r="F97"/>
  <c r="I103"/>
  <c r="I70"/>
  <c r="I97"/>
  <c r="I114"/>
  <c r="I116"/>
  <c r="F116"/>
  <c r="I102"/>
  <c r="F102"/>
  <c r="D115"/>
  <c r="F113"/>
  <c r="I115"/>
  <c r="F115"/>
  <c r="D118"/>
  <c r="E14"/>
  <c r="I14"/>
  <c r="I118"/>
  <c r="F118"/>
  <c r="E120"/>
  <c r="I120"/>
  <c r="I26"/>
  <c r="I121"/>
  <c r="I123"/>
  <c r="I125"/>
  <c r="I124"/>
</calcChain>
</file>

<file path=xl/sharedStrings.xml><?xml version="1.0" encoding="utf-8"?>
<sst xmlns="http://schemas.openxmlformats.org/spreadsheetml/2006/main" count="167" uniqueCount="88">
  <si>
    <t xml:space="preserve">  </t>
  </si>
  <si>
    <t>Vykonávajúca organizácia :</t>
  </si>
  <si>
    <t>Názov stavby:</t>
  </si>
  <si>
    <t xml:space="preserve">Názov staveb. objektu: </t>
  </si>
  <si>
    <t>Pol.</t>
  </si>
  <si>
    <t>Popis položky</t>
  </si>
  <si>
    <t>m.j.</t>
  </si>
  <si>
    <t>Množstvo</t>
  </si>
  <si>
    <t>Jednotk. cena v €</t>
  </si>
  <si>
    <t>Náklady v €</t>
  </si>
  <si>
    <t>Spolu bez DPH v €</t>
  </si>
  <si>
    <t>Dodávka</t>
  </si>
  <si>
    <t>Montáž</t>
  </si>
  <si>
    <t>A</t>
  </si>
  <si>
    <t>ks</t>
  </si>
  <si>
    <t>B</t>
  </si>
  <si>
    <t>m2</t>
  </si>
  <si>
    <t>C</t>
  </si>
  <si>
    <t>bm</t>
  </si>
  <si>
    <t>Spolu bez DPH:</t>
  </si>
  <si>
    <t>DPH 20%</t>
  </si>
  <si>
    <t>Celkom s DPH:</t>
  </si>
  <si>
    <t>Dodávateľ:</t>
  </si>
  <si>
    <t>Meno:</t>
  </si>
  <si>
    <t>Dátum:</t>
  </si>
  <si>
    <t>Výťahová šachta</t>
  </si>
  <si>
    <t>Zateplenie stien - polystyrén 8cm, silikónová omietka šúchaná, hr. 1,5mm</t>
  </si>
  <si>
    <t>Výmena železných dverí - demontáž dverí a zárubní, D + M nových dverí</t>
  </si>
  <si>
    <t>Demontáž okapového plechu strechy strojovne</t>
  </si>
  <si>
    <t>Geotextília 300g</t>
  </si>
  <si>
    <t>PVC fólia 1,5mm</t>
  </si>
  <si>
    <t>sub</t>
  </si>
  <si>
    <t>Príponky hr. 1,5mm, š. 20cm, r.š. 330mm</t>
  </si>
  <si>
    <t xml:space="preserve">Nový okapový plech Viplanyl r.š. 350mm </t>
  </si>
  <si>
    <t>Výťahová šachta spolu bez DPH:</t>
  </si>
  <si>
    <t>Prekrytie logií</t>
  </si>
  <si>
    <t>Kotviace prvky - vr. ťahovej skúšky</t>
  </si>
  <si>
    <t xml:space="preserve">Demontáž okapového plechu </t>
  </si>
  <si>
    <t xml:space="preserve">Rohová lišta r.š. 70mm </t>
  </si>
  <si>
    <t>Demontáž oplechovania nadmúrikov do 0,5m2</t>
  </si>
  <si>
    <t>Rohová lišta r.š. 70mm okolo nadmúrikov</t>
  </si>
  <si>
    <t>Detaily - vonkajšie rohy okolo nadmúrikov</t>
  </si>
  <si>
    <t>Stenová lišta r.š. 70mm - s tmelením PU</t>
  </si>
  <si>
    <t>PVC fólia 1,5mm vodorovná</t>
  </si>
  <si>
    <t>PVC fólia 1,5mm zvislá</t>
  </si>
  <si>
    <t>Podatikový okapový PZ plech r.š. 300mm vr. napojenia na pôvodný 4x s tmelením PU</t>
  </si>
  <si>
    <t>Presun hmôt</t>
  </si>
  <si>
    <t>%</t>
  </si>
  <si>
    <t>Prekrytie logií spolu bez DPH:</t>
  </si>
  <si>
    <t>Geotextília 300g vodorovná</t>
  </si>
  <si>
    <t>Geotextília 300g zvislá</t>
  </si>
  <si>
    <t>Strecha</t>
  </si>
  <si>
    <t>Výmena železných okien - demontáž okna a zárubní, D + M nových okien 1,15 x 0,6</t>
  </si>
  <si>
    <t>Demontáž a montáž bleskozvodu na strojovni vr. obalenia pätiek a bleskozvodovej tyče</t>
  </si>
  <si>
    <t>Strecha spolu bez DPH:</t>
  </si>
  <si>
    <t>Vyčistenie strechy</t>
  </si>
  <si>
    <t xml:space="preserve">Nový okapový plech Viplanyl r.š. 330mm </t>
  </si>
  <si>
    <t>Demontáž fólie a geotextílie - kvôli kotveniu</t>
  </si>
  <si>
    <t xml:space="preserve">Polystyrén 80mm, zvislo výška 600mm, vr. demontáže lišty 4x0,5m </t>
  </si>
  <si>
    <t>OSB doska na vetraciu šachtu 1 x 1m</t>
  </si>
  <si>
    <t>Geotextília 300g obalenie vetracej šachty</t>
  </si>
  <si>
    <t>PVC fólia 1,5mm obalenie vetracej šachty</t>
  </si>
  <si>
    <t>Demontáž železobetónovej striešky 1m2, hr. 7cm</t>
  </si>
  <si>
    <t>Geotextília 300g zvislá + na atiku</t>
  </si>
  <si>
    <t>Rohová lišta Viplanyl r.š. 70mm - vnútorná</t>
  </si>
  <si>
    <t>Rohová lišta Viplanyl r.š. 100mm - vonkajšia</t>
  </si>
  <si>
    <t>Ukončovavia lišta Viplanyl pod fasádou r.š. 200mm - s tmelením PU</t>
  </si>
  <si>
    <t xml:space="preserve">Demontáž a montáž bleskozvodu vr. obalenia pätiek </t>
  </si>
  <si>
    <t>Demontáž vetracích hlavíc</t>
  </si>
  <si>
    <t>Odťahová vetracia hlavica vr. montáže ukotvenia a zaizolovania - na vetracie šachty</t>
  </si>
  <si>
    <t>strecha, logie, výťahové šachty</t>
  </si>
  <si>
    <t>CENOVÁ  PONUKA  2015</t>
  </si>
  <si>
    <t xml:space="preserve">Izolácia dilatácie </t>
  </si>
  <si>
    <t>Izolácia vonkajších a vnútorných rohov PVC tvarovkou</t>
  </si>
  <si>
    <t>Dodvateľ:</t>
  </si>
  <si>
    <t>Záruka na hydroizolačný systém:</t>
  </si>
  <si>
    <t>Začiatok montáže od podpisu objednávky:</t>
  </si>
  <si>
    <t>Ukončenie montáže od začatia prác:</t>
  </si>
  <si>
    <t>Druh opravy:</t>
  </si>
  <si>
    <t>str. 3</t>
  </si>
  <si>
    <t>str. 2</t>
  </si>
  <si>
    <t>Tepelná izolácia EPS 100 Roofform 100 mm</t>
  </si>
  <si>
    <t>Tepelná izolácia XPS na atiku vodorovne-177bm x 0,4m- spádovaná</t>
  </si>
  <si>
    <t>0.00</t>
  </si>
  <si>
    <t>Tepelná izolácia XPS na atiku zvislo- 177bm x 0,15 m</t>
  </si>
  <si>
    <t>oprava hydroizolácie so zatepelním</t>
  </si>
  <si>
    <t xml:space="preserve">                   BD, Bratislava</t>
  </si>
  <si>
    <t>Poznámka: Uprednostňujeme firmy pôsobiace na trhu už tak dlho, akú dávajú zárku na dielo !</t>
  </si>
</sst>
</file>

<file path=xl/styles.xml><?xml version="1.0" encoding="utf-8"?>
<styleSheet xmlns="http://schemas.openxmlformats.org/spreadsheetml/2006/main">
  <numFmts count="4">
    <numFmt numFmtId="43" formatCode="_-* #,##0.00\ _S_k_-;\-* #,##0.00\ _S_k_-;_-* &quot;-&quot;??\ _S_k_-;_-@_-"/>
    <numFmt numFmtId="164" formatCode="_(* #,##0.00_);_(* \(#,##0.00\);_(* &quot;-&quot;??_);_(@_)"/>
    <numFmt numFmtId="165" formatCode="_-* #,##0.00\ _S_k_-;\-* #,##0.00\ _S_k_-;_-* &quot;-&quot;\ _S_k_-;_-@_-"/>
    <numFmt numFmtId="166" formatCode="mmmm\ yy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24"/>
      <name val="Calibri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b/>
      <u/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8"/>
      <name val="Calibri"/>
      <family val="2"/>
      <charset val="238"/>
    </font>
    <font>
      <sz val="9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30"/>
      <name val="Calibri"/>
      <family val="2"/>
      <charset val="238"/>
    </font>
    <font>
      <sz val="8"/>
      <color indexed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4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43" fontId="11" fillId="0" borderId="0" xfId="0" applyNumberFormat="1" applyFont="1" applyAlignment="1">
      <alignment vertical="center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4" fillId="0" borderId="0" xfId="0" applyFont="1" applyBorder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7" fillId="0" borderId="0" xfId="0" applyFont="1" applyBorder="1" applyProtection="1"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7" fillId="0" borderId="8" xfId="0" applyFont="1" applyBorder="1" applyAlignment="1" applyProtection="1">
      <alignment horizontal="center" wrapText="1"/>
      <protection hidden="1"/>
    </xf>
    <xf numFmtId="0" fontId="7" fillId="0" borderId="9" xfId="0" applyFont="1" applyBorder="1" applyAlignment="1" applyProtection="1">
      <alignment horizontal="center" wrapText="1"/>
      <protection hidden="1"/>
    </xf>
    <xf numFmtId="0" fontId="4" fillId="0" borderId="9" xfId="0" applyFont="1" applyBorder="1" applyAlignment="1" applyProtection="1">
      <alignment horizontal="center" wrapText="1"/>
      <protection hidden="1"/>
    </xf>
    <xf numFmtId="0" fontId="4" fillId="0" borderId="9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 wrapText="1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2" fontId="4" fillId="0" borderId="2" xfId="0" applyNumberFormat="1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165" fontId="4" fillId="0" borderId="2" xfId="1" applyNumberFormat="1" applyFont="1" applyBorder="1" applyAlignment="1" applyProtection="1">
      <alignment vertical="center" wrapText="1"/>
      <protection hidden="1"/>
    </xf>
    <xf numFmtId="2" fontId="4" fillId="0" borderId="2" xfId="0" applyNumberFormat="1" applyFont="1" applyBorder="1" applyAlignment="1" applyProtection="1">
      <alignment horizontal="center" vertical="center" wrapText="1"/>
      <protection hidden="1"/>
    </xf>
    <xf numFmtId="164" fontId="4" fillId="0" borderId="2" xfId="1" applyFont="1" applyBorder="1" applyAlignment="1" applyProtection="1">
      <alignment horizontal="center" vertical="center" wrapText="1"/>
      <protection hidden="1"/>
    </xf>
    <xf numFmtId="165" fontId="4" fillId="0" borderId="3" xfId="1" applyNumberFormat="1" applyFont="1" applyBorder="1" applyAlignment="1" applyProtection="1">
      <alignment vertical="center" wrapText="1"/>
      <protection hidden="1"/>
    </xf>
    <xf numFmtId="165" fontId="4" fillId="0" borderId="13" xfId="1" applyNumberFormat="1" applyFont="1" applyBorder="1" applyAlignment="1" applyProtection="1">
      <alignment vertical="center" wrapText="1"/>
      <protection hidden="1"/>
    </xf>
    <xf numFmtId="2" fontId="4" fillId="0" borderId="14" xfId="0" applyNumberFormat="1" applyFont="1" applyBorder="1" applyAlignment="1" applyProtection="1">
      <alignment horizontal="left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165" fontId="4" fillId="0" borderId="14" xfId="1" applyNumberFormat="1" applyFont="1" applyBorder="1" applyAlignment="1" applyProtection="1">
      <alignment vertical="center" wrapText="1"/>
      <protection hidden="1"/>
    </xf>
    <xf numFmtId="2" fontId="4" fillId="0" borderId="15" xfId="0" applyNumberFormat="1" applyFont="1" applyBorder="1" applyAlignment="1" applyProtection="1">
      <alignment horizontal="left" vertical="center" wrapText="1"/>
      <protection hidden="1"/>
    </xf>
    <xf numFmtId="0" fontId="4" fillId="0" borderId="15" xfId="0" applyFont="1" applyBorder="1" applyAlignment="1" applyProtection="1">
      <alignment horizontal="center" vertical="center" wrapText="1"/>
      <protection hidden="1"/>
    </xf>
    <xf numFmtId="0" fontId="7" fillId="0" borderId="16" xfId="0" applyFont="1" applyBorder="1" applyAlignment="1" applyProtection="1">
      <alignment horizontal="center" wrapText="1"/>
      <protection hidden="1"/>
    </xf>
    <xf numFmtId="0" fontId="7" fillId="0" borderId="17" xfId="0" applyFont="1" applyBorder="1" applyAlignment="1" applyProtection="1">
      <alignment horizontal="left" vertical="center" wrapText="1"/>
      <protection hidden="1"/>
    </xf>
    <xf numFmtId="0" fontId="7" fillId="0" borderId="17" xfId="0" applyFont="1" applyBorder="1" applyAlignment="1" applyProtection="1">
      <alignment horizontal="center" vertical="center" wrapText="1"/>
      <protection hidden="1"/>
    </xf>
    <xf numFmtId="165" fontId="7" fillId="0" borderId="17" xfId="1" applyNumberFormat="1" applyFont="1" applyBorder="1" applyAlignment="1" applyProtection="1">
      <alignment horizontal="center" vertical="center" wrapText="1"/>
      <protection hidden="1"/>
    </xf>
    <xf numFmtId="2" fontId="7" fillId="0" borderId="17" xfId="1" applyNumberFormat="1" applyFont="1" applyBorder="1" applyAlignment="1" applyProtection="1">
      <alignment horizontal="center" vertical="center" wrapText="1"/>
      <protection hidden="1"/>
    </xf>
    <xf numFmtId="165" fontId="7" fillId="0" borderId="18" xfId="1" applyNumberFormat="1" applyFont="1" applyBorder="1" applyAlignment="1" applyProtection="1">
      <alignment horizontal="center" vertical="center" wrapText="1"/>
      <protection hidden="1"/>
    </xf>
    <xf numFmtId="165" fontId="7" fillId="0" borderId="19" xfId="1" applyNumberFormat="1" applyFont="1" applyBorder="1" applyAlignment="1" applyProtection="1">
      <alignment horizontal="center" vertical="center" wrapText="1"/>
      <protection hidden="1"/>
    </xf>
    <xf numFmtId="165" fontId="7" fillId="0" borderId="20" xfId="1" applyNumberFormat="1" applyFont="1" applyBorder="1" applyAlignment="1" applyProtection="1">
      <alignment horizontal="center" vertical="center" wrapText="1"/>
      <protection hidden="1"/>
    </xf>
    <xf numFmtId="0" fontId="7" fillId="0" borderId="21" xfId="0" applyFont="1" applyBorder="1" applyAlignment="1" applyProtection="1">
      <alignment horizontal="center" wrapText="1"/>
      <protection hidden="1"/>
    </xf>
    <xf numFmtId="0" fontId="7" fillId="0" borderId="15" xfId="0" applyFont="1" applyBorder="1" applyAlignment="1" applyProtection="1">
      <alignment horizontal="left" vertical="center" wrapText="1"/>
      <protection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165" fontId="7" fillId="0" borderId="15" xfId="1" applyNumberFormat="1" applyFont="1" applyBorder="1" applyAlignment="1" applyProtection="1">
      <alignment horizontal="center" vertical="center" wrapText="1"/>
      <protection hidden="1"/>
    </xf>
    <xf numFmtId="2" fontId="7" fillId="0" borderId="15" xfId="1" applyNumberFormat="1" applyFont="1" applyBorder="1" applyAlignment="1" applyProtection="1">
      <alignment horizontal="center" vertical="center" wrapText="1"/>
      <protection hidden="1"/>
    </xf>
    <xf numFmtId="165" fontId="7" fillId="0" borderId="22" xfId="1" applyNumberFormat="1" applyFont="1" applyBorder="1" applyAlignment="1" applyProtection="1">
      <alignment horizontal="center" vertical="center" wrapText="1"/>
      <protection hidden="1"/>
    </xf>
    <xf numFmtId="165" fontId="7" fillId="0" borderId="23" xfId="1" applyNumberFormat="1" applyFont="1" applyBorder="1" applyAlignment="1" applyProtection="1">
      <alignment horizontal="center" vertical="center" wrapText="1"/>
      <protection hidden="1"/>
    </xf>
    <xf numFmtId="165" fontId="7" fillId="0" borderId="24" xfId="1" applyNumberFormat="1" applyFont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wrapText="1"/>
      <protection hidden="1"/>
    </xf>
    <xf numFmtId="0" fontId="7" fillId="0" borderId="2" xfId="0" applyFont="1" applyBorder="1" applyAlignment="1" applyProtection="1">
      <alignment horizontal="center" wrapText="1"/>
      <protection hidden="1"/>
    </xf>
    <xf numFmtId="0" fontId="4" fillId="0" borderId="2" xfId="0" applyFont="1" applyBorder="1" applyAlignment="1" applyProtection="1">
      <alignment horizontal="center" wrapText="1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 wrapText="1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2" xfId="0" applyFont="1" applyBorder="1" applyAlignment="1" applyProtection="1">
      <alignment vertical="center"/>
      <protection hidden="1"/>
    </xf>
    <xf numFmtId="165" fontId="4" fillId="0" borderId="3" xfId="0" applyNumberFormat="1" applyFont="1" applyBorder="1" applyAlignment="1" applyProtection="1">
      <alignment vertical="center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10" fillId="0" borderId="5" xfId="0" applyFont="1" applyBorder="1" applyAlignment="1" applyProtection="1">
      <alignment vertical="center"/>
      <protection hidden="1"/>
    </xf>
    <xf numFmtId="0" fontId="11" fillId="0" borderId="5" xfId="0" applyFont="1" applyBorder="1" applyAlignment="1" applyProtection="1">
      <alignment vertical="center"/>
      <protection hidden="1"/>
    </xf>
    <xf numFmtId="165" fontId="11" fillId="0" borderId="6" xfId="0" applyNumberFormat="1" applyFont="1" applyBorder="1" applyAlignment="1" applyProtection="1">
      <alignment vertical="center"/>
      <protection hidden="1"/>
    </xf>
    <xf numFmtId="165" fontId="10" fillId="0" borderId="7" xfId="1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top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4" fillId="0" borderId="0" xfId="0" applyFont="1" applyBorder="1" applyAlignment="1" applyProtection="1">
      <alignment horizontal="left" vertical="top"/>
      <protection hidden="1"/>
    </xf>
    <xf numFmtId="14" fontId="4" fillId="0" borderId="0" xfId="0" applyNumberFormat="1" applyFont="1" applyBorder="1" applyAlignment="1" applyProtection="1">
      <alignment vertical="top"/>
      <protection hidden="1"/>
    </xf>
    <xf numFmtId="0" fontId="1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164" fontId="4" fillId="2" borderId="2" xfId="1" applyFont="1" applyFill="1" applyBorder="1" applyAlignment="1" applyProtection="1">
      <alignment horizontal="center" vertical="center" wrapText="1"/>
      <protection locked="0" hidden="1"/>
    </xf>
    <xf numFmtId="165" fontId="4" fillId="2" borderId="3" xfId="1" applyNumberFormat="1" applyFont="1" applyFill="1" applyBorder="1" applyAlignment="1" applyProtection="1">
      <alignment vertical="center" wrapText="1"/>
      <protection locked="0" hidden="1"/>
    </xf>
    <xf numFmtId="165" fontId="4" fillId="2" borderId="15" xfId="1" applyNumberFormat="1" applyFont="1" applyFill="1" applyBorder="1" applyAlignment="1" applyProtection="1">
      <alignment vertical="center" wrapText="1"/>
      <protection locked="0" hidden="1"/>
    </xf>
    <xf numFmtId="0" fontId="5" fillId="0" borderId="26" xfId="0" applyFont="1" applyBorder="1" applyAlignment="1" applyProtection="1">
      <alignment horizontal="center" wrapText="1"/>
      <protection hidden="1"/>
    </xf>
    <xf numFmtId="0" fontId="5" fillId="0" borderId="27" xfId="0" applyFont="1" applyBorder="1" applyAlignment="1" applyProtection="1">
      <alignment horizontal="center" wrapText="1"/>
      <protection hidden="1"/>
    </xf>
    <xf numFmtId="2" fontId="7" fillId="0" borderId="18" xfId="1" applyNumberFormat="1" applyFont="1" applyBorder="1" applyAlignment="1" applyProtection="1">
      <alignment horizontal="center" vertical="center" wrapText="1"/>
      <protection hidden="1"/>
    </xf>
    <xf numFmtId="2" fontId="7" fillId="0" borderId="22" xfId="1" applyNumberFormat="1" applyFont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Protection="1">
      <protection locked="0" hidden="1"/>
    </xf>
    <xf numFmtId="0" fontId="8" fillId="0" borderId="28" xfId="0" applyFont="1" applyBorder="1" applyAlignment="1" applyProtection="1">
      <alignment horizontal="center" wrapText="1"/>
      <protection hidden="1"/>
    </xf>
    <xf numFmtId="0" fontId="10" fillId="0" borderId="29" xfId="0" applyFont="1" applyBorder="1" applyAlignment="1" applyProtection="1">
      <alignment horizontal="left" vertical="center" wrapText="1"/>
      <protection hidden="1"/>
    </xf>
    <xf numFmtId="0" fontId="10" fillId="0" borderId="29" xfId="0" applyFont="1" applyBorder="1" applyAlignment="1" applyProtection="1">
      <alignment horizontal="center" vertical="center" wrapText="1"/>
      <protection hidden="1"/>
    </xf>
    <xf numFmtId="165" fontId="10" fillId="0" borderId="29" xfId="1" applyNumberFormat="1" applyFont="1" applyBorder="1" applyAlignment="1" applyProtection="1">
      <alignment horizontal="center" vertical="center" wrapText="1"/>
      <protection hidden="1"/>
    </xf>
    <xf numFmtId="2" fontId="10" fillId="0" borderId="29" xfId="1" applyNumberFormat="1" applyFont="1" applyBorder="1" applyAlignment="1" applyProtection="1">
      <alignment horizontal="center" vertical="center" wrapText="1"/>
      <protection hidden="1"/>
    </xf>
    <xf numFmtId="2" fontId="10" fillId="0" borderId="30" xfId="1" applyNumberFormat="1" applyFont="1" applyBorder="1" applyAlignment="1" applyProtection="1">
      <alignment horizontal="center" vertical="center" wrapText="1"/>
      <protection hidden="1"/>
    </xf>
    <xf numFmtId="165" fontId="10" fillId="0" borderId="30" xfId="1" applyNumberFormat="1" applyFont="1" applyBorder="1" applyAlignment="1" applyProtection="1">
      <alignment horizontal="center" vertical="center" wrapText="1"/>
      <protection hidden="1"/>
    </xf>
    <xf numFmtId="165" fontId="10" fillId="0" borderId="31" xfId="1" applyNumberFormat="1" applyFont="1" applyBorder="1" applyAlignment="1" applyProtection="1">
      <alignment horizontal="center" vertical="center" wrapText="1"/>
      <protection hidden="1"/>
    </xf>
    <xf numFmtId="165" fontId="10" fillId="0" borderId="32" xfId="1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165" fontId="11" fillId="0" borderId="0" xfId="0" applyNumberFormat="1" applyFont="1" applyBorder="1" applyAlignment="1" applyProtection="1">
      <alignment vertical="center"/>
      <protection hidden="1"/>
    </xf>
    <xf numFmtId="165" fontId="10" fillId="0" borderId="0" xfId="1" applyNumberFormat="1" applyFont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0" borderId="26" xfId="0" applyFont="1" applyBorder="1" applyAlignment="1" applyProtection="1">
      <alignment horizontal="center" wrapText="1"/>
      <protection hidden="1"/>
    </xf>
    <xf numFmtId="0" fontId="5" fillId="0" borderId="27" xfId="0" applyFont="1" applyBorder="1" applyAlignment="1" applyProtection="1">
      <alignment horizontal="center" wrapText="1"/>
      <protection hidden="1"/>
    </xf>
    <xf numFmtId="0" fontId="5" fillId="0" borderId="30" xfId="0" applyFont="1" applyBorder="1" applyAlignment="1" applyProtection="1">
      <alignment horizontal="center" wrapText="1"/>
      <protection hidden="1"/>
    </xf>
    <xf numFmtId="0" fontId="5" fillId="0" borderId="32" xfId="0" applyFont="1" applyBorder="1" applyAlignment="1" applyProtection="1">
      <alignment horizontal="center" wrapText="1"/>
      <protection hidden="1"/>
    </xf>
    <xf numFmtId="0" fontId="9" fillId="0" borderId="32" xfId="0" applyFont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0" fillId="0" borderId="0" xfId="0" applyAlignment="1"/>
    <xf numFmtId="0" fontId="4" fillId="2" borderId="0" xfId="0" applyFont="1" applyFill="1" applyBorder="1" applyAlignment="1" applyProtection="1">
      <alignment horizontal="left"/>
      <protection locked="0" hidden="1"/>
    </xf>
    <xf numFmtId="0" fontId="4" fillId="2" borderId="0" xfId="0" applyFont="1" applyFill="1" applyBorder="1" applyAlignment="1" applyProtection="1">
      <alignment horizontal="left" vertical="top"/>
      <protection locked="0" hidden="1"/>
    </xf>
    <xf numFmtId="0" fontId="2" fillId="0" borderId="28" xfId="0" applyFont="1" applyBorder="1" applyAlignment="1" applyProtection="1">
      <alignment horizontal="center" vertical="center" textRotation="90" wrapText="1"/>
      <protection hidden="1"/>
    </xf>
    <xf numFmtId="0" fontId="2" fillId="0" borderId="12" xfId="0" applyFont="1" applyBorder="1" applyAlignment="1" applyProtection="1">
      <alignment horizontal="center" vertical="center" textRotation="90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left"/>
      <protection hidden="1"/>
    </xf>
    <xf numFmtId="166" fontId="4" fillId="0" borderId="0" xfId="0" applyNumberFormat="1" applyFont="1" applyBorder="1" applyAlignment="1" applyProtection="1">
      <alignment horizontal="center" vertical="top"/>
      <protection hidden="1"/>
    </xf>
    <xf numFmtId="0" fontId="4" fillId="0" borderId="0" xfId="0" applyFont="1" applyBorder="1" applyAlignment="1" applyProtection="1">
      <alignment horizontal="left" wrapText="1"/>
      <protection hidden="1"/>
    </xf>
    <xf numFmtId="0" fontId="4" fillId="0" borderId="0" xfId="0" applyFont="1" applyBorder="1" applyAlignment="1" applyProtection="1">
      <alignment horizontal="left" vertical="top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44824</xdr:colOff>
      <xdr:row>134</xdr:row>
      <xdr:rowOff>197223</xdr:rowOff>
    </xdr:from>
    <xdr:ext cx="515470" cy="69672"/>
    <xdr:sp macro="" textlink="">
      <xdr:nvSpPr>
        <xdr:cNvPr id="2" name="BlokTextu 1"/>
        <xdr:cNvSpPr txBox="1"/>
      </xdr:nvSpPr>
      <xdr:spPr>
        <a:xfrm>
          <a:off x="44824" y="26346150"/>
          <a:ext cx="515470" cy="123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sk-SK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52"/>
  <sheetViews>
    <sheetView tabSelected="1" topLeftCell="A121" zoomScaleNormal="85" workbookViewId="0">
      <selection activeCell="H147" sqref="H147"/>
    </sheetView>
  </sheetViews>
  <sheetFormatPr defaultRowHeight="12.75"/>
  <cols>
    <col min="1" max="1" width="6.28515625" style="1" customWidth="1"/>
    <col min="2" max="2" width="82.5703125" style="1" customWidth="1"/>
    <col min="3" max="3" width="5.7109375" style="1" customWidth="1"/>
    <col min="4" max="4" width="14.85546875" style="1" customWidth="1"/>
    <col min="5" max="5" width="14" style="1" customWidth="1"/>
    <col min="6" max="6" width="14" style="1" hidden="1" customWidth="1"/>
    <col min="7" max="7" width="11.85546875" style="1" customWidth="1"/>
    <col min="8" max="8" width="12.42578125" style="1" customWidth="1"/>
    <col min="9" max="9" width="17.140625" style="1" customWidth="1"/>
    <col min="10" max="10" width="21.28515625" style="1" hidden="1" customWidth="1"/>
    <col min="11" max="11" width="16.5703125" style="1" hidden="1" customWidth="1"/>
    <col min="12" max="17" width="9.140625" style="1" hidden="1" customWidth="1"/>
    <col min="18" max="18" width="10.28515625" style="1" hidden="1" customWidth="1"/>
    <col min="19" max="25" width="9.140625" style="1" hidden="1" customWidth="1"/>
    <col min="26" max="26" width="0" style="1" hidden="1" customWidth="1"/>
    <col min="27" max="16384" width="9.140625" style="1"/>
  </cols>
  <sheetData>
    <row r="1" spans="1:14" ht="51.75" customHeight="1">
      <c r="A1" s="15">
        <v>32.35</v>
      </c>
      <c r="B1" s="126" t="s">
        <v>71</v>
      </c>
      <c r="C1" s="126"/>
      <c r="D1" s="126"/>
      <c r="E1" s="126"/>
      <c r="F1" s="126"/>
      <c r="G1" s="126"/>
      <c r="H1" s="126"/>
      <c r="I1" s="16"/>
    </row>
    <row r="2" spans="1:14" ht="51.75" customHeight="1">
      <c r="A2" s="15"/>
      <c r="B2" s="111"/>
      <c r="C2" s="111"/>
      <c r="D2" s="111"/>
      <c r="E2" s="111"/>
      <c r="F2" s="111"/>
      <c r="G2" s="111"/>
      <c r="H2" s="111"/>
      <c r="I2" s="16"/>
    </row>
    <row r="3" spans="1:14" s="3" customFormat="1" ht="25.5" customHeight="1">
      <c r="A3" s="17" t="s">
        <v>0</v>
      </c>
      <c r="B3" s="18"/>
      <c r="C3" s="19"/>
      <c r="D3" s="20"/>
      <c r="E3" s="21"/>
      <c r="F3" s="21"/>
      <c r="G3" s="19"/>
      <c r="H3" s="19"/>
      <c r="I3" s="19"/>
    </row>
    <row r="4" spans="1:14" s="3" customFormat="1" ht="23.25">
      <c r="A4" s="17" t="s">
        <v>1</v>
      </c>
      <c r="B4" s="19"/>
      <c r="C4" s="19"/>
      <c r="D4" s="22" t="s">
        <v>2</v>
      </c>
      <c r="E4" s="23" t="s">
        <v>86</v>
      </c>
      <c r="F4" s="23"/>
      <c r="G4" s="23"/>
      <c r="H4" s="23"/>
      <c r="I4" s="23"/>
    </row>
    <row r="5" spans="1:14" s="3" customFormat="1" ht="15.75">
      <c r="A5" s="24"/>
      <c r="B5" s="95"/>
      <c r="C5" s="21"/>
      <c r="D5" s="19" t="s">
        <v>3</v>
      </c>
      <c r="E5" s="21"/>
      <c r="F5" s="21"/>
      <c r="G5" s="25" t="s">
        <v>70</v>
      </c>
      <c r="H5" s="25"/>
      <c r="I5" s="25"/>
    </row>
    <row r="6" spans="1:14" s="3" customFormat="1" ht="15.75">
      <c r="A6" s="24"/>
      <c r="B6" s="95"/>
      <c r="C6" s="21"/>
      <c r="D6" s="22" t="s">
        <v>78</v>
      </c>
      <c r="E6" s="22"/>
      <c r="F6" s="22"/>
      <c r="G6" s="127" t="s">
        <v>85</v>
      </c>
      <c r="H6" s="127"/>
      <c r="I6" s="127"/>
    </row>
    <row r="7" spans="1:14" s="3" customFormat="1" ht="15.75">
      <c r="A7" s="24"/>
      <c r="B7" s="95"/>
      <c r="C7" s="21"/>
      <c r="D7" s="26"/>
      <c r="E7" s="26"/>
      <c r="F7" s="26"/>
      <c r="G7" s="26"/>
      <c r="H7" s="26"/>
      <c r="I7" s="26"/>
    </row>
    <row r="8" spans="1:14" s="3" customFormat="1" ht="15.75">
      <c r="A8" s="24"/>
      <c r="B8" s="95"/>
      <c r="C8" s="21"/>
      <c r="D8" s="17"/>
      <c r="E8" s="17"/>
      <c r="F8" s="17"/>
      <c r="G8" s="17"/>
      <c r="H8" s="17"/>
      <c r="I8" s="17"/>
    </row>
    <row r="9" spans="1:14" s="3" customFormat="1" ht="16.5" thickBot="1">
      <c r="A9" s="24"/>
      <c r="B9" s="95"/>
      <c r="C9" s="21"/>
      <c r="D9" s="17"/>
      <c r="E9" s="17"/>
      <c r="F9" s="17"/>
      <c r="G9" s="17"/>
      <c r="H9" s="17"/>
      <c r="I9" s="17"/>
    </row>
    <row r="10" spans="1:14" ht="12.75" customHeight="1">
      <c r="A10" s="122" t="s">
        <v>4</v>
      </c>
      <c r="B10" s="124" t="s">
        <v>5</v>
      </c>
      <c r="C10" s="124" t="s">
        <v>6</v>
      </c>
      <c r="D10" s="124" t="s">
        <v>7</v>
      </c>
      <c r="E10" s="112" t="s">
        <v>8</v>
      </c>
      <c r="F10" s="91"/>
      <c r="G10" s="114" t="s">
        <v>9</v>
      </c>
      <c r="H10" s="115"/>
      <c r="I10" s="116" t="s">
        <v>10</v>
      </c>
      <c r="J10" s="4"/>
      <c r="K10" s="4"/>
      <c r="L10" s="4"/>
      <c r="M10" s="5"/>
      <c r="N10" s="5"/>
    </row>
    <row r="11" spans="1:14">
      <c r="A11" s="123"/>
      <c r="B11" s="125"/>
      <c r="C11" s="125"/>
      <c r="D11" s="125"/>
      <c r="E11" s="113"/>
      <c r="F11" s="92"/>
      <c r="G11" s="27" t="s">
        <v>11</v>
      </c>
      <c r="H11" s="28" t="s">
        <v>12</v>
      </c>
      <c r="I11" s="117"/>
      <c r="J11" s="4"/>
      <c r="K11" s="4"/>
      <c r="L11" s="5"/>
      <c r="M11" s="5"/>
      <c r="N11" s="5"/>
    </row>
    <row r="12" spans="1:14" ht="13.5" thickBot="1">
      <c r="A12" s="29">
        <v>1</v>
      </c>
      <c r="B12" s="30">
        <v>2</v>
      </c>
      <c r="C12" s="30">
        <v>3</v>
      </c>
      <c r="D12" s="30">
        <v>4</v>
      </c>
      <c r="E12" s="30">
        <v>5</v>
      </c>
      <c r="F12" s="30"/>
      <c r="G12" s="30">
        <v>6</v>
      </c>
      <c r="H12" s="31">
        <v>7</v>
      </c>
      <c r="I12" s="32">
        <v>8</v>
      </c>
      <c r="J12" s="4"/>
      <c r="K12" s="4"/>
      <c r="L12" s="4"/>
      <c r="M12" s="4"/>
      <c r="N12" s="4"/>
    </row>
    <row r="13" spans="1:14" s="3" customFormat="1" ht="15.75">
      <c r="A13" s="33" t="s">
        <v>13</v>
      </c>
      <c r="B13" s="34" t="s">
        <v>25</v>
      </c>
      <c r="C13" s="35"/>
      <c r="D13" s="36"/>
      <c r="E13" s="36"/>
      <c r="F13" s="36"/>
      <c r="G13" s="36"/>
      <c r="H13" s="37"/>
      <c r="I13" s="38"/>
      <c r="J13" s="2"/>
      <c r="K13" s="2"/>
      <c r="L13" s="2"/>
      <c r="M13" s="2"/>
      <c r="N13" s="2"/>
    </row>
    <row r="14" spans="1:14" s="6" customFormat="1" ht="15.75">
      <c r="A14" s="39">
        <v>1</v>
      </c>
      <c r="B14" s="40" t="s">
        <v>26</v>
      </c>
      <c r="C14" s="41" t="s">
        <v>16</v>
      </c>
      <c r="D14" s="42">
        <v>172</v>
      </c>
      <c r="E14" s="43">
        <f>SUM(G14:H14)</f>
        <v>0</v>
      </c>
      <c r="F14" s="43">
        <f>SUM(G14*D14)</f>
        <v>0</v>
      </c>
      <c r="G14" s="88"/>
      <c r="H14" s="89"/>
      <c r="I14" s="46">
        <f>D14*E14</f>
        <v>0</v>
      </c>
    </row>
    <row r="15" spans="1:14" s="6" customFormat="1" ht="15.75">
      <c r="A15" s="39">
        <v>2</v>
      </c>
      <c r="B15" s="40" t="s">
        <v>27</v>
      </c>
      <c r="C15" s="41" t="s">
        <v>14</v>
      </c>
      <c r="D15" s="42">
        <v>4</v>
      </c>
      <c r="E15" s="43">
        <f>SUM(G15:H15)</f>
        <v>0</v>
      </c>
      <c r="F15" s="43">
        <f t="shared" ref="F15:F24" si="0">SUM(G15*D15)</f>
        <v>0</v>
      </c>
      <c r="G15" s="88"/>
      <c r="H15" s="89"/>
      <c r="I15" s="46">
        <f>D15*E15</f>
        <v>0</v>
      </c>
    </row>
    <row r="16" spans="1:14" s="6" customFormat="1" ht="15.75">
      <c r="A16" s="39">
        <v>3</v>
      </c>
      <c r="B16" s="40" t="s">
        <v>52</v>
      </c>
      <c r="C16" s="41" t="s">
        <v>14</v>
      </c>
      <c r="D16" s="42">
        <v>4</v>
      </c>
      <c r="E16" s="43">
        <f>SUM(G16:H16)</f>
        <v>0</v>
      </c>
      <c r="F16" s="43">
        <f t="shared" si="0"/>
        <v>0</v>
      </c>
      <c r="G16" s="88"/>
      <c r="H16" s="89"/>
      <c r="I16" s="46">
        <f>D16*E16</f>
        <v>0</v>
      </c>
    </row>
    <row r="17" spans="1:10" s="6" customFormat="1" ht="15.75">
      <c r="A17" s="39">
        <v>4</v>
      </c>
      <c r="B17" s="40" t="s">
        <v>57</v>
      </c>
      <c r="C17" s="41" t="s">
        <v>16</v>
      </c>
      <c r="D17" s="42">
        <v>84</v>
      </c>
      <c r="E17" s="43">
        <f>SUM(G17:H17)</f>
        <v>0</v>
      </c>
      <c r="F17" s="43">
        <f t="shared" si="0"/>
        <v>0</v>
      </c>
      <c r="G17" s="88"/>
      <c r="H17" s="89"/>
      <c r="I17" s="46">
        <f>D17*E17</f>
        <v>0</v>
      </c>
    </row>
    <row r="18" spans="1:10" s="6" customFormat="1" ht="15.75">
      <c r="A18" s="39">
        <v>5</v>
      </c>
      <c r="B18" s="40" t="s">
        <v>28</v>
      </c>
      <c r="C18" s="41" t="s">
        <v>18</v>
      </c>
      <c r="D18" s="42">
        <v>70</v>
      </c>
      <c r="E18" s="43">
        <f t="shared" ref="E18:E24" si="1">SUM(G18:H18)</f>
        <v>0</v>
      </c>
      <c r="F18" s="43">
        <f t="shared" si="0"/>
        <v>0</v>
      </c>
      <c r="G18" s="88"/>
      <c r="H18" s="89"/>
      <c r="I18" s="46">
        <f t="shared" ref="I18:I25" si="2">D18*E18</f>
        <v>0</v>
      </c>
    </row>
    <row r="19" spans="1:10" s="6" customFormat="1" ht="15.75">
      <c r="A19" s="39">
        <v>6</v>
      </c>
      <c r="B19" s="47" t="s">
        <v>33</v>
      </c>
      <c r="C19" s="48" t="s">
        <v>18</v>
      </c>
      <c r="D19" s="49">
        <v>70</v>
      </c>
      <c r="E19" s="43">
        <f t="shared" si="1"/>
        <v>0</v>
      </c>
      <c r="F19" s="43">
        <f t="shared" si="0"/>
        <v>0</v>
      </c>
      <c r="G19" s="88"/>
      <c r="H19" s="89"/>
      <c r="I19" s="46">
        <f t="shared" si="2"/>
        <v>0</v>
      </c>
    </row>
    <row r="20" spans="1:10" s="6" customFormat="1" ht="15.75">
      <c r="A20" s="39">
        <v>7</v>
      </c>
      <c r="B20" s="47" t="s">
        <v>32</v>
      </c>
      <c r="C20" s="41" t="s">
        <v>14</v>
      </c>
      <c r="D20" s="42">
        <v>210</v>
      </c>
      <c r="E20" s="43">
        <f t="shared" si="1"/>
        <v>0</v>
      </c>
      <c r="F20" s="43">
        <f t="shared" si="0"/>
        <v>0</v>
      </c>
      <c r="G20" s="88"/>
      <c r="H20" s="89"/>
      <c r="I20" s="46">
        <f t="shared" si="2"/>
        <v>0</v>
      </c>
    </row>
    <row r="21" spans="1:10" s="6" customFormat="1" ht="15.75">
      <c r="A21" s="39">
        <v>8</v>
      </c>
      <c r="B21" s="47" t="s">
        <v>29</v>
      </c>
      <c r="C21" s="48" t="s">
        <v>16</v>
      </c>
      <c r="D21" s="49">
        <v>84</v>
      </c>
      <c r="E21" s="43">
        <f>SUM(G21:H21)</f>
        <v>0</v>
      </c>
      <c r="F21" s="43">
        <f t="shared" si="0"/>
        <v>0</v>
      </c>
      <c r="G21" s="88"/>
      <c r="H21" s="89"/>
      <c r="I21" s="46">
        <f>D21*E21</f>
        <v>0</v>
      </c>
    </row>
    <row r="22" spans="1:10" s="6" customFormat="1" ht="15.75">
      <c r="A22" s="39">
        <v>9</v>
      </c>
      <c r="B22" s="47" t="s">
        <v>30</v>
      </c>
      <c r="C22" s="48" t="s">
        <v>16</v>
      </c>
      <c r="D22" s="49">
        <v>84</v>
      </c>
      <c r="E22" s="43">
        <f>SUM(G22:H22)</f>
        <v>0</v>
      </c>
      <c r="F22" s="43">
        <f t="shared" si="0"/>
        <v>0</v>
      </c>
      <c r="G22" s="88"/>
      <c r="H22" s="89"/>
      <c r="I22" s="46">
        <f>D22*E22</f>
        <v>0</v>
      </c>
    </row>
    <row r="23" spans="1:10" s="6" customFormat="1" ht="15.75">
      <c r="A23" s="39">
        <v>10</v>
      </c>
      <c r="B23" s="47" t="s">
        <v>36</v>
      </c>
      <c r="C23" s="48" t="s">
        <v>14</v>
      </c>
      <c r="D23" s="49">
        <v>672</v>
      </c>
      <c r="E23" s="43">
        <f>SUM(G23:H23)</f>
        <v>0</v>
      </c>
      <c r="F23" s="43">
        <f t="shared" si="0"/>
        <v>0</v>
      </c>
      <c r="G23" s="88"/>
      <c r="H23" s="89"/>
      <c r="I23" s="46">
        <f>D23*E23</f>
        <v>0</v>
      </c>
    </row>
    <row r="24" spans="1:10" s="6" customFormat="1" ht="31.5">
      <c r="A24" s="39">
        <v>11</v>
      </c>
      <c r="B24" s="40" t="s">
        <v>53</v>
      </c>
      <c r="C24" s="41" t="s">
        <v>31</v>
      </c>
      <c r="D24" s="42">
        <v>4</v>
      </c>
      <c r="E24" s="43">
        <f t="shared" si="1"/>
        <v>0</v>
      </c>
      <c r="F24" s="43">
        <f t="shared" si="0"/>
        <v>0</v>
      </c>
      <c r="G24" s="88"/>
      <c r="H24" s="89"/>
      <c r="I24" s="46">
        <f t="shared" si="2"/>
        <v>0</v>
      </c>
    </row>
    <row r="25" spans="1:10" s="6" customFormat="1" ht="16.5" thickBot="1">
      <c r="A25" s="39">
        <v>12</v>
      </c>
      <c r="B25" s="50" t="s">
        <v>46</v>
      </c>
      <c r="C25" s="51" t="s">
        <v>47</v>
      </c>
      <c r="D25" s="90"/>
      <c r="E25" s="43">
        <f>SUM(F14:F24)*0.01</f>
        <v>0</v>
      </c>
      <c r="F25" s="43"/>
      <c r="G25" s="44"/>
      <c r="H25" s="45"/>
      <c r="I25" s="46">
        <f t="shared" si="2"/>
        <v>0</v>
      </c>
    </row>
    <row r="26" spans="1:10" s="8" customFormat="1" ht="16.5" thickBot="1">
      <c r="A26" s="52"/>
      <c r="B26" s="53" t="s">
        <v>34</v>
      </c>
      <c r="C26" s="54"/>
      <c r="D26" s="55"/>
      <c r="E26" s="56"/>
      <c r="F26" s="93"/>
      <c r="G26" s="57"/>
      <c r="H26" s="58"/>
      <c r="I26" s="59">
        <f>SUM(I14:I25)</f>
        <v>0</v>
      </c>
      <c r="J26" s="7"/>
    </row>
    <row r="27" spans="1:10" s="8" customFormat="1" ht="15.75"/>
    <row r="28" spans="1:10" s="8" customFormat="1" ht="15.75"/>
    <row r="29" spans="1:10" s="8" customFormat="1" ht="15.75"/>
    <row r="30" spans="1:10" s="8" customFormat="1" ht="15.75"/>
    <row r="31" spans="1:10" s="8" customFormat="1" ht="15.75"/>
    <row r="32" spans="1:10" s="8" customFormat="1" ht="15.75"/>
    <row r="33" spans="1:14" s="8" customFormat="1" ht="15.75"/>
    <row r="34" spans="1:14" s="8" customFormat="1" ht="15.75"/>
    <row r="35" spans="1:14" s="8" customFormat="1" ht="15.75"/>
    <row r="36" spans="1:14" s="8" customFormat="1" ht="15.75"/>
    <row r="37" spans="1:14" s="8" customFormat="1" ht="15.75" hidden="1"/>
    <row r="38" spans="1:14" s="8" customFormat="1" ht="15.75" hidden="1"/>
    <row r="39" spans="1:14" s="8" customFormat="1" ht="15.75" hidden="1"/>
    <row r="40" spans="1:14" s="8" customFormat="1" ht="15.75" hidden="1"/>
    <row r="41" spans="1:14" s="8" customFormat="1" ht="15.75" hidden="1"/>
    <row r="42" spans="1:14" s="8" customFormat="1" ht="15.75"/>
    <row r="43" spans="1:14" s="8" customFormat="1" ht="15.75"/>
    <row r="44" spans="1:14" s="8" customFormat="1" ht="15.75">
      <c r="A44" s="8" t="s">
        <v>80</v>
      </c>
    </row>
    <row r="45" spans="1:14" s="8" customFormat="1" ht="6" customHeight="1" thickBot="1"/>
    <row r="46" spans="1:14" ht="12.75" customHeight="1">
      <c r="A46" s="122" t="s">
        <v>4</v>
      </c>
      <c r="B46" s="124" t="s">
        <v>5</v>
      </c>
      <c r="C46" s="124" t="s">
        <v>6</v>
      </c>
      <c r="D46" s="124" t="s">
        <v>7</v>
      </c>
      <c r="E46" s="112" t="s">
        <v>8</v>
      </c>
      <c r="F46" s="91"/>
      <c r="G46" s="114" t="s">
        <v>9</v>
      </c>
      <c r="H46" s="115"/>
      <c r="I46" s="116" t="s">
        <v>10</v>
      </c>
      <c r="J46" s="4"/>
      <c r="K46" s="4"/>
      <c r="L46" s="4"/>
      <c r="M46" s="5"/>
      <c r="N46" s="5"/>
    </row>
    <row r="47" spans="1:14">
      <c r="A47" s="123"/>
      <c r="B47" s="125"/>
      <c r="C47" s="125"/>
      <c r="D47" s="125"/>
      <c r="E47" s="113"/>
      <c r="F47" s="92"/>
      <c r="G47" s="27" t="s">
        <v>11</v>
      </c>
      <c r="H47" s="28" t="s">
        <v>12</v>
      </c>
      <c r="I47" s="117"/>
      <c r="J47" s="4"/>
      <c r="K47" s="4"/>
      <c r="L47" s="5"/>
      <c r="M47" s="5"/>
      <c r="N47" s="5"/>
    </row>
    <row r="48" spans="1:14" ht="13.5" thickBot="1">
      <c r="A48" s="29">
        <v>1</v>
      </c>
      <c r="B48" s="30">
        <v>2</v>
      </c>
      <c r="C48" s="30">
        <v>3</v>
      </c>
      <c r="D48" s="30">
        <v>4</v>
      </c>
      <c r="E48" s="30">
        <v>5</v>
      </c>
      <c r="F48" s="30"/>
      <c r="G48" s="30">
        <v>6</v>
      </c>
      <c r="H48" s="31">
        <v>7</v>
      </c>
      <c r="I48" s="32">
        <v>8</v>
      </c>
      <c r="J48" s="4"/>
      <c r="K48" s="4"/>
      <c r="L48" s="4"/>
      <c r="M48" s="4"/>
      <c r="N48" s="4"/>
    </row>
    <row r="49" spans="1:14" s="3" customFormat="1" ht="15.75">
      <c r="A49" s="33" t="s">
        <v>15</v>
      </c>
      <c r="B49" s="34" t="s">
        <v>35</v>
      </c>
      <c r="C49" s="35"/>
      <c r="D49" s="36"/>
      <c r="E49" s="36"/>
      <c r="F49" s="36"/>
      <c r="G49" s="36"/>
      <c r="H49" s="37"/>
      <c r="I49" s="38"/>
      <c r="J49" s="2"/>
      <c r="K49" s="2"/>
      <c r="L49" s="2"/>
      <c r="M49" s="2"/>
      <c r="N49" s="2"/>
    </row>
    <row r="50" spans="1:14" s="3" customFormat="1" ht="15.75">
      <c r="A50" s="33"/>
      <c r="B50" s="34"/>
      <c r="C50" s="35"/>
      <c r="D50" s="36"/>
      <c r="E50" s="36"/>
      <c r="F50" s="36"/>
      <c r="G50" s="36"/>
      <c r="H50" s="37"/>
      <c r="I50" s="38"/>
      <c r="J50" s="2"/>
      <c r="K50" s="2"/>
      <c r="L50" s="2"/>
      <c r="M50" s="2"/>
      <c r="N50" s="2"/>
    </row>
    <row r="51" spans="1:14" s="3" customFormat="1" ht="15.75">
      <c r="A51" s="33"/>
      <c r="B51" s="34"/>
      <c r="C51" s="35"/>
      <c r="D51" s="36"/>
      <c r="E51" s="36"/>
      <c r="F51" s="36"/>
      <c r="G51" s="36"/>
      <c r="H51" s="37"/>
      <c r="I51" s="38"/>
      <c r="J51" s="2"/>
      <c r="K51" s="2"/>
      <c r="L51" s="2"/>
      <c r="M51" s="2"/>
      <c r="N51" s="2"/>
    </row>
    <row r="52" spans="1:14" s="3" customFormat="1" ht="15.75">
      <c r="A52" s="33"/>
      <c r="B52" s="34"/>
      <c r="C52" s="35"/>
      <c r="D52" s="36"/>
      <c r="E52" s="36"/>
      <c r="F52" s="36"/>
      <c r="G52" s="36"/>
      <c r="H52" s="37"/>
      <c r="I52" s="38"/>
      <c r="J52" s="2"/>
      <c r="K52" s="2"/>
      <c r="L52" s="2"/>
      <c r="M52" s="2"/>
      <c r="N52" s="2"/>
    </row>
    <row r="53" spans="1:14" s="6" customFormat="1" ht="15.75">
      <c r="A53" s="39">
        <v>13</v>
      </c>
      <c r="B53" s="40" t="s">
        <v>39</v>
      </c>
      <c r="C53" s="41" t="s">
        <v>14</v>
      </c>
      <c r="D53" s="42">
        <v>16</v>
      </c>
      <c r="E53" s="43">
        <f>SUM(G53:H53)</f>
        <v>0</v>
      </c>
      <c r="F53" s="43">
        <f t="shared" ref="F53:F68" si="3">SUM(G53*D53)</f>
        <v>0</v>
      </c>
      <c r="G53" s="88"/>
      <c r="H53" s="89"/>
      <c r="I53" s="46">
        <f>D53*E53</f>
        <v>0</v>
      </c>
    </row>
    <row r="54" spans="1:14" s="6" customFormat="1" ht="15.75">
      <c r="A54" s="39">
        <v>14</v>
      </c>
      <c r="B54" s="40" t="s">
        <v>57</v>
      </c>
      <c r="C54" s="41" t="s">
        <v>16</v>
      </c>
      <c r="D54" s="42">
        <v>90</v>
      </c>
      <c r="E54" s="43">
        <f>SUM(G54:H54)</f>
        <v>0</v>
      </c>
      <c r="F54" s="43">
        <f t="shared" si="3"/>
        <v>0</v>
      </c>
      <c r="G54" s="88"/>
      <c r="H54" s="89"/>
      <c r="I54" s="46">
        <f>D54*E54</f>
        <v>0</v>
      </c>
    </row>
    <row r="55" spans="1:14" s="6" customFormat="1" ht="15.75">
      <c r="A55" s="39">
        <v>15</v>
      </c>
      <c r="B55" s="47" t="s">
        <v>40</v>
      </c>
      <c r="C55" s="48" t="s">
        <v>18</v>
      </c>
      <c r="D55" s="42">
        <v>19.2</v>
      </c>
      <c r="E55" s="43">
        <f t="shared" ref="E55:E62" si="4">SUM(G55:H55)</f>
        <v>0</v>
      </c>
      <c r="F55" s="43">
        <f t="shared" si="3"/>
        <v>0</v>
      </c>
      <c r="G55" s="88"/>
      <c r="H55" s="89"/>
      <c r="I55" s="46">
        <f t="shared" ref="I55:I62" si="5">D55*E55</f>
        <v>0</v>
      </c>
    </row>
    <row r="56" spans="1:14" s="6" customFormat="1" ht="15.75">
      <c r="A56" s="39">
        <v>16</v>
      </c>
      <c r="B56" s="40" t="s">
        <v>41</v>
      </c>
      <c r="C56" s="41" t="s">
        <v>14</v>
      </c>
      <c r="D56" s="42">
        <v>32</v>
      </c>
      <c r="E56" s="43">
        <f t="shared" si="4"/>
        <v>0</v>
      </c>
      <c r="F56" s="43">
        <f t="shared" si="3"/>
        <v>0</v>
      </c>
      <c r="G56" s="88"/>
      <c r="H56" s="89"/>
      <c r="I56" s="46">
        <f t="shared" si="5"/>
        <v>0</v>
      </c>
    </row>
    <row r="57" spans="1:14" s="6" customFormat="1" ht="15.75">
      <c r="A57" s="39">
        <v>17</v>
      </c>
      <c r="B57" s="40" t="s">
        <v>37</v>
      </c>
      <c r="C57" s="41" t="s">
        <v>18</v>
      </c>
      <c r="D57" s="42">
        <v>59.84</v>
      </c>
      <c r="E57" s="43">
        <f t="shared" si="4"/>
        <v>0</v>
      </c>
      <c r="F57" s="43">
        <f t="shared" si="3"/>
        <v>0</v>
      </c>
      <c r="G57" s="88"/>
      <c r="H57" s="89"/>
      <c r="I57" s="46">
        <f t="shared" si="5"/>
        <v>0</v>
      </c>
    </row>
    <row r="58" spans="1:14" s="6" customFormat="1" ht="15.75">
      <c r="A58" s="39">
        <v>18</v>
      </c>
      <c r="B58" s="47" t="s">
        <v>38</v>
      </c>
      <c r="C58" s="48" t="s">
        <v>18</v>
      </c>
      <c r="D58" s="42">
        <v>44.4</v>
      </c>
      <c r="E58" s="43">
        <f t="shared" si="4"/>
        <v>0</v>
      </c>
      <c r="F58" s="43">
        <f t="shared" si="3"/>
        <v>0</v>
      </c>
      <c r="G58" s="88"/>
      <c r="H58" s="89"/>
      <c r="I58" s="46">
        <f t="shared" si="5"/>
        <v>0</v>
      </c>
    </row>
    <row r="59" spans="1:14" s="6" customFormat="1" ht="15.75">
      <c r="A59" s="39">
        <v>19</v>
      </c>
      <c r="B59" s="47" t="s">
        <v>42</v>
      </c>
      <c r="C59" s="48" t="s">
        <v>18</v>
      </c>
      <c r="D59" s="42">
        <v>49.2</v>
      </c>
      <c r="E59" s="43">
        <f t="shared" si="4"/>
        <v>0</v>
      </c>
      <c r="F59" s="43">
        <f t="shared" si="3"/>
        <v>0</v>
      </c>
      <c r="G59" s="88"/>
      <c r="H59" s="89"/>
      <c r="I59" s="46">
        <f t="shared" si="5"/>
        <v>0</v>
      </c>
    </row>
    <row r="60" spans="1:14" s="6" customFormat="1" ht="15.75">
      <c r="A60" s="39">
        <v>20</v>
      </c>
      <c r="B60" s="47" t="s">
        <v>33</v>
      </c>
      <c r="C60" s="48" t="s">
        <v>18</v>
      </c>
      <c r="D60" s="42">
        <v>59.84</v>
      </c>
      <c r="E60" s="43">
        <f t="shared" si="4"/>
        <v>0</v>
      </c>
      <c r="F60" s="43">
        <f t="shared" si="3"/>
        <v>0</v>
      </c>
      <c r="G60" s="88"/>
      <c r="H60" s="89"/>
      <c r="I60" s="46">
        <f t="shared" si="5"/>
        <v>0</v>
      </c>
    </row>
    <row r="61" spans="1:14" s="6" customFormat="1" ht="15.75">
      <c r="A61" s="39">
        <v>21</v>
      </c>
      <c r="B61" s="47" t="s">
        <v>32</v>
      </c>
      <c r="C61" s="41" t="s">
        <v>14</v>
      </c>
      <c r="D61" s="42">
        <v>120</v>
      </c>
      <c r="E61" s="43">
        <f t="shared" si="4"/>
        <v>0</v>
      </c>
      <c r="F61" s="43">
        <f t="shared" si="3"/>
        <v>0</v>
      </c>
      <c r="G61" s="88"/>
      <c r="H61" s="89"/>
      <c r="I61" s="46">
        <f t="shared" si="5"/>
        <v>0</v>
      </c>
    </row>
    <row r="62" spans="1:14" s="6" customFormat="1" ht="15.75">
      <c r="A62" s="39">
        <v>22</v>
      </c>
      <c r="B62" s="47" t="s">
        <v>45</v>
      </c>
      <c r="C62" s="41" t="s">
        <v>18</v>
      </c>
      <c r="D62" s="42">
        <v>44.4</v>
      </c>
      <c r="E62" s="43">
        <f t="shared" si="4"/>
        <v>0</v>
      </c>
      <c r="F62" s="43">
        <f t="shared" si="3"/>
        <v>0</v>
      </c>
      <c r="G62" s="88"/>
      <c r="H62" s="89"/>
      <c r="I62" s="46">
        <f t="shared" si="5"/>
        <v>0</v>
      </c>
    </row>
    <row r="63" spans="1:14" s="6" customFormat="1" ht="15.75">
      <c r="A63" s="39">
        <v>23</v>
      </c>
      <c r="B63" s="47" t="s">
        <v>58</v>
      </c>
      <c r="C63" s="41" t="s">
        <v>18</v>
      </c>
      <c r="D63" s="42">
        <v>44.4</v>
      </c>
      <c r="E63" s="43">
        <f t="shared" ref="E63:E68" si="6">SUM(G63:H63)</f>
        <v>0</v>
      </c>
      <c r="F63" s="43">
        <f t="shared" si="3"/>
        <v>0</v>
      </c>
      <c r="G63" s="88"/>
      <c r="H63" s="89"/>
      <c r="I63" s="46">
        <f>D63*E63</f>
        <v>0</v>
      </c>
    </row>
    <row r="64" spans="1:14" s="6" customFormat="1" ht="15.75">
      <c r="A64" s="39">
        <v>24</v>
      </c>
      <c r="B64" s="47" t="s">
        <v>49</v>
      </c>
      <c r="C64" s="48" t="s">
        <v>16</v>
      </c>
      <c r="D64" s="49">
        <v>90</v>
      </c>
      <c r="E64" s="43">
        <f t="shared" si="6"/>
        <v>0</v>
      </c>
      <c r="F64" s="43">
        <f t="shared" si="3"/>
        <v>0</v>
      </c>
      <c r="G64" s="88"/>
      <c r="H64" s="89"/>
      <c r="I64" s="46">
        <f t="shared" ref="I64:I69" si="7">D64*E64</f>
        <v>0</v>
      </c>
    </row>
    <row r="65" spans="1:11" s="6" customFormat="1" ht="15.75">
      <c r="A65" s="39">
        <v>25</v>
      </c>
      <c r="B65" s="47" t="s">
        <v>50</v>
      </c>
      <c r="C65" s="48" t="s">
        <v>16</v>
      </c>
      <c r="D65" s="49">
        <v>30</v>
      </c>
      <c r="E65" s="43">
        <f t="shared" si="6"/>
        <v>0</v>
      </c>
      <c r="F65" s="43">
        <f t="shared" si="3"/>
        <v>0</v>
      </c>
      <c r="G65" s="88"/>
      <c r="H65" s="89"/>
      <c r="I65" s="46">
        <f t="shared" si="7"/>
        <v>0</v>
      </c>
    </row>
    <row r="66" spans="1:11" s="6" customFormat="1" ht="15.75">
      <c r="A66" s="39">
        <v>26</v>
      </c>
      <c r="B66" s="47" t="s">
        <v>43</v>
      </c>
      <c r="C66" s="48" t="s">
        <v>16</v>
      </c>
      <c r="D66" s="49">
        <v>90</v>
      </c>
      <c r="E66" s="43">
        <f t="shared" si="6"/>
        <v>0</v>
      </c>
      <c r="F66" s="43">
        <f t="shared" si="3"/>
        <v>0</v>
      </c>
      <c r="G66" s="88"/>
      <c r="H66" s="89"/>
      <c r="I66" s="46">
        <f t="shared" si="7"/>
        <v>0</v>
      </c>
    </row>
    <row r="67" spans="1:11" s="6" customFormat="1" ht="15.75">
      <c r="A67" s="39">
        <v>27</v>
      </c>
      <c r="B67" s="47" t="s">
        <v>44</v>
      </c>
      <c r="C67" s="48" t="s">
        <v>16</v>
      </c>
      <c r="D67" s="49">
        <v>30</v>
      </c>
      <c r="E67" s="43">
        <f t="shared" si="6"/>
        <v>0</v>
      </c>
      <c r="F67" s="43">
        <f t="shared" si="3"/>
        <v>0</v>
      </c>
      <c r="G67" s="88"/>
      <c r="H67" s="89"/>
      <c r="I67" s="46">
        <f t="shared" si="7"/>
        <v>0</v>
      </c>
    </row>
    <row r="68" spans="1:11" s="6" customFormat="1" ht="15.75">
      <c r="A68" s="39">
        <v>28</v>
      </c>
      <c r="B68" s="47" t="s">
        <v>36</v>
      </c>
      <c r="C68" s="48" t="s">
        <v>14</v>
      </c>
      <c r="D68" s="42">
        <f>SUM(D66:D67)*6</f>
        <v>720</v>
      </c>
      <c r="E68" s="43">
        <f t="shared" si="6"/>
        <v>0</v>
      </c>
      <c r="F68" s="43">
        <f t="shared" si="3"/>
        <v>0</v>
      </c>
      <c r="G68" s="88"/>
      <c r="H68" s="89"/>
      <c r="I68" s="46">
        <f t="shared" si="7"/>
        <v>0</v>
      </c>
    </row>
    <row r="69" spans="1:11" s="6" customFormat="1" ht="16.5" thickBot="1">
      <c r="A69" s="39">
        <v>29</v>
      </c>
      <c r="B69" s="47" t="s">
        <v>46</v>
      </c>
      <c r="C69" s="48" t="s">
        <v>47</v>
      </c>
      <c r="D69" s="90"/>
      <c r="E69" s="43">
        <f>SUM(F53:F68)*0.01</f>
        <v>0</v>
      </c>
      <c r="F69" s="43"/>
      <c r="G69" s="44"/>
      <c r="H69" s="45"/>
      <c r="I69" s="46">
        <f t="shared" si="7"/>
        <v>0</v>
      </c>
    </row>
    <row r="70" spans="1:11" s="8" customFormat="1" ht="16.5" thickBot="1">
      <c r="A70" s="52"/>
      <c r="B70" s="53" t="s">
        <v>48</v>
      </c>
      <c r="C70" s="54"/>
      <c r="D70" s="55"/>
      <c r="E70" s="56"/>
      <c r="F70" s="93"/>
      <c r="G70" s="57"/>
      <c r="H70" s="58"/>
      <c r="I70" s="59">
        <f>SUM(I53:I69)</f>
        <v>0</v>
      </c>
      <c r="J70" s="7"/>
      <c r="K70" s="8">
        <f>$A$1</f>
        <v>32.35</v>
      </c>
    </row>
    <row r="71" spans="1:11" s="8" customFormat="1" ht="15.75"/>
    <row r="72" spans="1:11" s="8" customFormat="1" ht="15.75" hidden="1">
      <c r="A72" s="120" t="s">
        <v>74</v>
      </c>
      <c r="B72" s="120"/>
    </row>
    <row r="73" spans="1:11" s="8" customFormat="1" ht="15.75" hidden="1">
      <c r="A73" s="120" t="s">
        <v>23</v>
      </c>
      <c r="B73" s="120"/>
    </row>
    <row r="74" spans="1:11" s="8" customFormat="1" ht="15.75" hidden="1">
      <c r="A74" s="121" t="s">
        <v>24</v>
      </c>
      <c r="B74" s="121"/>
    </row>
    <row r="75" spans="1:11" s="8" customFormat="1" ht="15.75"/>
    <row r="76" spans="1:11" s="8" customFormat="1" ht="15.75"/>
    <row r="77" spans="1:11" s="8" customFormat="1" ht="15.75"/>
    <row r="78" spans="1:11" s="8" customFormat="1" ht="15.75"/>
    <row r="79" spans="1:11" s="8" customFormat="1" ht="15.75"/>
    <row r="80" spans="1:11" s="8" customFormat="1" ht="15.75"/>
    <row r="81" spans="1:14" s="8" customFormat="1" ht="15.75"/>
    <row r="82" spans="1:14" s="8" customFormat="1" ht="15.75" hidden="1"/>
    <row r="83" spans="1:14" s="8" customFormat="1" ht="15.75"/>
    <row r="84" spans="1:14" s="8" customFormat="1" ht="15.75"/>
    <row r="85" spans="1:14" s="8" customFormat="1" ht="15.75"/>
    <row r="86" spans="1:14" s="8" customFormat="1" ht="15.75"/>
    <row r="87" spans="1:14" s="8" customFormat="1" ht="15.75" hidden="1"/>
    <row r="88" spans="1:14" s="8" customFormat="1" ht="15.75" hidden="1"/>
    <row r="89" spans="1:14" s="8" customFormat="1" ht="15.75" hidden="1"/>
    <row r="90" spans="1:14" s="8" customFormat="1" ht="15.75" hidden="1"/>
    <row r="91" spans="1:14" s="8" customFormat="1" ht="15.75" hidden="1"/>
    <row r="92" spans="1:14" s="8" customFormat="1" ht="16.5" thickBot="1">
      <c r="A92" s="8" t="s">
        <v>79</v>
      </c>
    </row>
    <row r="93" spans="1:14" ht="12.75" customHeight="1">
      <c r="A93" s="122" t="s">
        <v>4</v>
      </c>
      <c r="B93" s="124" t="s">
        <v>5</v>
      </c>
      <c r="C93" s="124" t="s">
        <v>6</v>
      </c>
      <c r="D93" s="124" t="s">
        <v>7</v>
      </c>
      <c r="E93" s="112" t="s">
        <v>8</v>
      </c>
      <c r="F93" s="91"/>
      <c r="G93" s="114" t="s">
        <v>9</v>
      </c>
      <c r="H93" s="115"/>
      <c r="I93" s="116" t="s">
        <v>10</v>
      </c>
      <c r="J93" s="4"/>
      <c r="K93" s="4"/>
      <c r="L93" s="4"/>
      <c r="M93" s="5"/>
      <c r="N93" s="5"/>
    </row>
    <row r="94" spans="1:14">
      <c r="A94" s="123"/>
      <c r="B94" s="125"/>
      <c r="C94" s="125"/>
      <c r="D94" s="125"/>
      <c r="E94" s="113"/>
      <c r="F94" s="92"/>
      <c r="G94" s="27" t="s">
        <v>11</v>
      </c>
      <c r="H94" s="28" t="s">
        <v>12</v>
      </c>
      <c r="I94" s="117"/>
      <c r="J94" s="4"/>
      <c r="K94" s="4"/>
      <c r="L94" s="5"/>
      <c r="M94" s="5"/>
      <c r="N94" s="5"/>
    </row>
    <row r="95" spans="1:14" ht="13.5" thickBot="1">
      <c r="A95" s="29">
        <v>1</v>
      </c>
      <c r="B95" s="30">
        <v>2</v>
      </c>
      <c r="C95" s="30">
        <v>3</v>
      </c>
      <c r="D95" s="30">
        <v>4</v>
      </c>
      <c r="E95" s="30">
        <v>5</v>
      </c>
      <c r="F95" s="30"/>
      <c r="G95" s="30">
        <v>6</v>
      </c>
      <c r="H95" s="31">
        <v>7</v>
      </c>
      <c r="I95" s="32">
        <v>8</v>
      </c>
      <c r="J95" s="4"/>
      <c r="K95" s="4"/>
      <c r="L95" s="4"/>
      <c r="M95" s="4"/>
      <c r="N95" s="4"/>
    </row>
    <row r="96" spans="1:14" s="3" customFormat="1" ht="15.75">
      <c r="A96" s="68" t="s">
        <v>17</v>
      </c>
      <c r="B96" s="69" t="s">
        <v>51</v>
      </c>
      <c r="C96" s="70"/>
      <c r="D96" s="71"/>
      <c r="E96" s="71"/>
      <c r="F96" s="71"/>
      <c r="G96" s="71"/>
      <c r="H96" s="72"/>
      <c r="I96" s="73"/>
      <c r="J96" s="2"/>
      <c r="K96" s="2"/>
      <c r="L96" s="2"/>
      <c r="M96" s="2"/>
      <c r="N96" s="2"/>
    </row>
    <row r="97" spans="1:20" s="6" customFormat="1" ht="15.75">
      <c r="A97" s="39">
        <v>30</v>
      </c>
      <c r="B97" s="40" t="s">
        <v>55</v>
      </c>
      <c r="C97" s="41" t="s">
        <v>16</v>
      </c>
      <c r="D97" s="42">
        <f>SUM((J97*K97)-L97)*2</f>
        <v>685.93000000000006</v>
      </c>
      <c r="E97" s="43">
        <f>SUM(G97:H97)</f>
        <v>0</v>
      </c>
      <c r="F97" s="43">
        <f t="shared" ref="F97:F119" si="8">SUM(G97*D97)</f>
        <v>0</v>
      </c>
      <c r="G97" s="88"/>
      <c r="H97" s="89"/>
      <c r="I97" s="46">
        <f>D97*E97</f>
        <v>0</v>
      </c>
      <c r="J97" s="6">
        <v>11.9</v>
      </c>
      <c r="K97" s="6">
        <f t="shared" ref="K97:K120" si="9">$K$70</f>
        <v>32.35</v>
      </c>
      <c r="L97" s="6">
        <v>42</v>
      </c>
    </row>
    <row r="98" spans="1:20" s="6" customFormat="1" ht="15.75">
      <c r="A98" s="39">
        <v>31</v>
      </c>
      <c r="B98" s="40" t="s">
        <v>57</v>
      </c>
      <c r="C98" s="41" t="s">
        <v>16</v>
      </c>
      <c r="D98" s="42">
        <f>SUM((J98*K98)-L98)*2</f>
        <v>685.93000000000006</v>
      </c>
      <c r="E98" s="43">
        <f>SUM(G98:H98)</f>
        <v>0</v>
      </c>
      <c r="F98" s="43">
        <f t="shared" si="8"/>
        <v>0</v>
      </c>
      <c r="G98" s="88"/>
      <c r="H98" s="89"/>
      <c r="I98" s="46">
        <f>D98*E98</f>
        <v>0</v>
      </c>
      <c r="J98" s="6">
        <v>11.9</v>
      </c>
      <c r="K98" s="6">
        <f t="shared" si="9"/>
        <v>32.35</v>
      </c>
      <c r="L98" s="6">
        <v>42</v>
      </c>
      <c r="M98" s="6">
        <f>SUM(L102)+1.5</f>
        <v>90</v>
      </c>
      <c r="N98" s="6">
        <v>0.55000000000000004</v>
      </c>
    </row>
    <row r="99" spans="1:20" s="6" customFormat="1" ht="15.75">
      <c r="A99" s="39">
        <v>32</v>
      </c>
      <c r="B99" s="47" t="s">
        <v>81</v>
      </c>
      <c r="C99" s="48" t="s">
        <v>16</v>
      </c>
      <c r="D99" s="42">
        <v>685.93</v>
      </c>
      <c r="E99" s="43">
        <v>0</v>
      </c>
      <c r="F99" s="43"/>
      <c r="G99" s="88"/>
      <c r="H99" s="89"/>
      <c r="I99" s="46"/>
    </row>
    <row r="100" spans="1:20" s="6" customFormat="1" ht="15.75">
      <c r="A100" s="39">
        <v>33</v>
      </c>
      <c r="B100" s="47" t="s">
        <v>82</v>
      </c>
      <c r="C100" s="48" t="s">
        <v>16</v>
      </c>
      <c r="D100" s="42">
        <v>70.849999999999994</v>
      </c>
      <c r="E100" s="43" t="s">
        <v>83</v>
      </c>
      <c r="F100" s="43"/>
      <c r="G100" s="88"/>
      <c r="H100" s="89"/>
      <c r="I100" s="46"/>
    </row>
    <row r="101" spans="1:20" s="6" customFormat="1" ht="15.75">
      <c r="A101" s="39">
        <v>34</v>
      </c>
      <c r="B101" s="47" t="s">
        <v>84</v>
      </c>
      <c r="C101" s="48" t="s">
        <v>16</v>
      </c>
      <c r="D101" s="42">
        <v>26.5</v>
      </c>
      <c r="E101" s="43">
        <v>0</v>
      </c>
      <c r="F101" s="43"/>
      <c r="G101" s="88"/>
      <c r="H101" s="89"/>
      <c r="I101" s="46"/>
    </row>
    <row r="102" spans="1:20" s="6" customFormat="1" ht="16.5" thickBot="1">
      <c r="A102" s="39">
        <v>35</v>
      </c>
      <c r="B102" s="47" t="s">
        <v>64</v>
      </c>
      <c r="C102" s="48" t="s">
        <v>18</v>
      </c>
      <c r="D102" s="42">
        <f>SUM(L102+O102+R102+T102)*2</f>
        <v>297.24</v>
      </c>
      <c r="E102" s="43">
        <f t="shared" ref="E102:E119" si="10">SUM(G102:H102)</f>
        <v>0</v>
      </c>
      <c r="F102" s="43">
        <f t="shared" si="8"/>
        <v>0</v>
      </c>
      <c r="G102" s="88"/>
      <c r="H102" s="89"/>
      <c r="I102" s="46">
        <f t="shared" ref="I102:I120" si="11">D102*E102</f>
        <v>0</v>
      </c>
      <c r="J102" s="6">
        <v>11.9</v>
      </c>
      <c r="K102" s="6">
        <f t="shared" si="9"/>
        <v>32.35</v>
      </c>
      <c r="L102" s="13">
        <f>SUM(J102+K102)*2</f>
        <v>88.5</v>
      </c>
      <c r="M102" s="6">
        <v>0.85</v>
      </c>
      <c r="N102" s="6">
        <v>0.97</v>
      </c>
      <c r="O102" s="13">
        <f>SUM(M102+N102)*2*6</f>
        <v>21.839999999999996</v>
      </c>
      <c r="P102" s="6">
        <v>4.5199999999999996</v>
      </c>
      <c r="Q102" s="6">
        <v>4.05</v>
      </c>
      <c r="R102" s="13">
        <f>SUM(P102+Q102)*2*2</f>
        <v>34.28</v>
      </c>
      <c r="T102" s="14">
        <v>4</v>
      </c>
    </row>
    <row r="103" spans="1:20" s="6" customFormat="1" ht="17.25" thickTop="1" thickBot="1">
      <c r="A103" s="39">
        <v>36</v>
      </c>
      <c r="B103" s="47" t="s">
        <v>65</v>
      </c>
      <c r="C103" s="48" t="s">
        <v>18</v>
      </c>
      <c r="D103" s="42">
        <f>SUM(L103+O103+R103+T103)*2</f>
        <v>177</v>
      </c>
      <c r="E103" s="43">
        <f t="shared" si="10"/>
        <v>0</v>
      </c>
      <c r="F103" s="43">
        <f t="shared" si="8"/>
        <v>0</v>
      </c>
      <c r="G103" s="88"/>
      <c r="H103" s="89"/>
      <c r="I103" s="46">
        <f t="shared" si="11"/>
        <v>0</v>
      </c>
      <c r="J103" s="6">
        <v>11.9</v>
      </c>
      <c r="K103" s="6">
        <f t="shared" si="9"/>
        <v>32.35</v>
      </c>
      <c r="L103" s="13">
        <f>SUM(J103+K103)*2</f>
        <v>88.5</v>
      </c>
    </row>
    <row r="104" spans="1:20" s="6" customFormat="1" ht="16.5" thickTop="1">
      <c r="A104" s="39">
        <v>37</v>
      </c>
      <c r="B104" s="47" t="s">
        <v>66</v>
      </c>
      <c r="C104" s="41" t="s">
        <v>18</v>
      </c>
      <c r="D104" s="42">
        <f>35.28*2</f>
        <v>70.56</v>
      </c>
      <c r="E104" s="43">
        <f t="shared" si="10"/>
        <v>0</v>
      </c>
      <c r="F104" s="43">
        <f t="shared" si="8"/>
        <v>0</v>
      </c>
      <c r="G104" s="88"/>
      <c r="H104" s="89"/>
      <c r="I104" s="46">
        <f t="shared" si="11"/>
        <v>0</v>
      </c>
      <c r="K104" s="6">
        <f t="shared" si="9"/>
        <v>32.35</v>
      </c>
    </row>
    <row r="105" spans="1:20" s="6" customFormat="1" ht="15.75">
      <c r="A105" s="39">
        <v>38</v>
      </c>
      <c r="B105" s="47" t="s">
        <v>56</v>
      </c>
      <c r="C105" s="48" t="s">
        <v>18</v>
      </c>
      <c r="D105" s="42">
        <v>157.5</v>
      </c>
      <c r="E105" s="43">
        <f t="shared" si="10"/>
        <v>0</v>
      </c>
      <c r="F105" s="43">
        <f t="shared" si="8"/>
        <v>0</v>
      </c>
      <c r="G105" s="88"/>
      <c r="H105" s="89"/>
      <c r="I105" s="46">
        <f t="shared" si="11"/>
        <v>0</v>
      </c>
      <c r="J105" s="6">
        <v>11.9</v>
      </c>
      <c r="K105" s="6">
        <f t="shared" si="9"/>
        <v>32.35</v>
      </c>
    </row>
    <row r="106" spans="1:20" s="6" customFormat="1" ht="15.75">
      <c r="A106" s="39">
        <v>39</v>
      </c>
      <c r="B106" s="47" t="s">
        <v>72</v>
      </c>
      <c r="C106" s="48" t="s">
        <v>18</v>
      </c>
      <c r="D106" s="49">
        <v>12.6</v>
      </c>
      <c r="E106" s="43">
        <f>SUM(G106:H106)</f>
        <v>0</v>
      </c>
      <c r="F106" s="43">
        <f t="shared" si="8"/>
        <v>0</v>
      </c>
      <c r="G106" s="88"/>
      <c r="H106" s="89"/>
      <c r="I106" s="46">
        <f>D106*E106</f>
        <v>0</v>
      </c>
    </row>
    <row r="107" spans="1:20" s="6" customFormat="1" ht="15.75">
      <c r="A107" s="39">
        <v>40</v>
      </c>
      <c r="B107" s="47" t="s">
        <v>62</v>
      </c>
      <c r="C107" s="48" t="s">
        <v>14</v>
      </c>
      <c r="D107" s="49">
        <v>11</v>
      </c>
      <c r="E107" s="43">
        <f t="shared" ref="E107:E112" si="12">SUM(G107:H107)</f>
        <v>0</v>
      </c>
      <c r="F107" s="43">
        <f t="shared" si="8"/>
        <v>0</v>
      </c>
      <c r="G107" s="88"/>
      <c r="H107" s="89"/>
      <c r="I107" s="46">
        <f t="shared" ref="I107:I112" si="13">D107*E107</f>
        <v>0</v>
      </c>
      <c r="K107" s="6">
        <f t="shared" si="9"/>
        <v>32.35</v>
      </c>
    </row>
    <row r="108" spans="1:20" s="6" customFormat="1" ht="15.75">
      <c r="A108" s="39">
        <v>41</v>
      </c>
      <c r="B108" s="47" t="s">
        <v>59</v>
      </c>
      <c r="C108" s="48" t="s">
        <v>14</v>
      </c>
      <c r="D108" s="49">
        <v>11</v>
      </c>
      <c r="E108" s="43">
        <f t="shared" si="12"/>
        <v>0</v>
      </c>
      <c r="F108" s="43">
        <f t="shared" si="8"/>
        <v>0</v>
      </c>
      <c r="G108" s="88"/>
      <c r="H108" s="89"/>
      <c r="I108" s="46">
        <f t="shared" si="13"/>
        <v>0</v>
      </c>
      <c r="K108" s="6">
        <f t="shared" si="9"/>
        <v>32.35</v>
      </c>
    </row>
    <row r="109" spans="1:20" s="6" customFormat="1" ht="15.75">
      <c r="A109" s="39">
        <v>42</v>
      </c>
      <c r="B109" s="47" t="s">
        <v>68</v>
      </c>
      <c r="C109" s="48" t="s">
        <v>14</v>
      </c>
      <c r="D109" s="49">
        <v>11</v>
      </c>
      <c r="E109" s="43">
        <f>SUM(G109:H109)</f>
        <v>0</v>
      </c>
      <c r="F109" s="43">
        <f t="shared" si="8"/>
        <v>0</v>
      </c>
      <c r="G109" s="88"/>
      <c r="H109" s="89"/>
      <c r="I109" s="46">
        <f>D109*E109</f>
        <v>0</v>
      </c>
    </row>
    <row r="110" spans="1:20" s="6" customFormat="1" ht="15.75">
      <c r="A110" s="39">
        <v>43</v>
      </c>
      <c r="B110" s="47" t="s">
        <v>69</v>
      </c>
      <c r="C110" s="48" t="s">
        <v>14</v>
      </c>
      <c r="D110" s="49">
        <v>11</v>
      </c>
      <c r="E110" s="43">
        <f>SUM(G110:H110)</f>
        <v>0</v>
      </c>
      <c r="F110" s="43">
        <f t="shared" si="8"/>
        <v>0</v>
      </c>
      <c r="G110" s="88"/>
      <c r="H110" s="89"/>
      <c r="I110" s="46">
        <f>D110*E110</f>
        <v>0</v>
      </c>
    </row>
    <row r="111" spans="1:20" s="6" customFormat="1" ht="15.75">
      <c r="A111" s="39">
        <v>44</v>
      </c>
      <c r="B111" s="47" t="s">
        <v>60</v>
      </c>
      <c r="C111" s="48" t="s">
        <v>16</v>
      </c>
      <c r="D111" s="49">
        <v>33</v>
      </c>
      <c r="E111" s="43">
        <f t="shared" si="12"/>
        <v>0</v>
      </c>
      <c r="F111" s="43">
        <f t="shared" si="8"/>
        <v>0</v>
      </c>
      <c r="G111" s="88"/>
      <c r="H111" s="89"/>
      <c r="I111" s="46">
        <f t="shared" si="13"/>
        <v>0</v>
      </c>
      <c r="K111" s="6">
        <f t="shared" si="9"/>
        <v>32.35</v>
      </c>
    </row>
    <row r="112" spans="1:20" s="6" customFormat="1" ht="15.75">
      <c r="A112" s="39">
        <v>45</v>
      </c>
      <c r="B112" s="47" t="s">
        <v>61</v>
      </c>
      <c r="C112" s="48" t="s">
        <v>16</v>
      </c>
      <c r="D112" s="49">
        <v>33</v>
      </c>
      <c r="E112" s="43">
        <f t="shared" si="12"/>
        <v>0</v>
      </c>
      <c r="F112" s="43">
        <f t="shared" si="8"/>
        <v>0</v>
      </c>
      <c r="G112" s="88"/>
      <c r="H112" s="89"/>
      <c r="I112" s="46">
        <f t="shared" si="13"/>
        <v>0</v>
      </c>
      <c r="K112" s="6">
        <f t="shared" si="9"/>
        <v>32.35</v>
      </c>
    </row>
    <row r="113" spans="1:15" s="6" customFormat="1" ht="15.75">
      <c r="A113" s="39">
        <v>46</v>
      </c>
      <c r="B113" s="47" t="s">
        <v>49</v>
      </c>
      <c r="C113" s="48" t="s">
        <v>16</v>
      </c>
      <c r="D113" s="49">
        <f>SUM(D97)</f>
        <v>685.93000000000006</v>
      </c>
      <c r="E113" s="43">
        <f t="shared" si="10"/>
        <v>0</v>
      </c>
      <c r="F113" s="43">
        <f t="shared" si="8"/>
        <v>0</v>
      </c>
      <c r="G113" s="88"/>
      <c r="H113" s="89"/>
      <c r="I113" s="46">
        <f t="shared" si="11"/>
        <v>0</v>
      </c>
      <c r="J113" s="6">
        <v>11.9</v>
      </c>
      <c r="K113" s="6">
        <f t="shared" si="9"/>
        <v>32.35</v>
      </c>
    </row>
    <row r="114" spans="1:15" s="6" customFormat="1" ht="16.5" thickBot="1">
      <c r="A114" s="39">
        <v>47</v>
      </c>
      <c r="B114" s="47" t="s">
        <v>63</v>
      </c>
      <c r="C114" s="48" t="s">
        <v>16</v>
      </c>
      <c r="D114" s="49">
        <f>SUM(L114+O114)*2</f>
        <v>117.91800000000001</v>
      </c>
      <c r="E114" s="43">
        <f t="shared" si="10"/>
        <v>0</v>
      </c>
      <c r="F114" s="43">
        <f t="shared" si="8"/>
        <v>0</v>
      </c>
      <c r="G114" s="88"/>
      <c r="H114" s="89"/>
      <c r="I114" s="46">
        <f t="shared" si="11"/>
        <v>0</v>
      </c>
      <c r="J114" s="6">
        <v>11.9</v>
      </c>
      <c r="K114" s="6">
        <f t="shared" si="9"/>
        <v>32.35</v>
      </c>
      <c r="L114" s="13">
        <f>SUM(J114+K114)*2*0.55</f>
        <v>48.675000000000004</v>
      </c>
      <c r="M114" s="6">
        <v>4.5199999999999996</v>
      </c>
      <c r="N114" s="6">
        <v>4.05</v>
      </c>
      <c r="O114" s="13">
        <f>SUM(M114+N114)*2*2*0.3</f>
        <v>10.284000000000001</v>
      </c>
    </row>
    <row r="115" spans="1:15" s="6" customFormat="1" ht="16.5" thickTop="1">
      <c r="A115" s="39">
        <v>48</v>
      </c>
      <c r="B115" s="47" t="s">
        <v>43</v>
      </c>
      <c r="C115" s="48" t="s">
        <v>16</v>
      </c>
      <c r="D115" s="49">
        <f>SUM(D113)</f>
        <v>685.93000000000006</v>
      </c>
      <c r="E115" s="43">
        <f t="shared" si="10"/>
        <v>0</v>
      </c>
      <c r="F115" s="43">
        <f t="shared" si="8"/>
        <v>0</v>
      </c>
      <c r="G115" s="88"/>
      <c r="H115" s="89"/>
      <c r="I115" s="46">
        <f t="shared" si="11"/>
        <v>0</v>
      </c>
      <c r="K115" s="6">
        <f t="shared" si="9"/>
        <v>32.35</v>
      </c>
    </row>
    <row r="116" spans="1:15" s="6" customFormat="1" ht="15.75">
      <c r="A116" s="39">
        <v>49</v>
      </c>
      <c r="B116" s="47" t="s">
        <v>44</v>
      </c>
      <c r="C116" s="48" t="s">
        <v>16</v>
      </c>
      <c r="D116" s="49">
        <f>SUM(D114)</f>
        <v>117.91800000000001</v>
      </c>
      <c r="E116" s="43">
        <f t="shared" si="10"/>
        <v>0</v>
      </c>
      <c r="F116" s="43">
        <f t="shared" si="8"/>
        <v>0</v>
      </c>
      <c r="G116" s="88"/>
      <c r="H116" s="89"/>
      <c r="I116" s="46">
        <f t="shared" si="11"/>
        <v>0</v>
      </c>
      <c r="K116" s="6">
        <f t="shared" si="9"/>
        <v>32.35</v>
      </c>
    </row>
    <row r="117" spans="1:15" s="6" customFormat="1" ht="15.75">
      <c r="A117" s="39">
        <v>50</v>
      </c>
      <c r="B117" s="47" t="s">
        <v>73</v>
      </c>
      <c r="C117" s="48" t="s">
        <v>14</v>
      </c>
      <c r="D117" s="49">
        <v>112</v>
      </c>
      <c r="E117" s="43">
        <f>SUM(G117:H117)</f>
        <v>0</v>
      </c>
      <c r="F117" s="43">
        <f t="shared" si="8"/>
        <v>0</v>
      </c>
      <c r="G117" s="88"/>
      <c r="H117" s="89"/>
      <c r="I117" s="46">
        <f>D117*E117</f>
        <v>0</v>
      </c>
    </row>
    <row r="118" spans="1:15" s="6" customFormat="1" ht="15.75">
      <c r="A118" s="39">
        <v>51</v>
      </c>
      <c r="B118" s="47" t="s">
        <v>36</v>
      </c>
      <c r="C118" s="48" t="s">
        <v>14</v>
      </c>
      <c r="D118" s="42">
        <f>SUM(D115:D116)*6+D112</f>
        <v>4856.0880000000006</v>
      </c>
      <c r="E118" s="43">
        <f t="shared" si="10"/>
        <v>0</v>
      </c>
      <c r="F118" s="43">
        <f t="shared" si="8"/>
        <v>0</v>
      </c>
      <c r="G118" s="88"/>
      <c r="H118" s="89"/>
      <c r="I118" s="46">
        <f t="shared" si="11"/>
        <v>0</v>
      </c>
      <c r="K118" s="6">
        <f t="shared" si="9"/>
        <v>32.35</v>
      </c>
    </row>
    <row r="119" spans="1:15" s="6" customFormat="1" ht="15.75">
      <c r="A119" s="39">
        <v>52</v>
      </c>
      <c r="B119" s="40" t="s">
        <v>67</v>
      </c>
      <c r="C119" s="41" t="s">
        <v>31</v>
      </c>
      <c r="D119" s="42">
        <v>1</v>
      </c>
      <c r="E119" s="43">
        <f t="shared" si="10"/>
        <v>0</v>
      </c>
      <c r="F119" s="43">
        <f t="shared" si="8"/>
        <v>0</v>
      </c>
      <c r="G119" s="88"/>
      <c r="H119" s="89"/>
      <c r="I119" s="46">
        <f t="shared" si="11"/>
        <v>0</v>
      </c>
      <c r="K119" s="6">
        <f t="shared" si="9"/>
        <v>32.35</v>
      </c>
    </row>
    <row r="120" spans="1:15" s="6" customFormat="1" ht="16.5" thickBot="1">
      <c r="A120" s="39">
        <v>53</v>
      </c>
      <c r="B120" s="47" t="s">
        <v>46</v>
      </c>
      <c r="C120" s="48" t="s">
        <v>47</v>
      </c>
      <c r="D120" s="90"/>
      <c r="E120" s="43">
        <f>SUM(F97:F119)*0.01</f>
        <v>0</v>
      </c>
      <c r="F120" s="43"/>
      <c r="G120" s="44"/>
      <c r="H120" s="45"/>
      <c r="I120" s="46">
        <f t="shared" si="11"/>
        <v>0</v>
      </c>
      <c r="K120" s="6">
        <f t="shared" si="9"/>
        <v>32.35</v>
      </c>
    </row>
    <row r="121" spans="1:15" s="8" customFormat="1" ht="16.5" thickBot="1">
      <c r="A121" s="52"/>
      <c r="B121" s="53" t="s">
        <v>54</v>
      </c>
      <c r="C121" s="54"/>
      <c r="D121" s="55"/>
      <c r="E121" s="56"/>
      <c r="F121" s="93"/>
      <c r="G121" s="57"/>
      <c r="H121" s="58"/>
      <c r="I121" s="59">
        <f>SUM(I97:I120)</f>
        <v>0</v>
      </c>
      <c r="J121" s="7"/>
    </row>
    <row r="122" spans="1:15" s="8" customFormat="1" ht="16.5" hidden="1" thickBot="1">
      <c r="A122" s="60"/>
      <c r="B122" s="61"/>
      <c r="C122" s="62"/>
      <c r="D122" s="63"/>
      <c r="E122" s="64"/>
      <c r="F122" s="94"/>
      <c r="G122" s="65"/>
      <c r="H122" s="66"/>
      <c r="I122" s="67"/>
      <c r="J122" s="7"/>
    </row>
    <row r="123" spans="1:15" s="6" customFormat="1" ht="23.25">
      <c r="A123" s="96"/>
      <c r="B123" s="97" t="s">
        <v>19</v>
      </c>
      <c r="C123" s="98"/>
      <c r="D123" s="99"/>
      <c r="E123" s="100"/>
      <c r="F123" s="101"/>
      <c r="G123" s="102"/>
      <c r="H123" s="103"/>
      <c r="I123" s="104">
        <f>SUM(I26+I70+I121)</f>
        <v>0</v>
      </c>
      <c r="J123" s="10"/>
    </row>
    <row r="124" spans="1:15" s="9" customFormat="1" ht="18.75">
      <c r="A124" s="74"/>
      <c r="B124" s="75" t="s">
        <v>20</v>
      </c>
      <c r="C124" s="75"/>
      <c r="D124" s="75"/>
      <c r="E124" s="75"/>
      <c r="F124" s="75"/>
      <c r="G124" s="75"/>
      <c r="H124" s="76"/>
      <c r="I124" s="46">
        <f>I123*0.2</f>
        <v>0</v>
      </c>
      <c r="J124" s="11"/>
    </row>
    <row r="125" spans="1:15" s="3" customFormat="1" ht="24" thickBot="1">
      <c r="A125" s="77"/>
      <c r="B125" s="78" t="s">
        <v>21</v>
      </c>
      <c r="C125" s="79"/>
      <c r="D125" s="79"/>
      <c r="E125" s="79"/>
      <c r="F125" s="79"/>
      <c r="G125" s="79"/>
      <c r="H125" s="80"/>
      <c r="I125" s="81">
        <f>I123*1.2</f>
        <v>0</v>
      </c>
    </row>
    <row r="126" spans="1:15" s="3" customFormat="1" ht="23.25">
      <c r="A126" s="105"/>
      <c r="B126" s="110" t="s">
        <v>75</v>
      </c>
      <c r="C126" s="107"/>
      <c r="D126" s="107"/>
      <c r="E126" s="107"/>
      <c r="F126" s="107"/>
      <c r="G126" s="107"/>
      <c r="H126" s="108"/>
      <c r="I126" s="109"/>
    </row>
    <row r="127" spans="1:15" s="3" customFormat="1" ht="23.25">
      <c r="A127" s="105"/>
      <c r="B127" s="110" t="s">
        <v>76</v>
      </c>
      <c r="C127" s="107"/>
      <c r="D127" s="107"/>
      <c r="E127" s="107"/>
      <c r="F127" s="107"/>
      <c r="G127" s="107"/>
      <c r="H127" s="108"/>
      <c r="I127" s="109"/>
    </row>
    <row r="128" spans="1:15" s="3" customFormat="1" ht="23.25">
      <c r="A128" s="105"/>
      <c r="B128" s="110" t="s">
        <v>77</v>
      </c>
      <c r="C128" s="107"/>
      <c r="D128" s="107"/>
      <c r="E128" s="107"/>
      <c r="F128" s="107"/>
      <c r="G128" s="107"/>
      <c r="H128" s="108"/>
      <c r="I128" s="109"/>
    </row>
    <row r="129" spans="1:9" s="3" customFormat="1" ht="23.25" hidden="1">
      <c r="A129" s="105"/>
      <c r="B129" s="106"/>
      <c r="C129" s="107"/>
      <c r="D129" s="107"/>
      <c r="E129" s="107"/>
      <c r="F129" s="107"/>
      <c r="G129" s="107"/>
      <c r="H129" s="108"/>
      <c r="I129" s="109"/>
    </row>
    <row r="130" spans="1:9" s="3" customFormat="1" ht="23.25" hidden="1">
      <c r="A130" s="105"/>
      <c r="B130" s="106"/>
      <c r="C130" s="107"/>
      <c r="D130" s="107"/>
      <c r="E130" s="107"/>
      <c r="F130" s="107"/>
      <c r="G130" s="107"/>
      <c r="H130" s="108"/>
      <c r="I130" s="109"/>
    </row>
    <row r="131" spans="1:9" s="3" customFormat="1" ht="15.75" hidden="1" customHeight="1">
      <c r="A131" s="21"/>
      <c r="B131" s="19"/>
      <c r="C131" s="21"/>
      <c r="D131" s="19"/>
      <c r="E131" s="21"/>
      <c r="F131" s="21"/>
      <c r="G131" s="19"/>
      <c r="H131" s="19"/>
      <c r="I131" s="19"/>
    </row>
    <row r="132" spans="1:9" s="3" customFormat="1" ht="15.75">
      <c r="A132" s="120" t="s">
        <v>22</v>
      </c>
      <c r="B132" s="120"/>
      <c r="C132" s="21"/>
      <c r="D132" s="129"/>
      <c r="E132" s="129"/>
      <c r="F132" s="129"/>
      <c r="G132" s="129"/>
      <c r="H132" s="129"/>
      <c r="I132" s="129"/>
    </row>
    <row r="133" spans="1:9" s="12" customFormat="1" ht="15.75">
      <c r="A133" s="120" t="s">
        <v>23</v>
      </c>
      <c r="B133" s="120"/>
      <c r="C133" s="17"/>
      <c r="D133" s="118"/>
      <c r="E133" s="118"/>
      <c r="F133" s="118"/>
      <c r="G133" s="118"/>
      <c r="H133" s="118"/>
      <c r="I133" s="119"/>
    </row>
    <row r="134" spans="1:9" s="12" customFormat="1" ht="16.5" customHeight="1">
      <c r="A134" s="121" t="s">
        <v>24</v>
      </c>
      <c r="B134" s="121"/>
      <c r="C134" s="82"/>
      <c r="D134" s="130"/>
      <c r="E134" s="130"/>
      <c r="F134" s="84"/>
      <c r="G134" s="82"/>
      <c r="H134" s="83"/>
      <c r="I134" s="83"/>
    </row>
    <row r="135" spans="1:9" ht="15.75">
      <c r="A135" s="128"/>
      <c r="B135" s="128"/>
      <c r="C135" s="84"/>
      <c r="D135" s="85"/>
      <c r="E135" s="82"/>
      <c r="F135" s="82"/>
      <c r="G135" s="86"/>
      <c r="H135" s="83"/>
      <c r="I135" s="83"/>
    </row>
    <row r="136" spans="1:9">
      <c r="A136" s="87"/>
      <c r="B136" s="87" t="s">
        <v>87</v>
      </c>
      <c r="C136" s="87"/>
      <c r="D136" s="87"/>
      <c r="E136" s="87"/>
      <c r="F136" s="87"/>
      <c r="G136" s="87"/>
      <c r="H136" s="87"/>
      <c r="I136" s="87"/>
    </row>
    <row r="137" spans="1:9">
      <c r="A137" s="87"/>
      <c r="B137" s="87"/>
      <c r="C137" s="87"/>
      <c r="D137" s="87"/>
      <c r="E137" s="87"/>
      <c r="F137" s="87"/>
      <c r="G137" s="87"/>
      <c r="H137" s="87"/>
      <c r="I137" s="87"/>
    </row>
    <row r="138" spans="1:9">
      <c r="A138" s="87"/>
      <c r="B138" s="87"/>
      <c r="C138" s="87"/>
      <c r="D138" s="87"/>
      <c r="E138" s="87"/>
      <c r="F138" s="87"/>
      <c r="G138" s="87"/>
      <c r="H138" s="87"/>
      <c r="I138" s="87"/>
    </row>
    <row r="139" spans="1:9">
      <c r="A139" s="87"/>
      <c r="B139" s="87"/>
      <c r="C139" s="87"/>
      <c r="D139" s="87"/>
      <c r="E139" s="87"/>
      <c r="F139" s="87"/>
      <c r="G139" s="87"/>
      <c r="H139" s="87"/>
      <c r="I139" s="87"/>
    </row>
    <row r="140" spans="1:9">
      <c r="A140" s="87"/>
      <c r="B140" s="87"/>
      <c r="C140" s="87"/>
      <c r="D140" s="87"/>
      <c r="E140" s="87"/>
      <c r="F140" s="87"/>
      <c r="G140" s="87"/>
      <c r="H140" s="87"/>
      <c r="I140" s="87"/>
    </row>
    <row r="141" spans="1:9">
      <c r="A141" s="87"/>
      <c r="B141" s="87"/>
      <c r="C141" s="87"/>
      <c r="D141" s="87"/>
      <c r="E141" s="87"/>
      <c r="F141" s="87"/>
      <c r="G141" s="87"/>
      <c r="H141" s="87"/>
      <c r="I141" s="87"/>
    </row>
    <row r="142" spans="1:9">
      <c r="A142" s="87"/>
      <c r="B142" s="87"/>
      <c r="C142" s="87"/>
      <c r="D142" s="87"/>
      <c r="E142" s="87"/>
      <c r="F142" s="87"/>
      <c r="G142" s="87"/>
      <c r="H142" s="87"/>
      <c r="I142" s="87"/>
    </row>
    <row r="143" spans="1:9">
      <c r="A143" s="87"/>
      <c r="B143" s="87"/>
      <c r="C143" s="87"/>
      <c r="D143" s="87"/>
      <c r="E143" s="87"/>
      <c r="F143" s="87"/>
      <c r="G143" s="87"/>
      <c r="H143" s="87"/>
      <c r="I143" s="87"/>
    </row>
    <row r="144" spans="1:9">
      <c r="A144" s="87"/>
      <c r="B144" s="87"/>
      <c r="C144" s="87"/>
      <c r="D144" s="87"/>
      <c r="E144" s="87"/>
      <c r="F144" s="87"/>
      <c r="G144" s="87"/>
      <c r="H144" s="87"/>
      <c r="I144" s="87"/>
    </row>
    <row r="145" spans="1:9">
      <c r="A145" s="87"/>
      <c r="B145" s="87"/>
      <c r="C145" s="87"/>
      <c r="D145" s="87"/>
      <c r="E145" s="87"/>
      <c r="F145" s="87"/>
      <c r="G145" s="87"/>
      <c r="H145" s="87"/>
      <c r="I145" s="87"/>
    </row>
    <row r="146" spans="1:9">
      <c r="A146" s="87"/>
      <c r="B146" s="87"/>
      <c r="C146" s="87"/>
      <c r="D146" s="87"/>
      <c r="E146" s="87"/>
      <c r="F146" s="87"/>
      <c r="G146" s="87"/>
      <c r="H146" s="87"/>
      <c r="I146" s="87"/>
    </row>
    <row r="147" spans="1:9">
      <c r="A147" s="87"/>
      <c r="B147" s="87"/>
      <c r="C147" s="87"/>
      <c r="D147" s="87"/>
      <c r="E147" s="87"/>
      <c r="F147" s="87"/>
      <c r="G147" s="87"/>
      <c r="H147" s="87"/>
      <c r="I147" s="87"/>
    </row>
    <row r="148" spans="1:9">
      <c r="A148" s="87"/>
      <c r="B148" s="87"/>
      <c r="C148" s="87"/>
      <c r="D148" s="87"/>
      <c r="E148" s="87"/>
      <c r="F148" s="87"/>
      <c r="G148" s="87"/>
      <c r="H148" s="87"/>
      <c r="I148" s="87"/>
    </row>
    <row r="149" spans="1:9">
      <c r="A149" s="87"/>
      <c r="B149" s="87"/>
      <c r="C149" s="87"/>
      <c r="D149" s="87"/>
      <c r="E149" s="87"/>
      <c r="F149" s="87"/>
      <c r="G149" s="87"/>
      <c r="H149" s="87"/>
      <c r="I149" s="87"/>
    </row>
    <row r="150" spans="1:9">
      <c r="A150" s="87"/>
      <c r="B150" s="87"/>
      <c r="C150" s="87"/>
      <c r="D150" s="87"/>
      <c r="E150" s="87"/>
      <c r="F150" s="87"/>
      <c r="G150" s="87"/>
      <c r="H150" s="87"/>
      <c r="I150" s="87"/>
    </row>
    <row r="151" spans="1:9">
      <c r="A151" s="87"/>
      <c r="B151" s="87"/>
      <c r="C151" s="87"/>
      <c r="D151" s="87"/>
      <c r="E151" s="87"/>
      <c r="F151" s="87"/>
      <c r="G151" s="87"/>
      <c r="H151" s="87"/>
      <c r="I151" s="87"/>
    </row>
    <row r="152" spans="1:9">
      <c r="A152" s="87"/>
      <c r="B152" s="87"/>
      <c r="C152" s="87"/>
      <c r="D152" s="87"/>
      <c r="E152" s="87"/>
      <c r="F152" s="87"/>
      <c r="G152" s="87"/>
      <c r="H152" s="87"/>
      <c r="I152" s="87"/>
    </row>
  </sheetData>
  <sheetProtection selectLockedCells="1"/>
  <mergeCells count="33">
    <mergeCell ref="A135:B135"/>
    <mergeCell ref="A132:B132"/>
    <mergeCell ref="D132:I132"/>
    <mergeCell ref="A133:B133"/>
    <mergeCell ref="A134:B134"/>
    <mergeCell ref="D134:E134"/>
    <mergeCell ref="G46:H46"/>
    <mergeCell ref="I46:I47"/>
    <mergeCell ref="B1:H1"/>
    <mergeCell ref="G6:I6"/>
    <mergeCell ref="E10:E11"/>
    <mergeCell ref="G10:H10"/>
    <mergeCell ref="I10:I11"/>
    <mergeCell ref="E46:E47"/>
    <mergeCell ref="D93:D94"/>
    <mergeCell ref="A10:A11"/>
    <mergeCell ref="B10:B11"/>
    <mergeCell ref="C10:C11"/>
    <mergeCell ref="D10:D11"/>
    <mergeCell ref="A46:A47"/>
    <mergeCell ref="B46:B47"/>
    <mergeCell ref="C46:C47"/>
    <mergeCell ref="D46:D47"/>
    <mergeCell ref="E93:E94"/>
    <mergeCell ref="G93:H93"/>
    <mergeCell ref="I93:I94"/>
    <mergeCell ref="D133:I133"/>
    <mergeCell ref="A72:B72"/>
    <mergeCell ref="A73:B73"/>
    <mergeCell ref="A74:B74"/>
    <mergeCell ref="A93:A94"/>
    <mergeCell ref="B93:B94"/>
    <mergeCell ref="C93:C94"/>
  </mergeCells>
  <phoneticPr fontId="0" type="noConversion"/>
  <printOptions horizontalCentered="1"/>
  <pageMargins left="0.51181102362204722" right="0.51181102362204722" top="0.94488188976377963" bottom="0.9448818897637796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CufajPhoto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Vladko</cp:lastModifiedBy>
  <cp:lastPrinted>2015-04-26T18:30:29Z</cp:lastPrinted>
  <dcterms:created xsi:type="dcterms:W3CDTF">2015-03-08T12:57:48Z</dcterms:created>
  <dcterms:modified xsi:type="dcterms:W3CDTF">2015-05-06T07:31:26Z</dcterms:modified>
</cp:coreProperties>
</file>