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-45" windowWidth="11520" windowHeight="8040" tabRatio="933"/>
  </bookViews>
  <sheets>
    <sheet name="Stavba" sheetId="1" r:id="rId1"/>
    <sheet name="SO01-2.1" sheetId="4" r:id="rId2"/>
    <sheet name="SO01-2.2" sheetId="5" r:id="rId3"/>
    <sheet name="SO01-2.3" sheetId="6" r:id="rId4"/>
    <sheet name="SO01-2.4" sheetId="7" r:id="rId5"/>
    <sheet name="SO01-2.5" sheetId="8" r:id="rId6"/>
    <sheet name="SO01-2.6" sheetId="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elkemObjekty" localSheetId="0">Stavba!$F$42</definedName>
    <definedName name="cisloobjektu">'[1]Krycí list'!$A$5</definedName>
    <definedName name="cislostavby">'[1]Krycí list'!$A$7</definedName>
    <definedName name="nazevobjektu">'[1]Krycí list'!$C$5</definedName>
    <definedName name="nazevstavby">'[1]Krycí list'!$C$7</definedName>
  </definedNames>
  <calcPr calcId="124519"/>
</workbook>
</file>

<file path=xl/calcChain.xml><?xml version="1.0" encoding="utf-8"?>
<calcChain xmlns="http://schemas.openxmlformats.org/spreadsheetml/2006/main">
  <c r="G29" i="8"/>
  <c r="G55"/>
  <c r="G42" i="9"/>
  <c r="C59" l="1"/>
  <c r="G58"/>
  <c r="G57"/>
  <c r="G56"/>
  <c r="G55"/>
  <c r="G54"/>
  <c r="G52"/>
  <c r="G50"/>
  <c r="G48"/>
  <c r="G46"/>
  <c r="G44"/>
  <c r="G40"/>
  <c r="G39"/>
  <c r="G38"/>
  <c r="G37"/>
  <c r="G36"/>
  <c r="G35"/>
  <c r="G34"/>
  <c r="G32"/>
  <c r="G30"/>
  <c r="G28"/>
  <c r="G26"/>
  <c r="G24"/>
  <c r="G22"/>
  <c r="G19"/>
  <c r="G18"/>
  <c r="G17"/>
  <c r="G16"/>
  <c r="G15"/>
  <c r="G14"/>
  <c r="G13"/>
  <c r="G12"/>
  <c r="G11"/>
  <c r="G10"/>
  <c r="G9"/>
  <c r="G8"/>
  <c r="E4"/>
  <c r="C4"/>
  <c r="G59" l="1"/>
  <c r="G61" s="1"/>
  <c r="G41" i="1" s="1"/>
  <c r="H41" s="1"/>
  <c r="C65" i="8"/>
  <c r="G64"/>
  <c r="G65" s="1"/>
  <c r="C62"/>
  <c r="G61"/>
  <c r="G60"/>
  <c r="G59"/>
  <c r="C57"/>
  <c r="G53"/>
  <c r="G51"/>
  <c r="G49"/>
  <c r="G47"/>
  <c r="G46"/>
  <c r="G44"/>
  <c r="G42"/>
  <c r="G41"/>
  <c r="G40"/>
  <c r="G39"/>
  <c r="G38"/>
  <c r="G37"/>
  <c r="G36"/>
  <c r="G35"/>
  <c r="G34"/>
  <c r="G33"/>
  <c r="G32"/>
  <c r="G31"/>
  <c r="G30"/>
  <c r="G28"/>
  <c r="G27"/>
  <c r="G26"/>
  <c r="G25"/>
  <c r="G23"/>
  <c r="G22"/>
  <c r="G20"/>
  <c r="G18"/>
  <c r="G16"/>
  <c r="G15"/>
  <c r="G13"/>
  <c r="G11"/>
  <c r="G10"/>
  <c r="G9"/>
  <c r="G8"/>
  <c r="G57" s="1"/>
  <c r="E4"/>
  <c r="C4"/>
  <c r="E41" i="1" l="1"/>
  <c r="G62" i="8"/>
  <c r="G67" s="1"/>
  <c r="G40" i="1" s="1"/>
  <c r="E40" s="1"/>
  <c r="H40" l="1"/>
  <c r="C81" i="7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E4"/>
  <c r="C4"/>
  <c r="G81" l="1"/>
  <c r="G83" s="1"/>
  <c r="G39" i="1" s="1"/>
  <c r="E39" s="1"/>
  <c r="C23" i="6"/>
  <c r="G22"/>
  <c r="G23" s="1"/>
  <c r="C20"/>
  <c r="G19"/>
  <c r="G18"/>
  <c r="G17"/>
  <c r="G16"/>
  <c r="G15"/>
  <c r="G14"/>
  <c r="G13"/>
  <c r="G12"/>
  <c r="G11"/>
  <c r="G10"/>
  <c r="G9"/>
  <c r="G8"/>
  <c r="E4"/>
  <c r="C4"/>
  <c r="G20" l="1"/>
  <c r="G25" s="1"/>
  <c r="G38" i="1" s="1"/>
  <c r="H38" s="1"/>
  <c r="H39"/>
  <c r="C38" i="5"/>
  <c r="G37"/>
  <c r="G36"/>
  <c r="G34"/>
  <c r="G31"/>
  <c r="G30"/>
  <c r="G29"/>
  <c r="G28"/>
  <c r="G27"/>
  <c r="G26"/>
  <c r="G24"/>
  <c r="G23"/>
  <c r="C21"/>
  <c r="G20"/>
  <c r="G19"/>
  <c r="G18"/>
  <c r="G17"/>
  <c r="G16"/>
  <c r="G15"/>
  <c r="G14"/>
  <c r="G13"/>
  <c r="G12"/>
  <c r="G11"/>
  <c r="G10"/>
  <c r="G9"/>
  <c r="G8"/>
  <c r="E4"/>
  <c r="C4"/>
  <c r="E38" i="1" l="1"/>
  <c r="G21" i="5"/>
  <c r="G38"/>
  <c r="G40" s="1"/>
  <c r="G37" i="1" s="1"/>
  <c r="C31" i="4"/>
  <c r="G30"/>
  <c r="G29"/>
  <c r="G27"/>
  <c r="G25"/>
  <c r="G24"/>
  <c r="G22"/>
  <c r="G21"/>
  <c r="G20"/>
  <c r="G19"/>
  <c r="C17"/>
  <c r="G16"/>
  <c r="G15"/>
  <c r="G14"/>
  <c r="G13"/>
  <c r="G12"/>
  <c r="G11"/>
  <c r="G10"/>
  <c r="G9"/>
  <c r="G8"/>
  <c r="E4"/>
  <c r="C4"/>
  <c r="H37" i="1" l="1"/>
  <c r="E37"/>
  <c r="G31" i="4"/>
  <c r="G17"/>
  <c r="H20" i="1"/>
  <c r="G33" i="4" l="1"/>
  <c r="G36" i="1" s="1"/>
  <c r="E36" s="1"/>
  <c r="H21"/>
  <c r="H36" l="1"/>
  <c r="E42" l="1"/>
  <c r="G42"/>
  <c r="H42"/>
  <c r="I41" l="1"/>
  <c r="I36"/>
  <c r="H22"/>
  <c r="H23" s="1"/>
  <c r="H24" s="1"/>
  <c r="I40"/>
  <c r="I39"/>
  <c r="I38"/>
  <c r="I37"/>
  <c r="I42" l="1"/>
</calcChain>
</file>

<file path=xl/sharedStrings.xml><?xml version="1.0" encoding="utf-8"?>
<sst xmlns="http://schemas.openxmlformats.org/spreadsheetml/2006/main" count="803" uniqueCount="364">
  <si>
    <t>Soupis stavebních prací,dodávek a služeb</t>
  </si>
  <si>
    <t xml:space="preserve">Datum: </t>
  </si>
  <si>
    <t xml:space="preserve"> </t>
  </si>
  <si>
    <t>Stavba :</t>
  </si>
  <si>
    <t>Stavební objekt: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</si>
  <si>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</si>
  <si>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</si>
  <si>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</si>
  <si>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</si>
  <si>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</si>
  <si>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</si>
  <si>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</si>
  <si>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</si>
  <si>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</si>
  <si>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</si>
  <si>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</si>
  <si>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</si>
  <si>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</si>
  <si>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</si>
  <si>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</si>
  <si>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Základ DPH 21%</t>
  </si>
  <si>
    <t>DPH celkem</t>
  </si>
  <si>
    <t>2</t>
  </si>
  <si>
    <t>3</t>
  </si>
  <si>
    <t>4</t>
  </si>
  <si>
    <t>5</t>
  </si>
  <si>
    <t>Celkem za stavbu</t>
  </si>
  <si>
    <t xml:space="preserve">Položkový rozpočet </t>
  </si>
  <si>
    <t>Rozpočet: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</si>
  <si>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</si>
  <si>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</si>
  <si>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</si>
  <si>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</si>
  <si>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</si>
  <si>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</si>
  <si>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</si>
  <si>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</si>
  <si>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</si>
  <si>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m3</t>
  </si>
  <si>
    <t>Celkem za</t>
  </si>
  <si>
    <t>t</t>
  </si>
  <si>
    <t>kus</t>
  </si>
  <si>
    <t>m</t>
  </si>
  <si>
    <t>R</t>
  </si>
  <si>
    <t>soubor</t>
  </si>
  <si>
    <t>CELKEM</t>
  </si>
  <si>
    <t>M21</t>
  </si>
  <si>
    <t>Elektromontáže</t>
  </si>
  <si>
    <t>210010023RT1</t>
  </si>
  <si>
    <t>Trubka tuhá z PVC uložená pevně, 29 mm včetně dodávky trubky 1532</t>
  </si>
  <si>
    <t>210100004R00</t>
  </si>
  <si>
    <t xml:space="preserve">Ukončení vodičů v rozvaděči + zapojení do 25 mm2 </t>
  </si>
  <si>
    <t>210191541R00</t>
  </si>
  <si>
    <t xml:space="preserve">Montáž pilíře - Elektroměrový rozvaděč </t>
  </si>
  <si>
    <t>210220001RT1</t>
  </si>
  <si>
    <t>Vedení uzemňovací na povrchu FeZn do 120 mm2 včetně pásku FeZn 30 x 4 mm</t>
  </si>
  <si>
    <t>210810089R00</t>
  </si>
  <si>
    <t xml:space="preserve">Kabel CYKY-m 1 kV 4 x 25 mm2 volně uložený </t>
  </si>
  <si>
    <t>Jistič, char B, 3-pólový, 10kA	B32A/3 včetně montáže</t>
  </si>
  <si>
    <t xml:space="preserve">Elektroměrový rozvaděč PER1/3f/63 </t>
  </si>
  <si>
    <t>POJISTKOVA PATRONA PN00 /50A včetně montáže</t>
  </si>
  <si>
    <t>34111610</t>
  </si>
  <si>
    <t>Kabel silový s Cu jádrem 1 kV 1-CYKY 4 x 25 mm2</t>
  </si>
  <si>
    <t>M46</t>
  </si>
  <si>
    <t>Zemní práce při montážích</t>
  </si>
  <si>
    <t>460010022R00</t>
  </si>
  <si>
    <t xml:space="preserve">Vytýčení kabelové trasy podél silnice </t>
  </si>
  <si>
    <t>km</t>
  </si>
  <si>
    <t>460200153R00</t>
  </si>
  <si>
    <t xml:space="preserve">Výkop kabelové rýhy 35/70 cm  hor.3 </t>
  </si>
  <si>
    <t>460490012R00</t>
  </si>
  <si>
    <t xml:space="preserve">Fólie výstražná z PVC, šířka 33 cm </t>
  </si>
  <si>
    <t>460510021RT1</t>
  </si>
  <si>
    <t>Kabelový prostup z plast.trub, DN do 10,5 cm včetně dodávky trub DN 70</t>
  </si>
  <si>
    <t>18+4</t>
  </si>
  <si>
    <t>460570143R00</t>
  </si>
  <si>
    <t xml:space="preserve">Zához rýhy 35/60 cm, hornina třídy 3, se zhutněním </t>
  </si>
  <si>
    <t>460600001RT8</t>
  </si>
  <si>
    <t xml:space="preserve">Naložení a odvoz zemin na vzdálenost 10000 m </t>
  </si>
  <si>
    <t>vytlačená zemina:18*0,35*0,1</t>
  </si>
  <si>
    <t xml:space="preserve">Poplatek za uložení zeminy </t>
  </si>
  <si>
    <t>0,63*1,8</t>
  </si>
  <si>
    <t>904      R01</t>
  </si>
  <si>
    <t>Hzs-zkousky v ramci montaz.praci Komplexni vyzkouseni</t>
  </si>
  <si>
    <t>h</t>
  </si>
  <si>
    <t>905      R01</t>
  </si>
  <si>
    <t>Hzs-revize provoz.souboru a st.obj. Revize</t>
  </si>
  <si>
    <t>SO01-2.1 Provozovna - Elektroinstalace - přípojka NN</t>
  </si>
  <si>
    <t>210100002R00</t>
  </si>
  <si>
    <t xml:space="preserve">Ukončení vodičů v rozvaděči + zapojení do 6 mm2 </t>
  </si>
  <si>
    <t>210202011R00</t>
  </si>
  <si>
    <t xml:space="preserve">Svítidlo LED 44W  na výložník </t>
  </si>
  <si>
    <t>210204002R00</t>
  </si>
  <si>
    <t xml:space="preserve">Stožár osvětlovací sadový - ocelový </t>
  </si>
  <si>
    <t>210204103R00</t>
  </si>
  <si>
    <t xml:space="preserve">Výložník ocelový 1ramenný do 35 kg </t>
  </si>
  <si>
    <t>210220021RT1</t>
  </si>
  <si>
    <t>Vedení uzemňovací v zemi FeZn do 120 mm2 včetně pásku FeZn 30 x 4 mm</t>
  </si>
  <si>
    <t>210220022RT1</t>
  </si>
  <si>
    <t>Vedení uzemňovací v zemi FeZn, D 8 - 10 mm včetně drátu FeZn 10 mm</t>
  </si>
  <si>
    <t>210220301RT1</t>
  </si>
  <si>
    <t>Svorka hromosvodová do 2 šroubů /SS, SZ, SO/ včetně dodávky svorky SO</t>
  </si>
  <si>
    <t>210810006RT3</t>
  </si>
  <si>
    <t>Kabel CYKY-m 750 V 3 x 2,5 mm2 volně uložený včetně dodávky CYKY 3Cx2.5</t>
  </si>
  <si>
    <t>210810017RT2</t>
  </si>
  <si>
    <t>Kabel CYKY-m 750 V 5 žil 4 až 16 mm, volně uložený včetně dodávky kabelu 5x6 mm2</t>
  </si>
  <si>
    <t>31673300.A</t>
  </si>
  <si>
    <t>Stožár ocelový žárově zinkovaný SB5</t>
  </si>
  <si>
    <t>31677718</t>
  </si>
  <si>
    <t>Výložník ocelový žárově zinkovaný na SB5 dl. 500 mm</t>
  </si>
  <si>
    <t>31678610.A</t>
  </si>
  <si>
    <t>Rozvodnice stožárová 721/s - Al</t>
  </si>
  <si>
    <t>35814027.A</t>
  </si>
  <si>
    <t>Svítidlo LED na výložník 240 V 4930 lm, 4500K, 112 lm/W, IP67</t>
  </si>
  <si>
    <t>460050703R00</t>
  </si>
  <si>
    <t>Jáma do 2 m3 pro stožár veřejného osvětlení, hor.3 +elektorměrový rozvaděč</t>
  </si>
  <si>
    <t>5*0,3*0,3*0,8</t>
  </si>
  <si>
    <t>460100001R00</t>
  </si>
  <si>
    <t xml:space="preserve">Pouzdrový základ 250x800 mm mimo osu trasy </t>
  </si>
  <si>
    <t>Jámy stožáry VO:0,36</t>
  </si>
  <si>
    <t>vytlačená zemina:86*0,35*0,1</t>
  </si>
  <si>
    <t>3,37*1,8</t>
  </si>
  <si>
    <t>SO01-2.2 Provozovna - Elektroinstalace - venkovní osvětlení</t>
  </si>
  <si>
    <t>210220101RT3</t>
  </si>
  <si>
    <t>Vodiče svodové FeZn D do 10,Al 10,Cu 8 +podpěry včetně dodávky drátu FeZn 8 mm + PV01</t>
  </si>
  <si>
    <t>210220101RT4</t>
  </si>
  <si>
    <t>Vodiče svodové FeZn D do 10,Al 10,Cu 8 +podpěry včetně dodávky drátu FeZn 10 mm + PV 21</t>
  </si>
  <si>
    <t>210220301RT2</t>
  </si>
  <si>
    <t>Svorka hromosvodová do 2 šroubů /SS, SZ, SO/ včetně dodávky svorky SS</t>
  </si>
  <si>
    <t>210220301RT3</t>
  </si>
  <si>
    <t>Svorka hromosvodová do 2 šroubů /SS, SZ, SO/ včetně dodávky svorky SZ</t>
  </si>
  <si>
    <t>210220302RT1</t>
  </si>
  <si>
    <t>Svorka hromosvodová nad 2 šrouby /ST, SJ, SR, atd/ včetně dodávky svorky SR 2b Fe pro pásek 30x4 mm</t>
  </si>
  <si>
    <t>210220302RT2</t>
  </si>
  <si>
    <t>Svorka hromosvodová nad 2 šrouby /ST, SJ, SR, atd/ včetně dodávky svorky SR 3a Fe</t>
  </si>
  <si>
    <t>210220302RT3</t>
  </si>
  <si>
    <t>Svorka hromosvodová nad 2 šrouby /ST, SJ, SR, atd/ včetně dodávky svorky SK pro vodič d 6-10 mm</t>
  </si>
  <si>
    <t>210220372RT1</t>
  </si>
  <si>
    <t>Úhelník ochranný nebo trubka s držáky do zdiva včetně ochran.úhelníku + 2 držáky do zdi</t>
  </si>
  <si>
    <t>210220401RT1</t>
  </si>
  <si>
    <t>Označení svodu štítky, smaltované, umělá hmota včetně dodávky štítku</t>
  </si>
  <si>
    <t>210220431R00</t>
  </si>
  <si>
    <t xml:space="preserve">Tvarování montážního dílu jímače, ochr.trubky,úhel </t>
  </si>
  <si>
    <t>SO01-2.3 Provozovna - Elektroinstalace - hromosvod</t>
  </si>
  <si>
    <t>SO01-2.4 Provozovna - Elektroinstalace - silnoproud</t>
  </si>
  <si>
    <t>210010003RT1</t>
  </si>
  <si>
    <t>Trubka ohebná pod omítku, typ 23.. 23 mm včetně dodávky trubky PVC 2323</t>
  </si>
  <si>
    <t>210010004RT1</t>
  </si>
  <si>
    <t>Trubka ohebná pod omítku, typ 23.. 29 mm včetně dodávky trubky PVC 2329</t>
  </si>
  <si>
    <t>210010301RT1</t>
  </si>
  <si>
    <t>Krabice přístrojová KP 68, KZ 3, bez zapojení vč.dodávky KP 68/2, KU 1901+2xšroub</t>
  </si>
  <si>
    <t>210010311RT1</t>
  </si>
  <si>
    <t>Krabice odbočná KO 68, bez zapojení-kruhová včetně dodávky 1902+víčko</t>
  </si>
  <si>
    <t>210010312RT1</t>
  </si>
  <si>
    <t>Krabice odbočná KO 97, bez zapojení-kruhová včetně dodávky KO 97+víčko</t>
  </si>
  <si>
    <t>210010313RT1</t>
  </si>
  <si>
    <t>Krabice odbočná KO 125, bez zapojení-čtvercová vč.dodávky KO 125+víčko</t>
  </si>
  <si>
    <t>210010351RT1</t>
  </si>
  <si>
    <t>Rozvodka krabicová z lis. izol. 6455-11 do 4 mm2 včetně dodávky krabice 6455-11</t>
  </si>
  <si>
    <t>210100001R00</t>
  </si>
  <si>
    <t xml:space="preserve">Ukončení vodičů v rozvaděči + zapojení do 2,5 mm2 </t>
  </si>
  <si>
    <t>210100003R00</t>
  </si>
  <si>
    <t xml:space="preserve">Ukončení vodičů v rozvaděči + zapojení do 16 mm2 </t>
  </si>
  <si>
    <t>210100005R00</t>
  </si>
  <si>
    <t xml:space="preserve">Ukončení vodičů v rozvaděči + zapojení do 35 mm2 </t>
  </si>
  <si>
    <t>210100096U00</t>
  </si>
  <si>
    <t xml:space="preserve">Ukončení vodičů svorkovnice -2,5mm2 </t>
  </si>
  <si>
    <t>210100097U00</t>
  </si>
  <si>
    <t xml:space="preserve">Ukončení vodičů svorkovnice -4mm2 </t>
  </si>
  <si>
    <t>210100098U00</t>
  </si>
  <si>
    <t xml:space="preserve">Ukončení vodičů svorkovnice -6mm2 </t>
  </si>
  <si>
    <t>210110001RT1</t>
  </si>
  <si>
    <t>Spínač nástěnný jednopól.- řaz. 1, obyč.prostředí včetně dodávky spínače 3553-A01340</t>
  </si>
  <si>
    <t>210110003RT1</t>
  </si>
  <si>
    <t>Spínač nástěnný seriový - řaz. 5, obyč.prostředí včetně dodávky spínače 3553-05929</t>
  </si>
  <si>
    <t>210110004RT1</t>
  </si>
  <si>
    <t>Spínač nástěnný střídavý - řaz. 6, obyč.prostředí včetně dodávky spínače 3553-06929</t>
  </si>
  <si>
    <t>210110005RT1</t>
  </si>
  <si>
    <t>Spínač nástěnný křížový - řaz. 7, obyč.prostředí včetně dodávky spínače 3553-07629</t>
  </si>
  <si>
    <t>210110021RT1</t>
  </si>
  <si>
    <t>Spínač nástěnný jednopól.- řaz. 1, venkovní včetně dodávky spínače 3558-01750</t>
  </si>
  <si>
    <t>210110023R00</t>
  </si>
  <si>
    <t>Spínač nástěnný seriový - řaz. 5, venkovní včetně dodávky spínače 3558-05750</t>
  </si>
  <si>
    <t>210110024R00</t>
  </si>
  <si>
    <t>Spínač nástěnný střídavý - řaz. 6, venkovní včetně dodávky spínače 3558-06750</t>
  </si>
  <si>
    <t>210110040RT2</t>
  </si>
  <si>
    <t>Spínač zapuštěný jednopólový + doutnavka včetně dodávky 3553-23289 orient. doutnavky</t>
  </si>
  <si>
    <t>210110082RT1</t>
  </si>
  <si>
    <t>Spínač sporákový zapuštěný 39563 - 23C včetně dodávky spínače 39563-23</t>
  </si>
  <si>
    <t>210111011RT1</t>
  </si>
  <si>
    <t>Zásuvka domovní zapuštěná - přepěťová ochrana včetně dodávky zásuvky 5512-2249</t>
  </si>
  <si>
    <t>210111011RT2</t>
  </si>
  <si>
    <t>Zásuvka domovní zapuštěná - provedení 2P+PE včetně dodávky zásuvky 5517-2389</t>
  </si>
  <si>
    <t>210111014RT2</t>
  </si>
  <si>
    <t>Zásuvka domovní zapuštěná - provedení 2x (2P+PE) včetně dodávky zásuvky 5512C-2349</t>
  </si>
  <si>
    <t>210111031RT2</t>
  </si>
  <si>
    <t>Zásuvka domovní v krabici - 2P+PE, venkovní včetně dodávky zásuvky 5518-2929</t>
  </si>
  <si>
    <t>210190005R00</t>
  </si>
  <si>
    <t xml:space="preserve">Montáž rozvodnic do váhy 200 kg </t>
  </si>
  <si>
    <t>210201001R00</t>
  </si>
  <si>
    <t xml:space="preserve">Svítidlo zářivkové 2312001, 2x40 W, stropní </t>
  </si>
  <si>
    <t>210220321RT1</t>
  </si>
  <si>
    <t>Svorka na potrubí Bernard, včetně Cu pásku včetně dodávky svorky + Cu pásku</t>
  </si>
  <si>
    <t>210800101RT1</t>
  </si>
  <si>
    <t>Kabel CYKY 750 V 2x1,5 mm2 uložený pod omítkou včetně dodávky kabelu</t>
  </si>
  <si>
    <t>210800105RT1</t>
  </si>
  <si>
    <t>Kabel CYKY 750 V 3x1,5 mm2 uložený pod omítkou včetně dodávky kabelu</t>
  </si>
  <si>
    <t>210800106RT1</t>
  </si>
  <si>
    <t>Kabel CYKY 750 V 3x2,5 mm2 uložený pod omítkou včetně dodávky kabelu</t>
  </si>
  <si>
    <t>210800109RT1</t>
  </si>
  <si>
    <t>Kabel CYKY 750 V 4x1,5 mm2 uložený pod omítkou včetně dodávky kabelu</t>
  </si>
  <si>
    <t>210800115RT1</t>
  </si>
  <si>
    <t>Kabel CYKY 750 V 5x1,5 mm2 uložený pod omítkou včetně dodávky kabelu</t>
  </si>
  <si>
    <t>210800116RT1</t>
  </si>
  <si>
    <t>Kabel CYKY 750 V 5x2,5 mm2 uložený pod omítkou včetně dodávky kabelu</t>
  </si>
  <si>
    <t>210800118RT1</t>
  </si>
  <si>
    <t>Kabel CYKY 750 V 5 žil uložený pod omítkou včetně dodávky kabelu 5x6 mm2</t>
  </si>
  <si>
    <t>210800118RT2</t>
  </si>
  <si>
    <t>Kabel CYKY 750 V 5 žil uložený pod omítkou včetně dodávky kabelu 5x10 mm2</t>
  </si>
  <si>
    <t>210800118RT3</t>
  </si>
  <si>
    <t>Kabel CYKY 750 V 5 žil uložený pod omítkou včetně dodávky kabelu 5x16 mm2</t>
  </si>
  <si>
    <t>210800546RT1</t>
  </si>
  <si>
    <t>Vodič nn a vn CY 4 mm2 uložený pevně včetně dodávky vodiče CY 4</t>
  </si>
  <si>
    <t>210800547RT1</t>
  </si>
  <si>
    <t>Vodič nn a vn CY 6 mm2 uložený pevně včetně dodávky vodiče CY 6</t>
  </si>
  <si>
    <t>210800549RT1</t>
  </si>
  <si>
    <t>Vodič nn a vn CY 16 mm2 uložený pevně včetně dodávky vodiče CY 16</t>
  </si>
  <si>
    <t>210800550RT1</t>
  </si>
  <si>
    <t>Vodič nn a vn CY 25 mm2 uložený pevně včetně dodávky vodiče CY 25</t>
  </si>
  <si>
    <t>210800551U00</t>
  </si>
  <si>
    <t xml:space="preserve">Mtž Cu vodič CY 35mm2 pevně </t>
  </si>
  <si>
    <t>210802428RT1</t>
  </si>
  <si>
    <t>Šňůra CGSG 5 x 2,50 mm2 volně uložená včetně dodávky šňůry CGSG 5Cx2,5</t>
  </si>
  <si>
    <t>210810110RT1</t>
  </si>
  <si>
    <t>Kabel CYKY-m 1 kV 4x35 pevně uložený včetně dodávky kabelu</t>
  </si>
  <si>
    <t>210950101RT1</t>
  </si>
  <si>
    <t>Štítek označovací na kabel včetně dodávky štítku 6035-2k</t>
  </si>
  <si>
    <t>211010001R00</t>
  </si>
  <si>
    <t xml:space="preserve">Osazení hmoždinky do cihlového zdiva, HM 6 </t>
  </si>
  <si>
    <t>211010002R00</t>
  </si>
  <si>
    <t xml:space="preserve">Osazení hmoždinky do cihlového zdiva, HM 8 </t>
  </si>
  <si>
    <t>211010003R00</t>
  </si>
  <si>
    <t xml:space="preserve">Osazení hmoždinky do cihlového zdiva, HM 10 </t>
  </si>
  <si>
    <t>Svítidlo LED přisazené 1x12W, snínítko opál mat plechová bílá montura, IP20</t>
  </si>
  <si>
    <t>Svítidlo LED přisazené 1x16W,stínítko opál mat plechová bílá montura, IP20</t>
  </si>
  <si>
    <t>KRABICE PODLAHOVÁ PRO ZÁSUVKY 18 MODULŮ</t>
  </si>
  <si>
    <t>ZÁSUVKA 230V DO PODLAHOVÉ KRABICE JEDNODUCHÁ PŘEPĚŤOVÁ OCHRANA</t>
  </si>
  <si>
    <t xml:space="preserve">ČASOVÝ SPÍNAČ CS3-1B </t>
  </si>
  <si>
    <t>ZÁSUVKA 230V DO PODLAHOVÉ KRABICE JEDNODUCHÁ</t>
  </si>
  <si>
    <t>Svítidlo zářivkové stropní 4x36W, mřížka matná elektronický předřadník, IP20</t>
  </si>
  <si>
    <t>Svítidlo zářivkové nouzové 6W s piktogramem EXIT a vyznačením směru úniku, IP44, baterie 1 hodina</t>
  </si>
  <si>
    <t xml:space="preserve">ČASOVÝ SPÍNAČ CS3-1 </t>
  </si>
  <si>
    <t>ZÁSUVKOVÁ SKŘÍŇ, IP65, In=40A, PROUD.CHRANIČ 30mA,1x400V/32A/5p,2x400V/16A/5p,2x230V</t>
  </si>
  <si>
    <t>Svítidlo zářivkové nouzové 9W s piktogramem EXIT a vyznačením směru úniku, IP65, baterie 1 hodina</t>
  </si>
  <si>
    <t>Svítidlo zář. přisazené 1x18W/E27, černá IP65 speciální úsporná zářivka 18W/E27 časté spínání</t>
  </si>
  <si>
    <t>Svítidlo zářivkové přisazené plastové 1x22W bílý opálový kryt, IP44</t>
  </si>
  <si>
    <t>Svítidlo zářivkové pod kuchyňskou linku 1x24W IP20</t>
  </si>
  <si>
    <t>Svítidlo zářivkové stropní 2x58W polykarbonátový kryt, elektronický předřadník, IP6</t>
  </si>
  <si>
    <t>Svítidlo zářivkové stropní 2x36W,mřížka matná elektronický předřadník, IP20</t>
  </si>
  <si>
    <t xml:space="preserve">Rozvaděč RP dle specifikace </t>
  </si>
  <si>
    <t xml:space="preserve">Dodávka rozvaděče RH dle specifikace </t>
  </si>
  <si>
    <t>120      R00</t>
  </si>
  <si>
    <t xml:space="preserve">Přesun do zóny         individualní </t>
  </si>
  <si>
    <t>Kč</t>
  </si>
  <si>
    <t>203      R00</t>
  </si>
  <si>
    <t xml:space="preserve">Zednické výpomoci M 21 podle čl. 13-5a </t>
  </si>
  <si>
    <t>6</t>
  </si>
  <si>
    <t>210802302RT1</t>
  </si>
  <si>
    <t>Šňůra CYSY 2 x 1 mm2 volně uložená včetně dodávky šňůry CYSY 2Ax1</t>
  </si>
  <si>
    <t>210803505R00</t>
  </si>
  <si>
    <t xml:space="preserve">Kabel vf koaxiální VCEOY  75-7,25 mm2 volně ulož. </t>
  </si>
  <si>
    <t>Kamerový systém</t>
  </si>
  <si>
    <t xml:space="preserve">Zdroj pro kamery 12V 5,41A </t>
  </si>
  <si>
    <t xml:space="preserve">HDD pro DVR </t>
  </si>
  <si>
    <t>Full HD-SDI CCTV kamera IR přísvit VF MP objektiv 72ks IR LED dosah 60m, 2,1MP 1/3“ CMOS</t>
  </si>
  <si>
    <t xml:space="preserve">Oživení systému </t>
  </si>
  <si>
    <t>klpl.</t>
  </si>
  <si>
    <t>Hybridní SD/HD-SDI DVR, Real-time 4k Full HDDVR 1920X1080p 400FPS2x SATA + e-SATA,podpora iPhone</t>
  </si>
  <si>
    <t>Přístup.systém</t>
  </si>
  <si>
    <t xml:space="preserve">Řídící jednotka pro 2 čtečky v krytu </t>
  </si>
  <si>
    <t xml:space="preserve">Čtečka karet EDK-4B </t>
  </si>
  <si>
    <t xml:space="preserve">Kabel Belden FTP cat 5E venkovní </t>
  </si>
  <si>
    <t xml:space="preserve">Zdroj  12V 2A </t>
  </si>
  <si>
    <t>Rozvod dat</t>
  </si>
  <si>
    <t xml:space="preserve">Ukončení kabelu UTP </t>
  </si>
  <si>
    <t xml:space="preserve">Kabel datový stíněný, BELDEN FTP cat 5e </t>
  </si>
  <si>
    <t xml:space="preserve">Svaření vláken </t>
  </si>
  <si>
    <t xml:space="preserve">Datová zásuvka cat.5e </t>
  </si>
  <si>
    <t xml:space="preserve">Měření vláken </t>
  </si>
  <si>
    <t xml:space="preserve">Měření segmentu vč.protokolu </t>
  </si>
  <si>
    <t xml:space="preserve">Patch cord 2x LC/LC 50/125 1m </t>
  </si>
  <si>
    <t xml:space="preserve">Drobný materiál, příchytky </t>
  </si>
  <si>
    <t xml:space="preserve">19" Patch panel 1U </t>
  </si>
  <si>
    <t xml:space="preserve">Rozvaděč Delta </t>
  </si>
  <si>
    <t xml:space="preserve">Optická vana s čelem LC </t>
  </si>
  <si>
    <t xml:space="preserve">Pigtail LC 50/125 </t>
  </si>
  <si>
    <t xml:space="preserve">Zakončení pigtailu v optické vaně </t>
  </si>
  <si>
    <t xml:space="preserve">Optický kabel  50/125  / 4 vlákno venkovní </t>
  </si>
  <si>
    <t>Rzvod dat</t>
  </si>
  <si>
    <t xml:space="preserve">19" napáj.panel 8x230V 16A s vyp. </t>
  </si>
  <si>
    <t>Systém EZS</t>
  </si>
  <si>
    <t xml:space="preserve">Koncentrátor 6zón </t>
  </si>
  <si>
    <t xml:space="preserve">Box pro expandery </t>
  </si>
  <si>
    <t xml:space="preserve">Nastavení a oživení </t>
  </si>
  <si>
    <t xml:space="preserve">PIR detektor </t>
  </si>
  <si>
    <t xml:space="preserve">AKU 12V 7,5Ah </t>
  </si>
  <si>
    <t xml:space="preserve">Kryt + TRN50VA </t>
  </si>
  <si>
    <t xml:space="preserve">Vnitřní siréna </t>
  </si>
  <si>
    <t xml:space="preserve">LCD  klávesnice </t>
  </si>
  <si>
    <t>M22</t>
  </si>
  <si>
    <t>Montáž sdělovací a zabezp. techniky</t>
  </si>
  <si>
    <t>220280221U00</t>
  </si>
  <si>
    <t xml:space="preserve">Mtž kabel SYKFY 5x2x05 v trubce </t>
  </si>
  <si>
    <t>34121050</t>
  </si>
  <si>
    <t>Kabel sdělovací s Cu jádrem SYKFY 5 x 2 x 0,50 mm</t>
  </si>
  <si>
    <t>34121055</t>
  </si>
  <si>
    <t>Kabel sdělovací s Cu jádrem SYKFY 6 x 2 x 0,5 mm</t>
  </si>
  <si>
    <t>SO01-2.5 Provozovna - Elektroinstalace - slaboproud</t>
  </si>
  <si>
    <t>210010021RT1</t>
  </si>
  <si>
    <t>Trubka tuhá z PVC uložená pevně, 16 mm včetně dodávky trubky 1516</t>
  </si>
  <si>
    <t>210020322R00</t>
  </si>
  <si>
    <t xml:space="preserve">Korýtko kabelové z PVC 40x40 mm </t>
  </si>
  <si>
    <t>211800711R00</t>
  </si>
  <si>
    <t xml:space="preserve">Kabel JYTY-Cu folie pevně uložený, 2x1 mm </t>
  </si>
  <si>
    <t>211800712R00</t>
  </si>
  <si>
    <t xml:space="preserve">Kabel JYTY-Cu folie pevně uložený, 4x1 mm </t>
  </si>
  <si>
    <t>Polní instrumen</t>
  </si>
  <si>
    <t xml:space="preserve">Snímač úniku plynu </t>
  </si>
  <si>
    <t xml:space="preserve">Plovákový spínač zaplavení </t>
  </si>
  <si>
    <t xml:space="preserve">Snímač  teploty příložný, charakteristika NTC </t>
  </si>
  <si>
    <t>Vlnovcový regulátor tlaku, přepínací kontakt rozsah 0,1…10Bar</t>
  </si>
  <si>
    <t xml:space="preserve">Houkačka </t>
  </si>
  <si>
    <t xml:space="preserve">Snímač teploty prostorový </t>
  </si>
  <si>
    <t xml:space="preserve">Snímač  teploty kabelový,  charakteristika NTC </t>
  </si>
  <si>
    <t xml:space="preserve">Výrobní dokumentace rozvaděčů </t>
  </si>
  <si>
    <t xml:space="preserve">Pomocný el.instalční materiál </t>
  </si>
  <si>
    <t xml:space="preserve">Dokumentace skutečného provedení </t>
  </si>
  <si>
    <t xml:space="preserve">Montáž prvků MaR </t>
  </si>
  <si>
    <t xml:space="preserve">Zaučení obsluhy </t>
  </si>
  <si>
    <t>Rozváděč DT4</t>
  </si>
  <si>
    <t xml:space="preserve">Rozšiřující modul I/O, 4AO, komunikace LONWorks </t>
  </si>
  <si>
    <t xml:space="preserve">Rozšiřující modul I/O, 10DI, komunikace LONWorks </t>
  </si>
  <si>
    <t xml:space="preserve">Ukončovací modul sběrnice LON </t>
  </si>
  <si>
    <t>Uživatelský software pro DDC regulátor parametrizace</t>
  </si>
  <si>
    <t>d.b.</t>
  </si>
  <si>
    <t xml:space="preserve">Rozšiřující modul I/O, 8AI, komunikace LONWorks </t>
  </si>
  <si>
    <t xml:space="preserve">Rozšiřující modul I/O, 4DO, komunikace LONWorks </t>
  </si>
  <si>
    <t>Rozváděče</t>
  </si>
  <si>
    <t>Rozváděč MaR pro vytápění, nástěnné provedení 72Modulů, Plast, Pi=1kW, IP 43/20</t>
  </si>
  <si>
    <t>34121550</t>
  </si>
  <si>
    <t>Kabel sdělovací s Cu jádrem JYTY 2 x 1 mm</t>
  </si>
  <si>
    <t>34121554</t>
  </si>
  <si>
    <t>Kabel sdělovací s Cu jádrem JYTY 4 x 1 mm</t>
  </si>
  <si>
    <t>34571920</t>
  </si>
  <si>
    <t>Lišta hranatá LH 40x40</t>
  </si>
  <si>
    <t>SO01-2.6 Provozovna - Elektroinstalace - MaR</t>
  </si>
  <si>
    <t>7</t>
  </si>
  <si>
    <t>čidlo metanu</t>
  </si>
  <si>
    <t>pro rozšíření systému ve stávající provozovně - HONEYWELL</t>
  </si>
  <si>
    <t>pro rozšíření systému výrobní hala - systém FULL HD-SDI TV LOGIC</t>
  </si>
  <si>
    <t>pro rozšíření systému výrobní hala - systém ESTELAR</t>
  </si>
  <si>
    <t>pro rozšíření systému výrobní hala - systém DIGIPLEX</t>
  </si>
  <si>
    <t>pro rozšíření systému výrobní hala - systém HONEYWELL</t>
  </si>
  <si>
    <t>Podlahový box 8xdatová zásuvka, 4x zásuvka 230 V, dodávka, montáž včetně chráničky DN50 délky 3m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</si>
</sst>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/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6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/>
    <xf numFmtId="0" fontId="5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3" fontId="7" fillId="4" borderId="13" xfId="0" applyNumberFormat="1" applyFont="1" applyFill="1" applyBorder="1" applyAlignment="1">
      <alignment horizontal="right" vertical="center"/>
    </xf>
    <xf numFmtId="3" fontId="7" fillId="4" borderId="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2" fillId="0" borderId="5" xfId="0" applyNumberFormat="1" applyFont="1" applyBorder="1"/>
    <xf numFmtId="49" fontId="9" fillId="0" borderId="4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5" fillId="3" borderId="1" xfId="0" applyFont="1" applyFill="1" applyBorder="1" applyAlignment="1">
      <alignment vertical="center"/>
    </xf>
    <xf numFmtId="49" fontId="5" fillId="3" borderId="18" xfId="0" applyNumberFormat="1" applyFont="1" applyFill="1" applyBorder="1" applyAlignment="1">
      <alignment horizontal="left" vertical="center"/>
    </xf>
    <xf numFmtId="0" fontId="5" fillId="3" borderId="18" xfId="0" applyFont="1" applyFill="1" applyBorder="1" applyAlignment="1">
      <alignment vertical="center"/>
    </xf>
    <xf numFmtId="165" fontId="4" fillId="3" borderId="19" xfId="0" applyNumberFormat="1" applyFont="1" applyFill="1" applyBorder="1"/>
    <xf numFmtId="3" fontId="5" fillId="3" borderId="15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 vertical="center"/>
    </xf>
    <xf numFmtId="0" fontId="2" fillId="0" borderId="0" xfId="1" applyFont="1"/>
    <xf numFmtId="0" fontId="12" fillId="0" borderId="0" xfId="1" applyFont="1" applyAlignment="1">
      <alignment horizontal="centerContinuous"/>
    </xf>
    <xf numFmtId="0" fontId="13" fillId="0" borderId="0" xfId="1" applyFont="1" applyAlignment="1">
      <alignment horizontal="centerContinuous"/>
    </xf>
    <xf numFmtId="0" fontId="13" fillId="0" borderId="0" xfId="1" applyFont="1" applyAlignment="1">
      <alignment horizontal="right"/>
    </xf>
    <xf numFmtId="0" fontId="8" fillId="0" borderId="22" xfId="1" applyFont="1" applyBorder="1"/>
    <xf numFmtId="0" fontId="2" fillId="0" borderId="22" xfId="1" applyFont="1" applyBorder="1"/>
    <xf numFmtId="0" fontId="4" fillId="0" borderId="23" xfId="1" applyFont="1" applyBorder="1" applyAlignment="1">
      <alignment horizontal="right"/>
    </xf>
    <xf numFmtId="0" fontId="2" fillId="0" borderId="22" xfId="1" applyFont="1" applyBorder="1" applyAlignment="1">
      <alignment horizontal="left"/>
    </xf>
    <xf numFmtId="0" fontId="2" fillId="0" borderId="24" xfId="1" applyFont="1" applyBorder="1"/>
    <xf numFmtId="0" fontId="8" fillId="0" borderId="27" xfId="1" applyFont="1" applyBorder="1"/>
    <xf numFmtId="0" fontId="2" fillId="0" borderId="27" xfId="1" applyFont="1" applyBorder="1"/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4" fillId="2" borderId="15" xfId="1" applyNumberFormat="1" applyFont="1" applyFill="1" applyBorder="1"/>
    <xf numFmtId="0" fontId="4" fillId="2" borderId="3" xfId="1" applyFont="1" applyFill="1" applyBorder="1" applyAlignment="1">
      <alignment horizontal="center"/>
    </xf>
    <xf numFmtId="0" fontId="4" fillId="2" borderId="3" xfId="1" applyNumberFormat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8" fillId="0" borderId="17" xfId="1" applyFont="1" applyBorder="1" applyAlignment="1">
      <alignment horizontal="center"/>
    </xf>
    <xf numFmtId="49" fontId="8" fillId="0" borderId="17" xfId="1" applyNumberFormat="1" applyFont="1" applyBorder="1" applyAlignment="1">
      <alignment horizontal="left"/>
    </xf>
    <xf numFmtId="0" fontId="8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2" xfId="1" applyNumberFormat="1" applyFont="1" applyBorder="1" applyAlignment="1">
      <alignment horizontal="right"/>
    </xf>
    <xf numFmtId="0" fontId="2" fillId="0" borderId="3" xfId="1" applyNumberFormat="1" applyFont="1" applyBorder="1"/>
    <xf numFmtId="0" fontId="9" fillId="0" borderId="16" xfId="1" applyFont="1" applyBorder="1" applyAlignment="1">
      <alignment horizontal="center" vertical="top"/>
    </xf>
    <xf numFmtId="49" fontId="9" fillId="0" borderId="16" xfId="1" applyNumberFormat="1" applyFont="1" applyBorder="1" applyAlignment="1">
      <alignment horizontal="left" vertical="top"/>
    </xf>
    <xf numFmtId="0" fontId="9" fillId="0" borderId="16" xfId="1" applyFont="1" applyBorder="1" applyAlignment="1">
      <alignment vertical="top" wrapText="1"/>
    </xf>
    <xf numFmtId="49" fontId="9" fillId="0" borderId="16" xfId="1" applyNumberFormat="1" applyFont="1" applyBorder="1" applyAlignment="1">
      <alignment horizontal="center" shrinkToFit="1"/>
    </xf>
    <xf numFmtId="4" fontId="9" fillId="0" borderId="16" xfId="1" applyNumberFormat="1" applyFont="1" applyBorder="1" applyAlignment="1">
      <alignment horizontal="right"/>
    </xf>
    <xf numFmtId="4" fontId="9" fillId="0" borderId="16" xfId="1" applyNumberFormat="1" applyFont="1" applyBorder="1"/>
    <xf numFmtId="0" fontId="4" fillId="0" borderId="17" xfId="1" applyFont="1" applyBorder="1" applyAlignment="1">
      <alignment horizontal="center"/>
    </xf>
    <xf numFmtId="49" fontId="4" fillId="0" borderId="17" xfId="1" applyNumberFormat="1" applyFont="1" applyBorder="1" applyAlignment="1">
      <alignment horizontal="right"/>
    </xf>
    <xf numFmtId="4" fontId="14" fillId="5" borderId="32" xfId="1" applyNumberFormat="1" applyFont="1" applyFill="1" applyBorder="1" applyAlignment="1">
      <alignment horizontal="right" wrapText="1"/>
    </xf>
    <xf numFmtId="0" fontId="14" fillId="5" borderId="4" xfId="1" applyFont="1" applyFill="1" applyBorder="1" applyAlignment="1">
      <alignment horizontal="left" wrapText="1"/>
    </xf>
    <xf numFmtId="0" fontId="14" fillId="0" borderId="5" xfId="0" applyFont="1" applyBorder="1" applyAlignment="1">
      <alignment horizontal="right"/>
    </xf>
    <xf numFmtId="0" fontId="2" fillId="2" borderId="15" xfId="1" applyFont="1" applyFill="1" applyBorder="1" applyAlignment="1">
      <alignment horizontal="center"/>
    </xf>
    <xf numFmtId="49" fontId="16" fillId="2" borderId="15" xfId="1" applyNumberFormat="1" applyFont="1" applyFill="1" applyBorder="1" applyAlignment="1">
      <alignment horizontal="left"/>
    </xf>
    <xf numFmtId="0" fontId="16" fillId="2" borderId="1" xfId="1" applyFont="1" applyFill="1" applyBorder="1"/>
    <xf numFmtId="0" fontId="2" fillId="2" borderId="2" xfId="1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right"/>
    </xf>
    <xf numFmtId="4" fontId="2" fillId="2" borderId="3" xfId="1" applyNumberFormat="1" applyFont="1" applyFill="1" applyBorder="1" applyAlignment="1">
      <alignment horizontal="right"/>
    </xf>
    <xf numFmtId="4" fontId="8" fillId="2" borderId="15" xfId="1" applyNumberFormat="1" applyFont="1" applyFill="1" applyBorder="1"/>
    <xf numFmtId="0" fontId="1" fillId="0" borderId="0" xfId="0" applyFont="1"/>
    <xf numFmtId="4" fontId="1" fillId="0" borderId="0" xfId="0" applyNumberFormat="1" applyFont="1"/>
    <xf numFmtId="0" fontId="17" fillId="0" borderId="0" xfId="1" applyFont="1" applyFill="1" applyBorder="1" applyAlignment="1">
      <alignment vertical="top" wrapText="1"/>
    </xf>
    <xf numFmtId="0" fontId="9" fillId="0" borderId="16" xfId="1" applyFont="1" applyFill="1" applyBorder="1" applyAlignment="1">
      <alignment vertical="top" wrapText="1"/>
    </xf>
    <xf numFmtId="0" fontId="9" fillId="0" borderId="4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49" fontId="14" fillId="5" borderId="30" xfId="1" applyNumberFormat="1" applyFont="1" applyFill="1" applyBorder="1" applyAlignment="1">
      <alignment horizontal="left" wrapText="1"/>
    </xf>
    <xf numFmtId="49" fontId="15" fillId="0" borderId="31" xfId="0" applyNumberFormat="1" applyFont="1" applyBorder="1" applyAlignment="1">
      <alignment horizontal="left" wrapText="1"/>
    </xf>
    <xf numFmtId="0" fontId="11" fillId="0" borderId="0" xfId="1" applyFont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49" fontId="2" fillId="0" borderId="25" xfId="1" applyNumberFormat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eck&#253;%20Pavel/Documents/1)CN/1)P&#345;&#237;prava/16-131)Svit&#225;vka-&#352;KOL&#205;C&#205;%20ST&#344;EDISKO%20SPOLE&#268;NOSTI%20M%20D%20Let/1)zad&#225;n&#237;/SO01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eck&#253;%20Pavel/Documents/1)CN/1)P&#345;&#237;prava/16-131)Svit&#225;vka-&#352;KOL&#205;C&#205;%20ST&#344;EDISKO%20SPOLE&#268;NOSTI%20M%20D%20Let/1)zad&#225;n&#237;/SO01-2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eck&#253;%20Pavel/Documents/1)CN/1)P&#345;&#237;prava/16-131)Svit&#225;vka-&#352;KOL&#205;C&#205;%20ST&#344;EDISKO%20SPOLE&#268;NOSTI%20M%20D%20Let/1)zad&#225;n&#237;/SO01-2.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eck&#253;%20Pavel/Documents/1)CN/1)P&#345;&#237;prava/16-131)Svit&#225;vka-&#352;KOL&#205;C&#205;%20ST&#344;EDISKO%20SPOLE&#268;NOSTI%20M%20D%20Let/1)zad&#225;n&#237;/SO01-2.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eck&#253;%20Pavel/Documents/1)CN/1)P&#345;&#237;prava/16-131)Svit&#225;vka-&#352;KOL&#205;C&#205;%20ST&#344;EDISKO%20SPOLE&#268;NOSTI%20M%20D%20Let/1)zad&#225;n&#237;/SO01-2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eck&#253;%20Pavel/Documents/1)CN/1)P&#345;&#237;prava/16-131)Svit&#225;vka-&#352;KOL&#205;C&#205;%20ST&#344;EDISKO%20SPOLE&#268;NOSTI%20M%20D%20Let/1)zad&#225;n&#237;/SO01-2.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eck&#253;%20Pavel/Documents/1)CN/1)P&#345;&#237;prava/16-131)Svit&#225;vka-&#352;KOL&#205;C&#205;%20ST&#344;EDISKO%20SPOLE&#268;NOSTI%20M%20D%20Let/1)zad&#225;n&#237;/SO01-2.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SO01</v>
          </cell>
          <cell r="C5" t="str">
            <v>Provozovna</v>
          </cell>
        </row>
        <row r="7">
          <cell r="A7" t="str">
            <v>2015/006</v>
          </cell>
          <cell r="C7" t="str">
            <v>MD LET Svitávka - školící středisko</v>
          </cell>
        </row>
      </sheetData>
      <sheetData sheetId="1">
        <row r="1">
          <cell r="H1">
            <v>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>
        <row r="1">
          <cell r="H1">
            <v>2.1</v>
          </cell>
        </row>
        <row r="2">
          <cell r="G2" t="str">
            <v>Elektroinstalace - přípojka NN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>
        <row r="1">
          <cell r="H1">
            <v>2.2000000000000002</v>
          </cell>
        </row>
        <row r="2">
          <cell r="G2" t="str">
            <v>Elektroinstalace - venkovní osvětlení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>
        <row r="1">
          <cell r="H1">
            <v>2.2999999999999998</v>
          </cell>
        </row>
        <row r="2">
          <cell r="G2" t="str">
            <v>Elektroinstalace - hromosvod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>
        <row r="1">
          <cell r="H1">
            <v>2.4</v>
          </cell>
        </row>
        <row r="2">
          <cell r="G2" t="str">
            <v>Elektroinstalace - silnoproud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>
        <row r="1">
          <cell r="H1">
            <v>2.5</v>
          </cell>
        </row>
        <row r="2">
          <cell r="G2" t="str">
            <v>Elektroinstalace - slaboproud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>
        <row r="1">
          <cell r="H1">
            <v>2.6</v>
          </cell>
        </row>
        <row r="2">
          <cell r="G2" t="str">
            <v>Elektroinstalace - MaR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22" workbookViewId="0">
      <selection activeCell="A42" sqref="A42:XFD52"/>
    </sheetView>
  </sheetViews>
  <sheetFormatPr defaultRowHeight="15"/>
  <cols>
    <col min="1" max="1" width="3.42578125" customWidth="1"/>
    <col min="2" max="2" width="11.28515625" customWidth="1"/>
    <col min="4" max="4" width="31.7109375" customWidth="1"/>
    <col min="5" max="5" width="12.5703125" customWidth="1"/>
    <col min="6" max="6" width="12.85546875" customWidth="1"/>
    <col min="7" max="7" width="14" customWidth="1"/>
    <col min="8" max="8" width="13.85546875" customWidth="1"/>
    <col min="9" max="9" width="13.42578125" customWidth="1"/>
  </cols>
  <sheetData>
    <row r="1" spans="1:9">
      <c r="A1" s="1"/>
      <c r="B1" s="1"/>
      <c r="C1" s="1"/>
      <c r="D1" s="1"/>
      <c r="E1" s="1"/>
      <c r="F1" s="2"/>
      <c r="G1" s="1"/>
      <c r="H1" s="2"/>
      <c r="I1" s="2"/>
    </row>
    <row r="2" spans="1:9" ht="18">
      <c r="A2" s="3" t="s">
        <v>0</v>
      </c>
      <c r="B2" s="1"/>
      <c r="C2" s="4"/>
      <c r="D2" s="3"/>
      <c r="E2" s="5"/>
      <c r="F2" s="5"/>
      <c r="G2" s="6" t="s">
        <v>1</v>
      </c>
      <c r="H2" s="7"/>
      <c r="I2" s="2"/>
    </row>
    <row r="3" spans="1:9">
      <c r="A3" s="1"/>
      <c r="B3" s="8"/>
      <c r="C3" s="9" t="s">
        <v>2</v>
      </c>
      <c r="D3" s="1"/>
      <c r="E3" s="1"/>
      <c r="F3" s="2"/>
      <c r="G3" s="1"/>
      <c r="H3" s="2"/>
      <c r="I3" s="2"/>
    </row>
    <row r="4" spans="1:9">
      <c r="A4" s="1"/>
      <c r="B4" s="1"/>
      <c r="C4" s="1"/>
      <c r="D4" s="1"/>
      <c r="E4" s="1"/>
      <c r="F4" s="2"/>
      <c r="G4" s="1"/>
      <c r="H4" s="2"/>
      <c r="I4" s="2"/>
    </row>
    <row r="5" spans="1:9" ht="15.75">
      <c r="A5" s="1"/>
      <c r="B5" s="10" t="s">
        <v>3</v>
      </c>
      <c r="C5" s="11"/>
      <c r="D5" s="12"/>
      <c r="E5" s="13"/>
      <c r="F5" s="14"/>
      <c r="G5" s="13"/>
      <c r="H5" s="14"/>
      <c r="I5" s="2"/>
    </row>
    <row r="6" spans="1:9" ht="15.75">
      <c r="A6" s="1"/>
      <c r="B6" s="15" t="s">
        <v>4</v>
      </c>
      <c r="C6" s="1"/>
      <c r="D6" s="1"/>
      <c r="E6" s="1"/>
      <c r="F6" s="2"/>
      <c r="G6" s="1"/>
      <c r="H6" s="2"/>
      <c r="I6" s="2"/>
    </row>
    <row r="7" spans="1:9" ht="15.75">
      <c r="A7" s="1"/>
      <c r="B7" s="15"/>
      <c r="C7" s="1"/>
      <c r="D7" s="9"/>
      <c r="E7" s="1"/>
      <c r="F7" s="2"/>
      <c r="G7" s="1"/>
      <c r="H7" s="2"/>
      <c r="I7" s="16"/>
    </row>
    <row r="8" spans="1:9">
      <c r="A8" s="1"/>
      <c r="B8" s="17" t="s">
        <v>5</v>
      </c>
      <c r="C8" s="16"/>
      <c r="D8" s="1"/>
      <c r="E8" s="1"/>
      <c r="F8" s="2"/>
      <c r="G8" s="18" t="s">
        <v>6</v>
      </c>
      <c r="H8" s="18"/>
      <c r="I8" s="16"/>
    </row>
    <row r="9" spans="1:9">
      <c r="A9" s="1"/>
      <c r="B9" s="1"/>
      <c r="C9" s="16"/>
      <c r="D9" s="1"/>
      <c r="E9" s="1"/>
      <c r="F9" s="2"/>
      <c r="G9" s="18" t="s">
        <v>7</v>
      </c>
      <c r="H9" s="18"/>
      <c r="I9" s="16"/>
    </row>
    <row r="10" spans="1:9">
      <c r="A10" s="1"/>
      <c r="B10" s="18"/>
      <c r="C10" s="16"/>
      <c r="D10" s="1"/>
      <c r="E10" s="1"/>
      <c r="F10" s="2"/>
      <c r="G10" s="18"/>
      <c r="H10" s="18"/>
      <c r="I10" s="16"/>
    </row>
    <row r="11" spans="1:9">
      <c r="A11" s="1"/>
      <c r="B11" s="1"/>
      <c r="C11" s="1"/>
      <c r="D11" s="1"/>
      <c r="E11" s="1"/>
      <c r="F11" s="2"/>
      <c r="G11" s="18"/>
      <c r="H11" s="18"/>
      <c r="I11" s="16"/>
    </row>
    <row r="12" spans="1:9">
      <c r="A12" s="1"/>
      <c r="B12" s="17" t="s">
        <v>8</v>
      </c>
      <c r="C12" s="16"/>
      <c r="D12" s="1"/>
      <c r="E12" s="1"/>
      <c r="F12" s="2"/>
      <c r="G12" s="18" t="s">
        <v>6</v>
      </c>
      <c r="H12" s="18"/>
      <c r="I12" s="16"/>
    </row>
    <row r="13" spans="1:9">
      <c r="A13" s="1"/>
      <c r="B13" s="1"/>
      <c r="C13" s="16"/>
      <c r="D13" s="1"/>
      <c r="E13" s="1"/>
      <c r="F13" s="2"/>
      <c r="G13" s="18" t="s">
        <v>7</v>
      </c>
      <c r="H13" s="18"/>
      <c r="I13" s="18"/>
    </row>
    <row r="14" spans="1:9">
      <c r="A14" s="1"/>
      <c r="B14" s="18"/>
      <c r="C14" s="16"/>
      <c r="D14" s="1"/>
      <c r="E14" s="1"/>
      <c r="F14" s="2"/>
      <c r="G14" s="1"/>
      <c r="H14" s="2"/>
      <c r="I14" s="18"/>
    </row>
    <row r="15" spans="1:9">
      <c r="A15" s="1"/>
      <c r="B15" s="19" t="s">
        <v>9</v>
      </c>
      <c r="C15" s="1"/>
      <c r="D15" s="1"/>
      <c r="E15" s="1"/>
      <c r="F15" s="2"/>
      <c r="G15" s="19" t="s">
        <v>10</v>
      </c>
      <c r="H15" s="2"/>
      <c r="I15" s="18"/>
    </row>
    <row r="16" spans="1:9">
      <c r="A16" s="1"/>
      <c r="B16" s="1"/>
      <c r="C16" s="1"/>
      <c r="D16" s="1"/>
      <c r="E16" s="1"/>
      <c r="F16" s="2"/>
      <c r="G16" s="1"/>
      <c r="H16" s="2"/>
      <c r="I16" s="2"/>
    </row>
    <row r="17" spans="1:9">
      <c r="A17" s="1"/>
      <c r="B17" s="19" t="s">
        <v>11</v>
      </c>
      <c r="C17" s="1"/>
      <c r="D17" s="1"/>
      <c r="E17" s="1"/>
      <c r="F17" s="2"/>
      <c r="G17" s="19" t="s">
        <v>11</v>
      </c>
      <c r="H17" s="2"/>
      <c r="I17" s="2"/>
    </row>
    <row r="18" spans="1:9">
      <c r="A18" s="1"/>
      <c r="B18" s="1"/>
      <c r="C18" s="1"/>
      <c r="D18" s="1"/>
      <c r="E18" s="1"/>
      <c r="F18" s="2"/>
      <c r="G18" s="1"/>
      <c r="H18" s="2"/>
      <c r="I18" s="2"/>
    </row>
    <row r="19" spans="1:9">
      <c r="A19" s="20"/>
      <c r="B19" s="21"/>
      <c r="C19" s="21"/>
      <c r="D19" s="22"/>
      <c r="E19" s="23"/>
      <c r="F19" s="24"/>
      <c r="G19" s="25"/>
      <c r="H19" s="24"/>
      <c r="I19" s="26" t="s">
        <v>12</v>
      </c>
    </row>
    <row r="20" spans="1:9">
      <c r="A20" s="27"/>
      <c r="B20" s="28"/>
      <c r="C20" s="29"/>
      <c r="D20" s="30"/>
      <c r="E20" s="31"/>
      <c r="F20" s="32"/>
      <c r="G20" s="32"/>
      <c r="H20" s="32">
        <f>ROUND(F42,0)</f>
        <v>0</v>
      </c>
      <c r="I20" s="33"/>
    </row>
    <row r="21" spans="1:9">
      <c r="A21" s="27"/>
      <c r="B21" s="28"/>
      <c r="C21" s="29"/>
      <c r="D21" s="30"/>
      <c r="E21" s="34"/>
      <c r="F21" s="35"/>
      <c r="G21" s="35"/>
      <c r="H21" s="35">
        <f>ROUND(H20*C21/100,0)</f>
        <v>0</v>
      </c>
      <c r="I21" s="36"/>
    </row>
    <row r="22" spans="1:9">
      <c r="A22" s="27" t="s">
        <v>13</v>
      </c>
      <c r="B22" s="28"/>
      <c r="C22" s="29">
        <v>21</v>
      </c>
      <c r="D22" s="30" t="s">
        <v>14</v>
      </c>
      <c r="E22" s="34"/>
      <c r="F22" s="35"/>
      <c r="G22" s="35"/>
      <c r="H22" s="35">
        <f>ROUND(G42,0)</f>
        <v>0</v>
      </c>
      <c r="I22" s="36"/>
    </row>
    <row r="23" spans="1:9" ht="15.75" thickBot="1">
      <c r="A23" s="27" t="s">
        <v>15</v>
      </c>
      <c r="B23" s="28"/>
      <c r="C23" s="29">
        <v>21</v>
      </c>
      <c r="D23" s="30" t="s">
        <v>14</v>
      </c>
      <c r="E23" s="37"/>
      <c r="F23" s="38"/>
      <c r="G23" s="38"/>
      <c r="H23" s="38">
        <f>ROUND(H22*C22/100,0)</f>
        <v>0</v>
      </c>
      <c r="I23" s="39"/>
    </row>
    <row r="24" spans="1:9" ht="16.5" thickBot="1">
      <c r="A24" s="40" t="s">
        <v>16</v>
      </c>
      <c r="B24" s="41"/>
      <c r="C24" s="41"/>
      <c r="D24" s="42"/>
      <c r="E24" s="43"/>
      <c r="F24" s="44"/>
      <c r="G24" s="44"/>
      <c r="H24" s="45">
        <f>SUM(H20:H23)</f>
        <v>0</v>
      </c>
      <c r="I24" s="46"/>
    </row>
    <row r="25" spans="1:9">
      <c r="A25" s="1"/>
      <c r="B25" s="1"/>
      <c r="C25" s="1"/>
      <c r="D25" s="1"/>
      <c r="E25" s="1"/>
      <c r="F25" s="2"/>
      <c r="G25" s="1"/>
      <c r="H25" s="2"/>
      <c r="I25" s="2"/>
    </row>
    <row r="26" spans="1:9">
      <c r="A26" s="1"/>
      <c r="B26" s="1"/>
      <c r="C26" s="1"/>
      <c r="D26" s="1"/>
      <c r="E26" s="1"/>
      <c r="F26" s="2"/>
      <c r="G26" s="1"/>
      <c r="H26" s="2"/>
      <c r="I26" s="2"/>
    </row>
    <row r="27" spans="1:9">
      <c r="A27" s="1"/>
      <c r="B27" s="1"/>
      <c r="C27" s="1"/>
      <c r="D27" s="1"/>
      <c r="E27" s="1"/>
      <c r="F27" s="2"/>
      <c r="G27" s="1"/>
      <c r="H27" s="2"/>
      <c r="I27" s="2"/>
    </row>
    <row r="28" spans="1:9">
      <c r="A28" s="1"/>
      <c r="B28" s="1"/>
      <c r="C28" s="1"/>
      <c r="D28" s="1"/>
      <c r="E28" s="1"/>
      <c r="F28" s="2"/>
      <c r="G28" s="1"/>
      <c r="H28" s="2"/>
      <c r="I28" s="2"/>
    </row>
    <row r="29" spans="1:9">
      <c r="A29" s="1"/>
      <c r="B29" s="1"/>
      <c r="C29" s="1"/>
      <c r="D29" s="1"/>
      <c r="E29" s="1"/>
      <c r="F29" s="2"/>
      <c r="G29" s="1"/>
      <c r="H29" s="2"/>
      <c r="I29" s="2"/>
    </row>
    <row r="30" spans="1:9">
      <c r="A30" s="1"/>
      <c r="B30" s="1"/>
      <c r="C30" s="1"/>
      <c r="D30" s="1"/>
      <c r="E30" s="1"/>
      <c r="F30" s="2"/>
      <c r="G30" s="1"/>
      <c r="H30" s="2"/>
      <c r="I30" s="2"/>
    </row>
    <row r="31" spans="1:9">
      <c r="A31" s="1"/>
      <c r="B31" s="1"/>
      <c r="C31" s="1"/>
      <c r="D31" s="1"/>
      <c r="E31" s="1"/>
      <c r="F31" s="2"/>
      <c r="G31" s="1"/>
      <c r="H31" s="2"/>
      <c r="I31" s="2"/>
    </row>
    <row r="32" spans="1:9">
      <c r="A32" s="1"/>
      <c r="B32" s="1"/>
      <c r="C32" s="1"/>
      <c r="D32" s="1"/>
      <c r="E32" s="1"/>
      <c r="F32" s="2"/>
      <c r="G32" s="1"/>
      <c r="H32" s="2"/>
      <c r="I32" s="2"/>
    </row>
    <row r="33" spans="1:9" ht="18">
      <c r="A33" s="12" t="s">
        <v>17</v>
      </c>
      <c r="B33" s="47"/>
      <c r="C33" s="47"/>
      <c r="D33" s="47"/>
      <c r="E33" s="47"/>
      <c r="F33" s="47"/>
      <c r="G33" s="47"/>
      <c r="H33" s="47"/>
      <c r="I33" s="47"/>
    </row>
    <row r="34" spans="1:9">
      <c r="A34" s="1"/>
      <c r="B34" s="1"/>
      <c r="C34" s="1"/>
      <c r="D34" s="1"/>
      <c r="E34" s="1"/>
      <c r="F34" s="2"/>
      <c r="G34" s="1"/>
      <c r="H34" s="2"/>
      <c r="I34" s="2"/>
    </row>
    <row r="35" spans="1:9" ht="25.5">
      <c r="A35" s="48" t="s">
        <v>18</v>
      </c>
      <c r="B35" s="49"/>
      <c r="C35" s="49"/>
      <c r="D35" s="50"/>
      <c r="E35" s="51" t="s">
        <v>19</v>
      </c>
      <c r="F35" s="52"/>
      <c r="G35" s="51" t="s">
        <v>20</v>
      </c>
      <c r="H35" s="51" t="s">
        <v>21</v>
      </c>
      <c r="I35" s="51" t="s">
        <v>14</v>
      </c>
    </row>
    <row r="36" spans="1:9">
      <c r="A36" s="54" t="s">
        <v>22</v>
      </c>
      <c r="B36" s="111" t="s">
        <v>87</v>
      </c>
      <c r="C36" s="112"/>
      <c r="D36" s="113"/>
      <c r="E36" s="55">
        <f>SUM(G36*1.21)</f>
        <v>0</v>
      </c>
      <c r="F36" s="56"/>
      <c r="G36" s="57">
        <f>SUM('SO01-2.1'!G33)</f>
        <v>0</v>
      </c>
      <c r="H36" s="58">
        <f>SUM(G36*0.21)</f>
        <v>0</v>
      </c>
      <c r="I36" s="53" t="e">
        <f>SUM(G36/G42*100)</f>
        <v>#DIV/0!</v>
      </c>
    </row>
    <row r="37" spans="1:9">
      <c r="A37" s="54" t="s">
        <v>23</v>
      </c>
      <c r="B37" s="111" t="s">
        <v>122</v>
      </c>
      <c r="C37" s="112"/>
      <c r="D37" s="113"/>
      <c r="E37" s="55">
        <f t="shared" ref="E37:E41" si="0">SUM(G37*1.21)</f>
        <v>0</v>
      </c>
      <c r="F37" s="56"/>
      <c r="G37" s="57">
        <f>SUM('SO01-2.2'!G40)</f>
        <v>0</v>
      </c>
      <c r="H37" s="58">
        <f t="shared" ref="H37:H41" si="1">SUM(G37*0.21)</f>
        <v>0</v>
      </c>
      <c r="I37" s="53" t="e">
        <f>SUM(G37/G42*100)</f>
        <v>#DIV/0!</v>
      </c>
    </row>
    <row r="38" spans="1:9">
      <c r="A38" s="54" t="s">
        <v>24</v>
      </c>
      <c r="B38" s="111" t="s">
        <v>143</v>
      </c>
      <c r="C38" s="112"/>
      <c r="D38" s="113"/>
      <c r="E38" s="55">
        <f t="shared" si="0"/>
        <v>0</v>
      </c>
      <c r="F38" s="56"/>
      <c r="G38" s="57">
        <f>SUM('SO01-2.3'!G25)</f>
        <v>0</v>
      </c>
      <c r="H38" s="58">
        <f t="shared" si="1"/>
        <v>0</v>
      </c>
      <c r="I38" s="53" t="e">
        <f>SUM(G38/G42*100)</f>
        <v>#DIV/0!</v>
      </c>
    </row>
    <row r="39" spans="1:9">
      <c r="A39" s="54" t="s">
        <v>25</v>
      </c>
      <c r="B39" s="111" t="s">
        <v>144</v>
      </c>
      <c r="C39" s="112"/>
      <c r="D39" s="113"/>
      <c r="E39" s="55">
        <f t="shared" si="0"/>
        <v>0</v>
      </c>
      <c r="F39" s="56"/>
      <c r="G39" s="57">
        <f>SUM('SO01-2.4'!G83)</f>
        <v>0</v>
      </c>
      <c r="H39" s="58">
        <f t="shared" si="1"/>
        <v>0</v>
      </c>
      <c r="I39" s="53" t="e">
        <f>SUM(G39/G42*100)</f>
        <v>#DIV/0!</v>
      </c>
    </row>
    <row r="40" spans="1:9">
      <c r="A40" s="54" t="s">
        <v>266</v>
      </c>
      <c r="B40" s="111" t="s">
        <v>317</v>
      </c>
      <c r="C40" s="112"/>
      <c r="D40" s="113"/>
      <c r="E40" s="55">
        <f t="shared" si="0"/>
        <v>0</v>
      </c>
      <c r="F40" s="56"/>
      <c r="G40" s="57">
        <f>SUM('SO01-2.5'!G67)</f>
        <v>0</v>
      </c>
      <c r="H40" s="58">
        <f t="shared" si="1"/>
        <v>0</v>
      </c>
      <c r="I40" s="53" t="e">
        <f>SUM(G40/G42*100)</f>
        <v>#DIV/0!</v>
      </c>
    </row>
    <row r="41" spans="1:9">
      <c r="A41" s="54" t="s">
        <v>356</v>
      </c>
      <c r="B41" s="111" t="s">
        <v>355</v>
      </c>
      <c r="C41" s="112"/>
      <c r="D41" s="113"/>
      <c r="E41" s="55">
        <f t="shared" si="0"/>
        <v>0</v>
      </c>
      <c r="F41" s="56"/>
      <c r="G41" s="57">
        <f>SUM('SO01-2.6'!G61)</f>
        <v>0</v>
      </c>
      <c r="H41" s="58">
        <f t="shared" si="1"/>
        <v>0</v>
      </c>
      <c r="I41" s="53" t="e">
        <f>SUM(G41/G42*100)</f>
        <v>#DIV/0!</v>
      </c>
    </row>
    <row r="42" spans="1:9">
      <c r="A42" s="59" t="s">
        <v>26</v>
      </c>
      <c r="B42" s="60"/>
      <c r="C42" s="61"/>
      <c r="D42" s="62"/>
      <c r="E42" s="63">
        <f>SUM(E36:E41)</f>
        <v>0</v>
      </c>
      <c r="F42" s="63"/>
      <c r="G42" s="63">
        <f>SUM(G36:G41)</f>
        <v>0</v>
      </c>
      <c r="H42" s="63">
        <f>SUM(H36:H41)</f>
        <v>0</v>
      </c>
      <c r="I42" s="64" t="e">
        <f>SUM(I36:I41)</f>
        <v>#DIV/0!</v>
      </c>
    </row>
  </sheetData>
  <mergeCells count="6">
    <mergeCell ref="B36:D36"/>
    <mergeCell ref="B37:D37"/>
    <mergeCell ref="B38:D38"/>
    <mergeCell ref="B39:D39"/>
    <mergeCell ref="B40:D40"/>
    <mergeCell ref="B41:D4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C3" sqref="C3"/>
    </sheetView>
  </sheetViews>
  <sheetFormatPr defaultRowHeight="15"/>
  <cols>
    <col min="1" max="1" width="4.28515625" customWidth="1"/>
    <col min="2" max="2" width="11.140625" customWidth="1"/>
    <col min="3" max="3" width="40.7109375" customWidth="1"/>
    <col min="4" max="4" width="5.5703125" customWidth="1"/>
    <col min="5" max="5" width="8.28515625" customWidth="1"/>
    <col min="6" max="6" width="11" customWidth="1"/>
    <col min="7" max="7" width="13" customWidth="1"/>
  </cols>
  <sheetData>
    <row r="1" spans="1:7" ht="15.75">
      <c r="A1" s="116" t="s">
        <v>27</v>
      </c>
      <c r="B1" s="116"/>
      <c r="C1" s="116"/>
      <c r="D1" s="116"/>
      <c r="E1" s="116"/>
      <c r="F1" s="116"/>
      <c r="G1" s="116"/>
    </row>
    <row r="2" spans="1:7" ht="15.75" thickBot="1">
      <c r="A2" s="65"/>
      <c r="B2" s="66"/>
      <c r="C2" s="67"/>
      <c r="D2" s="67"/>
      <c r="E2" s="68"/>
      <c r="F2" s="67"/>
      <c r="G2" s="67"/>
    </row>
    <row r="3" spans="1:7" ht="15.75" thickTop="1">
      <c r="A3" s="117" t="s">
        <v>3</v>
      </c>
      <c r="B3" s="118"/>
      <c r="C3" s="69"/>
      <c r="D3" s="70"/>
      <c r="E3" s="71" t="s">
        <v>28</v>
      </c>
      <c r="F3" s="72">
        <v>2</v>
      </c>
      <c r="G3" s="73"/>
    </row>
    <row r="4" spans="1:7" ht="15.75" thickBot="1">
      <c r="A4" s="119" t="s">
        <v>29</v>
      </c>
      <c r="B4" s="120"/>
      <c r="C4" s="74" t="str">
        <f>CONCATENATE(cisloobjektu," ",nazevobjektu)</f>
        <v>SO01 Provozovna</v>
      </c>
      <c r="D4" s="75"/>
      <c r="E4" s="121" t="str">
        <f>[2]Rekapitulace!G2</f>
        <v>Elektroinstalace - přípojka NN</v>
      </c>
      <c r="F4" s="122"/>
      <c r="G4" s="123"/>
    </row>
    <row r="5" spans="1:7" ht="15.75" thickTop="1">
      <c r="A5" s="76"/>
      <c r="B5" s="65"/>
      <c r="C5" s="65"/>
      <c r="D5" s="65"/>
      <c r="E5" s="77"/>
      <c r="F5" s="65"/>
      <c r="G5" s="78"/>
    </row>
    <row r="6" spans="1:7">
      <c r="A6" s="79" t="s">
        <v>30</v>
      </c>
      <c r="B6" s="80" t="s">
        <v>31</v>
      </c>
      <c r="C6" s="80" t="s">
        <v>32</v>
      </c>
      <c r="D6" s="80" t="s">
        <v>33</v>
      </c>
      <c r="E6" s="81" t="s">
        <v>34</v>
      </c>
      <c r="F6" s="80" t="s">
        <v>35</v>
      </c>
      <c r="G6" s="82" t="s">
        <v>36</v>
      </c>
    </row>
    <row r="7" spans="1:7">
      <c r="A7" s="83" t="s">
        <v>37</v>
      </c>
      <c r="B7" s="84" t="s">
        <v>46</v>
      </c>
      <c r="C7" s="85" t="s">
        <v>47</v>
      </c>
      <c r="D7" s="86"/>
      <c r="E7" s="87"/>
      <c r="F7" s="87"/>
      <c r="G7" s="88"/>
    </row>
    <row r="8" spans="1:7" ht="22.5">
      <c r="A8" s="89">
        <v>1</v>
      </c>
      <c r="B8" s="90" t="s">
        <v>48</v>
      </c>
      <c r="C8" s="91" t="s">
        <v>49</v>
      </c>
      <c r="D8" s="92" t="s">
        <v>42</v>
      </c>
      <c r="E8" s="93">
        <v>3</v>
      </c>
      <c r="F8" s="93"/>
      <c r="G8" s="94">
        <f t="shared" ref="G8:G16" si="0">E8*F8</f>
        <v>0</v>
      </c>
    </row>
    <row r="9" spans="1:7">
      <c r="A9" s="89">
        <v>2</v>
      </c>
      <c r="B9" s="90" t="s">
        <v>50</v>
      </c>
      <c r="C9" s="91" t="s">
        <v>51</v>
      </c>
      <c r="D9" s="92" t="s">
        <v>41</v>
      </c>
      <c r="E9" s="93">
        <v>16</v>
      </c>
      <c r="F9" s="93"/>
      <c r="G9" s="94">
        <f t="shared" si="0"/>
        <v>0</v>
      </c>
    </row>
    <row r="10" spans="1:7">
      <c r="A10" s="89">
        <v>3</v>
      </c>
      <c r="B10" s="90" t="s">
        <v>52</v>
      </c>
      <c r="C10" s="91" t="s">
        <v>53</v>
      </c>
      <c r="D10" s="92" t="s">
        <v>41</v>
      </c>
      <c r="E10" s="93">
        <v>1</v>
      </c>
      <c r="F10" s="93"/>
      <c r="G10" s="94">
        <f t="shared" si="0"/>
        <v>0</v>
      </c>
    </row>
    <row r="11" spans="1:7" ht="22.5">
      <c r="A11" s="89">
        <v>4</v>
      </c>
      <c r="B11" s="90" t="s">
        <v>54</v>
      </c>
      <c r="C11" s="91" t="s">
        <v>55</v>
      </c>
      <c r="D11" s="92" t="s">
        <v>42</v>
      </c>
      <c r="E11" s="93">
        <v>20</v>
      </c>
      <c r="F11" s="93"/>
      <c r="G11" s="94">
        <f t="shared" si="0"/>
        <v>0</v>
      </c>
    </row>
    <row r="12" spans="1:7">
      <c r="A12" s="89">
        <v>5</v>
      </c>
      <c r="B12" s="90" t="s">
        <v>56</v>
      </c>
      <c r="C12" s="91" t="s">
        <v>57</v>
      </c>
      <c r="D12" s="92" t="s">
        <v>42</v>
      </c>
      <c r="E12" s="93">
        <v>22</v>
      </c>
      <c r="F12" s="93"/>
      <c r="G12" s="94">
        <f t="shared" si="0"/>
        <v>0</v>
      </c>
    </row>
    <row r="13" spans="1:7">
      <c r="A13" s="89">
        <v>6</v>
      </c>
      <c r="B13" s="90" t="s">
        <v>43</v>
      </c>
      <c r="C13" s="91" t="s">
        <v>58</v>
      </c>
      <c r="D13" s="92" t="s">
        <v>41</v>
      </c>
      <c r="E13" s="93">
        <v>1</v>
      </c>
      <c r="F13" s="93"/>
      <c r="G13" s="94">
        <f t="shared" si="0"/>
        <v>0</v>
      </c>
    </row>
    <row r="14" spans="1:7">
      <c r="A14" s="89">
        <v>7</v>
      </c>
      <c r="B14" s="90" t="s">
        <v>43</v>
      </c>
      <c r="C14" s="91" t="s">
        <v>59</v>
      </c>
      <c r="D14" s="92" t="s">
        <v>41</v>
      </c>
      <c r="E14" s="93">
        <v>1</v>
      </c>
      <c r="F14" s="93"/>
      <c r="G14" s="94">
        <f t="shared" si="0"/>
        <v>0</v>
      </c>
    </row>
    <row r="15" spans="1:7">
      <c r="A15" s="89">
        <v>8</v>
      </c>
      <c r="B15" s="90" t="s">
        <v>43</v>
      </c>
      <c r="C15" s="91" t="s">
        <v>60</v>
      </c>
      <c r="D15" s="92" t="s">
        <v>41</v>
      </c>
      <c r="E15" s="93">
        <v>3</v>
      </c>
      <c r="F15" s="93"/>
      <c r="G15" s="94">
        <f t="shared" si="0"/>
        <v>0</v>
      </c>
    </row>
    <row r="16" spans="1:7">
      <c r="A16" s="89">
        <v>9</v>
      </c>
      <c r="B16" s="90" t="s">
        <v>61</v>
      </c>
      <c r="C16" s="91" t="s">
        <v>62</v>
      </c>
      <c r="D16" s="92" t="s">
        <v>42</v>
      </c>
      <c r="E16" s="93">
        <v>22</v>
      </c>
      <c r="F16" s="93"/>
      <c r="G16" s="94">
        <f t="shared" si="0"/>
        <v>0</v>
      </c>
    </row>
    <row r="17" spans="1:7">
      <c r="A17" s="100"/>
      <c r="B17" s="101" t="s">
        <v>39</v>
      </c>
      <c r="C17" s="102" t="str">
        <f>CONCATENATE(B7," ",C7)</f>
        <v>M21 Elektromontáže</v>
      </c>
      <c r="D17" s="103"/>
      <c r="E17" s="104"/>
      <c r="F17" s="105"/>
      <c r="G17" s="106">
        <f>SUM(G7:G16)</f>
        <v>0</v>
      </c>
    </row>
    <row r="18" spans="1:7">
      <c r="A18" s="83" t="s">
        <v>37</v>
      </c>
      <c r="B18" s="84" t="s">
        <v>63</v>
      </c>
      <c r="C18" s="85" t="s">
        <v>64</v>
      </c>
      <c r="D18" s="86"/>
      <c r="E18" s="87"/>
      <c r="F18" s="87"/>
      <c r="G18" s="88"/>
    </row>
    <row r="19" spans="1:7">
      <c r="A19" s="89">
        <v>10</v>
      </c>
      <c r="B19" s="90" t="s">
        <v>65</v>
      </c>
      <c r="C19" s="91" t="s">
        <v>66</v>
      </c>
      <c r="D19" s="92" t="s">
        <v>67</v>
      </c>
      <c r="E19" s="93">
        <v>0.1</v>
      </c>
      <c r="F19" s="93"/>
      <c r="G19" s="94">
        <f>E19*F19</f>
        <v>0</v>
      </c>
    </row>
    <row r="20" spans="1:7">
      <c r="A20" s="89">
        <v>11</v>
      </c>
      <c r="B20" s="90" t="s">
        <v>68</v>
      </c>
      <c r="C20" s="91" t="s">
        <v>69</v>
      </c>
      <c r="D20" s="92" t="s">
        <v>42</v>
      </c>
      <c r="E20" s="93">
        <v>18</v>
      </c>
      <c r="F20" s="93"/>
      <c r="G20" s="94">
        <f>E20*F20</f>
        <v>0</v>
      </c>
    </row>
    <row r="21" spans="1:7">
      <c r="A21" s="89">
        <v>12</v>
      </c>
      <c r="B21" s="90" t="s">
        <v>70</v>
      </c>
      <c r="C21" s="91" t="s">
        <v>71</v>
      </c>
      <c r="D21" s="92" t="s">
        <v>42</v>
      </c>
      <c r="E21" s="93">
        <v>18</v>
      </c>
      <c r="F21" s="93"/>
      <c r="G21" s="94">
        <f>E21*F21</f>
        <v>0</v>
      </c>
    </row>
    <row r="22" spans="1:7" ht="22.5">
      <c r="A22" s="89">
        <v>13</v>
      </c>
      <c r="B22" s="90" t="s">
        <v>72</v>
      </c>
      <c r="C22" s="91" t="s">
        <v>73</v>
      </c>
      <c r="D22" s="92" t="s">
        <v>42</v>
      </c>
      <c r="E22" s="93">
        <v>22</v>
      </c>
      <c r="F22" s="93"/>
      <c r="G22" s="94">
        <f>E22*F22</f>
        <v>0</v>
      </c>
    </row>
    <row r="23" spans="1:7">
      <c r="A23" s="95"/>
      <c r="B23" s="96"/>
      <c r="C23" s="114" t="s">
        <v>74</v>
      </c>
      <c r="D23" s="115"/>
      <c r="E23" s="97">
        <v>22</v>
      </c>
      <c r="F23" s="98"/>
      <c r="G23" s="99"/>
    </row>
    <row r="24" spans="1:7">
      <c r="A24" s="89">
        <v>14</v>
      </c>
      <c r="B24" s="90" t="s">
        <v>75</v>
      </c>
      <c r="C24" s="91" t="s">
        <v>76</v>
      </c>
      <c r="D24" s="92" t="s">
        <v>42</v>
      </c>
      <c r="E24" s="93">
        <v>18</v>
      </c>
      <c r="F24" s="93"/>
      <c r="G24" s="94">
        <f>E24*F24</f>
        <v>0</v>
      </c>
    </row>
    <row r="25" spans="1:7">
      <c r="A25" s="89">
        <v>15</v>
      </c>
      <c r="B25" s="90" t="s">
        <v>77</v>
      </c>
      <c r="C25" s="91" t="s">
        <v>78</v>
      </c>
      <c r="D25" s="92" t="s">
        <v>38</v>
      </c>
      <c r="E25" s="93">
        <v>0.63</v>
      </c>
      <c r="F25" s="93"/>
      <c r="G25" s="94">
        <f>E25*F25</f>
        <v>0</v>
      </c>
    </row>
    <row r="26" spans="1:7">
      <c r="A26" s="95"/>
      <c r="B26" s="96"/>
      <c r="C26" s="114" t="s">
        <v>79</v>
      </c>
      <c r="D26" s="115"/>
      <c r="E26" s="97">
        <v>0.63</v>
      </c>
      <c r="F26" s="98"/>
      <c r="G26" s="99"/>
    </row>
    <row r="27" spans="1:7">
      <c r="A27" s="89">
        <v>16</v>
      </c>
      <c r="B27" s="90" t="s">
        <v>43</v>
      </c>
      <c r="C27" s="91" t="s">
        <v>80</v>
      </c>
      <c r="D27" s="92" t="s">
        <v>40</v>
      </c>
      <c r="E27" s="93">
        <v>1.1339999999999999</v>
      </c>
      <c r="F27" s="93"/>
      <c r="G27" s="94">
        <f>E27*F27</f>
        <v>0</v>
      </c>
    </row>
    <row r="28" spans="1:7">
      <c r="A28" s="95"/>
      <c r="B28" s="96"/>
      <c r="C28" s="114" t="s">
        <v>81</v>
      </c>
      <c r="D28" s="115"/>
      <c r="E28" s="97">
        <v>1.1339999999999999</v>
      </c>
      <c r="F28" s="98"/>
      <c r="G28" s="99"/>
    </row>
    <row r="29" spans="1:7" ht="22.5">
      <c r="A29" s="89">
        <v>17</v>
      </c>
      <c r="B29" s="90" t="s">
        <v>82</v>
      </c>
      <c r="C29" s="91" t="s">
        <v>83</v>
      </c>
      <c r="D29" s="92" t="s">
        <v>84</v>
      </c>
      <c r="E29" s="93">
        <v>2</v>
      </c>
      <c r="F29" s="93"/>
      <c r="G29" s="94">
        <f>E29*F29</f>
        <v>0</v>
      </c>
    </row>
    <row r="30" spans="1:7">
      <c r="A30" s="89">
        <v>18</v>
      </c>
      <c r="B30" s="90" t="s">
        <v>85</v>
      </c>
      <c r="C30" s="91" t="s">
        <v>86</v>
      </c>
      <c r="D30" s="92" t="s">
        <v>84</v>
      </c>
      <c r="E30" s="93">
        <v>3</v>
      </c>
      <c r="F30" s="93"/>
      <c r="G30" s="94">
        <f>E30*F30</f>
        <v>0</v>
      </c>
    </row>
    <row r="31" spans="1:7">
      <c r="A31" s="100"/>
      <c r="B31" s="101" t="s">
        <v>39</v>
      </c>
      <c r="C31" s="102" t="str">
        <f>CONCATENATE(B18," ",C18)</f>
        <v>M46 Zemní práce při montážích</v>
      </c>
      <c r="D31" s="103"/>
      <c r="E31" s="104"/>
      <c r="F31" s="105"/>
      <c r="G31" s="106">
        <f>SUM(G18:G30)</f>
        <v>0</v>
      </c>
    </row>
    <row r="33" spans="3:7">
      <c r="C33" s="107" t="s">
        <v>45</v>
      </c>
      <c r="G33" s="108">
        <f>SUM(G31,G17)</f>
        <v>0</v>
      </c>
    </row>
  </sheetData>
  <mergeCells count="7">
    <mergeCell ref="C28:D28"/>
    <mergeCell ref="C23:D23"/>
    <mergeCell ref="C26:D26"/>
    <mergeCell ref="A1:G1"/>
    <mergeCell ref="A3:B3"/>
    <mergeCell ref="A4:B4"/>
    <mergeCell ref="E4:G4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C3" sqref="C3"/>
    </sheetView>
  </sheetViews>
  <sheetFormatPr defaultRowHeight="15"/>
  <cols>
    <col min="1" max="1" width="4.28515625" customWidth="1"/>
    <col min="2" max="2" width="11.140625" customWidth="1"/>
    <col min="3" max="3" width="40.7109375" customWidth="1"/>
    <col min="4" max="4" width="5.5703125" customWidth="1"/>
    <col min="5" max="5" width="8.28515625" customWidth="1"/>
    <col min="6" max="6" width="11" customWidth="1"/>
    <col min="7" max="7" width="13" customWidth="1"/>
  </cols>
  <sheetData>
    <row r="1" spans="1:7" ht="15.75">
      <c r="A1" s="116" t="s">
        <v>27</v>
      </c>
      <c r="B1" s="116"/>
      <c r="C1" s="116"/>
      <c r="D1" s="116"/>
      <c r="E1" s="116"/>
      <c r="F1" s="116"/>
      <c r="G1" s="116"/>
    </row>
    <row r="2" spans="1:7" ht="15.75" thickBot="1">
      <c r="A2" s="65"/>
      <c r="B2" s="66"/>
      <c r="C2" s="67"/>
      <c r="D2" s="67"/>
      <c r="E2" s="68"/>
      <c r="F2" s="67"/>
      <c r="G2" s="67"/>
    </row>
    <row r="3" spans="1:7" ht="15.75" thickTop="1">
      <c r="A3" s="117" t="s">
        <v>3</v>
      </c>
      <c r="B3" s="118"/>
      <c r="C3" s="69"/>
      <c r="D3" s="70"/>
      <c r="E3" s="71" t="s">
        <v>28</v>
      </c>
      <c r="F3" s="72">
        <v>3</v>
      </c>
      <c r="G3" s="73"/>
    </row>
    <row r="4" spans="1:7" ht="15.75" thickBot="1">
      <c r="A4" s="119" t="s">
        <v>29</v>
      </c>
      <c r="B4" s="120"/>
      <c r="C4" s="74" t="str">
        <f>CONCATENATE(cisloobjektu," ",nazevobjektu)</f>
        <v>SO01 Provozovna</v>
      </c>
      <c r="D4" s="75"/>
      <c r="E4" s="121" t="str">
        <f>[3]Rekapitulace!G2</f>
        <v>Elektroinstalace - venkovní osvětlení</v>
      </c>
      <c r="F4" s="122"/>
      <c r="G4" s="123"/>
    </row>
    <row r="5" spans="1:7" ht="15.75" thickTop="1">
      <c r="A5" s="76"/>
      <c r="B5" s="65"/>
      <c r="C5" s="65"/>
      <c r="D5" s="65"/>
      <c r="E5" s="77"/>
      <c r="F5" s="65"/>
      <c r="G5" s="78"/>
    </row>
    <row r="6" spans="1:7">
      <c r="A6" s="79" t="s">
        <v>30</v>
      </c>
      <c r="B6" s="80" t="s">
        <v>31</v>
      </c>
      <c r="C6" s="80" t="s">
        <v>32</v>
      </c>
      <c r="D6" s="80" t="s">
        <v>33</v>
      </c>
      <c r="E6" s="81" t="s">
        <v>34</v>
      </c>
      <c r="F6" s="80" t="s">
        <v>35</v>
      </c>
      <c r="G6" s="82" t="s">
        <v>36</v>
      </c>
    </row>
    <row r="7" spans="1:7">
      <c r="A7" s="83" t="s">
        <v>37</v>
      </c>
      <c r="B7" s="84" t="s">
        <v>46</v>
      </c>
      <c r="C7" s="85" t="s">
        <v>47</v>
      </c>
      <c r="D7" s="86"/>
      <c r="E7" s="87"/>
      <c r="F7" s="87"/>
      <c r="G7" s="88"/>
    </row>
    <row r="8" spans="1:7">
      <c r="A8" s="89">
        <v>1</v>
      </c>
      <c r="B8" s="90" t="s">
        <v>88</v>
      </c>
      <c r="C8" s="91" t="s">
        <v>89</v>
      </c>
      <c r="D8" s="92" t="s">
        <v>41</v>
      </c>
      <c r="E8" s="93">
        <v>45</v>
      </c>
      <c r="F8" s="93"/>
      <c r="G8" s="94">
        <f t="shared" ref="G8:G20" si="0">E8*F8</f>
        <v>0</v>
      </c>
    </row>
    <row r="9" spans="1:7">
      <c r="A9" s="89">
        <v>2</v>
      </c>
      <c r="B9" s="90" t="s">
        <v>90</v>
      </c>
      <c r="C9" s="91" t="s">
        <v>91</v>
      </c>
      <c r="D9" s="92" t="s">
        <v>41</v>
      </c>
      <c r="E9" s="93">
        <v>5</v>
      </c>
      <c r="F9" s="93"/>
      <c r="G9" s="94">
        <f t="shared" si="0"/>
        <v>0</v>
      </c>
    </row>
    <row r="10" spans="1:7">
      <c r="A10" s="89">
        <v>3</v>
      </c>
      <c r="B10" s="90" t="s">
        <v>92</v>
      </c>
      <c r="C10" s="91" t="s">
        <v>93</v>
      </c>
      <c r="D10" s="92" t="s">
        <v>41</v>
      </c>
      <c r="E10" s="93">
        <v>5</v>
      </c>
      <c r="F10" s="93"/>
      <c r="G10" s="94">
        <f t="shared" si="0"/>
        <v>0</v>
      </c>
    </row>
    <row r="11" spans="1:7">
      <c r="A11" s="89">
        <v>4</v>
      </c>
      <c r="B11" s="90" t="s">
        <v>94</v>
      </c>
      <c r="C11" s="91" t="s">
        <v>95</v>
      </c>
      <c r="D11" s="92" t="s">
        <v>41</v>
      </c>
      <c r="E11" s="93">
        <v>5</v>
      </c>
      <c r="F11" s="93"/>
      <c r="G11" s="94">
        <f t="shared" si="0"/>
        <v>0</v>
      </c>
    </row>
    <row r="12" spans="1:7" ht="22.5">
      <c r="A12" s="89">
        <v>5</v>
      </c>
      <c r="B12" s="90" t="s">
        <v>96</v>
      </c>
      <c r="C12" s="91" t="s">
        <v>97</v>
      </c>
      <c r="D12" s="92" t="s">
        <v>42</v>
      </c>
      <c r="E12" s="93">
        <v>90</v>
      </c>
      <c r="F12" s="93"/>
      <c r="G12" s="94">
        <f t="shared" si="0"/>
        <v>0</v>
      </c>
    </row>
    <row r="13" spans="1:7" ht="22.5">
      <c r="A13" s="89">
        <v>6</v>
      </c>
      <c r="B13" s="90" t="s">
        <v>98</v>
      </c>
      <c r="C13" s="91" t="s">
        <v>99</v>
      </c>
      <c r="D13" s="92" t="s">
        <v>42</v>
      </c>
      <c r="E13" s="93">
        <v>8</v>
      </c>
      <c r="F13" s="93"/>
      <c r="G13" s="94">
        <f t="shared" si="0"/>
        <v>0</v>
      </c>
    </row>
    <row r="14" spans="1:7" ht="22.5">
      <c r="A14" s="89">
        <v>7</v>
      </c>
      <c r="B14" s="90" t="s">
        <v>100</v>
      </c>
      <c r="C14" s="91" t="s">
        <v>101</v>
      </c>
      <c r="D14" s="92" t="s">
        <v>41</v>
      </c>
      <c r="E14" s="93">
        <v>5</v>
      </c>
      <c r="F14" s="93"/>
      <c r="G14" s="94">
        <f t="shared" si="0"/>
        <v>0</v>
      </c>
    </row>
    <row r="15" spans="1:7" ht="22.5">
      <c r="A15" s="89">
        <v>8</v>
      </c>
      <c r="B15" s="90" t="s">
        <v>102</v>
      </c>
      <c r="C15" s="91" t="s">
        <v>103</v>
      </c>
      <c r="D15" s="92" t="s">
        <v>42</v>
      </c>
      <c r="E15" s="93">
        <v>25</v>
      </c>
      <c r="F15" s="93"/>
      <c r="G15" s="94">
        <f t="shared" si="0"/>
        <v>0</v>
      </c>
    </row>
    <row r="16" spans="1:7" ht="22.5">
      <c r="A16" s="89">
        <v>9</v>
      </c>
      <c r="B16" s="90" t="s">
        <v>104</v>
      </c>
      <c r="C16" s="91" t="s">
        <v>105</v>
      </c>
      <c r="D16" s="92" t="s">
        <v>42</v>
      </c>
      <c r="E16" s="93">
        <v>98</v>
      </c>
      <c r="F16" s="93"/>
      <c r="G16" s="94">
        <f t="shared" si="0"/>
        <v>0</v>
      </c>
    </row>
    <row r="17" spans="1:7">
      <c r="A17" s="89">
        <v>10</v>
      </c>
      <c r="B17" s="90" t="s">
        <v>106</v>
      </c>
      <c r="C17" s="91" t="s">
        <v>107</v>
      </c>
      <c r="D17" s="92" t="s">
        <v>41</v>
      </c>
      <c r="E17" s="93">
        <v>5</v>
      </c>
      <c r="F17" s="93"/>
      <c r="G17" s="94">
        <f t="shared" si="0"/>
        <v>0</v>
      </c>
    </row>
    <row r="18" spans="1:7">
      <c r="A18" s="89">
        <v>11</v>
      </c>
      <c r="B18" s="90" t="s">
        <v>108</v>
      </c>
      <c r="C18" s="91" t="s">
        <v>109</v>
      </c>
      <c r="D18" s="92" t="s">
        <v>41</v>
      </c>
      <c r="E18" s="93">
        <v>5</v>
      </c>
      <c r="F18" s="93"/>
      <c r="G18" s="94">
        <f t="shared" si="0"/>
        <v>0</v>
      </c>
    </row>
    <row r="19" spans="1:7">
      <c r="A19" s="89">
        <v>12</v>
      </c>
      <c r="B19" s="90" t="s">
        <v>110</v>
      </c>
      <c r="C19" s="91" t="s">
        <v>111</v>
      </c>
      <c r="D19" s="92" t="s">
        <v>41</v>
      </c>
      <c r="E19" s="93">
        <v>5</v>
      </c>
      <c r="F19" s="93"/>
      <c r="G19" s="94">
        <f t="shared" si="0"/>
        <v>0</v>
      </c>
    </row>
    <row r="20" spans="1:7" ht="22.5">
      <c r="A20" s="89">
        <v>13</v>
      </c>
      <c r="B20" s="90" t="s">
        <v>112</v>
      </c>
      <c r="C20" s="91" t="s">
        <v>113</v>
      </c>
      <c r="D20" s="92" t="s">
        <v>41</v>
      </c>
      <c r="E20" s="93">
        <v>5</v>
      </c>
      <c r="F20" s="93"/>
      <c r="G20" s="94">
        <f t="shared" si="0"/>
        <v>0</v>
      </c>
    </row>
    <row r="21" spans="1:7">
      <c r="A21" s="100"/>
      <c r="B21" s="101" t="s">
        <v>39</v>
      </c>
      <c r="C21" s="102" t="str">
        <f>CONCATENATE(B7," ",C7)</f>
        <v>M21 Elektromontáže</v>
      </c>
      <c r="D21" s="103"/>
      <c r="E21" s="104"/>
      <c r="F21" s="105"/>
      <c r="G21" s="106">
        <f>SUM(G7:G20)</f>
        <v>0</v>
      </c>
    </row>
    <row r="22" spans="1:7">
      <c r="A22" s="83" t="s">
        <v>37</v>
      </c>
      <c r="B22" s="84" t="s">
        <v>63</v>
      </c>
      <c r="C22" s="85" t="s">
        <v>64</v>
      </c>
      <c r="D22" s="86"/>
      <c r="E22" s="87"/>
      <c r="F22" s="87"/>
      <c r="G22" s="88"/>
    </row>
    <row r="23" spans="1:7">
      <c r="A23" s="89">
        <v>14</v>
      </c>
      <c r="B23" s="90" t="s">
        <v>65</v>
      </c>
      <c r="C23" s="91" t="s">
        <v>66</v>
      </c>
      <c r="D23" s="92" t="s">
        <v>67</v>
      </c>
      <c r="E23" s="93">
        <v>0.09</v>
      </c>
      <c r="F23" s="93"/>
      <c r="G23" s="94">
        <f>E23*F23</f>
        <v>0</v>
      </c>
    </row>
    <row r="24" spans="1:7" ht="22.5">
      <c r="A24" s="89">
        <v>15</v>
      </c>
      <c r="B24" s="90" t="s">
        <v>114</v>
      </c>
      <c r="C24" s="91" t="s">
        <v>115</v>
      </c>
      <c r="D24" s="92" t="s">
        <v>38</v>
      </c>
      <c r="E24" s="93">
        <v>0.36</v>
      </c>
      <c r="F24" s="93"/>
      <c r="G24" s="94">
        <f>E24*F24</f>
        <v>0</v>
      </c>
    </row>
    <row r="25" spans="1:7">
      <c r="A25" s="95"/>
      <c r="B25" s="96"/>
      <c r="C25" s="114" t="s">
        <v>116</v>
      </c>
      <c r="D25" s="115"/>
      <c r="E25" s="97">
        <v>0.36</v>
      </c>
      <c r="F25" s="98"/>
      <c r="G25" s="99"/>
    </row>
    <row r="26" spans="1:7">
      <c r="A26" s="89">
        <v>16</v>
      </c>
      <c r="B26" s="90" t="s">
        <v>117</v>
      </c>
      <c r="C26" s="91" t="s">
        <v>118</v>
      </c>
      <c r="D26" s="92" t="s">
        <v>41</v>
      </c>
      <c r="E26" s="93">
        <v>5</v>
      </c>
      <c r="F26" s="93"/>
      <c r="G26" s="94">
        <f t="shared" ref="G26:G31" si="1">E26*F26</f>
        <v>0</v>
      </c>
    </row>
    <row r="27" spans="1:7">
      <c r="A27" s="89">
        <v>17</v>
      </c>
      <c r="B27" s="90" t="s">
        <v>68</v>
      </c>
      <c r="C27" s="91" t="s">
        <v>69</v>
      </c>
      <c r="D27" s="92" t="s">
        <v>42</v>
      </c>
      <c r="E27" s="93">
        <v>86</v>
      </c>
      <c r="F27" s="93"/>
      <c r="G27" s="94">
        <f t="shared" si="1"/>
        <v>0</v>
      </c>
    </row>
    <row r="28" spans="1:7">
      <c r="A28" s="89">
        <v>18</v>
      </c>
      <c r="B28" s="90" t="s">
        <v>70</v>
      </c>
      <c r="C28" s="91" t="s">
        <v>71</v>
      </c>
      <c r="D28" s="92" t="s">
        <v>42</v>
      </c>
      <c r="E28" s="93">
        <v>86</v>
      </c>
      <c r="F28" s="93"/>
      <c r="G28" s="94">
        <f t="shared" si="1"/>
        <v>0</v>
      </c>
    </row>
    <row r="29" spans="1:7" ht="22.5">
      <c r="A29" s="89">
        <v>19</v>
      </c>
      <c r="B29" s="90" t="s">
        <v>72</v>
      </c>
      <c r="C29" s="91" t="s">
        <v>73</v>
      </c>
      <c r="D29" s="92" t="s">
        <v>42</v>
      </c>
      <c r="E29" s="93">
        <v>98</v>
      </c>
      <c r="F29" s="93"/>
      <c r="G29" s="94">
        <f t="shared" si="1"/>
        <v>0</v>
      </c>
    </row>
    <row r="30" spans="1:7">
      <c r="A30" s="89">
        <v>20</v>
      </c>
      <c r="B30" s="90" t="s">
        <v>75</v>
      </c>
      <c r="C30" s="91" t="s">
        <v>76</v>
      </c>
      <c r="D30" s="92" t="s">
        <v>42</v>
      </c>
      <c r="E30" s="93">
        <v>86</v>
      </c>
      <c r="F30" s="93"/>
      <c r="G30" s="94">
        <f t="shared" si="1"/>
        <v>0</v>
      </c>
    </row>
    <row r="31" spans="1:7">
      <c r="A31" s="89">
        <v>21</v>
      </c>
      <c r="B31" s="90" t="s">
        <v>77</v>
      </c>
      <c r="C31" s="91" t="s">
        <v>78</v>
      </c>
      <c r="D31" s="92" t="s">
        <v>38</v>
      </c>
      <c r="E31" s="93">
        <v>3.37</v>
      </c>
      <c r="F31" s="93"/>
      <c r="G31" s="94">
        <f t="shared" si="1"/>
        <v>0</v>
      </c>
    </row>
    <row r="32" spans="1:7">
      <c r="A32" s="95"/>
      <c r="B32" s="96"/>
      <c r="C32" s="114" t="s">
        <v>119</v>
      </c>
      <c r="D32" s="115"/>
      <c r="E32" s="97">
        <v>0.36</v>
      </c>
      <c r="F32" s="98"/>
      <c r="G32" s="99"/>
    </row>
    <row r="33" spans="1:7">
      <c r="A33" s="95"/>
      <c r="B33" s="96"/>
      <c r="C33" s="114" t="s">
        <v>120</v>
      </c>
      <c r="D33" s="115"/>
      <c r="E33" s="97">
        <v>3.01</v>
      </c>
      <c r="F33" s="98"/>
      <c r="G33" s="99"/>
    </row>
    <row r="34" spans="1:7">
      <c r="A34" s="89">
        <v>22</v>
      </c>
      <c r="B34" s="90" t="s">
        <v>43</v>
      </c>
      <c r="C34" s="91" t="s">
        <v>80</v>
      </c>
      <c r="D34" s="92" t="s">
        <v>40</v>
      </c>
      <c r="E34" s="93">
        <v>6.0659999999999998</v>
      </c>
      <c r="F34" s="93"/>
      <c r="G34" s="94">
        <f>E34*F34</f>
        <v>0</v>
      </c>
    </row>
    <row r="35" spans="1:7">
      <c r="A35" s="95"/>
      <c r="B35" s="96"/>
      <c r="C35" s="114" t="s">
        <v>121</v>
      </c>
      <c r="D35" s="115"/>
      <c r="E35" s="97">
        <v>6.0659999999999998</v>
      </c>
      <c r="F35" s="98"/>
      <c r="G35" s="99"/>
    </row>
    <row r="36" spans="1:7" ht="22.5">
      <c r="A36" s="89">
        <v>23</v>
      </c>
      <c r="B36" s="90" t="s">
        <v>82</v>
      </c>
      <c r="C36" s="91" t="s">
        <v>83</v>
      </c>
      <c r="D36" s="92" t="s">
        <v>84</v>
      </c>
      <c r="E36" s="93">
        <v>1</v>
      </c>
      <c r="F36" s="93"/>
      <c r="G36" s="94">
        <f>E36*F36</f>
        <v>0</v>
      </c>
    </row>
    <row r="37" spans="1:7">
      <c r="A37" s="89">
        <v>24</v>
      </c>
      <c r="B37" s="90" t="s">
        <v>85</v>
      </c>
      <c r="C37" s="91" t="s">
        <v>86</v>
      </c>
      <c r="D37" s="92" t="s">
        <v>84</v>
      </c>
      <c r="E37" s="93">
        <v>2</v>
      </c>
      <c r="F37" s="93"/>
      <c r="G37" s="94">
        <f>E37*F37</f>
        <v>0</v>
      </c>
    </row>
    <row r="38" spans="1:7">
      <c r="A38" s="100"/>
      <c r="B38" s="101" t="s">
        <v>39</v>
      </c>
      <c r="C38" s="102" t="str">
        <f>CONCATENATE(B22," ",C22)</f>
        <v>M46 Zemní práce při montážích</v>
      </c>
      <c r="D38" s="103"/>
      <c r="E38" s="104"/>
      <c r="F38" s="105"/>
      <c r="G38" s="106">
        <f>SUM(G22:G37)</f>
        <v>0</v>
      </c>
    </row>
    <row r="40" spans="1:7">
      <c r="C40" s="107" t="s">
        <v>45</v>
      </c>
      <c r="G40" s="108">
        <f>SUM(G38,G21)</f>
        <v>0</v>
      </c>
    </row>
  </sheetData>
  <mergeCells count="8">
    <mergeCell ref="C25:D25"/>
    <mergeCell ref="C32:D32"/>
    <mergeCell ref="C33:D33"/>
    <mergeCell ref="C35:D35"/>
    <mergeCell ref="A1:G1"/>
    <mergeCell ref="A3:B3"/>
    <mergeCell ref="A4:B4"/>
    <mergeCell ref="E4:G4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C3" sqref="C3"/>
    </sheetView>
  </sheetViews>
  <sheetFormatPr defaultRowHeight="15"/>
  <cols>
    <col min="1" max="1" width="4.28515625" customWidth="1"/>
    <col min="2" max="2" width="11.140625" customWidth="1"/>
    <col min="3" max="3" width="40.7109375" customWidth="1"/>
    <col min="4" max="4" width="5.5703125" customWidth="1"/>
    <col min="5" max="5" width="8.28515625" customWidth="1"/>
    <col min="6" max="6" width="11" customWidth="1"/>
    <col min="7" max="7" width="13" customWidth="1"/>
  </cols>
  <sheetData>
    <row r="1" spans="1:7" ht="15.75">
      <c r="A1" s="116" t="s">
        <v>27</v>
      </c>
      <c r="B1" s="116"/>
      <c r="C1" s="116"/>
      <c r="D1" s="116"/>
      <c r="E1" s="116"/>
      <c r="F1" s="116"/>
      <c r="G1" s="116"/>
    </row>
    <row r="2" spans="1:7" ht="15.75" thickBot="1">
      <c r="A2" s="65"/>
      <c r="B2" s="66"/>
      <c r="C2" s="67"/>
      <c r="D2" s="67"/>
      <c r="E2" s="68"/>
      <c r="F2" s="67"/>
      <c r="G2" s="67"/>
    </row>
    <row r="3" spans="1:7" ht="15.75" thickTop="1">
      <c r="A3" s="117" t="s">
        <v>3</v>
      </c>
      <c r="B3" s="118"/>
      <c r="C3" s="69"/>
      <c r="D3" s="70"/>
      <c r="E3" s="71" t="s">
        <v>28</v>
      </c>
      <c r="F3" s="72">
        <v>4</v>
      </c>
      <c r="G3" s="73"/>
    </row>
    <row r="4" spans="1:7" ht="15.75" thickBot="1">
      <c r="A4" s="119" t="s">
        <v>29</v>
      </c>
      <c r="B4" s="120"/>
      <c r="C4" s="74" t="str">
        <f>CONCATENATE(cisloobjektu," ",nazevobjektu)</f>
        <v>SO01 Provozovna</v>
      </c>
      <c r="D4" s="75"/>
      <c r="E4" s="121" t="str">
        <f>[4]Rekapitulace!G2</f>
        <v>Elektroinstalace - hromosvod</v>
      </c>
      <c r="F4" s="122"/>
      <c r="G4" s="123"/>
    </row>
    <row r="5" spans="1:7" ht="15.75" thickTop="1">
      <c r="A5" s="76"/>
      <c r="B5" s="65"/>
      <c r="C5" s="65"/>
      <c r="D5" s="65"/>
      <c r="E5" s="77"/>
      <c r="F5" s="65"/>
      <c r="G5" s="78"/>
    </row>
    <row r="6" spans="1:7">
      <c r="A6" s="79" t="s">
        <v>30</v>
      </c>
      <c r="B6" s="80" t="s">
        <v>31</v>
      </c>
      <c r="C6" s="80" t="s">
        <v>32</v>
      </c>
      <c r="D6" s="80" t="s">
        <v>33</v>
      </c>
      <c r="E6" s="81" t="s">
        <v>34</v>
      </c>
      <c r="F6" s="80" t="s">
        <v>35</v>
      </c>
      <c r="G6" s="82" t="s">
        <v>36</v>
      </c>
    </row>
    <row r="7" spans="1:7">
      <c r="A7" s="83" t="s">
        <v>37</v>
      </c>
      <c r="B7" s="84" t="s">
        <v>46</v>
      </c>
      <c r="C7" s="85" t="s">
        <v>47</v>
      </c>
      <c r="D7" s="86"/>
      <c r="E7" s="87"/>
      <c r="F7" s="87"/>
      <c r="G7" s="88"/>
    </row>
    <row r="8" spans="1:7" ht="22.5">
      <c r="A8" s="89">
        <v>1</v>
      </c>
      <c r="B8" s="90" t="s">
        <v>54</v>
      </c>
      <c r="C8" s="110" t="s">
        <v>55</v>
      </c>
      <c r="D8" s="92" t="s">
        <v>42</v>
      </c>
      <c r="E8" s="93">
        <v>195</v>
      </c>
      <c r="F8" s="93"/>
      <c r="G8" s="94">
        <f t="shared" ref="G8:G19" si="0">E8*F8</f>
        <v>0</v>
      </c>
    </row>
    <row r="9" spans="1:7" ht="22.5">
      <c r="A9" s="89">
        <v>2</v>
      </c>
      <c r="B9" s="90" t="s">
        <v>123</v>
      </c>
      <c r="C9" s="91" t="s">
        <v>124</v>
      </c>
      <c r="D9" s="92" t="s">
        <v>42</v>
      </c>
      <c r="E9" s="93">
        <v>130</v>
      </c>
      <c r="F9" s="93"/>
      <c r="G9" s="94">
        <f t="shared" si="0"/>
        <v>0</v>
      </c>
    </row>
    <row r="10" spans="1:7" ht="22.5">
      <c r="A10" s="89">
        <v>3</v>
      </c>
      <c r="B10" s="90" t="s">
        <v>125</v>
      </c>
      <c r="C10" s="91" t="s">
        <v>126</v>
      </c>
      <c r="D10" s="92" t="s">
        <v>42</v>
      </c>
      <c r="E10" s="93">
        <v>50</v>
      </c>
      <c r="F10" s="93"/>
      <c r="G10" s="94">
        <f t="shared" si="0"/>
        <v>0</v>
      </c>
    </row>
    <row r="11" spans="1:7" ht="22.5">
      <c r="A11" s="89">
        <v>4</v>
      </c>
      <c r="B11" s="90" t="s">
        <v>100</v>
      </c>
      <c r="C11" s="91" t="s">
        <v>101</v>
      </c>
      <c r="D11" s="92" t="s">
        <v>41</v>
      </c>
      <c r="E11" s="93">
        <v>6</v>
      </c>
      <c r="F11" s="93"/>
      <c r="G11" s="94">
        <f t="shared" si="0"/>
        <v>0</v>
      </c>
    </row>
    <row r="12" spans="1:7" ht="22.5">
      <c r="A12" s="89">
        <v>5</v>
      </c>
      <c r="B12" s="90" t="s">
        <v>127</v>
      </c>
      <c r="C12" s="91" t="s">
        <v>128</v>
      </c>
      <c r="D12" s="92" t="s">
        <v>41</v>
      </c>
      <c r="E12" s="93">
        <v>18</v>
      </c>
      <c r="F12" s="93"/>
      <c r="G12" s="94">
        <f t="shared" si="0"/>
        <v>0</v>
      </c>
    </row>
    <row r="13" spans="1:7" ht="22.5">
      <c r="A13" s="89">
        <v>6</v>
      </c>
      <c r="B13" s="90" t="s">
        <v>129</v>
      </c>
      <c r="C13" s="91" t="s">
        <v>130</v>
      </c>
      <c r="D13" s="92" t="s">
        <v>41</v>
      </c>
      <c r="E13" s="93">
        <v>7</v>
      </c>
      <c r="F13" s="93"/>
      <c r="G13" s="94">
        <f t="shared" si="0"/>
        <v>0</v>
      </c>
    </row>
    <row r="14" spans="1:7" ht="22.5">
      <c r="A14" s="89">
        <v>7</v>
      </c>
      <c r="B14" s="90" t="s">
        <v>131</v>
      </c>
      <c r="C14" s="91" t="s">
        <v>132</v>
      </c>
      <c r="D14" s="92" t="s">
        <v>41</v>
      </c>
      <c r="E14" s="93">
        <v>18</v>
      </c>
      <c r="F14" s="93"/>
      <c r="G14" s="94">
        <f t="shared" si="0"/>
        <v>0</v>
      </c>
    </row>
    <row r="15" spans="1:7" ht="22.5">
      <c r="A15" s="89">
        <v>8</v>
      </c>
      <c r="B15" s="90" t="s">
        <v>133</v>
      </c>
      <c r="C15" s="91" t="s">
        <v>134</v>
      </c>
      <c r="D15" s="92" t="s">
        <v>41</v>
      </c>
      <c r="E15" s="93">
        <v>26</v>
      </c>
      <c r="F15" s="93"/>
      <c r="G15" s="94">
        <f t="shared" si="0"/>
        <v>0</v>
      </c>
    </row>
    <row r="16" spans="1:7" ht="22.5">
      <c r="A16" s="89">
        <v>9</v>
      </c>
      <c r="B16" s="90" t="s">
        <v>135</v>
      </c>
      <c r="C16" s="91" t="s">
        <v>136</v>
      </c>
      <c r="D16" s="92" t="s">
        <v>41</v>
      </c>
      <c r="E16" s="93">
        <v>8</v>
      </c>
      <c r="F16" s="93"/>
      <c r="G16" s="94">
        <f t="shared" si="0"/>
        <v>0</v>
      </c>
    </row>
    <row r="17" spans="1:7" ht="22.5">
      <c r="A17" s="89">
        <v>10</v>
      </c>
      <c r="B17" s="90" t="s">
        <v>137</v>
      </c>
      <c r="C17" s="91" t="s">
        <v>138</v>
      </c>
      <c r="D17" s="92" t="s">
        <v>41</v>
      </c>
      <c r="E17" s="93">
        <v>6</v>
      </c>
      <c r="F17" s="93"/>
      <c r="G17" s="94">
        <f t="shared" si="0"/>
        <v>0</v>
      </c>
    </row>
    <row r="18" spans="1:7" ht="22.5">
      <c r="A18" s="89">
        <v>11</v>
      </c>
      <c r="B18" s="90" t="s">
        <v>139</v>
      </c>
      <c r="C18" s="91" t="s">
        <v>140</v>
      </c>
      <c r="D18" s="92" t="s">
        <v>41</v>
      </c>
      <c r="E18" s="93">
        <v>6</v>
      </c>
      <c r="F18" s="93"/>
      <c r="G18" s="94">
        <f t="shared" si="0"/>
        <v>0</v>
      </c>
    </row>
    <row r="19" spans="1:7">
      <c r="A19" s="89">
        <v>12</v>
      </c>
      <c r="B19" s="90" t="s">
        <v>141</v>
      </c>
      <c r="C19" s="91" t="s">
        <v>142</v>
      </c>
      <c r="D19" s="92" t="s">
        <v>41</v>
      </c>
      <c r="E19" s="93">
        <v>6</v>
      </c>
      <c r="F19" s="93"/>
      <c r="G19" s="94">
        <f t="shared" si="0"/>
        <v>0</v>
      </c>
    </row>
    <row r="20" spans="1:7">
      <c r="A20" s="100"/>
      <c r="B20" s="101" t="s">
        <v>39</v>
      </c>
      <c r="C20" s="102" t="str">
        <f>CONCATENATE(B7," ",C7)</f>
        <v>M21 Elektromontáže</v>
      </c>
      <c r="D20" s="103"/>
      <c r="E20" s="104"/>
      <c r="F20" s="105"/>
      <c r="G20" s="106">
        <f>SUM(G7:G19)</f>
        <v>0</v>
      </c>
    </row>
    <row r="21" spans="1:7">
      <c r="A21" s="83" t="s">
        <v>37</v>
      </c>
      <c r="B21" s="84" t="s">
        <v>63</v>
      </c>
      <c r="C21" s="85" t="s">
        <v>64</v>
      </c>
      <c r="D21" s="86"/>
      <c r="E21" s="87"/>
      <c r="F21" s="87"/>
      <c r="G21" s="88"/>
    </row>
    <row r="22" spans="1:7">
      <c r="A22" s="89">
        <v>13</v>
      </c>
      <c r="B22" s="90" t="s">
        <v>85</v>
      </c>
      <c r="C22" s="91" t="s">
        <v>86</v>
      </c>
      <c r="D22" s="92" t="s">
        <v>84</v>
      </c>
      <c r="E22" s="93">
        <v>2</v>
      </c>
      <c r="F22" s="93"/>
      <c r="G22" s="94">
        <f>E22*F22</f>
        <v>0</v>
      </c>
    </row>
    <row r="23" spans="1:7">
      <c r="A23" s="100"/>
      <c r="B23" s="101" t="s">
        <v>39</v>
      </c>
      <c r="C23" s="102" t="str">
        <f>CONCATENATE(B21," ",C21)</f>
        <v>M46 Zemní práce při montážích</v>
      </c>
      <c r="D23" s="103"/>
      <c r="E23" s="104"/>
      <c r="F23" s="105"/>
      <c r="G23" s="106">
        <f>SUM(G21:G22)</f>
        <v>0</v>
      </c>
    </row>
    <row r="25" spans="1:7">
      <c r="C25" s="107" t="s">
        <v>45</v>
      </c>
      <c r="G25" s="108">
        <f>SUM(G23,G20)</f>
        <v>0</v>
      </c>
    </row>
  </sheetData>
  <mergeCells count="4">
    <mergeCell ref="A1:G1"/>
    <mergeCell ref="A3:B3"/>
    <mergeCell ref="A4:B4"/>
    <mergeCell ref="E4:G4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workbookViewId="0">
      <selection activeCell="C3" sqref="C3"/>
    </sheetView>
  </sheetViews>
  <sheetFormatPr defaultRowHeight="15"/>
  <cols>
    <col min="1" max="1" width="4.28515625" customWidth="1"/>
    <col min="2" max="2" width="11.140625" customWidth="1"/>
    <col min="3" max="3" width="40.7109375" customWidth="1"/>
    <col min="4" max="4" width="5.5703125" customWidth="1"/>
    <col min="5" max="5" width="8.28515625" customWidth="1"/>
    <col min="6" max="6" width="11" customWidth="1"/>
    <col min="7" max="7" width="13" customWidth="1"/>
  </cols>
  <sheetData>
    <row r="1" spans="1:7" ht="15.75">
      <c r="A1" s="116" t="s">
        <v>27</v>
      </c>
      <c r="B1" s="116"/>
      <c r="C1" s="116"/>
      <c r="D1" s="116"/>
      <c r="E1" s="116"/>
      <c r="F1" s="116"/>
      <c r="G1" s="116"/>
    </row>
    <row r="2" spans="1:7" ht="15.75" thickBot="1">
      <c r="A2" s="65"/>
      <c r="B2" s="66"/>
      <c r="C2" s="67"/>
      <c r="D2" s="67"/>
      <c r="E2" s="68"/>
      <c r="F2" s="67"/>
      <c r="G2" s="67"/>
    </row>
    <row r="3" spans="1:7" ht="15.75" thickTop="1">
      <c r="A3" s="117" t="s">
        <v>3</v>
      </c>
      <c r="B3" s="118"/>
      <c r="C3" s="69"/>
      <c r="D3" s="70"/>
      <c r="E3" s="71" t="s">
        <v>28</v>
      </c>
      <c r="F3" s="72">
        <v>5</v>
      </c>
      <c r="G3" s="73"/>
    </row>
    <row r="4" spans="1:7" ht="15.75" thickBot="1">
      <c r="A4" s="119" t="s">
        <v>29</v>
      </c>
      <c r="B4" s="120"/>
      <c r="C4" s="74" t="str">
        <f>CONCATENATE(cisloobjektu," ",nazevobjektu)</f>
        <v>SO01 Provozovna</v>
      </c>
      <c r="D4" s="75"/>
      <c r="E4" s="121" t="str">
        <f>[5]Rekapitulace!G2</f>
        <v>Elektroinstalace - silnoproud</v>
      </c>
      <c r="F4" s="122"/>
      <c r="G4" s="123"/>
    </row>
    <row r="5" spans="1:7" ht="15.75" thickTop="1">
      <c r="A5" s="76"/>
      <c r="B5" s="65"/>
      <c r="C5" s="65"/>
      <c r="D5" s="65"/>
      <c r="E5" s="77"/>
      <c r="F5" s="65"/>
      <c r="G5" s="78"/>
    </row>
    <row r="6" spans="1:7">
      <c r="A6" s="79" t="s">
        <v>30</v>
      </c>
      <c r="B6" s="80" t="s">
        <v>31</v>
      </c>
      <c r="C6" s="80" t="s">
        <v>32</v>
      </c>
      <c r="D6" s="80" t="s">
        <v>33</v>
      </c>
      <c r="E6" s="81" t="s">
        <v>34</v>
      </c>
      <c r="F6" s="80" t="s">
        <v>35</v>
      </c>
      <c r="G6" s="82" t="s">
        <v>36</v>
      </c>
    </row>
    <row r="7" spans="1:7">
      <c r="A7" s="83" t="s">
        <v>37</v>
      </c>
      <c r="B7" s="84" t="s">
        <v>46</v>
      </c>
      <c r="C7" s="85" t="s">
        <v>47</v>
      </c>
      <c r="D7" s="86"/>
      <c r="E7" s="87"/>
      <c r="F7" s="87"/>
      <c r="G7" s="88"/>
    </row>
    <row r="8" spans="1:7" ht="22.5">
      <c r="A8" s="89">
        <v>1</v>
      </c>
      <c r="B8" s="90" t="s">
        <v>145</v>
      </c>
      <c r="C8" s="91" t="s">
        <v>146</v>
      </c>
      <c r="D8" s="92" t="s">
        <v>42</v>
      </c>
      <c r="E8" s="93">
        <v>20</v>
      </c>
      <c r="F8" s="93"/>
      <c r="G8" s="94">
        <f t="shared" ref="G8:G71" si="0">E8*F8</f>
        <v>0</v>
      </c>
    </row>
    <row r="9" spans="1:7" ht="22.5">
      <c r="A9" s="89">
        <v>2</v>
      </c>
      <c r="B9" s="90" t="s">
        <v>147</v>
      </c>
      <c r="C9" s="91" t="s">
        <v>148</v>
      </c>
      <c r="D9" s="92" t="s">
        <v>42</v>
      </c>
      <c r="E9" s="93">
        <v>4</v>
      </c>
      <c r="F9" s="93"/>
      <c r="G9" s="94">
        <f t="shared" si="0"/>
        <v>0</v>
      </c>
    </row>
    <row r="10" spans="1:7" ht="22.5">
      <c r="A10" s="89">
        <v>3</v>
      </c>
      <c r="B10" s="90" t="s">
        <v>149</v>
      </c>
      <c r="C10" s="91" t="s">
        <v>150</v>
      </c>
      <c r="D10" s="92" t="s">
        <v>41</v>
      </c>
      <c r="E10" s="93">
        <v>86</v>
      </c>
      <c r="F10" s="93"/>
      <c r="G10" s="94">
        <f t="shared" si="0"/>
        <v>0</v>
      </c>
    </row>
    <row r="11" spans="1:7" ht="22.5">
      <c r="A11" s="89">
        <v>4</v>
      </c>
      <c r="B11" s="90" t="s">
        <v>151</v>
      </c>
      <c r="C11" s="91" t="s">
        <v>152</v>
      </c>
      <c r="D11" s="92" t="s">
        <v>41</v>
      </c>
      <c r="E11" s="93">
        <v>58</v>
      </c>
      <c r="F11" s="93"/>
      <c r="G11" s="94">
        <f t="shared" si="0"/>
        <v>0</v>
      </c>
    </row>
    <row r="12" spans="1:7" ht="22.5">
      <c r="A12" s="89">
        <v>5</v>
      </c>
      <c r="B12" s="90" t="s">
        <v>153</v>
      </c>
      <c r="C12" s="91" t="s">
        <v>154</v>
      </c>
      <c r="D12" s="92" t="s">
        <v>41</v>
      </c>
      <c r="E12" s="93">
        <v>6</v>
      </c>
      <c r="F12" s="93"/>
      <c r="G12" s="94">
        <f t="shared" si="0"/>
        <v>0</v>
      </c>
    </row>
    <row r="13" spans="1:7" ht="22.5">
      <c r="A13" s="89">
        <v>6</v>
      </c>
      <c r="B13" s="90" t="s">
        <v>155</v>
      </c>
      <c r="C13" s="91" t="s">
        <v>156</v>
      </c>
      <c r="D13" s="92" t="s">
        <v>41</v>
      </c>
      <c r="E13" s="93">
        <v>2</v>
      </c>
      <c r="F13" s="93"/>
      <c r="G13" s="94">
        <f t="shared" si="0"/>
        <v>0</v>
      </c>
    </row>
    <row r="14" spans="1:7" ht="22.5">
      <c r="A14" s="89">
        <v>7</v>
      </c>
      <c r="B14" s="90" t="s">
        <v>157</v>
      </c>
      <c r="C14" s="91" t="s">
        <v>158</v>
      </c>
      <c r="D14" s="92" t="s">
        <v>41</v>
      </c>
      <c r="E14" s="93">
        <v>19</v>
      </c>
      <c r="F14" s="93"/>
      <c r="G14" s="94">
        <f t="shared" si="0"/>
        <v>0</v>
      </c>
    </row>
    <row r="15" spans="1:7">
      <c r="A15" s="89">
        <v>8</v>
      </c>
      <c r="B15" s="90" t="s">
        <v>159</v>
      </c>
      <c r="C15" s="91" t="s">
        <v>160</v>
      </c>
      <c r="D15" s="92" t="s">
        <v>41</v>
      </c>
      <c r="E15" s="93">
        <v>98</v>
      </c>
      <c r="F15" s="93"/>
      <c r="G15" s="94">
        <f t="shared" si="0"/>
        <v>0</v>
      </c>
    </row>
    <row r="16" spans="1:7">
      <c r="A16" s="89">
        <v>9</v>
      </c>
      <c r="B16" s="90" t="s">
        <v>88</v>
      </c>
      <c r="C16" s="91" t="s">
        <v>89</v>
      </c>
      <c r="D16" s="92" t="s">
        <v>41</v>
      </c>
      <c r="E16" s="93">
        <v>60</v>
      </c>
      <c r="F16" s="93"/>
      <c r="G16" s="94">
        <f t="shared" si="0"/>
        <v>0</v>
      </c>
    </row>
    <row r="17" spans="1:7">
      <c r="A17" s="89">
        <v>10</v>
      </c>
      <c r="B17" s="90" t="s">
        <v>161</v>
      </c>
      <c r="C17" s="91" t="s">
        <v>162</v>
      </c>
      <c r="D17" s="92" t="s">
        <v>41</v>
      </c>
      <c r="E17" s="93">
        <v>65</v>
      </c>
      <c r="F17" s="93"/>
      <c r="G17" s="94">
        <f t="shared" si="0"/>
        <v>0</v>
      </c>
    </row>
    <row r="18" spans="1:7">
      <c r="A18" s="89">
        <v>11</v>
      </c>
      <c r="B18" s="90" t="s">
        <v>50</v>
      </c>
      <c r="C18" s="91" t="s">
        <v>51</v>
      </c>
      <c r="D18" s="92" t="s">
        <v>41</v>
      </c>
      <c r="E18" s="93">
        <v>6</v>
      </c>
      <c r="F18" s="93"/>
      <c r="G18" s="94">
        <f t="shared" si="0"/>
        <v>0</v>
      </c>
    </row>
    <row r="19" spans="1:7">
      <c r="A19" s="89">
        <v>12</v>
      </c>
      <c r="B19" s="90" t="s">
        <v>163</v>
      </c>
      <c r="C19" s="91" t="s">
        <v>164</v>
      </c>
      <c r="D19" s="92" t="s">
        <v>41</v>
      </c>
      <c r="E19" s="93">
        <v>8</v>
      </c>
      <c r="F19" s="93"/>
      <c r="G19" s="94">
        <f t="shared" si="0"/>
        <v>0</v>
      </c>
    </row>
    <row r="20" spans="1:7">
      <c r="A20" s="89">
        <v>13</v>
      </c>
      <c r="B20" s="90" t="s">
        <v>165</v>
      </c>
      <c r="C20" s="91" t="s">
        <v>166</v>
      </c>
      <c r="D20" s="92" t="s">
        <v>41</v>
      </c>
      <c r="E20" s="93">
        <v>75</v>
      </c>
      <c r="F20" s="93"/>
      <c r="G20" s="94">
        <f t="shared" si="0"/>
        <v>0</v>
      </c>
    </row>
    <row r="21" spans="1:7">
      <c r="A21" s="89">
        <v>14</v>
      </c>
      <c r="B21" s="90" t="s">
        <v>167</v>
      </c>
      <c r="C21" s="91" t="s">
        <v>168</v>
      </c>
      <c r="D21" s="92" t="s">
        <v>41</v>
      </c>
      <c r="E21" s="93">
        <v>85</v>
      </c>
      <c r="F21" s="93"/>
      <c r="G21" s="94">
        <f t="shared" si="0"/>
        <v>0</v>
      </c>
    </row>
    <row r="22" spans="1:7">
      <c r="A22" s="89">
        <v>15</v>
      </c>
      <c r="B22" s="90" t="s">
        <v>169</v>
      </c>
      <c r="C22" s="91" t="s">
        <v>170</v>
      </c>
      <c r="D22" s="92" t="s">
        <v>41</v>
      </c>
      <c r="E22" s="93">
        <v>64</v>
      </c>
      <c r="F22" s="93"/>
      <c r="G22" s="94">
        <f t="shared" si="0"/>
        <v>0</v>
      </c>
    </row>
    <row r="23" spans="1:7" ht="22.5">
      <c r="A23" s="89">
        <v>16</v>
      </c>
      <c r="B23" s="90" t="s">
        <v>171</v>
      </c>
      <c r="C23" s="91" t="s">
        <v>172</v>
      </c>
      <c r="D23" s="92" t="s">
        <v>41</v>
      </c>
      <c r="E23" s="93">
        <v>7</v>
      </c>
      <c r="F23" s="93"/>
      <c r="G23" s="94">
        <f t="shared" si="0"/>
        <v>0</v>
      </c>
    </row>
    <row r="24" spans="1:7" ht="22.5">
      <c r="A24" s="89">
        <v>17</v>
      </c>
      <c r="B24" s="90" t="s">
        <v>173</v>
      </c>
      <c r="C24" s="91" t="s">
        <v>174</v>
      </c>
      <c r="D24" s="92" t="s">
        <v>41</v>
      </c>
      <c r="E24" s="93">
        <v>10</v>
      </c>
      <c r="F24" s="93"/>
      <c r="G24" s="94">
        <f t="shared" si="0"/>
        <v>0</v>
      </c>
    </row>
    <row r="25" spans="1:7" ht="22.5">
      <c r="A25" s="89">
        <v>18</v>
      </c>
      <c r="B25" s="90" t="s">
        <v>175</v>
      </c>
      <c r="C25" s="91" t="s">
        <v>176</v>
      </c>
      <c r="D25" s="92" t="s">
        <v>41</v>
      </c>
      <c r="E25" s="93">
        <v>11</v>
      </c>
      <c r="F25" s="93"/>
      <c r="G25" s="94">
        <f t="shared" si="0"/>
        <v>0</v>
      </c>
    </row>
    <row r="26" spans="1:7" ht="22.5">
      <c r="A26" s="89">
        <v>19</v>
      </c>
      <c r="B26" s="90" t="s">
        <v>177</v>
      </c>
      <c r="C26" s="91" t="s">
        <v>178</v>
      </c>
      <c r="D26" s="92" t="s">
        <v>41</v>
      </c>
      <c r="E26" s="93">
        <v>2</v>
      </c>
      <c r="F26" s="93"/>
      <c r="G26" s="94">
        <f t="shared" si="0"/>
        <v>0</v>
      </c>
    </row>
    <row r="27" spans="1:7" ht="22.5">
      <c r="A27" s="89">
        <v>20</v>
      </c>
      <c r="B27" s="90" t="s">
        <v>179</v>
      </c>
      <c r="C27" s="91" t="s">
        <v>180</v>
      </c>
      <c r="D27" s="92" t="s">
        <v>41</v>
      </c>
      <c r="E27" s="93">
        <v>4</v>
      </c>
      <c r="F27" s="93"/>
      <c r="G27" s="94">
        <f t="shared" si="0"/>
        <v>0</v>
      </c>
    </row>
    <row r="28" spans="1:7" ht="22.5">
      <c r="A28" s="89">
        <v>21</v>
      </c>
      <c r="B28" s="90" t="s">
        <v>181</v>
      </c>
      <c r="C28" s="91" t="s">
        <v>182</v>
      </c>
      <c r="D28" s="92" t="s">
        <v>41</v>
      </c>
      <c r="E28" s="93">
        <v>1</v>
      </c>
      <c r="F28" s="93"/>
      <c r="G28" s="94">
        <f t="shared" si="0"/>
        <v>0</v>
      </c>
    </row>
    <row r="29" spans="1:7" ht="22.5">
      <c r="A29" s="89">
        <v>22</v>
      </c>
      <c r="B29" s="90" t="s">
        <v>183</v>
      </c>
      <c r="C29" s="91" t="s">
        <v>184</v>
      </c>
      <c r="D29" s="92" t="s">
        <v>41</v>
      </c>
      <c r="E29" s="93">
        <v>6</v>
      </c>
      <c r="F29" s="93"/>
      <c r="G29" s="94">
        <f t="shared" si="0"/>
        <v>0</v>
      </c>
    </row>
    <row r="30" spans="1:7" ht="22.5">
      <c r="A30" s="89">
        <v>23</v>
      </c>
      <c r="B30" s="90" t="s">
        <v>185</v>
      </c>
      <c r="C30" s="91" t="s">
        <v>186</v>
      </c>
      <c r="D30" s="92" t="s">
        <v>41</v>
      </c>
      <c r="E30" s="93">
        <v>2</v>
      </c>
      <c r="F30" s="93"/>
      <c r="G30" s="94">
        <f t="shared" si="0"/>
        <v>0</v>
      </c>
    </row>
    <row r="31" spans="1:7" ht="22.5">
      <c r="A31" s="89">
        <v>24</v>
      </c>
      <c r="B31" s="90" t="s">
        <v>187</v>
      </c>
      <c r="C31" s="91" t="s">
        <v>188</v>
      </c>
      <c r="D31" s="92" t="s">
        <v>41</v>
      </c>
      <c r="E31" s="93">
        <v>1</v>
      </c>
      <c r="F31" s="93"/>
      <c r="G31" s="94">
        <f t="shared" si="0"/>
        <v>0</v>
      </c>
    </row>
    <row r="32" spans="1:7" ht="22.5">
      <c r="A32" s="89">
        <v>25</v>
      </c>
      <c r="B32" s="90" t="s">
        <v>189</v>
      </c>
      <c r="C32" s="91" t="s">
        <v>190</v>
      </c>
      <c r="D32" s="92" t="s">
        <v>41</v>
      </c>
      <c r="E32" s="93">
        <v>9</v>
      </c>
      <c r="F32" s="93"/>
      <c r="G32" s="94">
        <f t="shared" si="0"/>
        <v>0</v>
      </c>
    </row>
    <row r="33" spans="1:7" ht="22.5">
      <c r="A33" s="89">
        <v>26</v>
      </c>
      <c r="B33" s="90" t="s">
        <v>191</v>
      </c>
      <c r="C33" s="91" t="s">
        <v>192</v>
      </c>
      <c r="D33" s="92" t="s">
        <v>41</v>
      </c>
      <c r="E33" s="93">
        <v>17</v>
      </c>
      <c r="F33" s="93"/>
      <c r="G33" s="94">
        <f t="shared" si="0"/>
        <v>0</v>
      </c>
    </row>
    <row r="34" spans="1:7" ht="22.5">
      <c r="A34" s="89">
        <v>27</v>
      </c>
      <c r="B34" s="90" t="s">
        <v>193</v>
      </c>
      <c r="C34" s="91" t="s">
        <v>194</v>
      </c>
      <c r="D34" s="92" t="s">
        <v>41</v>
      </c>
      <c r="E34" s="93">
        <v>25</v>
      </c>
      <c r="F34" s="93"/>
      <c r="G34" s="94">
        <f t="shared" si="0"/>
        <v>0</v>
      </c>
    </row>
    <row r="35" spans="1:7" ht="22.5">
      <c r="A35" s="89">
        <v>28</v>
      </c>
      <c r="B35" s="90" t="s">
        <v>195</v>
      </c>
      <c r="C35" s="91" t="s">
        <v>196</v>
      </c>
      <c r="D35" s="92" t="s">
        <v>41</v>
      </c>
      <c r="E35" s="93">
        <v>2</v>
      </c>
      <c r="F35" s="93"/>
      <c r="G35" s="94">
        <f t="shared" si="0"/>
        <v>0</v>
      </c>
    </row>
    <row r="36" spans="1:7">
      <c r="A36" s="89">
        <v>29</v>
      </c>
      <c r="B36" s="90" t="s">
        <v>197</v>
      </c>
      <c r="C36" s="91" t="s">
        <v>198</v>
      </c>
      <c r="D36" s="92" t="s">
        <v>41</v>
      </c>
      <c r="E36" s="93">
        <v>2</v>
      </c>
      <c r="F36" s="93"/>
      <c r="G36" s="94">
        <f t="shared" si="0"/>
        <v>0</v>
      </c>
    </row>
    <row r="37" spans="1:7">
      <c r="A37" s="89">
        <v>30</v>
      </c>
      <c r="B37" s="90" t="s">
        <v>199</v>
      </c>
      <c r="C37" s="91" t="s">
        <v>200</v>
      </c>
      <c r="D37" s="92" t="s">
        <v>41</v>
      </c>
      <c r="E37" s="93">
        <v>63</v>
      </c>
      <c r="F37" s="93"/>
      <c r="G37" s="94">
        <f t="shared" si="0"/>
        <v>0</v>
      </c>
    </row>
    <row r="38" spans="1:7" ht="22.5">
      <c r="A38" s="89">
        <v>31</v>
      </c>
      <c r="B38" s="90" t="s">
        <v>201</v>
      </c>
      <c r="C38" s="91" t="s">
        <v>202</v>
      </c>
      <c r="D38" s="92" t="s">
        <v>41</v>
      </c>
      <c r="E38" s="93">
        <v>60</v>
      </c>
      <c r="F38" s="93"/>
      <c r="G38" s="94">
        <f t="shared" si="0"/>
        <v>0</v>
      </c>
    </row>
    <row r="39" spans="1:7" ht="22.5">
      <c r="A39" s="89">
        <v>32</v>
      </c>
      <c r="B39" s="90" t="s">
        <v>203</v>
      </c>
      <c r="C39" s="91" t="s">
        <v>204</v>
      </c>
      <c r="D39" s="92" t="s">
        <v>42</v>
      </c>
      <c r="E39" s="93">
        <v>70</v>
      </c>
      <c r="F39" s="93"/>
      <c r="G39" s="94">
        <f t="shared" si="0"/>
        <v>0</v>
      </c>
    </row>
    <row r="40" spans="1:7" ht="22.5">
      <c r="A40" s="89">
        <v>33</v>
      </c>
      <c r="B40" s="90" t="s">
        <v>205</v>
      </c>
      <c r="C40" s="91" t="s">
        <v>206</v>
      </c>
      <c r="D40" s="92" t="s">
        <v>42</v>
      </c>
      <c r="E40" s="93">
        <v>790</v>
      </c>
      <c r="F40" s="93"/>
      <c r="G40" s="94">
        <f t="shared" si="0"/>
        <v>0</v>
      </c>
    </row>
    <row r="41" spans="1:7" ht="22.5">
      <c r="A41" s="89">
        <v>34</v>
      </c>
      <c r="B41" s="90" t="s">
        <v>207</v>
      </c>
      <c r="C41" s="91" t="s">
        <v>208</v>
      </c>
      <c r="D41" s="92" t="s">
        <v>42</v>
      </c>
      <c r="E41" s="93">
        <v>825</v>
      </c>
      <c r="F41" s="93"/>
      <c r="G41" s="94">
        <f t="shared" si="0"/>
        <v>0</v>
      </c>
    </row>
    <row r="42" spans="1:7" ht="22.5">
      <c r="A42" s="89">
        <v>35</v>
      </c>
      <c r="B42" s="90" t="s">
        <v>209</v>
      </c>
      <c r="C42" s="91" t="s">
        <v>210</v>
      </c>
      <c r="D42" s="92" t="s">
        <v>42</v>
      </c>
      <c r="E42" s="93">
        <v>15</v>
      </c>
      <c r="F42" s="93"/>
      <c r="G42" s="94">
        <f t="shared" si="0"/>
        <v>0</v>
      </c>
    </row>
    <row r="43" spans="1:7" ht="22.5">
      <c r="A43" s="89">
        <v>36</v>
      </c>
      <c r="B43" s="90" t="s">
        <v>211</v>
      </c>
      <c r="C43" s="91" t="s">
        <v>212</v>
      </c>
      <c r="D43" s="92" t="s">
        <v>42</v>
      </c>
      <c r="E43" s="93">
        <v>100</v>
      </c>
      <c r="F43" s="93"/>
      <c r="G43" s="94">
        <f t="shared" si="0"/>
        <v>0</v>
      </c>
    </row>
    <row r="44" spans="1:7" ht="22.5">
      <c r="A44" s="89">
        <v>37</v>
      </c>
      <c r="B44" s="90" t="s">
        <v>213</v>
      </c>
      <c r="C44" s="91" t="s">
        <v>214</v>
      </c>
      <c r="D44" s="92" t="s">
        <v>42</v>
      </c>
      <c r="E44" s="93">
        <v>20</v>
      </c>
      <c r="F44" s="93"/>
      <c r="G44" s="94">
        <f t="shared" si="0"/>
        <v>0</v>
      </c>
    </row>
    <row r="45" spans="1:7" ht="22.5">
      <c r="A45" s="89">
        <v>38</v>
      </c>
      <c r="B45" s="90" t="s">
        <v>215</v>
      </c>
      <c r="C45" s="91" t="s">
        <v>216</v>
      </c>
      <c r="D45" s="92" t="s">
        <v>42</v>
      </c>
      <c r="E45" s="93">
        <v>72</v>
      </c>
      <c r="F45" s="93"/>
      <c r="G45" s="94">
        <f t="shared" si="0"/>
        <v>0</v>
      </c>
    </row>
    <row r="46" spans="1:7" ht="22.5">
      <c r="A46" s="89">
        <v>39</v>
      </c>
      <c r="B46" s="90" t="s">
        <v>217</v>
      </c>
      <c r="C46" s="91" t="s">
        <v>218</v>
      </c>
      <c r="D46" s="92" t="s">
        <v>42</v>
      </c>
      <c r="E46" s="93">
        <v>130</v>
      </c>
      <c r="F46" s="93"/>
      <c r="G46" s="94">
        <f t="shared" si="0"/>
        <v>0</v>
      </c>
    </row>
    <row r="47" spans="1:7" ht="22.5">
      <c r="A47" s="89">
        <v>40</v>
      </c>
      <c r="B47" s="90" t="s">
        <v>219</v>
      </c>
      <c r="C47" s="91" t="s">
        <v>220</v>
      </c>
      <c r="D47" s="92" t="s">
        <v>42</v>
      </c>
      <c r="E47" s="93">
        <v>18</v>
      </c>
      <c r="F47" s="93"/>
      <c r="G47" s="94">
        <f t="shared" si="0"/>
        <v>0</v>
      </c>
    </row>
    <row r="48" spans="1:7" ht="22.5">
      <c r="A48" s="89">
        <v>41</v>
      </c>
      <c r="B48" s="90" t="s">
        <v>221</v>
      </c>
      <c r="C48" s="91" t="s">
        <v>222</v>
      </c>
      <c r="D48" s="92" t="s">
        <v>42</v>
      </c>
      <c r="E48" s="93">
        <v>60</v>
      </c>
      <c r="F48" s="93"/>
      <c r="G48" s="94">
        <f t="shared" si="0"/>
        <v>0</v>
      </c>
    </row>
    <row r="49" spans="1:7" ht="22.5">
      <c r="A49" s="89">
        <v>42</v>
      </c>
      <c r="B49" s="90" t="s">
        <v>223</v>
      </c>
      <c r="C49" s="91" t="s">
        <v>224</v>
      </c>
      <c r="D49" s="92" t="s">
        <v>42</v>
      </c>
      <c r="E49" s="93">
        <v>15</v>
      </c>
      <c r="F49" s="93"/>
      <c r="G49" s="94">
        <f t="shared" si="0"/>
        <v>0</v>
      </c>
    </row>
    <row r="50" spans="1:7" ht="22.5">
      <c r="A50" s="89">
        <v>43</v>
      </c>
      <c r="B50" s="90" t="s">
        <v>225</v>
      </c>
      <c r="C50" s="91" t="s">
        <v>226</v>
      </c>
      <c r="D50" s="92" t="s">
        <v>42</v>
      </c>
      <c r="E50" s="93">
        <v>18</v>
      </c>
      <c r="F50" s="93"/>
      <c r="G50" s="94">
        <f t="shared" si="0"/>
        <v>0</v>
      </c>
    </row>
    <row r="51" spans="1:7" ht="22.5">
      <c r="A51" s="89">
        <v>44</v>
      </c>
      <c r="B51" s="90" t="s">
        <v>227</v>
      </c>
      <c r="C51" s="91" t="s">
        <v>228</v>
      </c>
      <c r="D51" s="92" t="s">
        <v>42</v>
      </c>
      <c r="E51" s="93">
        <v>30</v>
      </c>
      <c r="F51" s="93"/>
      <c r="G51" s="94">
        <f t="shared" si="0"/>
        <v>0</v>
      </c>
    </row>
    <row r="52" spans="1:7">
      <c r="A52" s="89">
        <v>45</v>
      </c>
      <c r="B52" s="90" t="s">
        <v>229</v>
      </c>
      <c r="C52" s="91" t="s">
        <v>230</v>
      </c>
      <c r="D52" s="92" t="s">
        <v>42</v>
      </c>
      <c r="E52" s="93">
        <v>3</v>
      </c>
      <c r="F52" s="93"/>
      <c r="G52" s="94">
        <f t="shared" si="0"/>
        <v>0</v>
      </c>
    </row>
    <row r="53" spans="1:7" ht="22.5">
      <c r="A53" s="89">
        <v>46</v>
      </c>
      <c r="B53" s="90" t="s">
        <v>231</v>
      </c>
      <c r="C53" s="91" t="s">
        <v>232</v>
      </c>
      <c r="D53" s="92" t="s">
        <v>42</v>
      </c>
      <c r="E53" s="93">
        <v>5</v>
      </c>
      <c r="F53" s="93"/>
      <c r="G53" s="94">
        <f t="shared" si="0"/>
        <v>0</v>
      </c>
    </row>
    <row r="54" spans="1:7" ht="22.5">
      <c r="A54" s="89">
        <v>47</v>
      </c>
      <c r="B54" s="90" t="s">
        <v>233</v>
      </c>
      <c r="C54" s="91" t="s">
        <v>234</v>
      </c>
      <c r="D54" s="92" t="s">
        <v>42</v>
      </c>
      <c r="E54" s="93">
        <v>30</v>
      </c>
      <c r="F54" s="93"/>
      <c r="G54" s="94">
        <f t="shared" si="0"/>
        <v>0</v>
      </c>
    </row>
    <row r="55" spans="1:7" ht="22.5">
      <c r="A55" s="89">
        <v>48</v>
      </c>
      <c r="B55" s="90" t="s">
        <v>235</v>
      </c>
      <c r="C55" s="91" t="s">
        <v>236</v>
      </c>
      <c r="D55" s="92" t="s">
        <v>41</v>
      </c>
      <c r="E55" s="93">
        <v>70</v>
      </c>
      <c r="F55" s="93"/>
      <c r="G55" s="94">
        <f t="shared" si="0"/>
        <v>0</v>
      </c>
    </row>
    <row r="56" spans="1:7">
      <c r="A56" s="89">
        <v>49</v>
      </c>
      <c r="B56" s="90" t="s">
        <v>237</v>
      </c>
      <c r="C56" s="91" t="s">
        <v>238</v>
      </c>
      <c r="D56" s="92" t="s">
        <v>41</v>
      </c>
      <c r="E56" s="93">
        <v>180</v>
      </c>
      <c r="F56" s="93"/>
      <c r="G56" s="94">
        <f t="shared" si="0"/>
        <v>0</v>
      </c>
    </row>
    <row r="57" spans="1:7">
      <c r="A57" s="89">
        <v>50</v>
      </c>
      <c r="B57" s="90" t="s">
        <v>239</v>
      </c>
      <c r="C57" s="91" t="s">
        <v>240</v>
      </c>
      <c r="D57" s="92" t="s">
        <v>41</v>
      </c>
      <c r="E57" s="93">
        <v>460</v>
      </c>
      <c r="F57" s="93"/>
      <c r="G57" s="94">
        <f t="shared" si="0"/>
        <v>0</v>
      </c>
    </row>
    <row r="58" spans="1:7">
      <c r="A58" s="89">
        <v>51</v>
      </c>
      <c r="B58" s="90" t="s">
        <v>241</v>
      </c>
      <c r="C58" s="91" t="s">
        <v>242</v>
      </c>
      <c r="D58" s="92" t="s">
        <v>41</v>
      </c>
      <c r="E58" s="93">
        <v>150</v>
      </c>
      <c r="F58" s="93"/>
      <c r="G58" s="94">
        <f t="shared" si="0"/>
        <v>0</v>
      </c>
    </row>
    <row r="59" spans="1:7" ht="22.5">
      <c r="A59" s="89">
        <v>52</v>
      </c>
      <c r="B59" s="90" t="s">
        <v>43</v>
      </c>
      <c r="C59" s="91" t="s">
        <v>243</v>
      </c>
      <c r="D59" s="92" t="s">
        <v>41</v>
      </c>
      <c r="E59" s="93">
        <v>2</v>
      </c>
      <c r="F59" s="93"/>
      <c r="G59" s="94">
        <f t="shared" si="0"/>
        <v>0</v>
      </c>
    </row>
    <row r="60" spans="1:7" ht="22.5">
      <c r="A60" s="89">
        <v>53</v>
      </c>
      <c r="B60" s="90" t="s">
        <v>43</v>
      </c>
      <c r="C60" s="91" t="s">
        <v>244</v>
      </c>
      <c r="D60" s="92" t="s">
        <v>41</v>
      </c>
      <c r="E60" s="93">
        <v>11</v>
      </c>
      <c r="F60" s="93"/>
      <c r="G60" s="94">
        <f t="shared" si="0"/>
        <v>0</v>
      </c>
    </row>
    <row r="61" spans="1:7">
      <c r="A61" s="89">
        <v>54</v>
      </c>
      <c r="B61" s="90" t="s">
        <v>43</v>
      </c>
      <c r="C61" s="91" t="s">
        <v>245</v>
      </c>
      <c r="D61" s="92" t="s">
        <v>41</v>
      </c>
      <c r="E61" s="93">
        <v>2</v>
      </c>
      <c r="F61" s="93"/>
      <c r="G61" s="94">
        <f t="shared" si="0"/>
        <v>0</v>
      </c>
    </row>
    <row r="62" spans="1:7" ht="22.5">
      <c r="A62" s="89">
        <v>55</v>
      </c>
      <c r="B62" s="90" t="s">
        <v>43</v>
      </c>
      <c r="C62" s="91" t="s">
        <v>246</v>
      </c>
      <c r="D62" s="92" t="s">
        <v>41</v>
      </c>
      <c r="E62" s="93">
        <v>2</v>
      </c>
      <c r="F62" s="93"/>
      <c r="G62" s="94">
        <f t="shared" si="0"/>
        <v>0</v>
      </c>
    </row>
    <row r="63" spans="1:7">
      <c r="A63" s="89">
        <v>56</v>
      </c>
      <c r="B63" s="90" t="s">
        <v>43</v>
      </c>
      <c r="C63" s="91" t="s">
        <v>247</v>
      </c>
      <c r="D63" s="92" t="s">
        <v>41</v>
      </c>
      <c r="E63" s="93">
        <v>2</v>
      </c>
      <c r="F63" s="93"/>
      <c r="G63" s="94">
        <f t="shared" si="0"/>
        <v>0</v>
      </c>
    </row>
    <row r="64" spans="1:7" ht="22.5">
      <c r="A64" s="89">
        <v>57</v>
      </c>
      <c r="B64" s="90" t="s">
        <v>43</v>
      </c>
      <c r="C64" s="91" t="s">
        <v>248</v>
      </c>
      <c r="D64" s="92" t="s">
        <v>41</v>
      </c>
      <c r="E64" s="93">
        <v>6</v>
      </c>
      <c r="F64" s="93"/>
      <c r="G64" s="94">
        <f t="shared" si="0"/>
        <v>0</v>
      </c>
    </row>
    <row r="65" spans="1:7" ht="22.5">
      <c r="A65" s="89">
        <v>58</v>
      </c>
      <c r="B65" s="90" t="s">
        <v>43</v>
      </c>
      <c r="C65" s="91" t="s">
        <v>249</v>
      </c>
      <c r="D65" s="92" t="s">
        <v>41</v>
      </c>
      <c r="E65" s="93">
        <v>12</v>
      </c>
      <c r="F65" s="93"/>
      <c r="G65" s="94">
        <f t="shared" si="0"/>
        <v>0</v>
      </c>
    </row>
    <row r="66" spans="1:7" ht="22.5">
      <c r="A66" s="89">
        <v>59</v>
      </c>
      <c r="B66" s="90" t="s">
        <v>43</v>
      </c>
      <c r="C66" s="91" t="s">
        <v>250</v>
      </c>
      <c r="D66" s="92" t="s">
        <v>41</v>
      </c>
      <c r="E66" s="93">
        <v>9</v>
      </c>
      <c r="F66" s="93"/>
      <c r="G66" s="94">
        <f t="shared" si="0"/>
        <v>0</v>
      </c>
    </row>
    <row r="67" spans="1:7">
      <c r="A67" s="89">
        <v>60</v>
      </c>
      <c r="B67" s="90" t="s">
        <v>43</v>
      </c>
      <c r="C67" s="91" t="s">
        <v>251</v>
      </c>
      <c r="D67" s="92" t="s">
        <v>41</v>
      </c>
      <c r="E67" s="93">
        <v>3</v>
      </c>
      <c r="F67" s="93"/>
      <c r="G67" s="94">
        <f t="shared" si="0"/>
        <v>0</v>
      </c>
    </row>
    <row r="68" spans="1:7" ht="22.5">
      <c r="A68" s="89">
        <v>61</v>
      </c>
      <c r="B68" s="90" t="s">
        <v>43</v>
      </c>
      <c r="C68" s="91" t="s">
        <v>252</v>
      </c>
      <c r="D68" s="92" t="s">
        <v>41</v>
      </c>
      <c r="E68" s="93">
        <v>6</v>
      </c>
      <c r="F68" s="93"/>
      <c r="G68" s="94">
        <f t="shared" si="0"/>
        <v>0</v>
      </c>
    </row>
    <row r="69" spans="1:7" ht="22.5">
      <c r="A69" s="89">
        <v>62</v>
      </c>
      <c r="B69" s="90" t="s">
        <v>43</v>
      </c>
      <c r="C69" s="91" t="s">
        <v>253</v>
      </c>
      <c r="D69" s="92" t="s">
        <v>41</v>
      </c>
      <c r="E69" s="93">
        <v>4</v>
      </c>
      <c r="F69" s="93"/>
      <c r="G69" s="94">
        <f t="shared" si="0"/>
        <v>0</v>
      </c>
    </row>
    <row r="70" spans="1:7" ht="22.5">
      <c r="A70" s="89">
        <v>63</v>
      </c>
      <c r="B70" s="90" t="s">
        <v>43</v>
      </c>
      <c r="C70" s="91" t="s">
        <v>254</v>
      </c>
      <c r="D70" s="92" t="s">
        <v>41</v>
      </c>
      <c r="E70" s="93">
        <v>5</v>
      </c>
      <c r="F70" s="93"/>
      <c r="G70" s="94">
        <f t="shared" si="0"/>
        <v>0</v>
      </c>
    </row>
    <row r="71" spans="1:7" ht="22.5">
      <c r="A71" s="89">
        <v>64</v>
      </c>
      <c r="B71" s="90" t="s">
        <v>43</v>
      </c>
      <c r="C71" s="91" t="s">
        <v>255</v>
      </c>
      <c r="D71" s="92" t="s">
        <v>41</v>
      </c>
      <c r="E71" s="93">
        <v>3</v>
      </c>
      <c r="F71" s="93"/>
      <c r="G71" s="94">
        <f t="shared" si="0"/>
        <v>0</v>
      </c>
    </row>
    <row r="72" spans="1:7">
      <c r="A72" s="89">
        <v>65</v>
      </c>
      <c r="B72" s="90" t="s">
        <v>43</v>
      </c>
      <c r="C72" s="91" t="s">
        <v>256</v>
      </c>
      <c r="D72" s="92" t="s">
        <v>41</v>
      </c>
      <c r="E72" s="93">
        <v>2</v>
      </c>
      <c r="F72" s="93"/>
      <c r="G72" s="94">
        <f t="shared" ref="G72:G80" si="1">E72*F72</f>
        <v>0</v>
      </c>
    </row>
    <row r="73" spans="1:7" ht="22.5">
      <c r="A73" s="89">
        <v>66</v>
      </c>
      <c r="B73" s="90" t="s">
        <v>43</v>
      </c>
      <c r="C73" s="91" t="s">
        <v>257</v>
      </c>
      <c r="D73" s="92" t="s">
        <v>41</v>
      </c>
      <c r="E73" s="93">
        <v>14</v>
      </c>
      <c r="F73" s="93"/>
      <c r="G73" s="94">
        <f t="shared" si="1"/>
        <v>0</v>
      </c>
    </row>
    <row r="74" spans="1:7" ht="22.5">
      <c r="A74" s="89">
        <v>67</v>
      </c>
      <c r="B74" s="90" t="s">
        <v>43</v>
      </c>
      <c r="C74" s="91" t="s">
        <v>258</v>
      </c>
      <c r="D74" s="92" t="s">
        <v>41</v>
      </c>
      <c r="E74" s="93">
        <v>1</v>
      </c>
      <c r="F74" s="93"/>
      <c r="G74" s="94">
        <f t="shared" si="1"/>
        <v>0</v>
      </c>
    </row>
    <row r="75" spans="1:7">
      <c r="A75" s="89">
        <v>68</v>
      </c>
      <c r="B75" s="90" t="s">
        <v>43</v>
      </c>
      <c r="C75" s="91" t="s">
        <v>259</v>
      </c>
      <c r="D75" s="92" t="s">
        <v>41</v>
      </c>
      <c r="E75" s="93">
        <v>1</v>
      </c>
      <c r="F75" s="93"/>
      <c r="G75" s="94">
        <f t="shared" si="1"/>
        <v>0</v>
      </c>
    </row>
    <row r="76" spans="1:7">
      <c r="A76" s="89">
        <v>69</v>
      </c>
      <c r="B76" s="90" t="s">
        <v>43</v>
      </c>
      <c r="C76" s="91" t="s">
        <v>260</v>
      </c>
      <c r="D76" s="92" t="s">
        <v>44</v>
      </c>
      <c r="E76" s="93">
        <v>1</v>
      </c>
      <c r="F76" s="93"/>
      <c r="G76" s="94">
        <f t="shared" si="1"/>
        <v>0</v>
      </c>
    </row>
    <row r="77" spans="1:7">
      <c r="A77" s="89">
        <v>70</v>
      </c>
      <c r="B77" s="90" t="s">
        <v>261</v>
      </c>
      <c r="C77" s="91" t="s">
        <v>262</v>
      </c>
      <c r="D77" s="92" t="s">
        <v>263</v>
      </c>
      <c r="E77" s="93">
        <v>1</v>
      </c>
      <c r="F77" s="93"/>
      <c r="G77" s="94">
        <f t="shared" si="1"/>
        <v>0</v>
      </c>
    </row>
    <row r="78" spans="1:7">
      <c r="A78" s="89">
        <v>71</v>
      </c>
      <c r="B78" s="90" t="s">
        <v>264</v>
      </c>
      <c r="C78" s="91" t="s">
        <v>265</v>
      </c>
      <c r="D78" s="92" t="s">
        <v>14</v>
      </c>
      <c r="E78" s="93">
        <v>4574.884</v>
      </c>
      <c r="F78" s="93"/>
      <c r="G78" s="94">
        <f t="shared" si="1"/>
        <v>0</v>
      </c>
    </row>
    <row r="79" spans="1:7" ht="22.5">
      <c r="A79" s="89">
        <v>72</v>
      </c>
      <c r="B79" s="90" t="s">
        <v>82</v>
      </c>
      <c r="C79" s="91" t="s">
        <v>83</v>
      </c>
      <c r="D79" s="92" t="s">
        <v>84</v>
      </c>
      <c r="E79" s="93">
        <v>10</v>
      </c>
      <c r="F79" s="93"/>
      <c r="G79" s="94">
        <f t="shared" si="1"/>
        <v>0</v>
      </c>
    </row>
    <row r="80" spans="1:7">
      <c r="A80" s="89">
        <v>73</v>
      </c>
      <c r="B80" s="90" t="s">
        <v>85</v>
      </c>
      <c r="C80" s="91" t="s">
        <v>86</v>
      </c>
      <c r="D80" s="92" t="s">
        <v>84</v>
      </c>
      <c r="E80" s="93">
        <v>10</v>
      </c>
      <c r="F80" s="93"/>
      <c r="G80" s="94">
        <f t="shared" si="1"/>
        <v>0</v>
      </c>
    </row>
    <row r="81" spans="1:7">
      <c r="A81" s="100"/>
      <c r="B81" s="101" t="s">
        <v>39</v>
      </c>
      <c r="C81" s="102" t="str">
        <f>CONCATENATE(B7," ",C7)</f>
        <v>M21 Elektromontáže</v>
      </c>
      <c r="D81" s="103"/>
      <c r="E81" s="104"/>
      <c r="F81" s="105"/>
      <c r="G81" s="106">
        <f>SUM(G7:G80)</f>
        <v>0</v>
      </c>
    </row>
    <row r="83" spans="1:7">
      <c r="C83" s="109" t="s">
        <v>45</v>
      </c>
      <c r="D83" s="107"/>
      <c r="E83" s="107"/>
      <c r="F83" s="107"/>
      <c r="G83" s="108">
        <f>SUM(G81)</f>
        <v>0</v>
      </c>
    </row>
  </sheetData>
  <mergeCells count="4">
    <mergeCell ref="A1:G1"/>
    <mergeCell ref="A3:B3"/>
    <mergeCell ref="A4:B4"/>
    <mergeCell ref="E4:G4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activeCell="C3" sqref="C3"/>
    </sheetView>
  </sheetViews>
  <sheetFormatPr defaultRowHeight="15"/>
  <cols>
    <col min="1" max="1" width="4.28515625" customWidth="1"/>
    <col min="2" max="2" width="11.140625" customWidth="1"/>
    <col min="3" max="3" width="40.7109375" customWidth="1"/>
    <col min="4" max="4" width="5.5703125" customWidth="1"/>
    <col min="5" max="5" width="8.28515625" customWidth="1"/>
    <col min="6" max="6" width="11" customWidth="1"/>
    <col min="7" max="7" width="13" customWidth="1"/>
  </cols>
  <sheetData>
    <row r="1" spans="1:7" ht="15.75">
      <c r="A1" s="116" t="s">
        <v>27</v>
      </c>
      <c r="B1" s="116"/>
      <c r="C1" s="116"/>
      <c r="D1" s="116"/>
      <c r="E1" s="116"/>
      <c r="F1" s="116"/>
      <c r="G1" s="116"/>
    </row>
    <row r="2" spans="1:7" ht="15.75" thickBot="1">
      <c r="A2" s="65"/>
      <c r="B2" s="66"/>
      <c r="C2" s="67"/>
      <c r="D2" s="67"/>
      <c r="E2" s="68"/>
      <c r="F2" s="67"/>
      <c r="G2" s="67"/>
    </row>
    <row r="3" spans="1:7" ht="15.75" thickTop="1">
      <c r="A3" s="117" t="s">
        <v>3</v>
      </c>
      <c r="B3" s="118"/>
      <c r="C3" s="69"/>
      <c r="D3" s="70"/>
      <c r="E3" s="71" t="s">
        <v>28</v>
      </c>
      <c r="F3" s="72">
        <v>6</v>
      </c>
      <c r="G3" s="73"/>
    </row>
    <row r="4" spans="1:7" ht="15.75" thickBot="1">
      <c r="A4" s="119" t="s">
        <v>29</v>
      </c>
      <c r="B4" s="120"/>
      <c r="C4" s="74" t="str">
        <f>CONCATENATE(cisloobjektu," ",nazevobjektu)</f>
        <v>SO01 Provozovna</v>
      </c>
      <c r="D4" s="75"/>
      <c r="E4" s="121" t="str">
        <f>[6]Rekapitulace!G2</f>
        <v>Elektroinstalace - slaboproud</v>
      </c>
      <c r="F4" s="122"/>
      <c r="G4" s="123"/>
    </row>
    <row r="5" spans="1:7" ht="15.75" thickTop="1">
      <c r="A5" s="76"/>
      <c r="B5" s="65"/>
      <c r="C5" s="65"/>
      <c r="D5" s="65"/>
      <c r="E5" s="77"/>
      <c r="F5" s="65"/>
      <c r="G5" s="78"/>
    </row>
    <row r="6" spans="1:7">
      <c r="A6" s="79" t="s">
        <v>30</v>
      </c>
      <c r="B6" s="80" t="s">
        <v>31</v>
      </c>
      <c r="C6" s="80" t="s">
        <v>32</v>
      </c>
      <c r="D6" s="80" t="s">
        <v>33</v>
      </c>
      <c r="E6" s="81" t="s">
        <v>34</v>
      </c>
      <c r="F6" s="80" t="s">
        <v>35</v>
      </c>
      <c r="G6" s="82" t="s">
        <v>36</v>
      </c>
    </row>
    <row r="7" spans="1:7">
      <c r="A7" s="83" t="s">
        <v>37</v>
      </c>
      <c r="B7" s="84" t="s">
        <v>46</v>
      </c>
      <c r="C7" s="85" t="s">
        <v>47</v>
      </c>
      <c r="D7" s="86"/>
      <c r="E7" s="87"/>
      <c r="F7" s="87"/>
      <c r="G7" s="88"/>
    </row>
    <row r="8" spans="1:7" ht="22.5">
      <c r="A8" s="89">
        <v>1</v>
      </c>
      <c r="B8" s="90" t="s">
        <v>267</v>
      </c>
      <c r="C8" s="91" t="s">
        <v>268</v>
      </c>
      <c r="D8" s="92" t="s">
        <v>42</v>
      </c>
      <c r="E8" s="93">
        <v>330</v>
      </c>
      <c r="F8" s="93"/>
      <c r="G8" s="94">
        <f t="shared" ref="G8:G55" si="0">E8*F8</f>
        <v>0</v>
      </c>
    </row>
    <row r="9" spans="1:7">
      <c r="A9" s="89">
        <v>2</v>
      </c>
      <c r="B9" s="90" t="s">
        <v>269</v>
      </c>
      <c r="C9" s="91" t="s">
        <v>270</v>
      </c>
      <c r="D9" s="92" t="s">
        <v>42</v>
      </c>
      <c r="E9" s="93">
        <v>280</v>
      </c>
      <c r="F9" s="93"/>
      <c r="G9" s="94">
        <f t="shared" si="0"/>
        <v>0</v>
      </c>
    </row>
    <row r="10" spans="1:7">
      <c r="A10" s="89">
        <v>3</v>
      </c>
      <c r="B10" s="90" t="s">
        <v>271</v>
      </c>
      <c r="C10" s="91" t="s">
        <v>272</v>
      </c>
      <c r="D10" s="92" t="s">
        <v>41</v>
      </c>
      <c r="E10" s="93">
        <v>1</v>
      </c>
      <c r="F10" s="93"/>
      <c r="G10" s="94">
        <f t="shared" si="0"/>
        <v>0</v>
      </c>
    </row>
    <row r="11" spans="1:7">
      <c r="A11" s="89">
        <v>4</v>
      </c>
      <c r="B11" s="90" t="s">
        <v>271</v>
      </c>
      <c r="C11" s="91" t="s">
        <v>273</v>
      </c>
      <c r="D11" s="92" t="s">
        <v>41</v>
      </c>
      <c r="E11" s="93">
        <v>1</v>
      </c>
      <c r="F11" s="93"/>
      <c r="G11" s="94">
        <f t="shared" si="0"/>
        <v>0</v>
      </c>
    </row>
    <row r="12" spans="1:7" ht="26.25" customHeight="1">
      <c r="A12" s="95"/>
      <c r="B12" s="96"/>
      <c r="C12" s="114" t="s">
        <v>359</v>
      </c>
      <c r="D12" s="115"/>
      <c r="E12" s="97"/>
      <c r="F12" s="98"/>
      <c r="G12" s="99"/>
    </row>
    <row r="13" spans="1:7" ht="22.5">
      <c r="A13" s="89">
        <v>5</v>
      </c>
      <c r="B13" s="90" t="s">
        <v>271</v>
      </c>
      <c r="C13" s="91" t="s">
        <v>274</v>
      </c>
      <c r="D13" s="92" t="s">
        <v>41</v>
      </c>
      <c r="E13" s="93">
        <v>4</v>
      </c>
      <c r="F13" s="93"/>
      <c r="G13" s="94">
        <f t="shared" si="0"/>
        <v>0</v>
      </c>
    </row>
    <row r="14" spans="1:7" ht="25.5" customHeight="1">
      <c r="A14" s="95"/>
      <c r="B14" s="96"/>
      <c r="C14" s="114" t="s">
        <v>359</v>
      </c>
      <c r="D14" s="115"/>
      <c r="E14" s="97"/>
      <c r="F14" s="98"/>
      <c r="G14" s="99"/>
    </row>
    <row r="15" spans="1:7">
      <c r="A15" s="89">
        <v>6</v>
      </c>
      <c r="B15" s="90" t="s">
        <v>271</v>
      </c>
      <c r="C15" s="91" t="s">
        <v>275</v>
      </c>
      <c r="D15" s="92" t="s">
        <v>276</v>
      </c>
      <c r="E15" s="93">
        <v>1</v>
      </c>
      <c r="F15" s="93"/>
      <c r="G15" s="94">
        <f t="shared" si="0"/>
        <v>0</v>
      </c>
    </row>
    <row r="16" spans="1:7" ht="24" customHeight="1">
      <c r="A16" s="89">
        <v>7</v>
      </c>
      <c r="B16" s="90" t="s">
        <v>271</v>
      </c>
      <c r="C16" s="91" t="s">
        <v>277</v>
      </c>
      <c r="D16" s="92" t="s">
        <v>41</v>
      </c>
      <c r="E16" s="93">
        <v>1</v>
      </c>
      <c r="F16" s="93"/>
      <c r="G16" s="94">
        <f t="shared" si="0"/>
        <v>0</v>
      </c>
    </row>
    <row r="17" spans="1:7" ht="22.5" customHeight="1">
      <c r="A17" s="95"/>
      <c r="B17" s="96"/>
      <c r="C17" s="114" t="s">
        <v>359</v>
      </c>
      <c r="D17" s="115"/>
      <c r="E17" s="97"/>
      <c r="F17" s="98"/>
      <c r="G17" s="99"/>
    </row>
    <row r="18" spans="1:7">
      <c r="A18" s="89">
        <v>8</v>
      </c>
      <c r="B18" s="90" t="s">
        <v>278</v>
      </c>
      <c r="C18" s="91" t="s">
        <v>279</v>
      </c>
      <c r="D18" s="92" t="s">
        <v>41</v>
      </c>
      <c r="E18" s="93">
        <v>1</v>
      </c>
      <c r="F18" s="93"/>
      <c r="G18" s="94">
        <f t="shared" si="0"/>
        <v>0</v>
      </c>
    </row>
    <row r="19" spans="1:7" ht="15" customHeight="1">
      <c r="A19" s="95"/>
      <c r="B19" s="96"/>
      <c r="C19" s="114" t="s">
        <v>360</v>
      </c>
      <c r="D19" s="115"/>
      <c r="E19" s="97"/>
      <c r="F19" s="98"/>
      <c r="G19" s="99"/>
    </row>
    <row r="20" spans="1:7">
      <c r="A20" s="89">
        <v>9</v>
      </c>
      <c r="B20" s="90" t="s">
        <v>278</v>
      </c>
      <c r="C20" s="91" t="s">
        <v>280</v>
      </c>
      <c r="D20" s="92" t="s">
        <v>41</v>
      </c>
      <c r="E20" s="93">
        <v>2</v>
      </c>
      <c r="F20" s="93"/>
      <c r="G20" s="94">
        <f t="shared" si="0"/>
        <v>0</v>
      </c>
    </row>
    <row r="21" spans="1:7" ht="15" customHeight="1">
      <c r="A21" s="95"/>
      <c r="B21" s="96"/>
      <c r="C21" s="114" t="s">
        <v>360</v>
      </c>
      <c r="D21" s="115"/>
      <c r="E21" s="97"/>
      <c r="F21" s="98"/>
      <c r="G21" s="99"/>
    </row>
    <row r="22" spans="1:7">
      <c r="A22" s="89">
        <v>10</v>
      </c>
      <c r="B22" s="90" t="s">
        <v>278</v>
      </c>
      <c r="C22" s="91" t="s">
        <v>281</v>
      </c>
      <c r="D22" s="92" t="s">
        <v>42</v>
      </c>
      <c r="E22" s="93">
        <v>150</v>
      </c>
      <c r="F22" s="93"/>
      <c r="G22" s="94">
        <f t="shared" si="0"/>
        <v>0</v>
      </c>
    </row>
    <row r="23" spans="1:7">
      <c r="A23" s="89">
        <v>11</v>
      </c>
      <c r="B23" s="90" t="s">
        <v>278</v>
      </c>
      <c r="C23" s="91" t="s">
        <v>282</v>
      </c>
      <c r="D23" s="92" t="s">
        <v>41</v>
      </c>
      <c r="E23" s="93">
        <v>1</v>
      </c>
      <c r="F23" s="93"/>
      <c r="G23" s="94">
        <f t="shared" si="0"/>
        <v>0</v>
      </c>
    </row>
    <row r="24" spans="1:7" ht="15" customHeight="1">
      <c r="A24" s="95"/>
      <c r="B24" s="96"/>
      <c r="C24" s="114" t="s">
        <v>360</v>
      </c>
      <c r="D24" s="115"/>
      <c r="E24" s="97"/>
      <c r="F24" s="98"/>
      <c r="G24" s="99"/>
    </row>
    <row r="25" spans="1:7">
      <c r="A25" s="89">
        <v>12</v>
      </c>
      <c r="B25" s="90" t="s">
        <v>283</v>
      </c>
      <c r="C25" s="91" t="s">
        <v>284</v>
      </c>
      <c r="D25" s="92" t="s">
        <v>41</v>
      </c>
      <c r="E25" s="93">
        <v>20</v>
      </c>
      <c r="F25" s="93"/>
      <c r="G25" s="94">
        <f t="shared" si="0"/>
        <v>0</v>
      </c>
    </row>
    <row r="26" spans="1:7">
      <c r="A26" s="89">
        <v>13</v>
      </c>
      <c r="B26" s="90" t="s">
        <v>283</v>
      </c>
      <c r="C26" s="91" t="s">
        <v>285</v>
      </c>
      <c r="D26" s="92" t="s">
        <v>42</v>
      </c>
      <c r="E26" s="93">
        <v>600</v>
      </c>
      <c r="F26" s="93"/>
      <c r="G26" s="94">
        <f t="shared" si="0"/>
        <v>0</v>
      </c>
    </row>
    <row r="27" spans="1:7">
      <c r="A27" s="89">
        <v>14</v>
      </c>
      <c r="B27" s="90" t="s">
        <v>283</v>
      </c>
      <c r="C27" s="91" t="s">
        <v>286</v>
      </c>
      <c r="D27" s="92" t="s">
        <v>41</v>
      </c>
      <c r="E27" s="93">
        <v>1</v>
      </c>
      <c r="F27" s="93"/>
      <c r="G27" s="94">
        <f t="shared" si="0"/>
        <v>0</v>
      </c>
    </row>
    <row r="28" spans="1:7">
      <c r="A28" s="89">
        <v>15</v>
      </c>
      <c r="B28" s="90" t="s">
        <v>283</v>
      </c>
      <c r="C28" s="91" t="s">
        <v>287</v>
      </c>
      <c r="D28" s="92" t="s">
        <v>41</v>
      </c>
      <c r="E28" s="93">
        <v>10</v>
      </c>
      <c r="F28" s="93"/>
      <c r="G28" s="94">
        <f t="shared" si="0"/>
        <v>0</v>
      </c>
    </row>
    <row r="29" spans="1:7" ht="22.5">
      <c r="A29" s="89">
        <v>16</v>
      </c>
      <c r="B29" s="90" t="s">
        <v>283</v>
      </c>
      <c r="C29" s="91" t="s">
        <v>363</v>
      </c>
      <c r="D29" s="92" t="s">
        <v>41</v>
      </c>
      <c r="E29" s="93">
        <v>1</v>
      </c>
      <c r="F29" s="93"/>
      <c r="G29" s="94">
        <f t="shared" si="0"/>
        <v>0</v>
      </c>
    </row>
    <row r="30" spans="1:7">
      <c r="A30" s="89">
        <v>17</v>
      </c>
      <c r="B30" s="90" t="s">
        <v>283</v>
      </c>
      <c r="C30" s="91" t="s">
        <v>288</v>
      </c>
      <c r="D30" s="92" t="s">
        <v>41</v>
      </c>
      <c r="E30" s="93">
        <v>4</v>
      </c>
      <c r="F30" s="93"/>
      <c r="G30" s="94">
        <f t="shared" si="0"/>
        <v>0</v>
      </c>
    </row>
    <row r="31" spans="1:7">
      <c r="A31" s="89">
        <v>18</v>
      </c>
      <c r="B31" s="90" t="s">
        <v>283</v>
      </c>
      <c r="C31" s="91" t="s">
        <v>289</v>
      </c>
      <c r="D31" s="92" t="s">
        <v>41</v>
      </c>
      <c r="E31" s="93">
        <v>10</v>
      </c>
      <c r="F31" s="93"/>
      <c r="G31" s="94">
        <f t="shared" si="0"/>
        <v>0</v>
      </c>
    </row>
    <row r="32" spans="1:7">
      <c r="A32" s="89">
        <v>19</v>
      </c>
      <c r="B32" s="90" t="s">
        <v>283</v>
      </c>
      <c r="C32" s="91" t="s">
        <v>290</v>
      </c>
      <c r="D32" s="92" t="s">
        <v>41</v>
      </c>
      <c r="E32" s="93">
        <v>2</v>
      </c>
      <c r="F32" s="93"/>
      <c r="G32" s="94">
        <f t="shared" si="0"/>
        <v>0</v>
      </c>
    </row>
    <row r="33" spans="1:7">
      <c r="A33" s="89">
        <v>20</v>
      </c>
      <c r="B33" s="90" t="s">
        <v>283</v>
      </c>
      <c r="C33" s="91" t="s">
        <v>291</v>
      </c>
      <c r="D33" s="92" t="s">
        <v>44</v>
      </c>
      <c r="E33" s="93">
        <v>1</v>
      </c>
      <c r="F33" s="93"/>
      <c r="G33" s="94">
        <f t="shared" si="0"/>
        <v>0</v>
      </c>
    </row>
    <row r="34" spans="1:7">
      <c r="A34" s="89">
        <v>21</v>
      </c>
      <c r="B34" s="90" t="s">
        <v>283</v>
      </c>
      <c r="C34" s="91" t="s">
        <v>292</v>
      </c>
      <c r="D34" s="92" t="s">
        <v>41</v>
      </c>
      <c r="E34" s="93">
        <v>1</v>
      </c>
      <c r="F34" s="93"/>
      <c r="G34" s="94">
        <f t="shared" si="0"/>
        <v>0</v>
      </c>
    </row>
    <row r="35" spans="1:7">
      <c r="A35" s="89">
        <v>22</v>
      </c>
      <c r="B35" s="90" t="s">
        <v>283</v>
      </c>
      <c r="C35" s="91" t="s">
        <v>293</v>
      </c>
      <c r="D35" s="92" t="s">
        <v>41</v>
      </c>
      <c r="E35" s="93">
        <v>1</v>
      </c>
      <c r="F35" s="93"/>
      <c r="G35" s="94">
        <f t="shared" si="0"/>
        <v>0</v>
      </c>
    </row>
    <row r="36" spans="1:7">
      <c r="A36" s="89">
        <v>23</v>
      </c>
      <c r="B36" s="90" t="s">
        <v>283</v>
      </c>
      <c r="C36" s="91" t="s">
        <v>294</v>
      </c>
      <c r="D36" s="92" t="s">
        <v>41</v>
      </c>
      <c r="E36" s="93">
        <v>1</v>
      </c>
      <c r="F36" s="93"/>
      <c r="G36" s="94">
        <f t="shared" si="0"/>
        <v>0</v>
      </c>
    </row>
    <row r="37" spans="1:7">
      <c r="A37" s="89">
        <v>24</v>
      </c>
      <c r="B37" s="90" t="s">
        <v>283</v>
      </c>
      <c r="C37" s="91" t="s">
        <v>295</v>
      </c>
      <c r="D37" s="92" t="s">
        <v>41</v>
      </c>
      <c r="E37" s="93">
        <v>8</v>
      </c>
      <c r="F37" s="93"/>
      <c r="G37" s="94">
        <f t="shared" si="0"/>
        <v>0</v>
      </c>
    </row>
    <row r="38" spans="1:7">
      <c r="A38" s="89">
        <v>25</v>
      </c>
      <c r="B38" s="90" t="s">
        <v>283</v>
      </c>
      <c r="C38" s="91" t="s">
        <v>296</v>
      </c>
      <c r="D38" s="92" t="s">
        <v>41</v>
      </c>
      <c r="E38" s="93">
        <v>4</v>
      </c>
      <c r="F38" s="93"/>
      <c r="G38" s="94">
        <f t="shared" si="0"/>
        <v>0</v>
      </c>
    </row>
    <row r="39" spans="1:7">
      <c r="A39" s="89">
        <v>26</v>
      </c>
      <c r="B39" s="90" t="s">
        <v>283</v>
      </c>
      <c r="C39" s="91" t="s">
        <v>297</v>
      </c>
      <c r="D39" s="92" t="s">
        <v>42</v>
      </c>
      <c r="E39" s="93">
        <v>100</v>
      </c>
      <c r="F39" s="93"/>
      <c r="G39" s="94">
        <f t="shared" si="0"/>
        <v>0</v>
      </c>
    </row>
    <row r="40" spans="1:7">
      <c r="A40" s="89">
        <v>27</v>
      </c>
      <c r="B40" s="90" t="s">
        <v>298</v>
      </c>
      <c r="C40" s="91" t="s">
        <v>299</v>
      </c>
      <c r="D40" s="92" t="s">
        <v>41</v>
      </c>
      <c r="E40" s="93">
        <v>1</v>
      </c>
      <c r="F40" s="93"/>
      <c r="G40" s="94">
        <f t="shared" si="0"/>
        <v>0</v>
      </c>
    </row>
    <row r="41" spans="1:7">
      <c r="A41" s="89">
        <v>28</v>
      </c>
      <c r="B41" s="90" t="s">
        <v>300</v>
      </c>
      <c r="C41" s="91" t="s">
        <v>281</v>
      </c>
      <c r="D41" s="92" t="s">
        <v>42</v>
      </c>
      <c r="E41" s="93">
        <v>100</v>
      </c>
      <c r="F41" s="93"/>
      <c r="G41" s="94">
        <f t="shared" si="0"/>
        <v>0</v>
      </c>
    </row>
    <row r="42" spans="1:7">
      <c r="A42" s="89">
        <v>29</v>
      </c>
      <c r="B42" s="90" t="s">
        <v>300</v>
      </c>
      <c r="C42" s="91" t="s">
        <v>301</v>
      </c>
      <c r="D42" s="92" t="s">
        <v>41</v>
      </c>
      <c r="E42" s="93">
        <v>1</v>
      </c>
      <c r="F42" s="93"/>
      <c r="G42" s="94">
        <f t="shared" si="0"/>
        <v>0</v>
      </c>
    </row>
    <row r="43" spans="1:7">
      <c r="A43" s="95"/>
      <c r="B43" s="96"/>
      <c r="C43" s="114" t="s">
        <v>361</v>
      </c>
      <c r="D43" s="115"/>
      <c r="E43" s="97"/>
      <c r="F43" s="98"/>
      <c r="G43" s="99"/>
    </row>
    <row r="44" spans="1:7">
      <c r="A44" s="89">
        <v>30</v>
      </c>
      <c r="B44" s="90" t="s">
        <v>300</v>
      </c>
      <c r="C44" s="91" t="s">
        <v>302</v>
      </c>
      <c r="D44" s="92" t="s">
        <v>41</v>
      </c>
      <c r="E44" s="93">
        <v>1</v>
      </c>
      <c r="F44" s="93"/>
      <c r="G44" s="94">
        <f t="shared" si="0"/>
        <v>0</v>
      </c>
    </row>
    <row r="45" spans="1:7" ht="15" customHeight="1">
      <c r="A45" s="95"/>
      <c r="B45" s="96"/>
      <c r="C45" s="114" t="s">
        <v>361</v>
      </c>
      <c r="D45" s="115"/>
      <c r="E45" s="97"/>
      <c r="F45" s="98"/>
      <c r="G45" s="99"/>
    </row>
    <row r="46" spans="1:7">
      <c r="A46" s="89">
        <v>31</v>
      </c>
      <c r="B46" s="90" t="s">
        <v>300</v>
      </c>
      <c r="C46" s="91" t="s">
        <v>303</v>
      </c>
      <c r="D46" s="92" t="s">
        <v>44</v>
      </c>
      <c r="E46" s="93">
        <v>1</v>
      </c>
      <c r="F46" s="93"/>
      <c r="G46" s="94">
        <f t="shared" si="0"/>
        <v>0</v>
      </c>
    </row>
    <row r="47" spans="1:7">
      <c r="A47" s="89">
        <v>32</v>
      </c>
      <c r="B47" s="90" t="s">
        <v>300</v>
      </c>
      <c r="C47" s="91" t="s">
        <v>304</v>
      </c>
      <c r="D47" s="92" t="s">
        <v>41</v>
      </c>
      <c r="E47" s="93">
        <v>10</v>
      </c>
      <c r="F47" s="93"/>
      <c r="G47" s="94">
        <f t="shared" si="0"/>
        <v>0</v>
      </c>
    </row>
    <row r="48" spans="1:7" ht="15" customHeight="1">
      <c r="A48" s="95"/>
      <c r="B48" s="96"/>
      <c r="C48" s="114" t="s">
        <v>361</v>
      </c>
      <c r="D48" s="115"/>
      <c r="E48" s="97"/>
      <c r="F48" s="98"/>
      <c r="G48" s="99"/>
    </row>
    <row r="49" spans="1:7">
      <c r="A49" s="89">
        <v>33</v>
      </c>
      <c r="B49" s="90" t="s">
        <v>300</v>
      </c>
      <c r="C49" s="91" t="s">
        <v>305</v>
      </c>
      <c r="D49" s="92" t="s">
        <v>41</v>
      </c>
      <c r="E49" s="93">
        <v>1</v>
      </c>
      <c r="F49" s="93"/>
      <c r="G49" s="94">
        <f t="shared" si="0"/>
        <v>0</v>
      </c>
    </row>
    <row r="50" spans="1:7" ht="15" customHeight="1">
      <c r="A50" s="95"/>
      <c r="B50" s="96"/>
      <c r="C50" s="114" t="s">
        <v>361</v>
      </c>
      <c r="D50" s="115"/>
      <c r="E50" s="97"/>
      <c r="F50" s="98"/>
      <c r="G50" s="99"/>
    </row>
    <row r="51" spans="1:7">
      <c r="A51" s="89">
        <v>34</v>
      </c>
      <c r="B51" s="90" t="s">
        <v>300</v>
      </c>
      <c r="C51" s="91" t="s">
        <v>306</v>
      </c>
      <c r="D51" s="92" t="s">
        <v>41</v>
      </c>
      <c r="E51" s="93">
        <v>1</v>
      </c>
      <c r="F51" s="93"/>
      <c r="G51" s="94">
        <f t="shared" si="0"/>
        <v>0</v>
      </c>
    </row>
    <row r="52" spans="1:7" ht="15" customHeight="1">
      <c r="A52" s="95"/>
      <c r="B52" s="96"/>
      <c r="C52" s="114" t="s">
        <v>361</v>
      </c>
      <c r="D52" s="115"/>
      <c r="E52" s="97"/>
      <c r="F52" s="98"/>
      <c r="G52" s="99"/>
    </row>
    <row r="53" spans="1:7">
      <c r="A53" s="89">
        <v>35</v>
      </c>
      <c r="B53" s="90" t="s">
        <v>300</v>
      </c>
      <c r="C53" s="91" t="s">
        <v>307</v>
      </c>
      <c r="D53" s="92" t="s">
        <v>41</v>
      </c>
      <c r="E53" s="93">
        <v>1</v>
      </c>
      <c r="F53" s="93"/>
      <c r="G53" s="94">
        <f t="shared" si="0"/>
        <v>0</v>
      </c>
    </row>
    <row r="54" spans="1:7" ht="15" customHeight="1">
      <c r="A54" s="95"/>
      <c r="B54" s="96"/>
      <c r="C54" s="114" t="s">
        <v>361</v>
      </c>
      <c r="D54" s="115"/>
      <c r="E54" s="97"/>
      <c r="F54" s="98"/>
      <c r="G54" s="99"/>
    </row>
    <row r="55" spans="1:7" ht="15" customHeight="1">
      <c r="A55" s="89">
        <v>36</v>
      </c>
      <c r="B55" s="90" t="s">
        <v>300</v>
      </c>
      <c r="C55" s="91" t="s">
        <v>308</v>
      </c>
      <c r="D55" s="92" t="s">
        <v>41</v>
      </c>
      <c r="E55" s="93">
        <v>1</v>
      </c>
      <c r="F55" s="93"/>
      <c r="G55" s="94">
        <f t="shared" si="0"/>
        <v>0</v>
      </c>
    </row>
    <row r="56" spans="1:7" ht="15" customHeight="1">
      <c r="A56" s="95"/>
      <c r="B56" s="96"/>
      <c r="C56" s="114" t="s">
        <v>361</v>
      </c>
      <c r="D56" s="115"/>
      <c r="E56" s="97"/>
      <c r="F56" s="98"/>
      <c r="G56" s="99"/>
    </row>
    <row r="57" spans="1:7">
      <c r="A57" s="100"/>
      <c r="B57" s="101" t="s">
        <v>39</v>
      </c>
      <c r="C57" s="102" t="str">
        <f>CONCATENATE(B7," ",C7)</f>
        <v>M21 Elektromontáže</v>
      </c>
      <c r="D57" s="103"/>
      <c r="E57" s="104"/>
      <c r="F57" s="105"/>
      <c r="G57" s="106">
        <f>SUM(G8:G55)</f>
        <v>0</v>
      </c>
    </row>
    <row r="58" spans="1:7">
      <c r="A58" s="83" t="s">
        <v>37</v>
      </c>
      <c r="B58" s="84" t="s">
        <v>309</v>
      </c>
      <c r="C58" s="85" t="s">
        <v>310</v>
      </c>
      <c r="D58" s="86"/>
      <c r="E58" s="87"/>
      <c r="F58" s="87"/>
      <c r="G58" s="88"/>
    </row>
    <row r="59" spans="1:7">
      <c r="A59" s="89">
        <v>37</v>
      </c>
      <c r="B59" s="90" t="s">
        <v>311</v>
      </c>
      <c r="C59" s="91" t="s">
        <v>312</v>
      </c>
      <c r="D59" s="92" t="s">
        <v>42</v>
      </c>
      <c r="E59" s="93">
        <v>400</v>
      </c>
      <c r="F59" s="93"/>
      <c r="G59" s="94">
        <f>E59*F59</f>
        <v>0</v>
      </c>
    </row>
    <row r="60" spans="1:7">
      <c r="A60" s="89">
        <v>38</v>
      </c>
      <c r="B60" s="90" t="s">
        <v>313</v>
      </c>
      <c r="C60" s="91" t="s">
        <v>314</v>
      </c>
      <c r="D60" s="92" t="s">
        <v>42</v>
      </c>
      <c r="E60" s="93">
        <v>100</v>
      </c>
      <c r="F60" s="93"/>
      <c r="G60" s="94">
        <f>E60*F60</f>
        <v>0</v>
      </c>
    </row>
    <row r="61" spans="1:7">
      <c r="A61" s="89">
        <v>39</v>
      </c>
      <c r="B61" s="90" t="s">
        <v>315</v>
      </c>
      <c r="C61" s="91" t="s">
        <v>316</v>
      </c>
      <c r="D61" s="92" t="s">
        <v>42</v>
      </c>
      <c r="E61" s="93">
        <v>300</v>
      </c>
      <c r="F61" s="93"/>
      <c r="G61" s="94">
        <f>E61*F61</f>
        <v>0</v>
      </c>
    </row>
    <row r="62" spans="1:7">
      <c r="A62" s="100"/>
      <c r="B62" s="101" t="s">
        <v>39</v>
      </c>
      <c r="C62" s="102" t="str">
        <f>CONCATENATE(B58," ",C58)</f>
        <v>M22 Montáž sdělovací a zabezp. techniky</v>
      </c>
      <c r="D62" s="103"/>
      <c r="E62" s="104"/>
      <c r="F62" s="105"/>
      <c r="G62" s="106">
        <f>SUM(G58:G61)</f>
        <v>0</v>
      </c>
    </row>
    <row r="63" spans="1:7">
      <c r="A63" s="83" t="s">
        <v>37</v>
      </c>
      <c r="B63" s="84" t="s">
        <v>63</v>
      </c>
      <c r="C63" s="85" t="s">
        <v>64</v>
      </c>
      <c r="D63" s="86"/>
      <c r="E63" s="87"/>
      <c r="F63" s="87"/>
      <c r="G63" s="88"/>
    </row>
    <row r="64" spans="1:7" ht="22.5">
      <c r="A64" s="89">
        <v>40</v>
      </c>
      <c r="B64" s="90" t="s">
        <v>72</v>
      </c>
      <c r="C64" s="91" t="s">
        <v>73</v>
      </c>
      <c r="D64" s="92" t="s">
        <v>42</v>
      </c>
      <c r="E64" s="93">
        <v>70</v>
      </c>
      <c r="F64" s="93"/>
      <c r="G64" s="94">
        <f>E64*F64</f>
        <v>0</v>
      </c>
    </row>
    <row r="65" spans="1:7">
      <c r="A65" s="100"/>
      <c r="B65" s="101" t="s">
        <v>39</v>
      </c>
      <c r="C65" s="102" t="str">
        <f>CONCATENATE(B63," ",C63)</f>
        <v>M46 Zemní práce při montážích</v>
      </c>
      <c r="D65" s="103"/>
      <c r="E65" s="104"/>
      <c r="F65" s="105"/>
      <c r="G65" s="106">
        <f>SUM(G63:G64)</f>
        <v>0</v>
      </c>
    </row>
    <row r="67" spans="1:7">
      <c r="C67" s="109" t="s">
        <v>45</v>
      </c>
      <c r="D67" s="107"/>
      <c r="E67" s="107"/>
      <c r="F67" s="107"/>
      <c r="G67" s="108">
        <f>SUM(G65,G62,G57)</f>
        <v>0</v>
      </c>
    </row>
  </sheetData>
  <mergeCells count="17">
    <mergeCell ref="A1:G1"/>
    <mergeCell ref="A3:B3"/>
    <mergeCell ref="A4:B4"/>
    <mergeCell ref="E4:G4"/>
    <mergeCell ref="C14:D14"/>
    <mergeCell ref="C17:D17"/>
    <mergeCell ref="C12:D12"/>
    <mergeCell ref="C19:D19"/>
    <mergeCell ref="C21:D21"/>
    <mergeCell ref="C24:D24"/>
    <mergeCell ref="C54:D54"/>
    <mergeCell ref="C56:D56"/>
    <mergeCell ref="C43:D43"/>
    <mergeCell ref="C45:D45"/>
    <mergeCell ref="C48:D48"/>
    <mergeCell ref="C50:D50"/>
    <mergeCell ref="C52:D52"/>
  </mergeCells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topLeftCell="A46" workbookViewId="0">
      <selection activeCell="L13" sqref="L13"/>
    </sheetView>
  </sheetViews>
  <sheetFormatPr defaultRowHeight="15"/>
  <cols>
    <col min="1" max="1" width="4.28515625" customWidth="1"/>
    <col min="2" max="2" width="11.140625" customWidth="1"/>
    <col min="3" max="3" width="40.7109375" customWidth="1"/>
    <col min="4" max="4" width="5.5703125" customWidth="1"/>
    <col min="5" max="5" width="8.28515625" customWidth="1"/>
    <col min="6" max="6" width="11" customWidth="1"/>
    <col min="7" max="7" width="13" customWidth="1"/>
  </cols>
  <sheetData>
    <row r="1" spans="1:7" ht="15.75">
      <c r="A1" s="116" t="s">
        <v>27</v>
      </c>
      <c r="B1" s="116"/>
      <c r="C1" s="116"/>
      <c r="D1" s="116"/>
      <c r="E1" s="116"/>
      <c r="F1" s="116"/>
      <c r="G1" s="116"/>
    </row>
    <row r="2" spans="1:7" ht="15.75" thickBot="1">
      <c r="A2" s="65"/>
      <c r="B2" s="66"/>
      <c r="C2" s="67"/>
      <c r="D2" s="67"/>
      <c r="E2" s="68"/>
      <c r="F2" s="67"/>
      <c r="G2" s="67"/>
    </row>
    <row r="3" spans="1:7" ht="15.75" thickTop="1">
      <c r="A3" s="117" t="s">
        <v>3</v>
      </c>
      <c r="B3" s="118"/>
      <c r="C3" s="69"/>
      <c r="D3" s="70"/>
      <c r="E3" s="71" t="s">
        <v>28</v>
      </c>
      <c r="F3" s="72">
        <v>7</v>
      </c>
      <c r="G3" s="73"/>
    </row>
    <row r="4" spans="1:7" ht="15.75" thickBot="1">
      <c r="A4" s="119" t="s">
        <v>29</v>
      </c>
      <c r="B4" s="120"/>
      <c r="C4" s="74" t="str">
        <f>CONCATENATE(cisloobjektu," ",nazevobjektu)</f>
        <v>SO01 Provozovna</v>
      </c>
      <c r="D4" s="75"/>
      <c r="E4" s="121" t="str">
        <f>[7]Rekapitulace!G2</f>
        <v>Elektroinstalace - MaR</v>
      </c>
      <c r="F4" s="122"/>
      <c r="G4" s="123"/>
    </row>
    <row r="5" spans="1:7" ht="15.75" thickTop="1">
      <c r="A5" s="76"/>
      <c r="B5" s="65"/>
      <c r="C5" s="65"/>
      <c r="D5" s="65"/>
      <c r="E5" s="77"/>
      <c r="F5" s="65"/>
      <c r="G5" s="78"/>
    </row>
    <row r="6" spans="1:7">
      <c r="A6" s="79" t="s">
        <v>30</v>
      </c>
      <c r="B6" s="80" t="s">
        <v>31</v>
      </c>
      <c r="C6" s="80" t="s">
        <v>32</v>
      </c>
      <c r="D6" s="80" t="s">
        <v>33</v>
      </c>
      <c r="E6" s="81" t="s">
        <v>34</v>
      </c>
      <c r="F6" s="80" t="s">
        <v>35</v>
      </c>
      <c r="G6" s="82" t="s">
        <v>36</v>
      </c>
    </row>
    <row r="7" spans="1:7">
      <c r="A7" s="83" t="s">
        <v>37</v>
      </c>
      <c r="B7" s="84" t="s">
        <v>46</v>
      </c>
      <c r="C7" s="85" t="s">
        <v>47</v>
      </c>
      <c r="D7" s="86"/>
      <c r="E7" s="87"/>
      <c r="F7" s="87"/>
      <c r="G7" s="88"/>
    </row>
    <row r="8" spans="1:7" ht="22.5">
      <c r="A8" s="89">
        <v>1</v>
      </c>
      <c r="B8" s="90" t="s">
        <v>318</v>
      </c>
      <c r="C8" s="91" t="s">
        <v>319</v>
      </c>
      <c r="D8" s="92" t="s">
        <v>42</v>
      </c>
      <c r="E8" s="93">
        <v>20</v>
      </c>
      <c r="F8" s="93"/>
      <c r="G8" s="94">
        <f t="shared" ref="G8:G58" si="0">E8*F8</f>
        <v>0</v>
      </c>
    </row>
    <row r="9" spans="1:7">
      <c r="A9" s="89">
        <v>2</v>
      </c>
      <c r="B9" s="90" t="s">
        <v>320</v>
      </c>
      <c r="C9" s="91" t="s">
        <v>321</v>
      </c>
      <c r="D9" s="92" t="s">
        <v>42</v>
      </c>
      <c r="E9" s="93">
        <v>10</v>
      </c>
      <c r="F9" s="93"/>
      <c r="G9" s="94">
        <f t="shared" si="0"/>
        <v>0</v>
      </c>
    </row>
    <row r="10" spans="1:7">
      <c r="A10" s="89">
        <v>3</v>
      </c>
      <c r="B10" s="90" t="s">
        <v>159</v>
      </c>
      <c r="C10" s="91" t="s">
        <v>160</v>
      </c>
      <c r="D10" s="92" t="s">
        <v>41</v>
      </c>
      <c r="E10" s="93">
        <v>22</v>
      </c>
      <c r="F10" s="93"/>
      <c r="G10" s="94">
        <f t="shared" si="0"/>
        <v>0</v>
      </c>
    </row>
    <row r="11" spans="1:7" ht="22.5">
      <c r="A11" s="89">
        <v>4</v>
      </c>
      <c r="B11" s="90" t="s">
        <v>195</v>
      </c>
      <c r="C11" s="91" t="s">
        <v>196</v>
      </c>
      <c r="D11" s="92" t="s">
        <v>41</v>
      </c>
      <c r="E11" s="93">
        <v>1</v>
      </c>
      <c r="F11" s="93"/>
      <c r="G11" s="94">
        <f t="shared" si="0"/>
        <v>0</v>
      </c>
    </row>
    <row r="12" spans="1:7">
      <c r="A12" s="89">
        <v>5</v>
      </c>
      <c r="B12" s="90" t="s">
        <v>197</v>
      </c>
      <c r="C12" s="91" t="s">
        <v>198</v>
      </c>
      <c r="D12" s="92" t="s">
        <v>41</v>
      </c>
      <c r="E12" s="93">
        <v>1</v>
      </c>
      <c r="F12" s="93"/>
      <c r="G12" s="94">
        <f t="shared" si="0"/>
        <v>0</v>
      </c>
    </row>
    <row r="13" spans="1:7" ht="22.5">
      <c r="A13" s="89">
        <v>6</v>
      </c>
      <c r="B13" s="90" t="s">
        <v>207</v>
      </c>
      <c r="C13" s="91" t="s">
        <v>208</v>
      </c>
      <c r="D13" s="92" t="s">
        <v>42</v>
      </c>
      <c r="E13" s="93">
        <v>10</v>
      </c>
      <c r="F13" s="93"/>
      <c r="G13" s="94">
        <f t="shared" si="0"/>
        <v>0</v>
      </c>
    </row>
    <row r="14" spans="1:7" ht="22.5">
      <c r="A14" s="89">
        <v>7</v>
      </c>
      <c r="B14" s="90" t="s">
        <v>211</v>
      </c>
      <c r="C14" s="91" t="s">
        <v>212</v>
      </c>
      <c r="D14" s="92" t="s">
        <v>42</v>
      </c>
      <c r="E14" s="93">
        <v>10</v>
      </c>
      <c r="F14" s="93"/>
      <c r="G14" s="94">
        <f t="shared" si="0"/>
        <v>0</v>
      </c>
    </row>
    <row r="15" spans="1:7" ht="22.5">
      <c r="A15" s="89">
        <v>8</v>
      </c>
      <c r="B15" s="90" t="s">
        <v>235</v>
      </c>
      <c r="C15" s="91" t="s">
        <v>236</v>
      </c>
      <c r="D15" s="92" t="s">
        <v>41</v>
      </c>
      <c r="E15" s="93">
        <v>20</v>
      </c>
      <c r="F15" s="93"/>
      <c r="G15" s="94">
        <f t="shared" si="0"/>
        <v>0</v>
      </c>
    </row>
    <row r="16" spans="1:7">
      <c r="A16" s="89">
        <v>9</v>
      </c>
      <c r="B16" s="90" t="s">
        <v>239</v>
      </c>
      <c r="C16" s="91" t="s">
        <v>240</v>
      </c>
      <c r="D16" s="92" t="s">
        <v>41</v>
      </c>
      <c r="E16" s="93">
        <v>45</v>
      </c>
      <c r="F16" s="93"/>
      <c r="G16" s="94">
        <f t="shared" si="0"/>
        <v>0</v>
      </c>
    </row>
    <row r="17" spans="1:7">
      <c r="A17" s="89">
        <v>10</v>
      </c>
      <c r="B17" s="90" t="s">
        <v>322</v>
      </c>
      <c r="C17" s="91" t="s">
        <v>323</v>
      </c>
      <c r="D17" s="92" t="s">
        <v>42</v>
      </c>
      <c r="E17" s="93">
        <v>70</v>
      </c>
      <c r="F17" s="93"/>
      <c r="G17" s="94">
        <f t="shared" si="0"/>
        <v>0</v>
      </c>
    </row>
    <row r="18" spans="1:7">
      <c r="A18" s="89">
        <v>11</v>
      </c>
      <c r="B18" s="90" t="s">
        <v>324</v>
      </c>
      <c r="C18" s="91" t="s">
        <v>325</v>
      </c>
      <c r="D18" s="92" t="s">
        <v>42</v>
      </c>
      <c r="E18" s="93">
        <v>30</v>
      </c>
      <c r="F18" s="93"/>
      <c r="G18" s="94">
        <f t="shared" si="0"/>
        <v>0</v>
      </c>
    </row>
    <row r="19" spans="1:7">
      <c r="A19" s="89">
        <v>12</v>
      </c>
      <c r="B19" s="90" t="s">
        <v>326</v>
      </c>
      <c r="C19" s="91" t="s">
        <v>327</v>
      </c>
      <c r="D19" s="92" t="s">
        <v>41</v>
      </c>
      <c r="E19" s="93">
        <v>1</v>
      </c>
      <c r="F19" s="93"/>
      <c r="G19" s="94">
        <f t="shared" si="0"/>
        <v>0</v>
      </c>
    </row>
    <row r="20" spans="1:7">
      <c r="A20" s="95"/>
      <c r="B20" s="96"/>
      <c r="C20" s="114" t="s">
        <v>357</v>
      </c>
      <c r="D20" s="115"/>
      <c r="E20" s="97"/>
      <c r="F20" s="98"/>
      <c r="G20" s="99"/>
    </row>
    <row r="21" spans="1:7">
      <c r="A21" s="95"/>
      <c r="B21" s="96"/>
      <c r="C21" s="114" t="s">
        <v>358</v>
      </c>
      <c r="D21" s="115"/>
      <c r="E21" s="97"/>
      <c r="F21" s="98"/>
      <c r="G21" s="99"/>
    </row>
    <row r="22" spans="1:7">
      <c r="A22" s="89">
        <v>13</v>
      </c>
      <c r="B22" s="90" t="s">
        <v>326</v>
      </c>
      <c r="C22" s="91" t="s">
        <v>328</v>
      </c>
      <c r="D22" s="92" t="s">
        <v>41</v>
      </c>
      <c r="E22" s="93">
        <v>1</v>
      </c>
      <c r="F22" s="93"/>
      <c r="G22" s="94">
        <f t="shared" si="0"/>
        <v>0</v>
      </c>
    </row>
    <row r="23" spans="1:7">
      <c r="A23" s="95"/>
      <c r="B23" s="96"/>
      <c r="C23" s="114" t="s">
        <v>358</v>
      </c>
      <c r="D23" s="115"/>
      <c r="E23" s="97"/>
      <c r="F23" s="98"/>
      <c r="G23" s="99"/>
    </row>
    <row r="24" spans="1:7">
      <c r="A24" s="89">
        <v>14</v>
      </c>
      <c r="B24" s="90" t="s">
        <v>326</v>
      </c>
      <c r="C24" s="91" t="s">
        <v>329</v>
      </c>
      <c r="D24" s="92" t="s">
        <v>41</v>
      </c>
      <c r="E24" s="93">
        <v>1</v>
      </c>
      <c r="F24" s="93"/>
      <c r="G24" s="94">
        <f t="shared" si="0"/>
        <v>0</v>
      </c>
    </row>
    <row r="25" spans="1:7">
      <c r="A25" s="95"/>
      <c r="B25" s="96"/>
      <c r="C25" s="114" t="s">
        <v>358</v>
      </c>
      <c r="D25" s="115"/>
      <c r="E25" s="97"/>
      <c r="F25" s="98"/>
      <c r="G25" s="99"/>
    </row>
    <row r="26" spans="1:7" ht="22.5">
      <c r="A26" s="89">
        <v>15</v>
      </c>
      <c r="B26" s="90" t="s">
        <v>326</v>
      </c>
      <c r="C26" s="91" t="s">
        <v>330</v>
      </c>
      <c r="D26" s="92" t="s">
        <v>41</v>
      </c>
      <c r="E26" s="93">
        <v>1</v>
      </c>
      <c r="F26" s="93"/>
      <c r="G26" s="94">
        <f t="shared" si="0"/>
        <v>0</v>
      </c>
    </row>
    <row r="27" spans="1:7">
      <c r="A27" s="95"/>
      <c r="B27" s="96"/>
      <c r="C27" s="114" t="s">
        <v>358</v>
      </c>
      <c r="D27" s="115"/>
      <c r="E27" s="97"/>
      <c r="F27" s="98"/>
      <c r="G27" s="99"/>
    </row>
    <row r="28" spans="1:7">
      <c r="A28" s="89">
        <v>16</v>
      </c>
      <c r="B28" s="90" t="s">
        <v>326</v>
      </c>
      <c r="C28" s="91" t="s">
        <v>331</v>
      </c>
      <c r="D28" s="92" t="s">
        <v>41</v>
      </c>
      <c r="E28" s="93">
        <v>1</v>
      </c>
      <c r="F28" s="93"/>
      <c r="G28" s="94">
        <f t="shared" si="0"/>
        <v>0</v>
      </c>
    </row>
    <row r="29" spans="1:7">
      <c r="A29" s="95"/>
      <c r="B29" s="96"/>
      <c r="C29" s="114" t="s">
        <v>358</v>
      </c>
      <c r="D29" s="115"/>
      <c r="E29" s="97"/>
      <c r="F29" s="98"/>
      <c r="G29" s="99"/>
    </row>
    <row r="30" spans="1:7">
      <c r="A30" s="89">
        <v>17</v>
      </c>
      <c r="B30" s="90" t="s">
        <v>326</v>
      </c>
      <c r="C30" s="91" t="s">
        <v>332</v>
      </c>
      <c r="D30" s="92" t="s">
        <v>41</v>
      </c>
      <c r="E30" s="93">
        <v>2</v>
      </c>
      <c r="F30" s="93"/>
      <c r="G30" s="94">
        <f t="shared" si="0"/>
        <v>0</v>
      </c>
    </row>
    <row r="31" spans="1:7">
      <c r="A31" s="95"/>
      <c r="B31" s="96"/>
      <c r="C31" s="114" t="s">
        <v>358</v>
      </c>
      <c r="D31" s="115"/>
      <c r="E31" s="97"/>
      <c r="F31" s="98"/>
      <c r="G31" s="99"/>
    </row>
    <row r="32" spans="1:7">
      <c r="A32" s="89">
        <v>18</v>
      </c>
      <c r="B32" s="90" t="s">
        <v>326</v>
      </c>
      <c r="C32" s="91" t="s">
        <v>333</v>
      </c>
      <c r="D32" s="92" t="s">
        <v>41</v>
      </c>
      <c r="E32" s="93">
        <v>1</v>
      </c>
      <c r="F32" s="93"/>
      <c r="G32" s="94">
        <f t="shared" si="0"/>
        <v>0</v>
      </c>
    </row>
    <row r="33" spans="1:7">
      <c r="A33" s="95"/>
      <c r="B33" s="96"/>
      <c r="C33" s="114" t="s">
        <v>358</v>
      </c>
      <c r="D33" s="115"/>
      <c r="E33" s="97"/>
      <c r="F33" s="98"/>
      <c r="G33" s="99"/>
    </row>
    <row r="34" spans="1:7">
      <c r="A34" s="89">
        <v>19</v>
      </c>
      <c r="B34" s="90" t="s">
        <v>43</v>
      </c>
      <c r="C34" s="91" t="s">
        <v>334</v>
      </c>
      <c r="D34" s="92" t="s">
        <v>44</v>
      </c>
      <c r="E34" s="93">
        <v>1</v>
      </c>
      <c r="F34" s="93"/>
      <c r="G34" s="94">
        <f t="shared" si="0"/>
        <v>0</v>
      </c>
    </row>
    <row r="35" spans="1:7">
      <c r="A35" s="89">
        <v>20</v>
      </c>
      <c r="B35" s="90" t="s">
        <v>43</v>
      </c>
      <c r="C35" s="91" t="s">
        <v>335</v>
      </c>
      <c r="D35" s="92" t="s">
        <v>44</v>
      </c>
      <c r="E35" s="93">
        <v>1</v>
      </c>
      <c r="F35" s="93"/>
      <c r="G35" s="94">
        <f t="shared" si="0"/>
        <v>0</v>
      </c>
    </row>
    <row r="36" spans="1:7">
      <c r="A36" s="89">
        <v>21</v>
      </c>
      <c r="B36" s="90" t="s">
        <v>43</v>
      </c>
      <c r="C36" s="91" t="s">
        <v>285</v>
      </c>
      <c r="D36" s="92" t="s">
        <v>42</v>
      </c>
      <c r="E36" s="93">
        <v>140</v>
      </c>
      <c r="F36" s="93"/>
      <c r="G36" s="94">
        <f t="shared" si="0"/>
        <v>0</v>
      </c>
    </row>
    <row r="37" spans="1:7">
      <c r="A37" s="89">
        <v>22</v>
      </c>
      <c r="B37" s="90" t="s">
        <v>43</v>
      </c>
      <c r="C37" s="91" t="s">
        <v>336</v>
      </c>
      <c r="D37" s="92" t="s">
        <v>44</v>
      </c>
      <c r="E37" s="93">
        <v>1</v>
      </c>
      <c r="F37" s="93"/>
      <c r="G37" s="94">
        <f t="shared" si="0"/>
        <v>0</v>
      </c>
    </row>
    <row r="38" spans="1:7">
      <c r="A38" s="89">
        <v>23</v>
      </c>
      <c r="B38" s="90" t="s">
        <v>43</v>
      </c>
      <c r="C38" s="91" t="s">
        <v>337</v>
      </c>
      <c r="D38" s="92" t="s">
        <v>41</v>
      </c>
      <c r="E38" s="93">
        <v>8</v>
      </c>
      <c r="F38" s="93"/>
      <c r="G38" s="94">
        <f t="shared" si="0"/>
        <v>0</v>
      </c>
    </row>
    <row r="39" spans="1:7">
      <c r="A39" s="89">
        <v>24</v>
      </c>
      <c r="B39" s="90" t="s">
        <v>43</v>
      </c>
      <c r="C39" s="91" t="s">
        <v>338</v>
      </c>
      <c r="D39" s="92" t="s">
        <v>44</v>
      </c>
      <c r="E39" s="93">
        <v>1</v>
      </c>
      <c r="F39" s="93"/>
      <c r="G39" s="94">
        <f t="shared" si="0"/>
        <v>0</v>
      </c>
    </row>
    <row r="40" spans="1:7">
      <c r="A40" s="89">
        <v>25</v>
      </c>
      <c r="B40" s="90" t="s">
        <v>339</v>
      </c>
      <c r="C40" s="91" t="s">
        <v>340</v>
      </c>
      <c r="D40" s="92" t="s">
        <v>41</v>
      </c>
      <c r="E40" s="93">
        <v>1</v>
      </c>
      <c r="F40" s="93"/>
      <c r="G40" s="94">
        <f t="shared" si="0"/>
        <v>0</v>
      </c>
    </row>
    <row r="41" spans="1:7">
      <c r="A41" s="95"/>
      <c r="B41" s="96"/>
      <c r="C41" s="114" t="s">
        <v>362</v>
      </c>
      <c r="D41" s="115"/>
      <c r="E41" s="97"/>
      <c r="F41" s="98"/>
      <c r="G41" s="99"/>
    </row>
    <row r="42" spans="1:7">
      <c r="A42" s="89">
        <v>26</v>
      </c>
      <c r="B42" s="90" t="s">
        <v>339</v>
      </c>
      <c r="C42" s="91" t="s">
        <v>341</v>
      </c>
      <c r="D42" s="92" t="s">
        <v>41</v>
      </c>
      <c r="E42" s="93">
        <v>1</v>
      </c>
      <c r="F42" s="93"/>
      <c r="G42" s="94">
        <f t="shared" si="0"/>
        <v>0</v>
      </c>
    </row>
    <row r="43" spans="1:7" ht="15" customHeight="1">
      <c r="A43" s="95"/>
      <c r="B43" s="96"/>
      <c r="C43" s="114" t="s">
        <v>362</v>
      </c>
      <c r="D43" s="115"/>
      <c r="E43" s="97"/>
      <c r="F43" s="98"/>
      <c r="G43" s="99"/>
    </row>
    <row r="44" spans="1:7">
      <c r="A44" s="89">
        <v>27</v>
      </c>
      <c r="B44" s="90" t="s">
        <v>339</v>
      </c>
      <c r="C44" s="91" t="s">
        <v>342</v>
      </c>
      <c r="D44" s="92" t="s">
        <v>41</v>
      </c>
      <c r="E44" s="93">
        <v>1</v>
      </c>
      <c r="F44" s="93"/>
      <c r="G44" s="94">
        <f t="shared" si="0"/>
        <v>0</v>
      </c>
    </row>
    <row r="45" spans="1:7" ht="15" customHeight="1">
      <c r="A45" s="95"/>
      <c r="B45" s="96"/>
      <c r="C45" s="114" t="s">
        <v>362</v>
      </c>
      <c r="D45" s="115"/>
      <c r="E45" s="97"/>
      <c r="F45" s="98"/>
      <c r="G45" s="99"/>
    </row>
    <row r="46" spans="1:7">
      <c r="A46" s="89">
        <v>28</v>
      </c>
      <c r="B46" s="90" t="s">
        <v>339</v>
      </c>
      <c r="C46" s="91" t="s">
        <v>343</v>
      </c>
      <c r="D46" s="92" t="s">
        <v>344</v>
      </c>
      <c r="E46" s="93">
        <v>16</v>
      </c>
      <c r="F46" s="93"/>
      <c r="G46" s="94">
        <f t="shared" si="0"/>
        <v>0</v>
      </c>
    </row>
    <row r="47" spans="1:7" ht="15" customHeight="1">
      <c r="A47" s="95"/>
      <c r="B47" s="96"/>
      <c r="C47" s="114" t="s">
        <v>362</v>
      </c>
      <c r="D47" s="115"/>
      <c r="E47" s="97"/>
      <c r="F47" s="98"/>
      <c r="G47" s="99"/>
    </row>
    <row r="48" spans="1:7">
      <c r="A48" s="89">
        <v>29</v>
      </c>
      <c r="B48" s="90" t="s">
        <v>339</v>
      </c>
      <c r="C48" s="91" t="s">
        <v>345</v>
      </c>
      <c r="D48" s="92" t="s">
        <v>41</v>
      </c>
      <c r="E48" s="93">
        <v>1</v>
      </c>
      <c r="F48" s="93"/>
      <c r="G48" s="94">
        <f t="shared" si="0"/>
        <v>0</v>
      </c>
    </row>
    <row r="49" spans="1:7" ht="15" customHeight="1">
      <c r="A49" s="95"/>
      <c r="B49" s="96"/>
      <c r="C49" s="114" t="s">
        <v>362</v>
      </c>
      <c r="D49" s="115"/>
      <c r="E49" s="97"/>
      <c r="F49" s="98"/>
      <c r="G49" s="99"/>
    </row>
    <row r="50" spans="1:7">
      <c r="A50" s="89">
        <v>30</v>
      </c>
      <c r="B50" s="90" t="s">
        <v>339</v>
      </c>
      <c r="C50" s="91" t="s">
        <v>346</v>
      </c>
      <c r="D50" s="92" t="s">
        <v>41</v>
      </c>
      <c r="E50" s="93">
        <v>1</v>
      </c>
      <c r="F50" s="93"/>
      <c r="G50" s="94">
        <f t="shared" si="0"/>
        <v>0</v>
      </c>
    </row>
    <row r="51" spans="1:7" ht="15" customHeight="1">
      <c r="A51" s="95"/>
      <c r="B51" s="96"/>
      <c r="C51" s="114" t="s">
        <v>362</v>
      </c>
      <c r="D51" s="115"/>
      <c r="E51" s="97"/>
      <c r="F51" s="98"/>
      <c r="G51" s="99"/>
    </row>
    <row r="52" spans="1:7" ht="22.5">
      <c r="A52" s="89">
        <v>31</v>
      </c>
      <c r="B52" s="90" t="s">
        <v>347</v>
      </c>
      <c r="C52" s="91" t="s">
        <v>348</v>
      </c>
      <c r="D52" s="92" t="s">
        <v>41</v>
      </c>
      <c r="E52" s="93">
        <v>1</v>
      </c>
      <c r="F52" s="93"/>
      <c r="G52" s="94">
        <f t="shared" si="0"/>
        <v>0</v>
      </c>
    </row>
    <row r="53" spans="1:7" ht="15" customHeight="1">
      <c r="A53" s="95"/>
      <c r="B53" s="96"/>
      <c r="C53" s="114" t="s">
        <v>362</v>
      </c>
      <c r="D53" s="115"/>
      <c r="E53" s="97"/>
      <c r="F53" s="98"/>
      <c r="G53" s="99"/>
    </row>
    <row r="54" spans="1:7">
      <c r="A54" s="89">
        <v>32</v>
      </c>
      <c r="B54" s="90" t="s">
        <v>349</v>
      </c>
      <c r="C54" s="91" t="s">
        <v>350</v>
      </c>
      <c r="D54" s="92" t="s">
        <v>42</v>
      </c>
      <c r="E54" s="93">
        <v>70</v>
      </c>
      <c r="F54" s="93"/>
      <c r="G54" s="94">
        <f t="shared" si="0"/>
        <v>0</v>
      </c>
    </row>
    <row r="55" spans="1:7">
      <c r="A55" s="89">
        <v>33</v>
      </c>
      <c r="B55" s="90" t="s">
        <v>351</v>
      </c>
      <c r="C55" s="91" t="s">
        <v>352</v>
      </c>
      <c r="D55" s="92" t="s">
        <v>42</v>
      </c>
      <c r="E55" s="93">
        <v>30</v>
      </c>
      <c r="F55" s="93"/>
      <c r="G55" s="94">
        <f t="shared" si="0"/>
        <v>0</v>
      </c>
    </row>
    <row r="56" spans="1:7">
      <c r="A56" s="89">
        <v>34</v>
      </c>
      <c r="B56" s="90" t="s">
        <v>353</v>
      </c>
      <c r="C56" s="91" t="s">
        <v>354</v>
      </c>
      <c r="D56" s="92" t="s">
        <v>42</v>
      </c>
      <c r="E56" s="93">
        <v>10</v>
      </c>
      <c r="F56" s="93"/>
      <c r="G56" s="94">
        <f t="shared" si="0"/>
        <v>0</v>
      </c>
    </row>
    <row r="57" spans="1:7" ht="22.5">
      <c r="A57" s="89">
        <v>35</v>
      </c>
      <c r="B57" s="90" t="s">
        <v>82</v>
      </c>
      <c r="C57" s="91" t="s">
        <v>83</v>
      </c>
      <c r="D57" s="92" t="s">
        <v>84</v>
      </c>
      <c r="E57" s="93">
        <v>25</v>
      </c>
      <c r="F57" s="93"/>
      <c r="G57" s="94">
        <f t="shared" si="0"/>
        <v>0</v>
      </c>
    </row>
    <row r="58" spans="1:7">
      <c r="A58" s="89">
        <v>36</v>
      </c>
      <c r="B58" s="90" t="s">
        <v>85</v>
      </c>
      <c r="C58" s="91" t="s">
        <v>86</v>
      </c>
      <c r="D58" s="92" t="s">
        <v>84</v>
      </c>
      <c r="E58" s="93">
        <v>6</v>
      </c>
      <c r="F58" s="93"/>
      <c r="G58" s="94">
        <f t="shared" si="0"/>
        <v>0</v>
      </c>
    </row>
    <row r="59" spans="1:7">
      <c r="A59" s="100"/>
      <c r="B59" s="101" t="s">
        <v>39</v>
      </c>
      <c r="C59" s="102" t="str">
        <f>CONCATENATE(B7," ",C7)</f>
        <v>M21 Elektromontáže</v>
      </c>
      <c r="D59" s="103"/>
      <c r="E59" s="104"/>
      <c r="F59" s="105"/>
      <c r="G59" s="106">
        <f>SUM(G7:G58)</f>
        <v>0</v>
      </c>
    </row>
    <row r="61" spans="1:7">
      <c r="C61" s="109" t="s">
        <v>45</v>
      </c>
      <c r="D61" s="107"/>
      <c r="E61" s="107"/>
      <c r="F61" s="107"/>
      <c r="G61" s="108">
        <f>SUM(G59)</f>
        <v>0</v>
      </c>
    </row>
  </sheetData>
  <mergeCells count="19">
    <mergeCell ref="A1:G1"/>
    <mergeCell ref="A3:B3"/>
    <mergeCell ref="A4:B4"/>
    <mergeCell ref="E4:G4"/>
    <mergeCell ref="C21:D21"/>
    <mergeCell ref="C47:D47"/>
    <mergeCell ref="C49:D49"/>
    <mergeCell ref="C51:D51"/>
    <mergeCell ref="C53:D53"/>
    <mergeCell ref="C20:D20"/>
    <mergeCell ref="C33:D33"/>
    <mergeCell ref="C41:D41"/>
    <mergeCell ref="C43:D43"/>
    <mergeCell ref="C45:D45"/>
    <mergeCell ref="C23:D23"/>
    <mergeCell ref="C25:D25"/>
    <mergeCell ref="C27:D27"/>
    <mergeCell ref="C29:D29"/>
    <mergeCell ref="C31:D31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Stavba</vt:lpstr>
      <vt:lpstr>SO01-2.1</vt:lpstr>
      <vt:lpstr>SO01-2.2</vt:lpstr>
      <vt:lpstr>SO01-2.3</vt:lpstr>
      <vt:lpstr>SO01-2.4</vt:lpstr>
      <vt:lpstr>SO01-2.5</vt:lpstr>
      <vt:lpstr>SO01-2.6</vt:lpstr>
      <vt:lpstr>Stavba!CelkemObjekty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Dvořáček</dc:creator>
  <cp:lastModifiedBy>ŠENK-ASUS</cp:lastModifiedBy>
  <cp:lastPrinted>2016-02-24T17:15:36Z</cp:lastPrinted>
  <dcterms:created xsi:type="dcterms:W3CDTF">2015-12-06T22:41:10Z</dcterms:created>
  <dcterms:modified xsi:type="dcterms:W3CDTF">2017-01-04T10:01:09Z</dcterms:modified>
</cp:coreProperties>
</file>