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90" windowWidth="18705" windowHeight="11115" tabRatio="933" activeTab="7"/>
  </bookViews>
  <sheets>
    <sheet name="SO01-4.1" sheetId="10" r:id="rId1"/>
    <sheet name="SO01-4.2" sheetId="11" r:id="rId2"/>
    <sheet name="SO01-4.3" sheetId="12" r:id="rId3"/>
    <sheet name="SO01-4.4" sheetId="13" r:id="rId4"/>
    <sheet name="SO01-4.5" sheetId="14" r:id="rId5"/>
    <sheet name="SO04" sheetId="16" r:id="rId6"/>
    <sheet name="SO05" sheetId="17" r:id="rId7"/>
    <sheet name="SO06" sheetId="18" r:id="rId8"/>
  </sheets>
  <calcPr calcId="124519"/>
</workbook>
</file>

<file path=xl/calcChain.xml><?xml version="1.0" encoding="utf-8"?>
<calcChain xmlns="http://schemas.openxmlformats.org/spreadsheetml/2006/main">
  <c r="C51" i="18"/>
  <c r="G50"/>
  <c r="G51" s="1"/>
  <c r="G49"/>
  <c r="C47"/>
  <c r="G46"/>
  <c r="G45"/>
  <c r="G44"/>
  <c r="G43"/>
  <c r="G42"/>
  <c r="G41"/>
  <c r="G40"/>
  <c r="G39"/>
  <c r="G38"/>
  <c r="G37"/>
  <c r="C35"/>
  <c r="G34"/>
  <c r="G35" s="1"/>
  <c r="C32"/>
  <c r="G31"/>
  <c r="G30"/>
  <c r="C28"/>
  <c r="G26"/>
  <c r="G28" s="1"/>
  <c r="C24"/>
  <c r="G22"/>
  <c r="G21"/>
  <c r="G19"/>
  <c r="G17"/>
  <c r="G16"/>
  <c r="G14"/>
  <c r="G12"/>
  <c r="G10"/>
  <c r="G8"/>
  <c r="E4"/>
  <c r="C53" i="17"/>
  <c r="G52"/>
  <c r="G53" s="1"/>
  <c r="C50"/>
  <c r="G49"/>
  <c r="G50" s="1"/>
  <c r="C47"/>
  <c r="G46"/>
  <c r="G45"/>
  <c r="G44"/>
  <c r="G43"/>
  <c r="G42"/>
  <c r="G41"/>
  <c r="G40"/>
  <c r="G39"/>
  <c r="G38"/>
  <c r="C36"/>
  <c r="G34"/>
  <c r="G36" s="1"/>
  <c r="C32"/>
  <c r="G30"/>
  <c r="G32" s="1"/>
  <c r="C28"/>
  <c r="G26"/>
  <c r="G25"/>
  <c r="G23"/>
  <c r="G19"/>
  <c r="G18"/>
  <c r="G14"/>
  <c r="G12"/>
  <c r="G10"/>
  <c r="G8"/>
  <c r="E4"/>
  <c r="C76" i="16"/>
  <c r="G75"/>
  <c r="G76" s="1"/>
  <c r="C73"/>
  <c r="G72"/>
  <c r="G71"/>
  <c r="G69"/>
  <c r="G68"/>
  <c r="G67"/>
  <c r="G66"/>
  <c r="G65"/>
  <c r="G64"/>
  <c r="G63"/>
  <c r="G62"/>
  <c r="G61"/>
  <c r="G60"/>
  <c r="G59"/>
  <c r="G58"/>
  <c r="G56"/>
  <c r="G54"/>
  <c r="C52"/>
  <c r="G50"/>
  <c r="G52" s="1"/>
  <c r="C48"/>
  <c r="G46"/>
  <c r="G44"/>
  <c r="G43"/>
  <c r="G42"/>
  <c r="G39"/>
  <c r="G37"/>
  <c r="G36"/>
  <c r="G30"/>
  <c r="G28"/>
  <c r="G27"/>
  <c r="G24"/>
  <c r="G23"/>
  <c r="G21"/>
  <c r="G17"/>
  <c r="G15"/>
  <c r="G12"/>
  <c r="G10"/>
  <c r="G8"/>
  <c r="E4"/>
  <c r="C37" i="14"/>
  <c r="G36"/>
  <c r="G35"/>
  <c r="G33"/>
  <c r="G32"/>
  <c r="G30"/>
  <c r="G28"/>
  <c r="G26"/>
  <c r="G24"/>
  <c r="G22"/>
  <c r="G20"/>
  <c r="G18"/>
  <c r="G17"/>
  <c r="G16"/>
  <c r="G15"/>
  <c r="G14"/>
  <c r="G13"/>
  <c r="G12"/>
  <c r="G11"/>
  <c r="G10"/>
  <c r="G9"/>
  <c r="G8"/>
  <c r="E4"/>
  <c r="C50" i="13"/>
  <c r="G49"/>
  <c r="G47"/>
  <c r="G45"/>
  <c r="G43"/>
  <c r="G40"/>
  <c r="G37"/>
  <c r="G36"/>
  <c r="G33"/>
  <c r="G30"/>
  <c r="G27"/>
  <c r="G26"/>
  <c r="G25"/>
  <c r="G24"/>
  <c r="G21"/>
  <c r="G18"/>
  <c r="G15"/>
  <c r="G11"/>
  <c r="C9"/>
  <c r="G8"/>
  <c r="G9" s="1"/>
  <c r="E4"/>
  <c r="C27" i="12"/>
  <c r="G26"/>
  <c r="G27" s="1"/>
  <c r="C24"/>
  <c r="G23"/>
  <c r="G22"/>
  <c r="G21"/>
  <c r="G20"/>
  <c r="G19"/>
  <c r="G18"/>
  <c r="G17"/>
  <c r="G16"/>
  <c r="G15"/>
  <c r="G14"/>
  <c r="G13"/>
  <c r="G12"/>
  <c r="G11"/>
  <c r="G10"/>
  <c r="G9"/>
  <c r="G8"/>
  <c r="E4"/>
  <c r="C20" i="11"/>
  <c r="G19"/>
  <c r="G18"/>
  <c r="G17"/>
  <c r="G16"/>
  <c r="G15"/>
  <c r="G14"/>
  <c r="G13"/>
  <c r="G12"/>
  <c r="G11"/>
  <c r="G10"/>
  <c r="G9"/>
  <c r="G8"/>
  <c r="E4"/>
  <c r="C24" i="10"/>
  <c r="G23"/>
  <c r="G22"/>
  <c r="G21"/>
  <c r="G20"/>
  <c r="G19"/>
  <c r="G18"/>
  <c r="G17"/>
  <c r="G16"/>
  <c r="G15"/>
  <c r="G14"/>
  <c r="G13"/>
  <c r="G12"/>
  <c r="G11"/>
  <c r="G10"/>
  <c r="G9"/>
  <c r="G8"/>
  <c r="E4"/>
  <c r="G24" l="1"/>
  <c r="G26" s="1"/>
  <c r="G20" i="11"/>
  <c r="G22" s="1"/>
  <c r="G24" i="12"/>
  <c r="G50" i="13"/>
  <c r="G52" s="1"/>
  <c r="G37" i="14"/>
  <c r="G39" s="1"/>
  <c r="G73" i="16"/>
  <c r="G78" s="1"/>
  <c r="G48"/>
  <c r="G47" i="17"/>
  <c r="G28"/>
  <c r="G55" s="1"/>
  <c r="G47" i="18"/>
  <c r="G32"/>
  <c r="G24"/>
  <c r="G29" i="12"/>
  <c r="G53" i="18" l="1"/>
</calcChain>
</file>

<file path=xl/sharedStrings.xml><?xml version="1.0" encoding="utf-8"?>
<sst xmlns="http://schemas.openxmlformats.org/spreadsheetml/2006/main" count="769" uniqueCount="384">
  <si>
    <t>Stavba :</t>
  </si>
  <si>
    <t>1</t>
  </si>
  <si>
    <t>4</t>
  </si>
  <si>
    <t>5</t>
  </si>
  <si>
    <t>8</t>
  </si>
  <si>
    <t>SO04 Přípojka splaškové kanalizace</t>
  </si>
  <si>
    <t>SO05 Přípojka vody</t>
  </si>
  <si>
    <t>SO06 Přípojka plynu</t>
  </si>
  <si>
    <t xml:space="preserve">Položkový rozpočet </t>
  </si>
  <si>
    <t>Rozpočet: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</si>
  <si>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</si>
  <si>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</si>
  <si>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</si>
  <si>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</si>
  <si>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</si>
  <si>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</si>
  <si>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</si>
  <si>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</si>
  <si>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</si>
  <si>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Zemní práce</t>
  </si>
  <si>
    <t xml:space="preserve">Příplatek za lepivost - hloubení rýh 200cm v hor.3 </t>
  </si>
  <si>
    <t>m3</t>
  </si>
  <si>
    <t>132201212R00</t>
  </si>
  <si>
    <t xml:space="preserve">Hloubení rýh š.do 200 cm hor.3 do 1000m3,STROJNĚ </t>
  </si>
  <si>
    <t>161101101R00</t>
  </si>
  <si>
    <t xml:space="preserve">Svislé přemístění výkopku z hor.1-4 do 2,5 m </t>
  </si>
  <si>
    <t>171201201R00</t>
  </si>
  <si>
    <t xml:space="preserve">Uložení sypaniny na skl.-modelace na výšku přes 2m </t>
  </si>
  <si>
    <t>199000002R00</t>
  </si>
  <si>
    <t xml:space="preserve">Poplatek za skládku horniny 1- 4 </t>
  </si>
  <si>
    <t>Celkem za</t>
  </si>
  <si>
    <t>m2</t>
  </si>
  <si>
    <t>t</t>
  </si>
  <si>
    <t>kus</t>
  </si>
  <si>
    <t>Vodorovné konstrukce</t>
  </si>
  <si>
    <t>m</t>
  </si>
  <si>
    <t>R</t>
  </si>
  <si>
    <t>99</t>
  </si>
  <si>
    <t>Staveništní přesun hmot</t>
  </si>
  <si>
    <t>soubor</t>
  </si>
  <si>
    <t>CELKEM</t>
  </si>
  <si>
    <t>M21</t>
  </si>
  <si>
    <t>Elektromontáže</t>
  </si>
  <si>
    <t>h</t>
  </si>
  <si>
    <t>905      R01</t>
  </si>
  <si>
    <t>Hzs-revize provoz.souboru a st.obj. Revize</t>
  </si>
  <si>
    <t>M23</t>
  </si>
  <si>
    <t>Montáže potrubí</t>
  </si>
  <si>
    <t>230170002R00</t>
  </si>
  <si>
    <t xml:space="preserve">Příprava pro zkoušku těsnosti, DN 50 - 80 </t>
  </si>
  <si>
    <t>sada</t>
  </si>
  <si>
    <t>230180020R00</t>
  </si>
  <si>
    <t xml:space="preserve">Montáž trub z plastických hmot PE, PP, 50 x 8,3 </t>
  </si>
  <si>
    <t>230200002R00</t>
  </si>
  <si>
    <t xml:space="preserve">Montáž plynovod. přípojek svářením, DN 3/4"/20/ </t>
  </si>
  <si>
    <t>230230016R00</t>
  </si>
  <si>
    <t xml:space="preserve">Hlavní tlaková zkouška vzduchem 0,6 MPa, DN 50 </t>
  </si>
  <si>
    <t xml:space="preserve">Objímka isiflo </t>
  </si>
  <si>
    <t xml:space="preserve">Držák isiflo </t>
  </si>
  <si>
    <t xml:space="preserve">Přechod isiflo 50 - 2" </t>
  </si>
  <si>
    <t xml:space="preserve">Kohout kulový 6/4" </t>
  </si>
  <si>
    <t xml:space="preserve">Chránička bralen 2" </t>
  </si>
  <si>
    <t xml:space="preserve">Kohout kulový plyn 3/4" </t>
  </si>
  <si>
    <t xml:space="preserve">Šroubení topen. 3/4" </t>
  </si>
  <si>
    <t xml:space="preserve">Kohout kulový plyn 2" </t>
  </si>
  <si>
    <t xml:space="preserve">Regulátor Francel B6 </t>
  </si>
  <si>
    <t xml:space="preserve">Koleno C92  2" </t>
  </si>
  <si>
    <t>14470101</t>
  </si>
  <si>
    <t>Trubka ocelová bezešvá 21,3 x 2,6   P235GH</t>
  </si>
  <si>
    <t>28613433</t>
  </si>
  <si>
    <t>Trubka tlaková PipeLife PE100 50 x 4,6 mm PN16 náv</t>
  </si>
  <si>
    <t>722</t>
  </si>
  <si>
    <t>Vnitřní vodovod</t>
  </si>
  <si>
    <t>722174311R00</t>
  </si>
  <si>
    <t xml:space="preserve">Potrubí z PP-R 80 PN 20, DN 20 </t>
  </si>
  <si>
    <t>722174312R00</t>
  </si>
  <si>
    <t xml:space="preserve">Potrubí z PP-R 80 PN 20, DN 25 </t>
  </si>
  <si>
    <t>722181212RT7</t>
  </si>
  <si>
    <t>Izolace návleková MIRELON PRO tl. stěny 9 mm vnitřní průměr 22 mm</t>
  </si>
  <si>
    <t>722181213RT8</t>
  </si>
  <si>
    <t>Izolace návleková MIRELON PRO tl. stěny 13 mm vnitřní průměr 25 mm</t>
  </si>
  <si>
    <t>722190402R00</t>
  </si>
  <si>
    <t>Vyvedení a upevnění výpustek DN 20 včetně nástěnky</t>
  </si>
  <si>
    <t>722235113R00</t>
  </si>
  <si>
    <t xml:space="preserve">Kohout kulový, vnitř.-vnitř.z. IVAR PERFECTA DN 25 </t>
  </si>
  <si>
    <t>722265165R00</t>
  </si>
  <si>
    <t xml:space="preserve">Vodoměr domovní TV Sensus AN 90 DN25x260mm, Qn 6,0 </t>
  </si>
  <si>
    <t>722280106R00</t>
  </si>
  <si>
    <t xml:space="preserve">Tlaková zkouška vodovodního potrubí DN 32 </t>
  </si>
  <si>
    <t>722290234R00</t>
  </si>
  <si>
    <t xml:space="preserve">Proplach a dezinfekce vodovod.potrubí DN 80 </t>
  </si>
  <si>
    <t>725980113R00</t>
  </si>
  <si>
    <t xml:space="preserve">Dvířka 300 x 300 mm </t>
  </si>
  <si>
    <t xml:space="preserve">Sekání drážek, prostupů vč. zapravení </t>
  </si>
  <si>
    <t>998722101R00</t>
  </si>
  <si>
    <t xml:space="preserve">Přesun hmot pro vnitřní vodovod, výšky do 6 m </t>
  </si>
  <si>
    <t>721</t>
  </si>
  <si>
    <t>Vnitřní kanalizace</t>
  </si>
  <si>
    <t>721152218R00</t>
  </si>
  <si>
    <t xml:space="preserve">Čisticí kus pro odpadní svislé D 110 mm </t>
  </si>
  <si>
    <t>721176102R00</t>
  </si>
  <si>
    <t xml:space="preserve">Potrubí HT připojovací D 40 x 1,8 mm </t>
  </si>
  <si>
    <t>721176103R00</t>
  </si>
  <si>
    <t xml:space="preserve">Potrubí HT připojovací D 50 x 1,8 mm </t>
  </si>
  <si>
    <t>721176105R00</t>
  </si>
  <si>
    <t xml:space="preserve">Potrubí HT připojovací D 110 x 2,7 mm </t>
  </si>
  <si>
    <t>721176113R00</t>
  </si>
  <si>
    <t xml:space="preserve">Potrubí HT odpadní svislé D 50 x 1,8 mm </t>
  </si>
  <si>
    <t>721176114R00</t>
  </si>
  <si>
    <t xml:space="preserve">Potrubí HT odpadní svislé D 75 x 1,9 mm </t>
  </si>
  <si>
    <t>721176115R00</t>
  </si>
  <si>
    <t xml:space="preserve">Potrubí HT odpadní svislé D 110 x 2,7 mm </t>
  </si>
  <si>
    <t>721176126R00</t>
  </si>
  <si>
    <t xml:space="preserve">Potrubí HT svodné (ležaté) v zemi DN 125 x 3,1 mm </t>
  </si>
  <si>
    <t>721194103RM1</t>
  </si>
  <si>
    <t>Vyvedení odpadních výpustek D 32 x 1,8 přípojka pro pračku nebo myčku HL 2</t>
  </si>
  <si>
    <t>721194104R00</t>
  </si>
  <si>
    <t xml:space="preserve">Vyvedení odpadních výpustek D 40 x 1,8 </t>
  </si>
  <si>
    <t>721194105R00</t>
  </si>
  <si>
    <t xml:space="preserve">Vyvedení odpadních výpustek D 50 x 1,8 </t>
  </si>
  <si>
    <t>721194109R00</t>
  </si>
  <si>
    <t xml:space="preserve">Vyvedení odpadních výpustek D 110 x 2,3 </t>
  </si>
  <si>
    <t>721223423RT1</t>
  </si>
  <si>
    <t>Vpusť podlahová se zápachovou uzávěrkou HL 310N mřížka nerez 115 x 115 D 50/75/110 mm</t>
  </si>
  <si>
    <t>721273145R00</t>
  </si>
  <si>
    <t xml:space="preserve">Nástavec větrací z PVC D 110 mm, délka 930 mm </t>
  </si>
  <si>
    <t>721274123U00</t>
  </si>
  <si>
    <t xml:space="preserve">Přivzdušňovací ventil vnitřní DN100 </t>
  </si>
  <si>
    <t>998721101R00</t>
  </si>
  <si>
    <t xml:space="preserve">Přesun hmot pro vnitřní kanalizaci, výšky do 6 m </t>
  </si>
  <si>
    <t>722223181R00</t>
  </si>
  <si>
    <t xml:space="preserve">Kohout kulový výtokový, GIACOMINI R621 DN 15 </t>
  </si>
  <si>
    <t>725</t>
  </si>
  <si>
    <t>Zařizovací předměty</t>
  </si>
  <si>
    <t>725014161R00</t>
  </si>
  <si>
    <t>Klozet závěsný 823380 včetně sedátka D+M</t>
  </si>
  <si>
    <t>závěsný klozet hluboké splachování</t>
  </si>
  <si>
    <t>bílá barva</t>
  </si>
  <si>
    <t>rozměr 530x360x350</t>
  </si>
  <si>
    <t>725016105R00</t>
  </si>
  <si>
    <t>Pisoár 841101 ovládání automatické, bílý D+M</t>
  </si>
  <si>
    <t>bílá barva, automatické splachování - infračervený senzor 24V</t>
  </si>
  <si>
    <t>rozměr 430x315x665</t>
  </si>
  <si>
    <t>725017162R00</t>
  </si>
  <si>
    <t>Umyvadlo na šrouby 814382 , 55 x 45 cm, bílé D+M</t>
  </si>
  <si>
    <t>bílá barva, automatická zátka</t>
  </si>
  <si>
    <t>rozměr 550x450x195 s otvorem pro baterii</t>
  </si>
  <si>
    <t>725019101R00</t>
  </si>
  <si>
    <t>Stojící výlevka 851046</t>
  </si>
  <si>
    <t>bílá barva, plastová mřížka</t>
  </si>
  <si>
    <t>425x500x450</t>
  </si>
  <si>
    <t>725119401R00</t>
  </si>
  <si>
    <t xml:space="preserve">Montáž předstěnových systémů pro zazdění </t>
  </si>
  <si>
    <t>725249102R00</t>
  </si>
  <si>
    <t xml:space="preserve">Montáž sprchových mís a vaniček </t>
  </si>
  <si>
    <t>725249103R00</t>
  </si>
  <si>
    <t xml:space="preserve">Montáž sprchových koutů </t>
  </si>
  <si>
    <t>725823111RT1</t>
  </si>
  <si>
    <t>Umyvadlová stojánková páková baterie 311281 D+M</t>
  </si>
  <si>
    <t>provedení 101 - automatická zátka, chrom</t>
  </si>
  <si>
    <t>rozměr 200x150x50</t>
  </si>
  <si>
    <t>725835113RT0</t>
  </si>
  <si>
    <t>Výlevková nástěnná páková baterie 311287 D+M</t>
  </si>
  <si>
    <t>chrom, dolní ramínko - prodloužené</t>
  </si>
  <si>
    <t>rozměr 355x155x65</t>
  </si>
  <si>
    <t>725845111RT1</t>
  </si>
  <si>
    <t>Sprchová bateriee nástěnná 331286 D+M</t>
  </si>
  <si>
    <t>provedení 001 , chrom</t>
  </si>
  <si>
    <t>rozměr 300x200x150</t>
  </si>
  <si>
    <t>725860213R00</t>
  </si>
  <si>
    <t>Sifon umyvadlový HL132, D 32, 40 mm +automatická zátka</t>
  </si>
  <si>
    <t>Sprchový kout 90x90 čtvrtkruh rádius 550 mm 253382</t>
  </si>
  <si>
    <t>výška 190 cm</t>
  </si>
  <si>
    <t>6681 bílý profil, transparentní sklo, ložiskové pojezdy</t>
  </si>
  <si>
    <t>28696705</t>
  </si>
  <si>
    <t>Modul - WC s ovládáním zepředu komplet 893644</t>
  </si>
  <si>
    <t>rozměr 1120x296x4</t>
  </si>
  <si>
    <t>ukotvení na zeď a zem, k obezdění</t>
  </si>
  <si>
    <t>Sanitární příčka DTDL tl. 25mm, 200x110cm dveře 70cm,wc zámek, dodávka a montáž</t>
  </si>
  <si>
    <t>melaninový povrch odolný proti poškrábání, barva šedá, AL profily, hrany plastové, kování a nožíčky eloxovaný hliník</t>
  </si>
  <si>
    <t>Sanitární příčka DTDL tl. 25mm, 200x130cm dveře 70cm,wc zámek, dodávka a montáž</t>
  </si>
  <si>
    <t>Sanitární příčka DTDL tl. 25mm, 200x120cm dveře 70cm,wc zámek, dodávka a montáž</t>
  </si>
  <si>
    <t>998725101R00</t>
  </si>
  <si>
    <t xml:space="preserve">Přesun hmot pro zařizovací předměty, výšky do 6 m </t>
  </si>
  <si>
    <t>730</t>
  </si>
  <si>
    <t>Ústřední vytápění</t>
  </si>
  <si>
    <t>722181213RT5</t>
  </si>
  <si>
    <t>Izolace návleková tl. stěny 15 mm vnitřní průměr 15 mm</t>
  </si>
  <si>
    <t>722181213RT6</t>
  </si>
  <si>
    <t>Izolace návleková tl. stěny 15 mm vnitřní průměr 18 mm</t>
  </si>
  <si>
    <t>722181213RT7</t>
  </si>
  <si>
    <t>Izolace návleková tl. stěny 15 mm vnitřní průměr 22 mm</t>
  </si>
  <si>
    <t>733161104R00</t>
  </si>
  <si>
    <t xml:space="preserve">Potrubí měděné D 15 x 1 mm, polotvrdé </t>
  </si>
  <si>
    <t>733161106R00</t>
  </si>
  <si>
    <t xml:space="preserve">Potrubí měděné D 18 x 1 mm, polotvrdé </t>
  </si>
  <si>
    <t>733161107R00</t>
  </si>
  <si>
    <t xml:space="preserve">Potrubí měděné D 22 x 1 mm, polotvrdé </t>
  </si>
  <si>
    <t>734222611R00</t>
  </si>
  <si>
    <t xml:space="preserve">Ventily s hlavicí termostatickou přímé, G 3/8 </t>
  </si>
  <si>
    <t>734222612R00</t>
  </si>
  <si>
    <t xml:space="preserve">Ventily s hlavicí termostatickou přímé, G 1/2 </t>
  </si>
  <si>
    <t>734261212R00</t>
  </si>
  <si>
    <t xml:space="preserve">Šroubení  V 4300 přímé, G 3/8 </t>
  </si>
  <si>
    <t>734432116R00</t>
  </si>
  <si>
    <t xml:space="preserve">Týdenní prostorový termostat </t>
  </si>
  <si>
    <t>735156564R00</t>
  </si>
  <si>
    <t xml:space="preserve">Otopná tělesa panelová 21  600/ 800 </t>
  </si>
  <si>
    <t>dle TZ část D 1.4</t>
  </si>
  <si>
    <t>735156664R00</t>
  </si>
  <si>
    <t xml:space="preserve">Otopná tělesa panelová 22  600/ 800 </t>
  </si>
  <si>
    <t>735156666R00</t>
  </si>
  <si>
    <t xml:space="preserve">Otopná tělesa panelová 22  600/1000 </t>
  </si>
  <si>
    <t>735156667R00</t>
  </si>
  <si>
    <t xml:space="preserve">Otopná tělesa panelová 22  600/1200 </t>
  </si>
  <si>
    <t>735156669R00</t>
  </si>
  <si>
    <t xml:space="preserve">Otopná tělesa panelová 22  600/1600 </t>
  </si>
  <si>
    <t>735156670R00</t>
  </si>
  <si>
    <t xml:space="preserve">Otopná tělesa panelová 22  600/1800 </t>
  </si>
  <si>
    <t>735171114R00</t>
  </si>
  <si>
    <t xml:space="preserve">Těleso trub. KLT 1820.600 </t>
  </si>
  <si>
    <t xml:space="preserve">Spojovací a drobný instalační materiál </t>
  </si>
  <si>
    <t>Kotel plynový kondenzační + 100 l zásobník</t>
  </si>
  <si>
    <t xml:space="preserve">Odvod spalin </t>
  </si>
  <si>
    <t>998733101R00</t>
  </si>
  <si>
    <t xml:space="preserve">Přesun hmot pro rozvody potrubí, výšky do 6 m </t>
  </si>
  <si>
    <t>Komunikace</t>
  </si>
  <si>
    <t>131201109R00</t>
  </si>
  <si>
    <t xml:space="preserve">Příplatek za lepivost - hloubení nezap.jam v hor.3 </t>
  </si>
  <si>
    <t>64*0,5</t>
  </si>
  <si>
    <t>131201112R00</t>
  </si>
  <si>
    <t xml:space="preserve">Hloubení nezapaž. jam hor.3 do 1000 m3, STROJNĚ </t>
  </si>
  <si>
    <t>vsak:8*4*2</t>
  </si>
  <si>
    <t>131201202R00</t>
  </si>
  <si>
    <t xml:space="preserve">Hloubení zapažených jam v hor.3 do 1000 m3 </t>
  </si>
  <si>
    <t>startovací jámy:2*2*2,69</t>
  </si>
  <si>
    <t>2*3*2,21</t>
  </si>
  <si>
    <t>131201209R00</t>
  </si>
  <si>
    <t xml:space="preserve">Příplatek za lepivost - hloubení zapaž.jam v hor.3 </t>
  </si>
  <si>
    <t>24,0200*0,5</t>
  </si>
  <si>
    <t>splašková kanalizace:(2,21+2,26)/2*0,8*2,65</t>
  </si>
  <si>
    <t>(2,26+1)/2*0,8*23</t>
  </si>
  <si>
    <t>dešťová kanalizace:(1+1,5)/2*0,8*18</t>
  </si>
  <si>
    <t>132201219R00</t>
  </si>
  <si>
    <t>52,7302*0,5</t>
  </si>
  <si>
    <t>141721116U00</t>
  </si>
  <si>
    <t xml:space="preserve">Horizont vrtání hl-6m dl-160m D-225 </t>
  </si>
  <si>
    <t>151101101R00</t>
  </si>
  <si>
    <t xml:space="preserve">Pažení a rozepření stěn rýh - příložné - hl. do 2m </t>
  </si>
  <si>
    <t>startovací jámy:2*4*2,69</t>
  </si>
  <si>
    <t>2*(3+2)*2,21</t>
  </si>
  <si>
    <t>151101111R00</t>
  </si>
  <si>
    <t xml:space="preserve">Odstranění pažení stěn rýh - příložné - hl. do 2 m </t>
  </si>
  <si>
    <t>(64+24,02+52,7302)*0,55</t>
  </si>
  <si>
    <t>162701105R14</t>
  </si>
  <si>
    <t>Vodorovné přemístění výkopku z hor.1-4 do 10000 m kapacita vozu 12 m3</t>
  </si>
  <si>
    <t>lože:3,568</t>
  </si>
  <si>
    <t>obsyp:16,056</t>
  </si>
  <si>
    <t>vsakovací galerie:4,8*3,6*0,42</t>
  </si>
  <si>
    <t>podsyp vsaku:6*4,5*0,2</t>
  </si>
  <si>
    <t>obsyp vsaku:6*4,5*0,72-(4,8*3,6*0,42)</t>
  </si>
  <si>
    <t>174101101R00</t>
  </si>
  <si>
    <t xml:space="preserve">Zásyp jam, rýh, šachet se zhutněním </t>
  </si>
  <si>
    <t>140,7502-44,464</t>
  </si>
  <si>
    <t>175101101R00</t>
  </si>
  <si>
    <t xml:space="preserve">Obsyp potrubí bez prohození sypaniny </t>
  </si>
  <si>
    <t>potrubí:(1+2,6+23+18)*0,8*0,45</t>
  </si>
  <si>
    <t>vsak:5,4+12,1824</t>
  </si>
  <si>
    <t xml:space="preserve">ocelová chránička pr.219 </t>
  </si>
  <si>
    <t>583319003</t>
  </si>
  <si>
    <t>Kamenivo těžené frakce 32/63 B Jihomor. kraj</t>
  </si>
  <si>
    <t>T</t>
  </si>
  <si>
    <t>17,5824*1,8</t>
  </si>
  <si>
    <t>583412003</t>
  </si>
  <si>
    <t>Kamenivo drcené frakce  0/4</t>
  </si>
  <si>
    <t>16,056*1,8</t>
  </si>
  <si>
    <t>451572111R00</t>
  </si>
  <si>
    <t xml:space="preserve">Lože pod potrubí z kameniva těženého 0 - 4 mm </t>
  </si>
  <si>
    <t>(1+2,6+23+18)*0,8*0,1</t>
  </si>
  <si>
    <t>Trubní vedení</t>
  </si>
  <si>
    <t>871313121RT1</t>
  </si>
  <si>
    <t>Montáž trub z plastu, gumový kroužek, DN 150 včetně dodávky trub PVC hrdlových 125x3,0x5000</t>
  </si>
  <si>
    <t>18+16</t>
  </si>
  <si>
    <t>871313121RT2</t>
  </si>
  <si>
    <t>Montáž trub z plastu, gumový kroužek, DN 150 včetně dodávky trub PVC hrdlových 160x4,0x5000</t>
  </si>
  <si>
    <t>13,6+23</t>
  </si>
  <si>
    <t>877313123R00</t>
  </si>
  <si>
    <t xml:space="preserve">Montáž tvarovek jednoos. plast. gum.kroužek DN 150 </t>
  </si>
  <si>
    <t>877353121RT2</t>
  </si>
  <si>
    <t>Montáž tvarovek odboč. plast. gum. kroužek DN 200 včetně dodávky odbočky PVC 125/125 mm</t>
  </si>
  <si>
    <t>894812111U00</t>
  </si>
  <si>
    <t xml:space="preserve">Šachta PP dno DN 315/150 přímý tok </t>
  </si>
  <si>
    <t>894812132U00</t>
  </si>
  <si>
    <t xml:space="preserve">Šachta PP DN315 roura korug hl 2000 </t>
  </si>
  <si>
    <t>894812149U00</t>
  </si>
  <si>
    <t xml:space="preserve">Přípl šach PP roura DN 315 uříznutí </t>
  </si>
  <si>
    <t>894812156U00</t>
  </si>
  <si>
    <t xml:space="preserve">Šachta PP DN 315 poklop plast+rám </t>
  </si>
  <si>
    <t>894812213U00</t>
  </si>
  <si>
    <t xml:space="preserve">Šachta PP dno DN 425/150 pravý+levý </t>
  </si>
  <si>
    <t>894812232U00</t>
  </si>
  <si>
    <t xml:space="preserve">Šachta PP DN425 roura korug hl 2000 </t>
  </si>
  <si>
    <t>894812249U00</t>
  </si>
  <si>
    <t xml:space="preserve">Přípl šach PP roura DN 425 uříznutí </t>
  </si>
  <si>
    <t>894812256U00</t>
  </si>
  <si>
    <t xml:space="preserve">Šachta PP DN 425 poklop plast+rám </t>
  </si>
  <si>
    <t>894812262U00</t>
  </si>
  <si>
    <t xml:space="preserve">Šachta PP DN 425 poklop litina plný </t>
  </si>
  <si>
    <t xml:space="preserve">Vsakovací galerie </t>
  </si>
  <si>
    <t>4,8*3,6*0,42</t>
  </si>
  <si>
    <t>28651657.A</t>
  </si>
  <si>
    <t>Koleno kanalizační KGB 125/ 45° PVC</t>
  </si>
  <si>
    <t>28651662.A</t>
  </si>
  <si>
    <t>Koleno kanalizační KGB 160/ 45° PVC</t>
  </si>
  <si>
    <t>998276101R00</t>
  </si>
  <si>
    <t xml:space="preserve">Přesun hmot, trubní vedení plastová, otevř. výkop </t>
  </si>
  <si>
    <t>(1,6+1,05)/2*0,8*12,6</t>
  </si>
  <si>
    <t>13,3560*0,5</t>
  </si>
  <si>
    <t>13,356*0,55</t>
  </si>
  <si>
    <t>zásyp ŠD:9,3240/2</t>
  </si>
  <si>
    <t>lože:1,008</t>
  </si>
  <si>
    <t>obsyp:3,024</t>
  </si>
  <si>
    <t>výkop:13,356</t>
  </si>
  <si>
    <t>lože:-1,008</t>
  </si>
  <si>
    <t>obsyp:-3,024</t>
  </si>
  <si>
    <t>12,6*0,8*0,3</t>
  </si>
  <si>
    <t>3,024*1,8</t>
  </si>
  <si>
    <t>12,6*0,8*0,1</t>
  </si>
  <si>
    <t>583417004</t>
  </si>
  <si>
    <t>Kamenivo drcené frakce  0/32 B Jihomor.kraj</t>
  </si>
  <si>
    <t>9,3240/2*1,8</t>
  </si>
  <si>
    <t>871161121R00</t>
  </si>
  <si>
    <t>Montáž trubek polyetylenových ve výkopu d 32 mm vč. PE dn32</t>
  </si>
  <si>
    <t>879161111</t>
  </si>
  <si>
    <t xml:space="preserve">Montáž vodovodní přípojky na potrubí DN 25 </t>
  </si>
  <si>
    <t>891163111R00</t>
  </si>
  <si>
    <t>Montáž vodovodního ventilu hlavního pro přípojky DN25</t>
  </si>
  <si>
    <t>891269111R00</t>
  </si>
  <si>
    <t>Montáž navrtávacích pasů na potrubí z jakýchkoli trub DN 100</t>
  </si>
  <si>
    <t>899401112R00</t>
  </si>
  <si>
    <t xml:space="preserve">Osazení poklopů litinových šoupátkových </t>
  </si>
  <si>
    <t>175000000001</t>
  </si>
  <si>
    <t>POKLOP ULIČNÍ ŠOUP. DN VODA</t>
  </si>
  <si>
    <t>260003402516</t>
  </si>
  <si>
    <t>ŠOUPÁTKO DOMOVNÍ PŘÍPOJKY ISO DN 25</t>
  </si>
  <si>
    <t>525005000116</t>
  </si>
  <si>
    <t>PAS NAVRTÁVACÍ DN 100-1''</t>
  </si>
  <si>
    <t>960103400000</t>
  </si>
  <si>
    <t>SOUPRAVA ZEMNÍ TELESKOPICKÁ DOM. ŠOUPÁTKA-1,3-1,8</t>
  </si>
  <si>
    <t>210021063U00</t>
  </si>
  <si>
    <t xml:space="preserve">Osazení výstražné fólie z PVC </t>
  </si>
  <si>
    <t>4*1,2*0,8</t>
  </si>
  <si>
    <t>3,84*0,5</t>
  </si>
  <si>
    <t>3,84*0,55</t>
  </si>
  <si>
    <t>0,96+0,32</t>
  </si>
  <si>
    <t>3,84*1,28</t>
  </si>
  <si>
    <t>4*0,8*0,3</t>
  </si>
  <si>
    <t>0,96*1,8</t>
  </si>
  <si>
    <t>4*0,8*0,1</t>
  </si>
  <si>
    <t>871171121R00</t>
  </si>
  <si>
    <t xml:space="preserve">Montáž trubek polyetylenových ve výkopu d 40 mm </t>
  </si>
  <si>
    <t>28613609</t>
  </si>
  <si>
    <t>Trubka ROBUST PIPE SDR 11 40x3,7 mm plyn - návin</t>
  </si>
  <si>
    <t>723</t>
  </si>
  <si>
    <t>Vnitřní plynovod</t>
  </si>
  <si>
    <t>723160217R00</t>
  </si>
  <si>
    <t xml:space="preserve">Přípojka k plynoměru, závitová s ochozem G 2 </t>
  </si>
  <si>
    <t>723160337R00</t>
  </si>
  <si>
    <t xml:space="preserve">Rozpěrka přípojky plynoměru G 2 </t>
  </si>
  <si>
    <t>723190909R00</t>
  </si>
  <si>
    <t xml:space="preserve">Zkouška tlaková  plynového potrubí </t>
  </si>
  <si>
    <t>723190917R00</t>
  </si>
  <si>
    <t xml:space="preserve">Navaření odbočky na plynové potrubí DN 50 </t>
  </si>
  <si>
    <t>723234221R00</t>
  </si>
  <si>
    <t xml:space="preserve">Regulátor středotlaký, bez armatur </t>
  </si>
  <si>
    <t>723234351U00</t>
  </si>
  <si>
    <t xml:space="preserve">Skříňka pro regulátor plynu </t>
  </si>
  <si>
    <t>723234352U00</t>
  </si>
  <si>
    <t xml:space="preserve">Sokl pod skříňku regulátoru plynu </t>
  </si>
  <si>
    <t>723235115R00</t>
  </si>
  <si>
    <t xml:space="preserve">Kohout kulový,vnitřní-vnitřní z. IVAR.KK G51 DN 40 </t>
  </si>
  <si>
    <t>723235116R00</t>
  </si>
  <si>
    <t xml:space="preserve">Kohout kulový,vnitřní-vnitřní z. IVAR.KK G51 DN 50 </t>
  </si>
  <si>
    <t xml:space="preserve">Dodávka HUP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</si>
</sst>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 CE"/>
      <charset val="238"/>
    </font>
    <font>
      <sz val="10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7">
    <xf numFmtId="0" fontId="0" fillId="0" borderId="0" xfId="0"/>
    <xf numFmtId="0" fontId="1" fillId="0" borderId="0" xfId="1" applyFont="1"/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 applyAlignment="1">
      <alignment horizontal="right"/>
    </xf>
    <xf numFmtId="0" fontId="3" fillId="0" borderId="11" xfId="1" applyFont="1" applyBorder="1"/>
    <xf numFmtId="0" fontId="1" fillId="0" borderId="11" xfId="1" applyFont="1" applyBorder="1"/>
    <xf numFmtId="0" fontId="2" fillId="0" borderId="12" xfId="1" applyFont="1" applyBorder="1" applyAlignment="1">
      <alignment horizontal="right"/>
    </xf>
    <xf numFmtId="0" fontId="1" fillId="0" borderId="11" xfId="1" applyFont="1" applyBorder="1" applyAlignment="1">
      <alignment horizontal="left"/>
    </xf>
    <xf numFmtId="0" fontId="1" fillId="0" borderId="13" xfId="1" applyFont="1" applyBorder="1"/>
    <xf numFmtId="0" fontId="3" fillId="0" borderId="16" xfId="1" applyFont="1" applyBorder="1"/>
    <xf numFmtId="0" fontId="1" fillId="0" borderId="16" xfId="1" applyFont="1" applyBorder="1"/>
    <xf numFmtId="0" fontId="2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2" fillId="2" borderId="6" xfId="1" applyNumberFormat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3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3" fillId="0" borderId="8" xfId="1" applyFont="1" applyBorder="1" applyAlignment="1">
      <alignment horizontal="center"/>
    </xf>
    <xf numFmtId="49" fontId="3" fillId="0" borderId="8" xfId="1" applyNumberFormat="1" applyFont="1" applyBorder="1" applyAlignment="1">
      <alignment horizontal="left"/>
    </xf>
    <xf numFmtId="0" fontId="3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4" fillId="0" borderId="7" xfId="1" applyFont="1" applyBorder="1" applyAlignment="1">
      <alignment horizontal="center" vertical="top"/>
    </xf>
    <xf numFmtId="49" fontId="4" fillId="0" borderId="7" xfId="1" applyNumberFormat="1" applyFont="1" applyBorder="1" applyAlignment="1">
      <alignment horizontal="left" vertical="top"/>
    </xf>
    <xf numFmtId="0" fontId="4" fillId="0" borderId="7" xfId="1" applyFont="1" applyBorder="1" applyAlignment="1">
      <alignment vertical="top" wrapText="1"/>
    </xf>
    <xf numFmtId="49" fontId="4" fillId="0" borderId="7" xfId="1" applyNumberFormat="1" applyFont="1" applyBorder="1" applyAlignment="1">
      <alignment horizontal="center" shrinkToFit="1"/>
    </xf>
    <xf numFmtId="4" fontId="4" fillId="0" borderId="7" xfId="1" applyNumberFormat="1" applyFont="1" applyBorder="1" applyAlignment="1">
      <alignment horizontal="right"/>
    </xf>
    <xf numFmtId="4" fontId="4" fillId="0" borderId="7" xfId="1" applyNumberFormat="1" applyFont="1" applyBorder="1"/>
    <xf numFmtId="0" fontId="2" fillId="0" borderId="8" xfId="1" applyFont="1" applyBorder="1" applyAlignment="1">
      <alignment horizontal="center"/>
    </xf>
    <xf numFmtId="49" fontId="2" fillId="0" borderId="8" xfId="1" applyNumberFormat="1" applyFont="1" applyBorder="1" applyAlignment="1">
      <alignment horizontal="right"/>
    </xf>
    <xf numFmtId="4" fontId="8" fillId="3" borderId="21" xfId="1" applyNumberFormat="1" applyFont="1" applyFill="1" applyBorder="1" applyAlignment="1">
      <alignment horizontal="right" wrapText="1"/>
    </xf>
    <xf numFmtId="0" fontId="8" fillId="3" borderId="4" xfId="1" applyFont="1" applyFill="1" applyBorder="1" applyAlignment="1">
      <alignment horizontal="left" wrapText="1"/>
    </xf>
    <xf numFmtId="0" fontId="8" fillId="0" borderId="5" xfId="0" applyFont="1" applyBorder="1" applyAlignment="1">
      <alignment horizontal="right"/>
    </xf>
    <xf numFmtId="0" fontId="1" fillId="2" borderId="6" xfId="1" applyFont="1" applyFill="1" applyBorder="1" applyAlignment="1">
      <alignment horizontal="center"/>
    </xf>
    <xf numFmtId="49" fontId="10" fillId="2" borderId="6" xfId="1" applyNumberFormat="1" applyFont="1" applyFill="1" applyBorder="1" applyAlignment="1">
      <alignment horizontal="left"/>
    </xf>
    <xf numFmtId="0" fontId="10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3" fillId="2" borderId="6" xfId="1" applyNumberFormat="1" applyFont="1" applyFill="1" applyBorder="1"/>
    <xf numFmtId="0" fontId="4" fillId="0" borderId="8" xfId="1" applyFont="1" applyBorder="1" applyAlignment="1">
      <alignment horizontal="center" vertical="top"/>
    </xf>
    <xf numFmtId="49" fontId="4" fillId="0" borderId="8" xfId="1" applyNumberFormat="1" applyFont="1" applyBorder="1" applyAlignment="1">
      <alignment horizontal="left" vertical="top"/>
    </xf>
    <xf numFmtId="4" fontId="4" fillId="0" borderId="8" xfId="1" applyNumberFormat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4" fontId="4" fillId="0" borderId="5" xfId="1" applyNumberFormat="1" applyFont="1" applyBorder="1"/>
    <xf numFmtId="0" fontId="11" fillId="0" borderId="0" xfId="0" applyFont="1"/>
    <xf numFmtId="4" fontId="11" fillId="0" borderId="0" xfId="0" applyNumberFormat="1" applyFont="1"/>
    <xf numFmtId="0" fontId="12" fillId="0" borderId="0" xfId="1" applyFont="1" applyFill="1" applyBorder="1" applyAlignment="1">
      <alignment vertical="top" wrapText="1"/>
    </xf>
    <xf numFmtId="0" fontId="13" fillId="0" borderId="8" xfId="1" applyFont="1" applyFill="1" applyBorder="1" applyAlignment="1">
      <alignment wrapText="1"/>
    </xf>
    <xf numFmtId="49" fontId="4" fillId="0" borderId="8" xfId="1" applyNumberFormat="1" applyFont="1" applyFill="1" applyBorder="1" applyAlignment="1">
      <alignment horizontal="center" shrinkToFit="1"/>
    </xf>
    <xf numFmtId="49" fontId="8" fillId="3" borderId="19" xfId="1" applyNumberFormat="1" applyFont="1" applyFill="1" applyBorder="1" applyAlignment="1">
      <alignment horizontal="left" wrapText="1"/>
    </xf>
    <xf numFmtId="49" fontId="9" fillId="0" borderId="20" xfId="0" applyNumberFormat="1" applyFont="1" applyBorder="1" applyAlignment="1">
      <alignment horizontal="left" wrapText="1"/>
    </xf>
    <xf numFmtId="0" fontId="5" fillId="0" borderId="0" xfId="1" applyFont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49" fontId="1" fillId="0" borderId="14" xfId="1" applyNumberFormat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7" xfId="1" applyFont="1" applyBorder="1" applyAlignment="1">
      <alignment horizontal="center" shrinkToFit="1"/>
    </xf>
    <xf numFmtId="0" fontId="1" fillId="0" borderId="16" xfId="1" applyFont="1" applyBorder="1" applyAlignment="1">
      <alignment horizontal="center" shrinkToFit="1"/>
    </xf>
    <xf numFmtId="0" fontId="1" fillId="0" borderId="18" xfId="1" applyFont="1" applyBorder="1" applyAlignment="1">
      <alignment horizontal="center" shrinkToFit="1"/>
    </xf>
    <xf numFmtId="49" fontId="8" fillId="0" borderId="22" xfId="1" applyNumberFormat="1" applyFont="1" applyFill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left" wrapText="1"/>
    </xf>
    <xf numFmtId="49" fontId="8" fillId="3" borderId="22" xfId="1" applyNumberFormat="1" applyFont="1" applyFill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</cellXfs>
  <cellStyles count="2">
    <cellStyle name="normální" xfId="0" builtinId="0"/>
    <cellStyle name="normální_POL.XLS" xfId="1"/>
  </cellStyles>
  <dxfs count="0"/>
  <tableStyles count="0" defaultTableStyle="TableStyleMedium9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C4" sqref="C4"/>
    </sheetView>
  </sheetViews>
  <sheetFormatPr defaultRowHeight="15"/>
  <cols>
    <col min="1" max="1" width="4.28515625" customWidth="1"/>
    <col min="2" max="2" width="11.140625" customWidth="1"/>
    <col min="3" max="3" width="40.7109375" customWidth="1"/>
    <col min="4" max="4" width="5.5703125" customWidth="1"/>
    <col min="5" max="5" width="8.28515625" customWidth="1"/>
    <col min="6" max="6" width="11" customWidth="1"/>
    <col min="7" max="7" width="13" customWidth="1"/>
  </cols>
  <sheetData>
    <row r="1" spans="1:7" ht="15.75">
      <c r="A1" s="55" t="s">
        <v>8</v>
      </c>
      <c r="B1" s="55"/>
      <c r="C1" s="55"/>
      <c r="D1" s="55"/>
      <c r="E1" s="55"/>
      <c r="F1" s="55"/>
      <c r="G1" s="55"/>
    </row>
    <row r="2" spans="1:7" ht="15.75" thickBot="1">
      <c r="A2" s="1"/>
      <c r="B2" s="2"/>
      <c r="C2" s="3"/>
      <c r="D2" s="3"/>
      <c r="E2" s="4"/>
      <c r="F2" s="3"/>
      <c r="G2" s="3"/>
    </row>
    <row r="3" spans="1:7" ht="15.75" thickTop="1">
      <c r="A3" s="56" t="s">
        <v>0</v>
      </c>
      <c r="B3" s="57"/>
      <c r="C3" s="5"/>
      <c r="D3" s="6"/>
      <c r="E3" s="7" t="s">
        <v>9</v>
      </c>
      <c r="F3" s="8">
        <v>9</v>
      </c>
      <c r="G3" s="9"/>
    </row>
    <row r="4" spans="1:7" ht="15.75" thickBot="1">
      <c r="A4" s="58" t="s">
        <v>10</v>
      </c>
      <c r="B4" s="59"/>
      <c r="C4" s="10"/>
      <c r="D4" s="11"/>
      <c r="E4" s="60" t="str">
        <f>"ZTI - vnitřní plynovod"</f>
        <v>ZTI - vnitřní plynovod</v>
      </c>
      <c r="F4" s="61"/>
      <c r="G4" s="62"/>
    </row>
    <row r="5" spans="1:7" ht="15.75" thickTop="1">
      <c r="A5" s="12"/>
      <c r="B5" s="1"/>
      <c r="C5" s="1"/>
      <c r="D5" s="1"/>
      <c r="E5" s="13"/>
      <c r="F5" s="1"/>
      <c r="G5" s="14"/>
    </row>
    <row r="6" spans="1:7">
      <c r="A6" s="15" t="s">
        <v>11</v>
      </c>
      <c r="B6" s="16" t="s">
        <v>12</v>
      </c>
      <c r="C6" s="16" t="s">
        <v>13</v>
      </c>
      <c r="D6" s="16" t="s">
        <v>14</v>
      </c>
      <c r="E6" s="17" t="s">
        <v>15</v>
      </c>
      <c r="F6" s="16" t="s">
        <v>16</v>
      </c>
      <c r="G6" s="18" t="s">
        <v>17</v>
      </c>
    </row>
    <row r="7" spans="1:7">
      <c r="A7" s="19" t="s">
        <v>18</v>
      </c>
      <c r="B7" s="20" t="s">
        <v>46</v>
      </c>
      <c r="C7" s="21" t="s">
        <v>47</v>
      </c>
      <c r="D7" s="22"/>
      <c r="E7" s="23"/>
      <c r="F7" s="23"/>
      <c r="G7" s="24"/>
    </row>
    <row r="8" spans="1:7">
      <c r="A8" s="25">
        <v>1</v>
      </c>
      <c r="B8" s="26" t="s">
        <v>48</v>
      </c>
      <c r="C8" s="27" t="s">
        <v>49</v>
      </c>
      <c r="D8" s="28" t="s">
        <v>50</v>
      </c>
      <c r="E8" s="29">
        <v>1</v>
      </c>
      <c r="F8" s="29"/>
      <c r="G8" s="30">
        <f t="shared" ref="G8:G23" si="0">E8*F8</f>
        <v>0</v>
      </c>
    </row>
    <row r="9" spans="1:7">
      <c r="A9" s="25">
        <v>2</v>
      </c>
      <c r="B9" s="26" t="s">
        <v>51</v>
      </c>
      <c r="C9" s="27" t="s">
        <v>52</v>
      </c>
      <c r="D9" s="28" t="s">
        <v>35</v>
      </c>
      <c r="E9" s="29">
        <v>25</v>
      </c>
      <c r="F9" s="29"/>
      <c r="G9" s="30">
        <f t="shared" si="0"/>
        <v>0</v>
      </c>
    </row>
    <row r="10" spans="1:7">
      <c r="A10" s="25">
        <v>3</v>
      </c>
      <c r="B10" s="26" t="s">
        <v>53</v>
      </c>
      <c r="C10" s="27" t="s">
        <v>54</v>
      </c>
      <c r="D10" s="28" t="s">
        <v>35</v>
      </c>
      <c r="E10" s="29">
        <v>8</v>
      </c>
      <c r="F10" s="29"/>
      <c r="G10" s="30">
        <f t="shared" si="0"/>
        <v>0</v>
      </c>
    </row>
    <row r="11" spans="1:7">
      <c r="A11" s="25">
        <v>4</v>
      </c>
      <c r="B11" s="26" t="s">
        <v>55</v>
      </c>
      <c r="C11" s="27" t="s">
        <v>56</v>
      </c>
      <c r="D11" s="28" t="s">
        <v>35</v>
      </c>
      <c r="E11" s="29">
        <v>33</v>
      </c>
      <c r="F11" s="29"/>
      <c r="G11" s="30">
        <f t="shared" si="0"/>
        <v>0</v>
      </c>
    </row>
    <row r="12" spans="1:7">
      <c r="A12" s="25">
        <v>5</v>
      </c>
      <c r="B12" s="26" t="s">
        <v>36</v>
      </c>
      <c r="C12" s="27" t="s">
        <v>57</v>
      </c>
      <c r="D12" s="28" t="s">
        <v>33</v>
      </c>
      <c r="E12" s="29">
        <v>1</v>
      </c>
      <c r="F12" s="29"/>
      <c r="G12" s="30">
        <f t="shared" si="0"/>
        <v>0</v>
      </c>
    </row>
    <row r="13" spans="1:7">
      <c r="A13" s="25">
        <v>6</v>
      </c>
      <c r="B13" s="26" t="s">
        <v>36</v>
      </c>
      <c r="C13" s="27" t="s">
        <v>58</v>
      </c>
      <c r="D13" s="28" t="s">
        <v>33</v>
      </c>
      <c r="E13" s="29">
        <v>1</v>
      </c>
      <c r="F13" s="29"/>
      <c r="G13" s="30">
        <f t="shared" si="0"/>
        <v>0</v>
      </c>
    </row>
    <row r="14" spans="1:7">
      <c r="A14" s="25">
        <v>7</v>
      </c>
      <c r="B14" s="26" t="s">
        <v>36</v>
      </c>
      <c r="C14" s="27" t="s">
        <v>59</v>
      </c>
      <c r="D14" s="28" t="s">
        <v>33</v>
      </c>
      <c r="E14" s="29">
        <v>1</v>
      </c>
      <c r="F14" s="29"/>
      <c r="G14" s="30">
        <f t="shared" si="0"/>
        <v>0</v>
      </c>
    </row>
    <row r="15" spans="1:7">
      <c r="A15" s="25">
        <v>8</v>
      </c>
      <c r="B15" s="26" t="s">
        <v>36</v>
      </c>
      <c r="C15" s="27" t="s">
        <v>60</v>
      </c>
      <c r="D15" s="28" t="s">
        <v>33</v>
      </c>
      <c r="E15" s="29">
        <v>1</v>
      </c>
      <c r="F15" s="29"/>
      <c r="G15" s="30">
        <f t="shared" si="0"/>
        <v>0</v>
      </c>
    </row>
    <row r="16" spans="1:7">
      <c r="A16" s="25">
        <v>9</v>
      </c>
      <c r="B16" s="26" t="s">
        <v>36</v>
      </c>
      <c r="C16" s="27" t="s">
        <v>61</v>
      </c>
      <c r="D16" s="28" t="s">
        <v>35</v>
      </c>
      <c r="E16" s="29">
        <v>1</v>
      </c>
      <c r="F16" s="29"/>
      <c r="G16" s="30">
        <f t="shared" si="0"/>
        <v>0</v>
      </c>
    </row>
    <row r="17" spans="1:7">
      <c r="A17" s="25">
        <v>10</v>
      </c>
      <c r="B17" s="26" t="s">
        <v>36</v>
      </c>
      <c r="C17" s="27" t="s">
        <v>62</v>
      </c>
      <c r="D17" s="28" t="s">
        <v>33</v>
      </c>
      <c r="E17" s="29">
        <v>1</v>
      </c>
      <c r="F17" s="29"/>
      <c r="G17" s="30">
        <f t="shared" si="0"/>
        <v>0</v>
      </c>
    </row>
    <row r="18" spans="1:7">
      <c r="A18" s="25">
        <v>11</v>
      </c>
      <c r="B18" s="26" t="s">
        <v>36</v>
      </c>
      <c r="C18" s="27" t="s">
        <v>63</v>
      </c>
      <c r="D18" s="28" t="s">
        <v>33</v>
      </c>
      <c r="E18" s="29">
        <v>1</v>
      </c>
      <c r="F18" s="29"/>
      <c r="G18" s="30">
        <f t="shared" si="0"/>
        <v>0</v>
      </c>
    </row>
    <row r="19" spans="1:7">
      <c r="A19" s="25">
        <v>12</v>
      </c>
      <c r="B19" s="26" t="s">
        <v>36</v>
      </c>
      <c r="C19" s="27" t="s">
        <v>64</v>
      </c>
      <c r="D19" s="28" t="s">
        <v>33</v>
      </c>
      <c r="E19" s="29">
        <v>2</v>
      </c>
      <c r="F19" s="29"/>
      <c r="G19" s="30">
        <f t="shared" si="0"/>
        <v>0</v>
      </c>
    </row>
    <row r="20" spans="1:7">
      <c r="A20" s="25">
        <v>13</v>
      </c>
      <c r="B20" s="26" t="s">
        <v>36</v>
      </c>
      <c r="C20" s="27" t="s">
        <v>65</v>
      </c>
      <c r="D20" s="28" t="s">
        <v>33</v>
      </c>
      <c r="E20" s="29">
        <v>1</v>
      </c>
      <c r="F20" s="29"/>
      <c r="G20" s="30">
        <f t="shared" si="0"/>
        <v>0</v>
      </c>
    </row>
    <row r="21" spans="1:7">
      <c r="A21" s="25">
        <v>14</v>
      </c>
      <c r="B21" s="26" t="s">
        <v>36</v>
      </c>
      <c r="C21" s="27" t="s">
        <v>66</v>
      </c>
      <c r="D21" s="28" t="s">
        <v>33</v>
      </c>
      <c r="E21" s="29">
        <v>3</v>
      </c>
      <c r="F21" s="29"/>
      <c r="G21" s="30">
        <f t="shared" si="0"/>
        <v>0</v>
      </c>
    </row>
    <row r="22" spans="1:7">
      <c r="A22" s="25">
        <v>15</v>
      </c>
      <c r="B22" s="26" t="s">
        <v>67</v>
      </c>
      <c r="C22" s="27" t="s">
        <v>68</v>
      </c>
      <c r="D22" s="28" t="s">
        <v>35</v>
      </c>
      <c r="E22" s="29">
        <v>8</v>
      </c>
      <c r="F22" s="29"/>
      <c r="G22" s="30">
        <f t="shared" si="0"/>
        <v>0</v>
      </c>
    </row>
    <row r="23" spans="1:7">
      <c r="A23" s="25">
        <v>16</v>
      </c>
      <c r="B23" s="26" t="s">
        <v>69</v>
      </c>
      <c r="C23" s="27" t="s">
        <v>70</v>
      </c>
      <c r="D23" s="28" t="s">
        <v>35</v>
      </c>
      <c r="E23" s="29">
        <v>25</v>
      </c>
      <c r="F23" s="29"/>
      <c r="G23" s="30">
        <f t="shared" si="0"/>
        <v>0</v>
      </c>
    </row>
    <row r="24" spans="1:7">
      <c r="A24" s="36"/>
      <c r="B24" s="37" t="s">
        <v>30</v>
      </c>
      <c r="C24" s="38" t="str">
        <f>CONCATENATE(B7," ",C7)</f>
        <v>M23 Montáže potrubí</v>
      </c>
      <c r="D24" s="39"/>
      <c r="E24" s="40"/>
      <c r="F24" s="41"/>
      <c r="G24" s="42">
        <f>SUM(G7:G23)</f>
        <v>0</v>
      </c>
    </row>
    <row r="26" spans="1:7">
      <c r="C26" s="50" t="s">
        <v>40</v>
      </c>
      <c r="D26" s="48"/>
      <c r="E26" s="48"/>
      <c r="F26" s="48"/>
      <c r="G26" s="49">
        <f>SUM(G24)</f>
        <v>0</v>
      </c>
    </row>
  </sheetData>
  <mergeCells count="4">
    <mergeCell ref="A1:G1"/>
    <mergeCell ref="A3:B3"/>
    <mergeCell ref="A4:B4"/>
    <mergeCell ref="E4:G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C4" sqref="C4"/>
    </sheetView>
  </sheetViews>
  <sheetFormatPr defaultRowHeight="15"/>
  <cols>
    <col min="1" max="1" width="4.28515625" customWidth="1"/>
    <col min="2" max="2" width="11.140625" customWidth="1"/>
    <col min="3" max="3" width="40.7109375" customWidth="1"/>
    <col min="4" max="4" width="5.5703125" customWidth="1"/>
    <col min="5" max="5" width="8.28515625" customWidth="1"/>
    <col min="6" max="6" width="11" customWidth="1"/>
    <col min="7" max="7" width="13" customWidth="1"/>
  </cols>
  <sheetData>
    <row r="1" spans="1:7" ht="15.75">
      <c r="A1" s="55" t="s">
        <v>8</v>
      </c>
      <c r="B1" s="55"/>
      <c r="C1" s="55"/>
      <c r="D1" s="55"/>
      <c r="E1" s="55"/>
      <c r="F1" s="55"/>
      <c r="G1" s="55"/>
    </row>
    <row r="2" spans="1:7" ht="15.75" thickBot="1">
      <c r="A2" s="1"/>
      <c r="B2" s="2"/>
      <c r="C2" s="3"/>
      <c r="D2" s="3"/>
      <c r="E2" s="4"/>
      <c r="F2" s="3"/>
      <c r="G2" s="3"/>
    </row>
    <row r="3" spans="1:7" ht="15.75" thickTop="1">
      <c r="A3" s="56" t="s">
        <v>0</v>
      </c>
      <c r="B3" s="57"/>
      <c r="C3" s="5"/>
      <c r="D3" s="6"/>
      <c r="E3" s="7" t="s">
        <v>9</v>
      </c>
      <c r="F3" s="8">
        <v>10</v>
      </c>
      <c r="G3" s="9"/>
    </row>
    <row r="4" spans="1:7" ht="15.75" thickBot="1">
      <c r="A4" s="58" t="s">
        <v>10</v>
      </c>
      <c r="B4" s="59"/>
      <c r="C4" s="10"/>
      <c r="D4" s="11"/>
      <c r="E4" s="60" t="str">
        <f>"ZTI - vnitřní vodovod"</f>
        <v>ZTI - vnitřní vodovod</v>
      </c>
      <c r="F4" s="61"/>
      <c r="G4" s="62"/>
    </row>
    <row r="5" spans="1:7" ht="15.75" thickTop="1">
      <c r="A5" s="12"/>
      <c r="B5" s="1"/>
      <c r="C5" s="1"/>
      <c r="D5" s="1"/>
      <c r="E5" s="13"/>
      <c r="F5" s="1"/>
      <c r="G5" s="14"/>
    </row>
    <row r="6" spans="1:7">
      <c r="A6" s="15" t="s">
        <v>11</v>
      </c>
      <c r="B6" s="16" t="s">
        <v>12</v>
      </c>
      <c r="C6" s="16" t="s">
        <v>13</v>
      </c>
      <c r="D6" s="16" t="s">
        <v>14</v>
      </c>
      <c r="E6" s="17" t="s">
        <v>15</v>
      </c>
      <c r="F6" s="16" t="s">
        <v>16</v>
      </c>
      <c r="G6" s="18" t="s">
        <v>17</v>
      </c>
    </row>
    <row r="7" spans="1:7">
      <c r="A7" s="19" t="s">
        <v>18</v>
      </c>
      <c r="B7" s="20" t="s">
        <v>71</v>
      </c>
      <c r="C7" s="21" t="s">
        <v>72</v>
      </c>
      <c r="D7" s="22"/>
      <c r="E7" s="23"/>
      <c r="F7" s="23"/>
      <c r="G7" s="24"/>
    </row>
    <row r="8" spans="1:7">
      <c r="A8" s="25">
        <v>1</v>
      </c>
      <c r="B8" s="26" t="s">
        <v>73</v>
      </c>
      <c r="C8" s="27" t="s">
        <v>74</v>
      </c>
      <c r="D8" s="28" t="s">
        <v>35</v>
      </c>
      <c r="E8" s="29">
        <v>80</v>
      </c>
      <c r="F8" s="29"/>
      <c r="G8" s="30">
        <f t="shared" ref="G8:G19" si="0">E8*F8</f>
        <v>0</v>
      </c>
    </row>
    <row r="9" spans="1:7">
      <c r="A9" s="25">
        <v>2</v>
      </c>
      <c r="B9" s="26" t="s">
        <v>75</v>
      </c>
      <c r="C9" s="27" t="s">
        <v>76</v>
      </c>
      <c r="D9" s="28" t="s">
        <v>35</v>
      </c>
      <c r="E9" s="29">
        <v>40</v>
      </c>
      <c r="F9" s="29"/>
      <c r="G9" s="30">
        <f t="shared" si="0"/>
        <v>0</v>
      </c>
    </row>
    <row r="10" spans="1:7" ht="22.5">
      <c r="A10" s="25">
        <v>3</v>
      </c>
      <c r="B10" s="26" t="s">
        <v>77</v>
      </c>
      <c r="C10" s="27" t="s">
        <v>78</v>
      </c>
      <c r="D10" s="28" t="s">
        <v>35</v>
      </c>
      <c r="E10" s="29">
        <v>68</v>
      </c>
      <c r="F10" s="29"/>
      <c r="G10" s="30">
        <f t="shared" si="0"/>
        <v>0</v>
      </c>
    </row>
    <row r="11" spans="1:7" ht="22.5">
      <c r="A11" s="25">
        <v>4</v>
      </c>
      <c r="B11" s="26" t="s">
        <v>79</v>
      </c>
      <c r="C11" s="27" t="s">
        <v>80</v>
      </c>
      <c r="D11" s="28" t="s">
        <v>35</v>
      </c>
      <c r="E11" s="29">
        <v>34</v>
      </c>
      <c r="F11" s="29"/>
      <c r="G11" s="30">
        <f t="shared" si="0"/>
        <v>0</v>
      </c>
    </row>
    <row r="12" spans="1:7">
      <c r="A12" s="25">
        <v>5</v>
      </c>
      <c r="B12" s="26" t="s">
        <v>81</v>
      </c>
      <c r="C12" s="27" t="s">
        <v>82</v>
      </c>
      <c r="D12" s="28" t="s">
        <v>33</v>
      </c>
      <c r="E12" s="29">
        <v>23</v>
      </c>
      <c r="F12" s="29"/>
      <c r="G12" s="30">
        <f t="shared" si="0"/>
        <v>0</v>
      </c>
    </row>
    <row r="13" spans="1:7">
      <c r="A13" s="25">
        <v>6</v>
      </c>
      <c r="B13" s="26" t="s">
        <v>83</v>
      </c>
      <c r="C13" s="27" t="s">
        <v>84</v>
      </c>
      <c r="D13" s="28" t="s">
        <v>33</v>
      </c>
      <c r="E13" s="29">
        <v>6</v>
      </c>
      <c r="F13" s="29"/>
      <c r="G13" s="30">
        <f t="shared" si="0"/>
        <v>0</v>
      </c>
    </row>
    <row r="14" spans="1:7" ht="22.5">
      <c r="A14" s="25">
        <v>7</v>
      </c>
      <c r="B14" s="26" t="s">
        <v>85</v>
      </c>
      <c r="C14" s="27" t="s">
        <v>86</v>
      </c>
      <c r="D14" s="28" t="s">
        <v>33</v>
      </c>
      <c r="E14" s="29">
        <v>1</v>
      </c>
      <c r="F14" s="29"/>
      <c r="G14" s="30">
        <f t="shared" si="0"/>
        <v>0</v>
      </c>
    </row>
    <row r="15" spans="1:7">
      <c r="A15" s="25">
        <v>8</v>
      </c>
      <c r="B15" s="26" t="s">
        <v>87</v>
      </c>
      <c r="C15" s="27" t="s">
        <v>88</v>
      </c>
      <c r="D15" s="28" t="s">
        <v>35</v>
      </c>
      <c r="E15" s="29">
        <v>120</v>
      </c>
      <c r="F15" s="29"/>
      <c r="G15" s="30">
        <f t="shared" si="0"/>
        <v>0</v>
      </c>
    </row>
    <row r="16" spans="1:7">
      <c r="A16" s="25">
        <v>9</v>
      </c>
      <c r="B16" s="26" t="s">
        <v>89</v>
      </c>
      <c r="C16" s="27" t="s">
        <v>90</v>
      </c>
      <c r="D16" s="28" t="s">
        <v>35</v>
      </c>
      <c r="E16" s="29">
        <v>120</v>
      </c>
      <c r="F16" s="29"/>
      <c r="G16" s="30">
        <f t="shared" si="0"/>
        <v>0</v>
      </c>
    </row>
    <row r="17" spans="1:7">
      <c r="A17" s="25">
        <v>10</v>
      </c>
      <c r="B17" s="26" t="s">
        <v>91</v>
      </c>
      <c r="C17" s="27" t="s">
        <v>92</v>
      </c>
      <c r="D17" s="28" t="s">
        <v>33</v>
      </c>
      <c r="E17" s="29">
        <v>3</v>
      </c>
      <c r="F17" s="29"/>
      <c r="G17" s="30">
        <f t="shared" si="0"/>
        <v>0</v>
      </c>
    </row>
    <row r="18" spans="1:7">
      <c r="A18" s="25">
        <v>11</v>
      </c>
      <c r="B18" s="26" t="s">
        <v>36</v>
      </c>
      <c r="C18" s="27" t="s">
        <v>93</v>
      </c>
      <c r="D18" s="28" t="s">
        <v>39</v>
      </c>
      <c r="E18" s="29">
        <v>1</v>
      </c>
      <c r="F18" s="29"/>
      <c r="G18" s="30">
        <f t="shared" si="0"/>
        <v>0</v>
      </c>
    </row>
    <row r="19" spans="1:7">
      <c r="A19" s="25">
        <v>12</v>
      </c>
      <c r="B19" s="26" t="s">
        <v>94</v>
      </c>
      <c r="C19" s="27" t="s">
        <v>95</v>
      </c>
      <c r="D19" s="28" t="s">
        <v>32</v>
      </c>
      <c r="E19" s="29">
        <v>0.54798000000003799</v>
      </c>
      <c r="F19" s="29"/>
      <c r="G19" s="30">
        <f t="shared" si="0"/>
        <v>0</v>
      </c>
    </row>
    <row r="20" spans="1:7">
      <c r="A20" s="36"/>
      <c r="B20" s="37" t="s">
        <v>30</v>
      </c>
      <c r="C20" s="38" t="str">
        <f>CONCATENATE(B7," ",C7)</f>
        <v>722 Vnitřní vodovod</v>
      </c>
      <c r="D20" s="39"/>
      <c r="E20" s="40"/>
      <c r="F20" s="41"/>
      <c r="G20" s="42">
        <f>SUM(G7:G19)</f>
        <v>0</v>
      </c>
    </row>
    <row r="22" spans="1:7">
      <c r="C22" s="50" t="s">
        <v>40</v>
      </c>
      <c r="D22" s="48"/>
      <c r="E22" s="48"/>
      <c r="F22" s="48"/>
      <c r="G22" s="49">
        <f>SUM(G20)</f>
        <v>0</v>
      </c>
    </row>
  </sheetData>
  <mergeCells count="4">
    <mergeCell ref="A1:G1"/>
    <mergeCell ref="A3:B3"/>
    <mergeCell ref="A4:B4"/>
    <mergeCell ref="E4:G4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C4" sqref="C4"/>
    </sheetView>
  </sheetViews>
  <sheetFormatPr defaultRowHeight="15"/>
  <cols>
    <col min="1" max="1" width="4.28515625" customWidth="1"/>
    <col min="2" max="2" width="11.140625" customWidth="1"/>
    <col min="3" max="3" width="40.7109375" customWidth="1"/>
    <col min="4" max="4" width="5.5703125" customWidth="1"/>
    <col min="5" max="5" width="8.28515625" customWidth="1"/>
    <col min="6" max="6" width="11" customWidth="1"/>
    <col min="7" max="7" width="13" customWidth="1"/>
  </cols>
  <sheetData>
    <row r="1" spans="1:7" ht="15.75">
      <c r="A1" s="55" t="s">
        <v>8</v>
      </c>
      <c r="B1" s="55"/>
      <c r="C1" s="55"/>
      <c r="D1" s="55"/>
      <c r="E1" s="55"/>
      <c r="F1" s="55"/>
      <c r="G1" s="55"/>
    </row>
    <row r="2" spans="1:7" ht="15.75" thickBot="1">
      <c r="A2" s="1"/>
      <c r="B2" s="2"/>
      <c r="C2" s="3"/>
      <c r="D2" s="3"/>
      <c r="E2" s="4"/>
      <c r="F2" s="3"/>
      <c r="G2" s="3"/>
    </row>
    <row r="3" spans="1:7" ht="15.75" thickTop="1">
      <c r="A3" s="56" t="s">
        <v>0</v>
      </c>
      <c r="B3" s="57"/>
      <c r="C3" s="5"/>
      <c r="D3" s="6"/>
      <c r="E3" s="7" t="s">
        <v>9</v>
      </c>
      <c r="F3" s="8">
        <v>11</v>
      </c>
      <c r="G3" s="9"/>
    </row>
    <row r="4" spans="1:7" ht="15.75" thickBot="1">
      <c r="A4" s="58" t="s">
        <v>10</v>
      </c>
      <c r="B4" s="59"/>
      <c r="C4" s="10"/>
      <c r="D4" s="11"/>
      <c r="E4" s="60" t="str">
        <f>"ZTI - vnitřní kanalizace"</f>
        <v>ZTI - vnitřní kanalizace</v>
      </c>
      <c r="F4" s="61"/>
      <c r="G4" s="62"/>
    </row>
    <row r="5" spans="1:7" ht="15.75" thickTop="1">
      <c r="A5" s="12"/>
      <c r="B5" s="1"/>
      <c r="C5" s="1"/>
      <c r="D5" s="1"/>
      <c r="E5" s="13"/>
      <c r="F5" s="1"/>
      <c r="G5" s="14"/>
    </row>
    <row r="6" spans="1:7">
      <c r="A6" s="15" t="s">
        <v>11</v>
      </c>
      <c r="B6" s="16" t="s">
        <v>12</v>
      </c>
      <c r="C6" s="16" t="s">
        <v>13</v>
      </c>
      <c r="D6" s="16" t="s">
        <v>14</v>
      </c>
      <c r="E6" s="17" t="s">
        <v>15</v>
      </c>
      <c r="F6" s="16" t="s">
        <v>16</v>
      </c>
      <c r="G6" s="18" t="s">
        <v>17</v>
      </c>
    </row>
    <row r="7" spans="1:7">
      <c r="A7" s="19" t="s">
        <v>18</v>
      </c>
      <c r="B7" s="20" t="s">
        <v>96</v>
      </c>
      <c r="C7" s="21" t="s">
        <v>97</v>
      </c>
      <c r="D7" s="22"/>
      <c r="E7" s="23"/>
      <c r="F7" s="23"/>
      <c r="G7" s="24"/>
    </row>
    <row r="8" spans="1:7">
      <c r="A8" s="25">
        <v>1</v>
      </c>
      <c r="B8" s="26" t="s">
        <v>98</v>
      </c>
      <c r="C8" s="27" t="s">
        <v>99</v>
      </c>
      <c r="D8" s="28" t="s">
        <v>33</v>
      </c>
      <c r="E8" s="29">
        <v>2</v>
      </c>
      <c r="F8" s="29"/>
      <c r="G8" s="30">
        <f t="shared" ref="G8:G23" si="0">E8*F8</f>
        <v>0</v>
      </c>
    </row>
    <row r="9" spans="1:7">
      <c r="A9" s="25">
        <v>2</v>
      </c>
      <c r="B9" s="26" t="s">
        <v>100</v>
      </c>
      <c r="C9" s="27" t="s">
        <v>101</v>
      </c>
      <c r="D9" s="28" t="s">
        <v>35</v>
      </c>
      <c r="E9" s="29">
        <v>12</v>
      </c>
      <c r="F9" s="29"/>
      <c r="G9" s="30">
        <f t="shared" si="0"/>
        <v>0</v>
      </c>
    </row>
    <row r="10" spans="1:7">
      <c r="A10" s="25">
        <v>3</v>
      </c>
      <c r="B10" s="26" t="s">
        <v>102</v>
      </c>
      <c r="C10" s="27" t="s">
        <v>103</v>
      </c>
      <c r="D10" s="28" t="s">
        <v>35</v>
      </c>
      <c r="E10" s="29">
        <v>6</v>
      </c>
      <c r="F10" s="29"/>
      <c r="G10" s="30">
        <f t="shared" si="0"/>
        <v>0</v>
      </c>
    </row>
    <row r="11" spans="1:7">
      <c r="A11" s="25">
        <v>4</v>
      </c>
      <c r="B11" s="26" t="s">
        <v>104</v>
      </c>
      <c r="C11" s="27" t="s">
        <v>105</v>
      </c>
      <c r="D11" s="28" t="s">
        <v>35</v>
      </c>
      <c r="E11" s="29">
        <v>4</v>
      </c>
      <c r="F11" s="29"/>
      <c r="G11" s="30">
        <f t="shared" si="0"/>
        <v>0</v>
      </c>
    </row>
    <row r="12" spans="1:7">
      <c r="A12" s="25">
        <v>5</v>
      </c>
      <c r="B12" s="26" t="s">
        <v>106</v>
      </c>
      <c r="C12" s="27" t="s">
        <v>107</v>
      </c>
      <c r="D12" s="28" t="s">
        <v>35</v>
      </c>
      <c r="E12" s="29">
        <v>15</v>
      </c>
      <c r="F12" s="29"/>
      <c r="G12" s="30">
        <f t="shared" si="0"/>
        <v>0</v>
      </c>
    </row>
    <row r="13" spans="1:7">
      <c r="A13" s="25">
        <v>6</v>
      </c>
      <c r="B13" s="26" t="s">
        <v>108</v>
      </c>
      <c r="C13" s="27" t="s">
        <v>109</v>
      </c>
      <c r="D13" s="28" t="s">
        <v>35</v>
      </c>
      <c r="E13" s="29">
        <v>4</v>
      </c>
      <c r="F13" s="29"/>
      <c r="G13" s="30">
        <f t="shared" si="0"/>
        <v>0</v>
      </c>
    </row>
    <row r="14" spans="1:7">
      <c r="A14" s="25">
        <v>7</v>
      </c>
      <c r="B14" s="26" t="s">
        <v>110</v>
      </c>
      <c r="C14" s="27" t="s">
        <v>111</v>
      </c>
      <c r="D14" s="28" t="s">
        <v>35</v>
      </c>
      <c r="E14" s="29">
        <v>14</v>
      </c>
      <c r="F14" s="29"/>
      <c r="G14" s="30">
        <f t="shared" si="0"/>
        <v>0</v>
      </c>
    </row>
    <row r="15" spans="1:7">
      <c r="A15" s="25">
        <v>8</v>
      </c>
      <c r="B15" s="26" t="s">
        <v>112</v>
      </c>
      <c r="C15" s="27" t="s">
        <v>113</v>
      </c>
      <c r="D15" s="28" t="s">
        <v>35</v>
      </c>
      <c r="E15" s="29">
        <v>13</v>
      </c>
      <c r="F15" s="29"/>
      <c r="G15" s="30">
        <f t="shared" si="0"/>
        <v>0</v>
      </c>
    </row>
    <row r="16" spans="1:7" ht="22.5">
      <c r="A16" s="25">
        <v>9</v>
      </c>
      <c r="B16" s="26" t="s">
        <v>114</v>
      </c>
      <c r="C16" s="27" t="s">
        <v>115</v>
      </c>
      <c r="D16" s="28" t="s">
        <v>33</v>
      </c>
      <c r="E16" s="29">
        <v>2</v>
      </c>
      <c r="F16" s="29"/>
      <c r="G16" s="30">
        <f t="shared" si="0"/>
        <v>0</v>
      </c>
    </row>
    <row r="17" spans="1:7">
      <c r="A17" s="25">
        <v>10</v>
      </c>
      <c r="B17" s="26" t="s">
        <v>116</v>
      </c>
      <c r="C17" s="27" t="s">
        <v>117</v>
      </c>
      <c r="D17" s="28" t="s">
        <v>33</v>
      </c>
      <c r="E17" s="29">
        <v>8</v>
      </c>
      <c r="F17" s="29"/>
      <c r="G17" s="30">
        <f t="shared" si="0"/>
        <v>0</v>
      </c>
    </row>
    <row r="18" spans="1:7">
      <c r="A18" s="25">
        <v>11</v>
      </c>
      <c r="B18" s="26" t="s">
        <v>118</v>
      </c>
      <c r="C18" s="27" t="s">
        <v>119</v>
      </c>
      <c r="D18" s="28" t="s">
        <v>33</v>
      </c>
      <c r="E18" s="29">
        <v>1</v>
      </c>
      <c r="F18" s="29"/>
      <c r="G18" s="30">
        <f t="shared" si="0"/>
        <v>0</v>
      </c>
    </row>
    <row r="19" spans="1:7">
      <c r="A19" s="25">
        <v>12</v>
      </c>
      <c r="B19" s="26" t="s">
        <v>120</v>
      </c>
      <c r="C19" s="27" t="s">
        <v>121</v>
      </c>
      <c r="D19" s="28" t="s">
        <v>33</v>
      </c>
      <c r="E19" s="29">
        <v>5</v>
      </c>
      <c r="F19" s="29"/>
      <c r="G19" s="30">
        <f t="shared" si="0"/>
        <v>0</v>
      </c>
    </row>
    <row r="20" spans="1:7" ht="22.5">
      <c r="A20" s="25">
        <v>13</v>
      </c>
      <c r="B20" s="26" t="s">
        <v>122</v>
      </c>
      <c r="C20" s="27" t="s">
        <v>123</v>
      </c>
      <c r="D20" s="28" t="s">
        <v>33</v>
      </c>
      <c r="E20" s="29">
        <v>1</v>
      </c>
      <c r="F20" s="29"/>
      <c r="G20" s="30">
        <f t="shared" si="0"/>
        <v>0</v>
      </c>
    </row>
    <row r="21" spans="1:7">
      <c r="A21" s="25">
        <v>14</v>
      </c>
      <c r="B21" s="26" t="s">
        <v>124</v>
      </c>
      <c r="C21" s="27" t="s">
        <v>125</v>
      </c>
      <c r="D21" s="28" t="s">
        <v>33</v>
      </c>
      <c r="E21" s="29">
        <v>1</v>
      </c>
      <c r="F21" s="29"/>
      <c r="G21" s="30">
        <f t="shared" si="0"/>
        <v>0</v>
      </c>
    </row>
    <row r="22" spans="1:7">
      <c r="A22" s="25">
        <v>15</v>
      </c>
      <c r="B22" s="26" t="s">
        <v>126</v>
      </c>
      <c r="C22" s="27" t="s">
        <v>127</v>
      </c>
      <c r="D22" s="28" t="s">
        <v>33</v>
      </c>
      <c r="E22" s="29">
        <v>1</v>
      </c>
      <c r="F22" s="29"/>
      <c r="G22" s="30">
        <f t="shared" si="0"/>
        <v>0</v>
      </c>
    </row>
    <row r="23" spans="1:7">
      <c r="A23" s="25">
        <v>16</v>
      </c>
      <c r="B23" s="26" t="s">
        <v>128</v>
      </c>
      <c r="C23" s="27" t="s">
        <v>129</v>
      </c>
      <c r="D23" s="28" t="s">
        <v>32</v>
      </c>
      <c r="E23" s="29">
        <v>7.3109999999989905E-2</v>
      </c>
      <c r="F23" s="29"/>
      <c r="G23" s="30">
        <f t="shared" si="0"/>
        <v>0</v>
      </c>
    </row>
    <row r="24" spans="1:7">
      <c r="A24" s="36"/>
      <c r="B24" s="37" t="s">
        <v>30</v>
      </c>
      <c r="C24" s="38" t="str">
        <f>CONCATENATE(B7," ",C7)</f>
        <v>721 Vnitřní kanalizace</v>
      </c>
      <c r="D24" s="39"/>
      <c r="E24" s="40"/>
      <c r="F24" s="41"/>
      <c r="G24" s="42">
        <f>SUM(G7:G23)</f>
        <v>0</v>
      </c>
    </row>
    <row r="25" spans="1:7">
      <c r="A25" s="19" t="s">
        <v>18</v>
      </c>
      <c r="B25" s="20" t="s">
        <v>71</v>
      </c>
      <c r="C25" s="21" t="s">
        <v>72</v>
      </c>
      <c r="D25" s="22"/>
      <c r="E25" s="23"/>
      <c r="F25" s="23"/>
      <c r="G25" s="24"/>
    </row>
    <row r="26" spans="1:7">
      <c r="A26" s="25">
        <v>17</v>
      </c>
      <c r="B26" s="26" t="s">
        <v>36</v>
      </c>
      <c r="C26" s="27" t="s">
        <v>93</v>
      </c>
      <c r="D26" s="28" t="s">
        <v>39</v>
      </c>
      <c r="E26" s="29">
        <v>1</v>
      </c>
      <c r="F26" s="29"/>
      <c r="G26" s="30">
        <f>E26*F26</f>
        <v>0</v>
      </c>
    </row>
    <row r="27" spans="1:7">
      <c r="A27" s="36"/>
      <c r="B27" s="37" t="s">
        <v>30</v>
      </c>
      <c r="C27" s="38" t="str">
        <f>CONCATENATE(B25," ",C25)</f>
        <v>722 Vnitřní vodovod</v>
      </c>
      <c r="D27" s="39"/>
      <c r="E27" s="40"/>
      <c r="F27" s="41"/>
      <c r="G27" s="42">
        <f>SUM(G25:G26)</f>
        <v>0</v>
      </c>
    </row>
    <row r="29" spans="1:7">
      <c r="C29" s="48" t="s">
        <v>40</v>
      </c>
      <c r="G29" s="49">
        <f>SUM(G27,G24)</f>
        <v>0</v>
      </c>
    </row>
  </sheetData>
  <mergeCells count="4">
    <mergeCell ref="A1:G1"/>
    <mergeCell ref="A3:B3"/>
    <mergeCell ref="A4:B4"/>
    <mergeCell ref="E4:G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C4" sqref="C4"/>
    </sheetView>
  </sheetViews>
  <sheetFormatPr defaultRowHeight="15"/>
  <cols>
    <col min="1" max="1" width="4.28515625" customWidth="1"/>
    <col min="2" max="2" width="11.140625" customWidth="1"/>
    <col min="3" max="3" width="40.7109375" customWidth="1"/>
    <col min="4" max="4" width="5.5703125" customWidth="1"/>
    <col min="5" max="5" width="8.28515625" customWidth="1"/>
    <col min="6" max="6" width="11" customWidth="1"/>
    <col min="7" max="7" width="13" customWidth="1"/>
  </cols>
  <sheetData>
    <row r="1" spans="1:7" ht="15.75">
      <c r="A1" s="55" t="s">
        <v>8</v>
      </c>
      <c r="B1" s="55"/>
      <c r="C1" s="55"/>
      <c r="D1" s="55"/>
      <c r="E1" s="55"/>
      <c r="F1" s="55"/>
      <c r="G1" s="55"/>
    </row>
    <row r="2" spans="1:7" ht="15.75" thickBot="1">
      <c r="A2" s="1"/>
      <c r="B2" s="2"/>
      <c r="C2" s="3"/>
      <c r="D2" s="3"/>
      <c r="E2" s="4"/>
      <c r="F2" s="3"/>
      <c r="G2" s="3"/>
    </row>
    <row r="3" spans="1:7" ht="15.75" thickTop="1">
      <c r="A3" s="56" t="s">
        <v>0</v>
      </c>
      <c r="B3" s="57"/>
      <c r="C3" s="5"/>
      <c r="D3" s="6"/>
      <c r="E3" s="7" t="s">
        <v>9</v>
      </c>
      <c r="F3" s="8">
        <v>12</v>
      </c>
      <c r="G3" s="9"/>
    </row>
    <row r="4" spans="1:7" ht="15.75" thickBot="1">
      <c r="A4" s="58" t="s">
        <v>10</v>
      </c>
      <c r="B4" s="59"/>
      <c r="C4" s="10"/>
      <c r="D4" s="11"/>
      <c r="E4" s="60" t="str">
        <f>"ZTI - zařizovací předměty"</f>
        <v>ZTI - zařizovací předměty</v>
      </c>
      <c r="F4" s="61"/>
      <c r="G4" s="62"/>
    </row>
    <row r="5" spans="1:7" ht="15.75" thickTop="1">
      <c r="A5" s="12"/>
      <c r="B5" s="1"/>
      <c r="C5" s="1"/>
      <c r="D5" s="1"/>
      <c r="E5" s="13"/>
      <c r="F5" s="1"/>
      <c r="G5" s="14"/>
    </row>
    <row r="6" spans="1:7">
      <c r="A6" s="15" t="s">
        <v>11</v>
      </c>
      <c r="B6" s="16" t="s">
        <v>12</v>
      </c>
      <c r="C6" s="16" t="s">
        <v>13</v>
      </c>
      <c r="D6" s="16" t="s">
        <v>14</v>
      </c>
      <c r="E6" s="17" t="s">
        <v>15</v>
      </c>
      <c r="F6" s="16" t="s">
        <v>16</v>
      </c>
      <c r="G6" s="18" t="s">
        <v>17</v>
      </c>
    </row>
    <row r="7" spans="1:7">
      <c r="A7" s="19" t="s">
        <v>18</v>
      </c>
      <c r="B7" s="20" t="s">
        <v>71</v>
      </c>
      <c r="C7" s="21" t="s">
        <v>72</v>
      </c>
      <c r="D7" s="22"/>
      <c r="E7" s="23"/>
      <c r="F7" s="23"/>
      <c r="G7" s="24"/>
    </row>
    <row r="8" spans="1:7">
      <c r="A8" s="25">
        <v>1</v>
      </c>
      <c r="B8" s="26" t="s">
        <v>130</v>
      </c>
      <c r="C8" s="27" t="s">
        <v>131</v>
      </c>
      <c r="D8" s="28" t="s">
        <v>33</v>
      </c>
      <c r="E8" s="29">
        <v>18</v>
      </c>
      <c r="F8" s="29"/>
      <c r="G8" s="30">
        <f>E8*F8</f>
        <v>0</v>
      </c>
    </row>
    <row r="9" spans="1:7">
      <c r="A9" s="36"/>
      <c r="B9" s="37" t="s">
        <v>30</v>
      </c>
      <c r="C9" s="38" t="str">
        <f>CONCATENATE(B7," ",C7)</f>
        <v>722 Vnitřní vodovod</v>
      </c>
      <c r="D9" s="39"/>
      <c r="E9" s="40"/>
      <c r="F9" s="41"/>
      <c r="G9" s="42">
        <f>SUM(G7:G8)</f>
        <v>0</v>
      </c>
    </row>
    <row r="10" spans="1:7">
      <c r="A10" s="19" t="s">
        <v>18</v>
      </c>
      <c r="B10" s="20" t="s">
        <v>132</v>
      </c>
      <c r="C10" s="21" t="s">
        <v>133</v>
      </c>
      <c r="D10" s="22"/>
      <c r="E10" s="23"/>
      <c r="F10" s="23"/>
      <c r="G10" s="24"/>
    </row>
    <row r="11" spans="1:7">
      <c r="A11" s="25">
        <v>2</v>
      </c>
      <c r="B11" s="26" t="s">
        <v>134</v>
      </c>
      <c r="C11" s="27" t="s">
        <v>135</v>
      </c>
      <c r="D11" s="28" t="s">
        <v>39</v>
      </c>
      <c r="E11" s="29">
        <v>4</v>
      </c>
      <c r="F11" s="29"/>
      <c r="G11" s="30">
        <f t="shared" ref="G11:G49" si="0">E11*F11</f>
        <v>0</v>
      </c>
    </row>
    <row r="12" spans="1:7">
      <c r="A12" s="31"/>
      <c r="B12" s="32"/>
      <c r="C12" s="53" t="s">
        <v>136</v>
      </c>
      <c r="D12" s="54"/>
      <c r="E12" s="33"/>
      <c r="F12" s="34"/>
      <c r="G12" s="35"/>
    </row>
    <row r="13" spans="1:7">
      <c r="A13" s="31"/>
      <c r="B13" s="32"/>
      <c r="C13" s="53" t="s">
        <v>137</v>
      </c>
      <c r="D13" s="54"/>
      <c r="E13" s="33"/>
      <c r="F13" s="34"/>
      <c r="G13" s="35"/>
    </row>
    <row r="14" spans="1:7">
      <c r="A14" s="31"/>
      <c r="B14" s="32"/>
      <c r="C14" s="53" t="s">
        <v>138</v>
      </c>
      <c r="D14" s="54"/>
      <c r="E14" s="33"/>
      <c r="F14" s="34"/>
      <c r="G14" s="35"/>
    </row>
    <row r="15" spans="1:7">
      <c r="A15" s="25">
        <v>3</v>
      </c>
      <c r="B15" s="26" t="s">
        <v>139</v>
      </c>
      <c r="C15" s="27" t="s">
        <v>140</v>
      </c>
      <c r="D15" s="28" t="s">
        <v>39</v>
      </c>
      <c r="E15" s="29">
        <v>2</v>
      </c>
      <c r="F15" s="29"/>
      <c r="G15" s="30">
        <f t="shared" si="0"/>
        <v>0</v>
      </c>
    </row>
    <row r="16" spans="1:7">
      <c r="A16" s="31"/>
      <c r="B16" s="32"/>
      <c r="C16" s="53" t="s">
        <v>141</v>
      </c>
      <c r="D16" s="54"/>
      <c r="E16" s="33"/>
      <c r="F16" s="34"/>
      <c r="G16" s="35"/>
    </row>
    <row r="17" spans="1:7">
      <c r="A17" s="31"/>
      <c r="B17" s="32"/>
      <c r="C17" s="53" t="s">
        <v>142</v>
      </c>
      <c r="D17" s="54"/>
      <c r="E17" s="33"/>
      <c r="F17" s="34"/>
      <c r="G17" s="35"/>
    </row>
    <row r="18" spans="1:7">
      <c r="A18" s="25">
        <v>4</v>
      </c>
      <c r="B18" s="26" t="s">
        <v>143</v>
      </c>
      <c r="C18" s="27" t="s">
        <v>144</v>
      </c>
      <c r="D18" s="28" t="s">
        <v>39</v>
      </c>
      <c r="E18" s="29">
        <v>4</v>
      </c>
      <c r="F18" s="29"/>
      <c r="G18" s="30">
        <f t="shared" si="0"/>
        <v>0</v>
      </c>
    </row>
    <row r="19" spans="1:7">
      <c r="A19" s="31"/>
      <c r="B19" s="32"/>
      <c r="C19" s="53" t="s">
        <v>145</v>
      </c>
      <c r="D19" s="54"/>
      <c r="E19" s="33"/>
      <c r="F19" s="34"/>
      <c r="G19" s="35"/>
    </row>
    <row r="20" spans="1:7">
      <c r="A20" s="31"/>
      <c r="B20" s="32"/>
      <c r="C20" s="53" t="s">
        <v>146</v>
      </c>
      <c r="D20" s="54"/>
      <c r="E20" s="33"/>
      <c r="F20" s="34"/>
      <c r="G20" s="35"/>
    </row>
    <row r="21" spans="1:7">
      <c r="A21" s="25">
        <v>5</v>
      </c>
      <c r="B21" s="26" t="s">
        <v>147</v>
      </c>
      <c r="C21" s="27" t="s">
        <v>148</v>
      </c>
      <c r="D21" s="28" t="s">
        <v>39</v>
      </c>
      <c r="E21" s="29">
        <v>1</v>
      </c>
      <c r="F21" s="29"/>
      <c r="G21" s="30">
        <f t="shared" si="0"/>
        <v>0</v>
      </c>
    </row>
    <row r="22" spans="1:7">
      <c r="A22" s="31"/>
      <c r="B22" s="32"/>
      <c r="C22" s="53" t="s">
        <v>149</v>
      </c>
      <c r="D22" s="54"/>
      <c r="E22" s="33"/>
      <c r="F22" s="34"/>
      <c r="G22" s="35"/>
    </row>
    <row r="23" spans="1:7">
      <c r="A23" s="31"/>
      <c r="B23" s="32"/>
      <c r="C23" s="53" t="s">
        <v>150</v>
      </c>
      <c r="D23" s="54"/>
      <c r="E23" s="33"/>
      <c r="F23" s="34"/>
      <c r="G23" s="35"/>
    </row>
    <row r="24" spans="1:7">
      <c r="A24" s="25">
        <v>6</v>
      </c>
      <c r="B24" s="26" t="s">
        <v>151</v>
      </c>
      <c r="C24" s="27" t="s">
        <v>152</v>
      </c>
      <c r="D24" s="28" t="s">
        <v>39</v>
      </c>
      <c r="E24" s="29">
        <v>4</v>
      </c>
      <c r="F24" s="29"/>
      <c r="G24" s="30">
        <f t="shared" si="0"/>
        <v>0</v>
      </c>
    </row>
    <row r="25" spans="1:7">
      <c r="A25" s="25">
        <v>7</v>
      </c>
      <c r="B25" s="26" t="s">
        <v>153</v>
      </c>
      <c r="C25" s="27" t="s">
        <v>154</v>
      </c>
      <c r="D25" s="28" t="s">
        <v>39</v>
      </c>
      <c r="E25" s="29">
        <v>1</v>
      </c>
      <c r="F25" s="29"/>
      <c r="G25" s="30">
        <f t="shared" si="0"/>
        <v>0</v>
      </c>
    </row>
    <row r="26" spans="1:7">
      <c r="A26" s="25">
        <v>8</v>
      </c>
      <c r="B26" s="26" t="s">
        <v>155</v>
      </c>
      <c r="C26" s="27" t="s">
        <v>156</v>
      </c>
      <c r="D26" s="28" t="s">
        <v>39</v>
      </c>
      <c r="E26" s="29">
        <v>1</v>
      </c>
      <c r="F26" s="29"/>
      <c r="G26" s="30">
        <f t="shared" si="0"/>
        <v>0</v>
      </c>
    </row>
    <row r="27" spans="1:7">
      <c r="A27" s="25">
        <v>9</v>
      </c>
      <c r="B27" s="26" t="s">
        <v>157</v>
      </c>
      <c r="C27" s="27" t="s">
        <v>158</v>
      </c>
      <c r="D27" s="28" t="s">
        <v>33</v>
      </c>
      <c r="E27" s="29">
        <v>4</v>
      </c>
      <c r="F27" s="29"/>
      <c r="G27" s="30">
        <f t="shared" si="0"/>
        <v>0</v>
      </c>
    </row>
    <row r="28" spans="1:7">
      <c r="A28" s="43"/>
      <c r="B28" s="44"/>
      <c r="C28" s="53" t="s">
        <v>159</v>
      </c>
      <c r="D28" s="54"/>
      <c r="E28" s="45"/>
      <c r="F28" s="46"/>
      <c r="G28" s="47"/>
    </row>
    <row r="29" spans="1:7">
      <c r="A29" s="31"/>
      <c r="B29" s="32"/>
      <c r="C29" s="53" t="s">
        <v>160</v>
      </c>
      <c r="D29" s="54"/>
      <c r="E29" s="33"/>
      <c r="F29" s="34"/>
      <c r="G29" s="35"/>
    </row>
    <row r="30" spans="1:7">
      <c r="A30" s="25">
        <v>10</v>
      </c>
      <c r="B30" s="26" t="s">
        <v>161</v>
      </c>
      <c r="C30" s="27" t="s">
        <v>162</v>
      </c>
      <c r="D30" s="28" t="s">
        <v>39</v>
      </c>
      <c r="E30" s="29">
        <v>1</v>
      </c>
      <c r="F30" s="29"/>
      <c r="G30" s="30">
        <f t="shared" si="0"/>
        <v>0</v>
      </c>
    </row>
    <row r="31" spans="1:7">
      <c r="A31" s="43"/>
      <c r="B31" s="44"/>
      <c r="C31" s="53" t="s">
        <v>163</v>
      </c>
      <c r="D31" s="54"/>
      <c r="E31" s="45"/>
      <c r="F31" s="46"/>
      <c r="G31" s="47"/>
    </row>
    <row r="32" spans="1:7">
      <c r="A32" s="31"/>
      <c r="B32" s="32"/>
      <c r="C32" s="53" t="s">
        <v>164</v>
      </c>
      <c r="D32" s="54"/>
      <c r="E32" s="33"/>
      <c r="F32" s="34"/>
      <c r="G32" s="35"/>
    </row>
    <row r="33" spans="1:7">
      <c r="A33" s="25">
        <v>11</v>
      </c>
      <c r="B33" s="26" t="s">
        <v>165</v>
      </c>
      <c r="C33" s="27" t="s">
        <v>166</v>
      </c>
      <c r="D33" s="28" t="s">
        <v>33</v>
      </c>
      <c r="E33" s="29">
        <v>1</v>
      </c>
      <c r="F33" s="29"/>
      <c r="G33" s="30">
        <f t="shared" si="0"/>
        <v>0</v>
      </c>
    </row>
    <row r="34" spans="1:7">
      <c r="A34" s="43"/>
      <c r="B34" s="44"/>
      <c r="C34" s="53" t="s">
        <v>167</v>
      </c>
      <c r="D34" s="54"/>
      <c r="E34" s="45"/>
      <c r="F34" s="46"/>
      <c r="G34" s="47"/>
    </row>
    <row r="35" spans="1:7">
      <c r="A35" s="31"/>
      <c r="B35" s="32"/>
      <c r="C35" s="53" t="s">
        <v>168</v>
      </c>
      <c r="D35" s="54"/>
      <c r="E35" s="33"/>
      <c r="F35" s="34"/>
      <c r="G35" s="35"/>
    </row>
    <row r="36" spans="1:7" ht="22.5">
      <c r="A36" s="25">
        <v>12</v>
      </c>
      <c r="B36" s="26" t="s">
        <v>169</v>
      </c>
      <c r="C36" s="27" t="s">
        <v>170</v>
      </c>
      <c r="D36" s="28" t="s">
        <v>33</v>
      </c>
      <c r="E36" s="29">
        <v>4</v>
      </c>
      <c r="F36" s="29"/>
      <c r="G36" s="30">
        <f t="shared" si="0"/>
        <v>0</v>
      </c>
    </row>
    <row r="37" spans="1:7">
      <c r="A37" s="25">
        <v>13</v>
      </c>
      <c r="B37" s="26" t="s">
        <v>36</v>
      </c>
      <c r="C37" s="27" t="s">
        <v>171</v>
      </c>
      <c r="D37" s="28" t="s">
        <v>39</v>
      </c>
      <c r="E37" s="29">
        <v>1</v>
      </c>
      <c r="F37" s="29"/>
      <c r="G37" s="30">
        <f t="shared" si="0"/>
        <v>0</v>
      </c>
    </row>
    <row r="38" spans="1:7">
      <c r="A38" s="43"/>
      <c r="B38" s="44"/>
      <c r="C38" s="53" t="s">
        <v>172</v>
      </c>
      <c r="D38" s="54"/>
      <c r="E38" s="45"/>
      <c r="F38" s="46"/>
      <c r="G38" s="47"/>
    </row>
    <row r="39" spans="1:7">
      <c r="A39" s="31"/>
      <c r="B39" s="32"/>
      <c r="C39" s="53" t="s">
        <v>173</v>
      </c>
      <c r="D39" s="54"/>
      <c r="E39" s="33"/>
      <c r="F39" s="34"/>
      <c r="G39" s="35"/>
    </row>
    <row r="40" spans="1:7">
      <c r="A40" s="25">
        <v>14</v>
      </c>
      <c r="B40" s="26" t="s">
        <v>174</v>
      </c>
      <c r="C40" s="27" t="s">
        <v>175</v>
      </c>
      <c r="D40" s="28" t="s">
        <v>33</v>
      </c>
      <c r="E40" s="29">
        <v>4</v>
      </c>
      <c r="F40" s="29"/>
      <c r="G40" s="30">
        <f t="shared" si="0"/>
        <v>0</v>
      </c>
    </row>
    <row r="41" spans="1:7">
      <c r="A41" s="43"/>
      <c r="B41" s="44"/>
      <c r="C41" s="53" t="s">
        <v>176</v>
      </c>
      <c r="D41" s="54"/>
      <c r="E41" s="45"/>
      <c r="F41" s="46"/>
      <c r="G41" s="47"/>
    </row>
    <row r="42" spans="1:7">
      <c r="A42" s="31"/>
      <c r="B42" s="32"/>
      <c r="C42" s="65" t="s">
        <v>177</v>
      </c>
      <c r="D42" s="66"/>
      <c r="E42" s="33"/>
      <c r="F42" s="34"/>
      <c r="G42" s="35"/>
    </row>
    <row r="43" spans="1:7" ht="23.25">
      <c r="A43" s="25">
        <v>15</v>
      </c>
      <c r="B43" s="26" t="s">
        <v>36</v>
      </c>
      <c r="C43" s="51" t="s">
        <v>178</v>
      </c>
      <c r="D43" s="52" t="s">
        <v>33</v>
      </c>
      <c r="E43" s="29">
        <v>1</v>
      </c>
      <c r="F43" s="29"/>
      <c r="G43" s="30">
        <f t="shared" ref="G43" si="1">E43*F43</f>
        <v>0</v>
      </c>
    </row>
    <row r="44" spans="1:7" ht="25.5" customHeight="1">
      <c r="A44" s="43"/>
      <c r="B44" s="44"/>
      <c r="C44" s="63" t="s">
        <v>179</v>
      </c>
      <c r="D44" s="64"/>
      <c r="E44" s="45"/>
      <c r="F44" s="46"/>
      <c r="G44" s="47"/>
    </row>
    <row r="45" spans="1:7" ht="25.5" customHeight="1">
      <c r="A45" s="25">
        <v>16</v>
      </c>
      <c r="B45" s="26" t="s">
        <v>36</v>
      </c>
      <c r="C45" s="51" t="s">
        <v>180</v>
      </c>
      <c r="D45" s="52" t="s">
        <v>33</v>
      </c>
      <c r="E45" s="29">
        <v>1</v>
      </c>
      <c r="F45" s="29"/>
      <c r="G45" s="30">
        <f t="shared" ref="G45" si="2">E45*F45</f>
        <v>0</v>
      </c>
    </row>
    <row r="46" spans="1:7" ht="25.5" customHeight="1">
      <c r="A46" s="43"/>
      <c r="B46" s="44"/>
      <c r="C46" s="63" t="s">
        <v>179</v>
      </c>
      <c r="D46" s="64"/>
      <c r="E46" s="45"/>
      <c r="F46" s="46"/>
      <c r="G46" s="47"/>
    </row>
    <row r="47" spans="1:7" ht="25.5" customHeight="1">
      <c r="A47" s="25">
        <v>17</v>
      </c>
      <c r="B47" s="26" t="s">
        <v>36</v>
      </c>
      <c r="C47" s="51" t="s">
        <v>181</v>
      </c>
      <c r="D47" s="52" t="s">
        <v>33</v>
      </c>
      <c r="E47" s="29">
        <v>1</v>
      </c>
      <c r="F47" s="29"/>
      <c r="G47" s="30">
        <f t="shared" ref="G47" si="3">E47*F47</f>
        <v>0</v>
      </c>
    </row>
    <row r="48" spans="1:7" ht="25.5" customHeight="1">
      <c r="A48" s="43"/>
      <c r="B48" s="44"/>
      <c r="C48" s="53" t="s">
        <v>179</v>
      </c>
      <c r="D48" s="54"/>
      <c r="E48" s="45"/>
      <c r="F48" s="46"/>
      <c r="G48" s="47"/>
    </row>
    <row r="49" spans="1:7">
      <c r="A49" s="25">
        <v>18</v>
      </c>
      <c r="B49" s="26" t="s">
        <v>182</v>
      </c>
      <c r="C49" s="27" t="s">
        <v>183</v>
      </c>
      <c r="D49" s="28" t="s">
        <v>32</v>
      </c>
      <c r="E49" s="29">
        <v>0.25158999999998</v>
      </c>
      <c r="F49" s="29"/>
      <c r="G49" s="30">
        <f t="shared" si="0"/>
        <v>0</v>
      </c>
    </row>
    <row r="50" spans="1:7">
      <c r="A50" s="36"/>
      <c r="B50" s="37" t="s">
        <v>30</v>
      </c>
      <c r="C50" s="38" t="str">
        <f>CONCATENATE(B10," ",C10)</f>
        <v>725 Zařizovací předměty</v>
      </c>
      <c r="D50" s="39"/>
      <c r="E50" s="40"/>
      <c r="F50" s="41"/>
      <c r="G50" s="42">
        <f>SUM(G49+G47+G45+G43+G40+G37+G36+G33+G30+G27+G26+G25+G24+G21+G18+G15+G11)</f>
        <v>0</v>
      </c>
    </row>
    <row r="52" spans="1:7">
      <c r="C52" s="48" t="s">
        <v>40</v>
      </c>
      <c r="G52" s="49">
        <f>SUM(G50+G9)</f>
        <v>0</v>
      </c>
    </row>
  </sheetData>
  <mergeCells count="26">
    <mergeCell ref="C44:D44"/>
    <mergeCell ref="C46:D46"/>
    <mergeCell ref="C48:D48"/>
    <mergeCell ref="C35:D35"/>
    <mergeCell ref="C39:D39"/>
    <mergeCell ref="C42:D42"/>
    <mergeCell ref="C41:D41"/>
    <mergeCell ref="C13:D13"/>
    <mergeCell ref="C28:D28"/>
    <mergeCell ref="C31:D31"/>
    <mergeCell ref="C34:D34"/>
    <mergeCell ref="C38:D38"/>
    <mergeCell ref="C20:D20"/>
    <mergeCell ref="C22:D22"/>
    <mergeCell ref="C23:D23"/>
    <mergeCell ref="C29:D29"/>
    <mergeCell ref="C32:D32"/>
    <mergeCell ref="C14:D14"/>
    <mergeCell ref="C16:D16"/>
    <mergeCell ref="C17:D17"/>
    <mergeCell ref="C19:D19"/>
    <mergeCell ref="A1:G1"/>
    <mergeCell ref="A3:B3"/>
    <mergeCell ref="A4:B4"/>
    <mergeCell ref="E4:G4"/>
    <mergeCell ref="C12:D12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C4" sqref="C4"/>
    </sheetView>
  </sheetViews>
  <sheetFormatPr defaultRowHeight="15"/>
  <cols>
    <col min="1" max="1" width="4.28515625" customWidth="1"/>
    <col min="2" max="2" width="11.140625" customWidth="1"/>
    <col min="3" max="3" width="40.7109375" customWidth="1"/>
    <col min="4" max="4" width="5.5703125" customWidth="1"/>
    <col min="5" max="5" width="8.28515625" customWidth="1"/>
    <col min="6" max="6" width="11" customWidth="1"/>
    <col min="7" max="7" width="13" customWidth="1"/>
  </cols>
  <sheetData>
    <row r="1" spans="1:7" ht="15.75">
      <c r="A1" s="55" t="s">
        <v>8</v>
      </c>
      <c r="B1" s="55"/>
      <c r="C1" s="55"/>
      <c r="D1" s="55"/>
      <c r="E1" s="55"/>
      <c r="F1" s="55"/>
      <c r="G1" s="55"/>
    </row>
    <row r="2" spans="1:7" ht="15.75" thickBot="1">
      <c r="A2" s="1"/>
      <c r="B2" s="2"/>
      <c r="C2" s="3"/>
      <c r="D2" s="3"/>
      <c r="E2" s="4"/>
      <c r="F2" s="3"/>
      <c r="G2" s="3"/>
    </row>
    <row r="3" spans="1:7" ht="15.75" thickTop="1">
      <c r="A3" s="56" t="s">
        <v>0</v>
      </c>
      <c r="B3" s="57"/>
      <c r="C3" s="5"/>
      <c r="D3" s="6"/>
      <c r="E3" s="7" t="s">
        <v>9</v>
      </c>
      <c r="F3" s="8">
        <v>13</v>
      </c>
      <c r="G3" s="9"/>
    </row>
    <row r="4" spans="1:7" ht="15.75" thickBot="1">
      <c r="A4" s="58" t="s">
        <v>10</v>
      </c>
      <c r="B4" s="59"/>
      <c r="C4" s="10"/>
      <c r="D4" s="11"/>
      <c r="E4" s="60" t="str">
        <f>"ZTI - vytápění"</f>
        <v>ZTI - vytápění</v>
      </c>
      <c r="F4" s="61"/>
      <c r="G4" s="62"/>
    </row>
    <row r="5" spans="1:7" ht="15.75" thickTop="1">
      <c r="A5" s="12"/>
      <c r="B5" s="1"/>
      <c r="C5" s="1"/>
      <c r="D5" s="1"/>
      <c r="E5" s="13"/>
      <c r="F5" s="1"/>
      <c r="G5" s="14"/>
    </row>
    <row r="6" spans="1:7">
      <c r="A6" s="15" t="s">
        <v>11</v>
      </c>
      <c r="B6" s="16" t="s">
        <v>12</v>
      </c>
      <c r="C6" s="16" t="s">
        <v>13</v>
      </c>
      <c r="D6" s="16" t="s">
        <v>14</v>
      </c>
      <c r="E6" s="17" t="s">
        <v>15</v>
      </c>
      <c r="F6" s="16" t="s">
        <v>16</v>
      </c>
      <c r="G6" s="18" t="s">
        <v>17</v>
      </c>
    </row>
    <row r="7" spans="1:7">
      <c r="A7" s="19" t="s">
        <v>18</v>
      </c>
      <c r="B7" s="20" t="s">
        <v>184</v>
      </c>
      <c r="C7" s="21" t="s">
        <v>185</v>
      </c>
      <c r="D7" s="22"/>
      <c r="E7" s="23"/>
      <c r="F7" s="23"/>
      <c r="G7" s="24"/>
    </row>
    <row r="8" spans="1:7">
      <c r="A8" s="25">
        <v>1</v>
      </c>
      <c r="B8" s="26" t="s">
        <v>186</v>
      </c>
      <c r="C8" s="27" t="s">
        <v>187</v>
      </c>
      <c r="D8" s="28" t="s">
        <v>35</v>
      </c>
      <c r="E8" s="29">
        <v>50</v>
      </c>
      <c r="F8" s="29"/>
      <c r="G8" s="30">
        <f t="shared" ref="G8:G36" si="0">E8*F8</f>
        <v>0</v>
      </c>
    </row>
    <row r="9" spans="1:7">
      <c r="A9" s="25">
        <v>2</v>
      </c>
      <c r="B9" s="26" t="s">
        <v>188</v>
      </c>
      <c r="C9" s="27" t="s">
        <v>189</v>
      </c>
      <c r="D9" s="28" t="s">
        <v>35</v>
      </c>
      <c r="E9" s="29">
        <v>40</v>
      </c>
      <c r="F9" s="29"/>
      <c r="G9" s="30">
        <f t="shared" si="0"/>
        <v>0</v>
      </c>
    </row>
    <row r="10" spans="1:7">
      <c r="A10" s="25">
        <v>3</v>
      </c>
      <c r="B10" s="26" t="s">
        <v>190</v>
      </c>
      <c r="C10" s="27" t="s">
        <v>191</v>
      </c>
      <c r="D10" s="28" t="s">
        <v>35</v>
      </c>
      <c r="E10" s="29">
        <v>58</v>
      </c>
      <c r="F10" s="29"/>
      <c r="G10" s="30">
        <f t="shared" si="0"/>
        <v>0</v>
      </c>
    </row>
    <row r="11" spans="1:7">
      <c r="A11" s="25">
        <v>4</v>
      </c>
      <c r="B11" s="26" t="s">
        <v>192</v>
      </c>
      <c r="C11" s="27" t="s">
        <v>193</v>
      </c>
      <c r="D11" s="28" t="s">
        <v>35</v>
      </c>
      <c r="E11" s="29">
        <v>50</v>
      </c>
      <c r="F11" s="29"/>
      <c r="G11" s="30">
        <f t="shared" si="0"/>
        <v>0</v>
      </c>
    </row>
    <row r="12" spans="1:7">
      <c r="A12" s="25">
        <v>5</v>
      </c>
      <c r="B12" s="26" t="s">
        <v>194</v>
      </c>
      <c r="C12" s="27" t="s">
        <v>195</v>
      </c>
      <c r="D12" s="28" t="s">
        <v>35</v>
      </c>
      <c r="E12" s="29">
        <v>40</v>
      </c>
      <c r="F12" s="29"/>
      <c r="G12" s="30">
        <f t="shared" si="0"/>
        <v>0</v>
      </c>
    </row>
    <row r="13" spans="1:7">
      <c r="A13" s="25">
        <v>6</v>
      </c>
      <c r="B13" s="26" t="s">
        <v>196</v>
      </c>
      <c r="C13" s="27" t="s">
        <v>197</v>
      </c>
      <c r="D13" s="28" t="s">
        <v>35</v>
      </c>
      <c r="E13" s="29">
        <v>58</v>
      </c>
      <c r="F13" s="29"/>
      <c r="G13" s="30">
        <f t="shared" si="0"/>
        <v>0</v>
      </c>
    </row>
    <row r="14" spans="1:7">
      <c r="A14" s="25">
        <v>7</v>
      </c>
      <c r="B14" s="26" t="s">
        <v>198</v>
      </c>
      <c r="C14" s="27" t="s">
        <v>199</v>
      </c>
      <c r="D14" s="28" t="s">
        <v>33</v>
      </c>
      <c r="E14" s="29">
        <v>12</v>
      </c>
      <c r="F14" s="29"/>
      <c r="G14" s="30">
        <f t="shared" si="0"/>
        <v>0</v>
      </c>
    </row>
    <row r="15" spans="1:7">
      <c r="A15" s="25">
        <v>8</v>
      </c>
      <c r="B15" s="26" t="s">
        <v>200</v>
      </c>
      <c r="C15" s="27" t="s">
        <v>201</v>
      </c>
      <c r="D15" s="28" t="s">
        <v>33</v>
      </c>
      <c r="E15" s="29">
        <v>2</v>
      </c>
      <c r="F15" s="29"/>
      <c r="G15" s="30">
        <f t="shared" si="0"/>
        <v>0</v>
      </c>
    </row>
    <row r="16" spans="1:7">
      <c r="A16" s="25">
        <v>9</v>
      </c>
      <c r="B16" s="26" t="s">
        <v>202</v>
      </c>
      <c r="C16" s="27" t="s">
        <v>203</v>
      </c>
      <c r="D16" s="28" t="s">
        <v>33</v>
      </c>
      <c r="E16" s="29">
        <v>22</v>
      </c>
      <c r="F16" s="29"/>
      <c r="G16" s="30">
        <f t="shared" si="0"/>
        <v>0</v>
      </c>
    </row>
    <row r="17" spans="1:7">
      <c r="A17" s="25">
        <v>10</v>
      </c>
      <c r="B17" s="26" t="s">
        <v>204</v>
      </c>
      <c r="C17" s="27" t="s">
        <v>205</v>
      </c>
      <c r="D17" s="28" t="s">
        <v>33</v>
      </c>
      <c r="E17" s="29">
        <v>1</v>
      </c>
      <c r="F17" s="29"/>
      <c r="G17" s="30">
        <f t="shared" si="0"/>
        <v>0</v>
      </c>
    </row>
    <row r="18" spans="1:7">
      <c r="A18" s="25">
        <v>11</v>
      </c>
      <c r="B18" s="26" t="s">
        <v>206</v>
      </c>
      <c r="C18" s="27" t="s">
        <v>207</v>
      </c>
      <c r="D18" s="28" t="s">
        <v>33</v>
      </c>
      <c r="E18" s="29">
        <v>1</v>
      </c>
      <c r="F18" s="29"/>
      <c r="G18" s="30">
        <f t="shared" si="0"/>
        <v>0</v>
      </c>
    </row>
    <row r="19" spans="1:7">
      <c r="A19" s="31"/>
      <c r="B19" s="32"/>
      <c r="C19" s="53" t="s">
        <v>208</v>
      </c>
      <c r="D19" s="54"/>
      <c r="E19" s="33"/>
      <c r="F19" s="34"/>
      <c r="G19" s="35"/>
    </row>
    <row r="20" spans="1:7">
      <c r="A20" s="25">
        <v>12</v>
      </c>
      <c r="B20" s="26" t="s">
        <v>209</v>
      </c>
      <c r="C20" s="27" t="s">
        <v>210</v>
      </c>
      <c r="D20" s="28" t="s">
        <v>33</v>
      </c>
      <c r="E20" s="29">
        <v>1</v>
      </c>
      <c r="F20" s="29"/>
      <c r="G20" s="30">
        <f t="shared" si="0"/>
        <v>0</v>
      </c>
    </row>
    <row r="21" spans="1:7">
      <c r="A21" s="31"/>
      <c r="B21" s="32"/>
      <c r="C21" s="53" t="s">
        <v>208</v>
      </c>
      <c r="D21" s="54"/>
      <c r="E21" s="33"/>
      <c r="F21" s="34"/>
      <c r="G21" s="35"/>
    </row>
    <row r="22" spans="1:7">
      <c r="A22" s="25">
        <v>13</v>
      </c>
      <c r="B22" s="26" t="s">
        <v>211</v>
      </c>
      <c r="C22" s="27" t="s">
        <v>212</v>
      </c>
      <c r="D22" s="28" t="s">
        <v>33</v>
      </c>
      <c r="E22" s="29">
        <v>1</v>
      </c>
      <c r="F22" s="29"/>
      <c r="G22" s="30">
        <f t="shared" si="0"/>
        <v>0</v>
      </c>
    </row>
    <row r="23" spans="1:7">
      <c r="A23" s="31"/>
      <c r="B23" s="32"/>
      <c r="C23" s="53" t="s">
        <v>208</v>
      </c>
      <c r="D23" s="54"/>
      <c r="E23" s="33"/>
      <c r="F23" s="34"/>
      <c r="G23" s="35"/>
    </row>
    <row r="24" spans="1:7">
      <c r="A24" s="25">
        <v>14</v>
      </c>
      <c r="B24" s="26" t="s">
        <v>213</v>
      </c>
      <c r="C24" s="27" t="s">
        <v>214</v>
      </c>
      <c r="D24" s="28" t="s">
        <v>33</v>
      </c>
      <c r="E24" s="29">
        <v>2</v>
      </c>
      <c r="F24" s="29"/>
      <c r="G24" s="30">
        <f t="shared" si="0"/>
        <v>0</v>
      </c>
    </row>
    <row r="25" spans="1:7">
      <c r="A25" s="31"/>
      <c r="B25" s="32"/>
      <c r="C25" s="53" t="s">
        <v>208</v>
      </c>
      <c r="D25" s="54"/>
      <c r="E25" s="33"/>
      <c r="F25" s="34"/>
      <c r="G25" s="35"/>
    </row>
    <row r="26" spans="1:7">
      <c r="A26" s="25">
        <v>15</v>
      </c>
      <c r="B26" s="26" t="s">
        <v>215</v>
      </c>
      <c r="C26" s="27" t="s">
        <v>216</v>
      </c>
      <c r="D26" s="28" t="s">
        <v>33</v>
      </c>
      <c r="E26" s="29">
        <v>3</v>
      </c>
      <c r="F26" s="29"/>
      <c r="G26" s="30">
        <f t="shared" si="0"/>
        <v>0</v>
      </c>
    </row>
    <row r="27" spans="1:7">
      <c r="A27" s="31"/>
      <c r="B27" s="32"/>
      <c r="C27" s="53" t="s">
        <v>208</v>
      </c>
      <c r="D27" s="54"/>
      <c r="E27" s="33"/>
      <c r="F27" s="34"/>
      <c r="G27" s="35"/>
    </row>
    <row r="28" spans="1:7">
      <c r="A28" s="25">
        <v>16</v>
      </c>
      <c r="B28" s="26" t="s">
        <v>217</v>
      </c>
      <c r="C28" s="27" t="s">
        <v>218</v>
      </c>
      <c r="D28" s="28" t="s">
        <v>33</v>
      </c>
      <c r="E28" s="29">
        <v>3</v>
      </c>
      <c r="F28" s="29"/>
      <c r="G28" s="30">
        <f t="shared" si="0"/>
        <v>0</v>
      </c>
    </row>
    <row r="29" spans="1:7">
      <c r="A29" s="31"/>
      <c r="B29" s="32"/>
      <c r="C29" s="53" t="s">
        <v>208</v>
      </c>
      <c r="D29" s="54"/>
      <c r="E29" s="33"/>
      <c r="F29" s="34"/>
      <c r="G29" s="35"/>
    </row>
    <row r="30" spans="1:7">
      <c r="A30" s="25">
        <v>17</v>
      </c>
      <c r="B30" s="26" t="s">
        <v>219</v>
      </c>
      <c r="C30" s="27" t="s">
        <v>220</v>
      </c>
      <c r="D30" s="28" t="s">
        <v>33</v>
      </c>
      <c r="E30" s="29">
        <v>1</v>
      </c>
      <c r="F30" s="29"/>
      <c r="G30" s="30">
        <f t="shared" si="0"/>
        <v>0</v>
      </c>
    </row>
    <row r="31" spans="1:7">
      <c r="A31" s="31"/>
      <c r="B31" s="32"/>
      <c r="C31" s="53" t="s">
        <v>208</v>
      </c>
      <c r="D31" s="54"/>
      <c r="E31" s="33"/>
      <c r="F31" s="34"/>
      <c r="G31" s="35"/>
    </row>
    <row r="32" spans="1:7">
      <c r="A32" s="25">
        <v>18</v>
      </c>
      <c r="B32" s="26" t="s">
        <v>36</v>
      </c>
      <c r="C32" s="27" t="s">
        <v>221</v>
      </c>
      <c r="D32" s="28" t="s">
        <v>39</v>
      </c>
      <c r="E32" s="29">
        <v>1</v>
      </c>
      <c r="F32" s="29"/>
      <c r="G32" s="30">
        <f t="shared" si="0"/>
        <v>0</v>
      </c>
    </row>
    <row r="33" spans="1:7">
      <c r="A33" s="25">
        <v>19</v>
      </c>
      <c r="B33" s="26" t="s">
        <v>36</v>
      </c>
      <c r="C33" s="27" t="s">
        <v>222</v>
      </c>
      <c r="D33" s="28" t="s">
        <v>39</v>
      </c>
      <c r="E33" s="29">
        <v>1</v>
      </c>
      <c r="F33" s="29"/>
      <c r="G33" s="30">
        <f t="shared" si="0"/>
        <v>0</v>
      </c>
    </row>
    <row r="34" spans="1:7">
      <c r="A34" s="31"/>
      <c r="B34" s="32"/>
      <c r="C34" s="53" t="s">
        <v>208</v>
      </c>
      <c r="D34" s="54"/>
      <c r="E34" s="33"/>
      <c r="F34" s="34"/>
      <c r="G34" s="35"/>
    </row>
    <row r="35" spans="1:7">
      <c r="A35" s="25">
        <v>20</v>
      </c>
      <c r="B35" s="26" t="s">
        <v>36</v>
      </c>
      <c r="C35" s="27" t="s">
        <v>223</v>
      </c>
      <c r="D35" s="28" t="s">
        <v>35</v>
      </c>
      <c r="E35" s="29">
        <v>2</v>
      </c>
      <c r="F35" s="29"/>
      <c r="G35" s="30">
        <f t="shared" si="0"/>
        <v>0</v>
      </c>
    </row>
    <row r="36" spans="1:7">
      <c r="A36" s="25">
        <v>21</v>
      </c>
      <c r="B36" s="26" t="s">
        <v>224</v>
      </c>
      <c r="C36" s="27" t="s">
        <v>225</v>
      </c>
      <c r="D36" s="28" t="s">
        <v>32</v>
      </c>
      <c r="E36" s="29">
        <v>1.5456900000000999</v>
      </c>
      <c r="F36" s="29"/>
      <c r="G36" s="30">
        <f t="shared" si="0"/>
        <v>0</v>
      </c>
    </row>
    <row r="37" spans="1:7">
      <c r="A37" s="36"/>
      <c r="B37" s="37" t="s">
        <v>30</v>
      </c>
      <c r="C37" s="38" t="str">
        <f>CONCATENATE(B7," ",C7)</f>
        <v>730 Ústřední vytápění</v>
      </c>
      <c r="D37" s="39"/>
      <c r="E37" s="40"/>
      <c r="F37" s="41"/>
      <c r="G37" s="42">
        <f>SUM(G7:G36)</f>
        <v>0</v>
      </c>
    </row>
    <row r="39" spans="1:7">
      <c r="C39" s="48" t="s">
        <v>40</v>
      </c>
      <c r="G39" s="49">
        <f>SUM(G37)</f>
        <v>0</v>
      </c>
    </row>
  </sheetData>
  <mergeCells count="12">
    <mergeCell ref="A1:G1"/>
    <mergeCell ref="A3:B3"/>
    <mergeCell ref="A4:B4"/>
    <mergeCell ref="E4:G4"/>
    <mergeCell ref="C34:D34"/>
    <mergeCell ref="C19:D19"/>
    <mergeCell ref="C21:D21"/>
    <mergeCell ref="C23:D23"/>
    <mergeCell ref="C25:D25"/>
    <mergeCell ref="C27:D27"/>
    <mergeCell ref="C29:D29"/>
    <mergeCell ref="C31:D31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C3" sqref="C3"/>
    </sheetView>
  </sheetViews>
  <sheetFormatPr defaultRowHeight="15"/>
  <cols>
    <col min="1" max="1" width="4.28515625" customWidth="1"/>
    <col min="2" max="2" width="11.140625" customWidth="1"/>
    <col min="3" max="3" width="40.7109375" customWidth="1"/>
    <col min="4" max="4" width="5.5703125" customWidth="1"/>
    <col min="5" max="5" width="8.28515625" customWidth="1"/>
    <col min="6" max="6" width="11" customWidth="1"/>
    <col min="7" max="7" width="13" customWidth="1"/>
  </cols>
  <sheetData>
    <row r="1" spans="1:7" ht="15.75">
      <c r="A1" s="55" t="s">
        <v>8</v>
      </c>
      <c r="B1" s="55"/>
      <c r="C1" s="55"/>
      <c r="D1" s="55"/>
      <c r="E1" s="55"/>
      <c r="F1" s="55"/>
      <c r="G1" s="55"/>
    </row>
    <row r="2" spans="1:7" ht="15.75" thickBot="1">
      <c r="A2" s="1"/>
      <c r="B2" s="2"/>
      <c r="C2" s="3"/>
      <c r="D2" s="3"/>
      <c r="E2" s="4"/>
      <c r="F2" s="3"/>
      <c r="G2" s="3"/>
    </row>
    <row r="3" spans="1:7" ht="15.75" thickTop="1">
      <c r="A3" s="56" t="s">
        <v>0</v>
      </c>
      <c r="B3" s="57"/>
      <c r="C3" s="5"/>
      <c r="D3" s="6"/>
      <c r="E3" s="7" t="s">
        <v>9</v>
      </c>
      <c r="F3" s="8">
        <v>15</v>
      </c>
      <c r="G3" s="9"/>
    </row>
    <row r="4" spans="1:7" ht="15.75" thickBot="1">
      <c r="A4" s="58" t="s">
        <v>10</v>
      </c>
      <c r="B4" s="59"/>
      <c r="C4" s="10" t="s">
        <v>5</v>
      </c>
      <c r="D4" s="11"/>
      <c r="E4" s="60" t="str">
        <f>"Kanalizace"</f>
        <v>Kanalizace</v>
      </c>
      <c r="F4" s="61"/>
      <c r="G4" s="62"/>
    </row>
    <row r="5" spans="1:7" ht="15.75" thickTop="1">
      <c r="A5" s="12"/>
      <c r="B5" s="1"/>
      <c r="C5" s="1"/>
      <c r="D5" s="1"/>
      <c r="E5" s="13"/>
      <c r="F5" s="1"/>
      <c r="G5" s="14"/>
    </row>
    <row r="6" spans="1:7">
      <c r="A6" s="15" t="s">
        <v>11</v>
      </c>
      <c r="B6" s="16" t="s">
        <v>12</v>
      </c>
      <c r="C6" s="16" t="s">
        <v>13</v>
      </c>
      <c r="D6" s="16" t="s">
        <v>14</v>
      </c>
      <c r="E6" s="17" t="s">
        <v>15</v>
      </c>
      <c r="F6" s="16" t="s">
        <v>16</v>
      </c>
      <c r="G6" s="18" t="s">
        <v>17</v>
      </c>
    </row>
    <row r="7" spans="1:7">
      <c r="A7" s="19" t="s">
        <v>18</v>
      </c>
      <c r="B7" s="20" t="s">
        <v>1</v>
      </c>
      <c r="C7" s="21" t="s">
        <v>19</v>
      </c>
      <c r="D7" s="22"/>
      <c r="E7" s="23"/>
      <c r="F7" s="23"/>
      <c r="G7" s="24"/>
    </row>
    <row r="8" spans="1:7">
      <c r="A8" s="25">
        <v>1</v>
      </c>
      <c r="B8" s="26" t="s">
        <v>227</v>
      </c>
      <c r="C8" s="27" t="s">
        <v>228</v>
      </c>
      <c r="D8" s="28" t="s">
        <v>21</v>
      </c>
      <c r="E8" s="29">
        <v>32</v>
      </c>
      <c r="F8" s="29"/>
      <c r="G8" s="30">
        <f>E8*F8</f>
        <v>0</v>
      </c>
    </row>
    <row r="9" spans="1:7">
      <c r="A9" s="31"/>
      <c r="B9" s="32"/>
      <c r="C9" s="53" t="s">
        <v>229</v>
      </c>
      <c r="D9" s="54"/>
      <c r="E9" s="33">
        <v>32</v>
      </c>
      <c r="F9" s="34"/>
      <c r="G9" s="35"/>
    </row>
    <row r="10" spans="1:7">
      <c r="A10" s="25">
        <v>2</v>
      </c>
      <c r="B10" s="26" t="s">
        <v>230</v>
      </c>
      <c r="C10" s="27" t="s">
        <v>231</v>
      </c>
      <c r="D10" s="28" t="s">
        <v>21</v>
      </c>
      <c r="E10" s="29">
        <v>64</v>
      </c>
      <c r="F10" s="29"/>
      <c r="G10" s="30">
        <f>E10*F10</f>
        <v>0</v>
      </c>
    </row>
    <row r="11" spans="1:7">
      <c r="A11" s="31"/>
      <c r="B11" s="32"/>
      <c r="C11" s="53" t="s">
        <v>232</v>
      </c>
      <c r="D11" s="54"/>
      <c r="E11" s="33">
        <v>64</v>
      </c>
      <c r="F11" s="34"/>
      <c r="G11" s="35"/>
    </row>
    <row r="12" spans="1:7">
      <c r="A12" s="25">
        <v>3</v>
      </c>
      <c r="B12" s="26" t="s">
        <v>233</v>
      </c>
      <c r="C12" s="27" t="s">
        <v>234</v>
      </c>
      <c r="D12" s="28" t="s">
        <v>21</v>
      </c>
      <c r="E12" s="29">
        <v>24.02</v>
      </c>
      <c r="F12" s="29"/>
      <c r="G12" s="30">
        <f>E12*F12</f>
        <v>0</v>
      </c>
    </row>
    <row r="13" spans="1:7">
      <c r="A13" s="31"/>
      <c r="B13" s="32"/>
      <c r="C13" s="53" t="s">
        <v>235</v>
      </c>
      <c r="D13" s="54"/>
      <c r="E13" s="33">
        <v>10.76</v>
      </c>
      <c r="F13" s="34"/>
      <c r="G13" s="35"/>
    </row>
    <row r="14" spans="1:7">
      <c r="A14" s="31"/>
      <c r="B14" s="32"/>
      <c r="C14" s="53" t="s">
        <v>236</v>
      </c>
      <c r="D14" s="54"/>
      <c r="E14" s="33">
        <v>13.26</v>
      </c>
      <c r="F14" s="34"/>
      <c r="G14" s="35"/>
    </row>
    <row r="15" spans="1:7">
      <c r="A15" s="25">
        <v>4</v>
      </c>
      <c r="B15" s="26" t="s">
        <v>237</v>
      </c>
      <c r="C15" s="27" t="s">
        <v>238</v>
      </c>
      <c r="D15" s="28" t="s">
        <v>21</v>
      </c>
      <c r="E15" s="29">
        <v>12.01</v>
      </c>
      <c r="F15" s="29"/>
      <c r="G15" s="30">
        <f>E15*F15</f>
        <v>0</v>
      </c>
    </row>
    <row r="16" spans="1:7">
      <c r="A16" s="31"/>
      <c r="B16" s="32"/>
      <c r="C16" s="53" t="s">
        <v>239</v>
      </c>
      <c r="D16" s="54"/>
      <c r="E16" s="33">
        <v>12.01</v>
      </c>
      <c r="F16" s="34"/>
      <c r="G16" s="35"/>
    </row>
    <row r="17" spans="1:7">
      <c r="A17" s="25">
        <v>5</v>
      </c>
      <c r="B17" s="26" t="s">
        <v>22</v>
      </c>
      <c r="C17" s="27" t="s">
        <v>23</v>
      </c>
      <c r="D17" s="28" t="s">
        <v>21</v>
      </c>
      <c r="E17" s="29">
        <v>52.730200000000004</v>
      </c>
      <c r="F17" s="29"/>
      <c r="G17" s="30">
        <f>E17*F17</f>
        <v>0</v>
      </c>
    </row>
    <row r="18" spans="1:7">
      <c r="A18" s="31"/>
      <c r="B18" s="32"/>
      <c r="C18" s="53" t="s">
        <v>240</v>
      </c>
      <c r="D18" s="54"/>
      <c r="E18" s="33">
        <v>4.7382</v>
      </c>
      <c r="F18" s="34"/>
      <c r="G18" s="35"/>
    </row>
    <row r="19" spans="1:7">
      <c r="A19" s="31"/>
      <c r="B19" s="32"/>
      <c r="C19" s="53" t="s">
        <v>241</v>
      </c>
      <c r="D19" s="54"/>
      <c r="E19" s="33">
        <v>29.992000000000001</v>
      </c>
      <c r="F19" s="34"/>
      <c r="G19" s="35"/>
    </row>
    <row r="20" spans="1:7">
      <c r="A20" s="31"/>
      <c r="B20" s="32"/>
      <c r="C20" s="53" t="s">
        <v>242</v>
      </c>
      <c r="D20" s="54"/>
      <c r="E20" s="33">
        <v>18</v>
      </c>
      <c r="F20" s="34"/>
      <c r="G20" s="35"/>
    </row>
    <row r="21" spans="1:7">
      <c r="A21" s="25">
        <v>6</v>
      </c>
      <c r="B21" s="26" t="s">
        <v>243</v>
      </c>
      <c r="C21" s="27" t="s">
        <v>20</v>
      </c>
      <c r="D21" s="28" t="s">
        <v>21</v>
      </c>
      <c r="E21" s="29">
        <v>26.365100000000002</v>
      </c>
      <c r="F21" s="29"/>
      <c r="G21" s="30">
        <f>E21*F21</f>
        <v>0</v>
      </c>
    </row>
    <row r="22" spans="1:7">
      <c r="A22" s="31"/>
      <c r="B22" s="32"/>
      <c r="C22" s="53" t="s">
        <v>244</v>
      </c>
      <c r="D22" s="54"/>
      <c r="E22" s="33">
        <v>26.365100000000002</v>
      </c>
      <c r="F22" s="34"/>
      <c r="G22" s="35"/>
    </row>
    <row r="23" spans="1:7">
      <c r="A23" s="25">
        <v>7</v>
      </c>
      <c r="B23" s="26" t="s">
        <v>245</v>
      </c>
      <c r="C23" s="27" t="s">
        <v>246</v>
      </c>
      <c r="D23" s="28" t="s">
        <v>35</v>
      </c>
      <c r="E23" s="29">
        <v>10</v>
      </c>
      <c r="F23" s="29"/>
      <c r="G23" s="30">
        <f>E23*F23</f>
        <v>0</v>
      </c>
    </row>
    <row r="24" spans="1:7">
      <c r="A24" s="25">
        <v>8</v>
      </c>
      <c r="B24" s="26" t="s">
        <v>247</v>
      </c>
      <c r="C24" s="27" t="s">
        <v>248</v>
      </c>
      <c r="D24" s="28" t="s">
        <v>31</v>
      </c>
      <c r="E24" s="29">
        <v>43.62</v>
      </c>
      <c r="F24" s="29"/>
      <c r="G24" s="30">
        <f>E24*F24</f>
        <v>0</v>
      </c>
    </row>
    <row r="25" spans="1:7">
      <c r="A25" s="31"/>
      <c r="B25" s="32"/>
      <c r="C25" s="53" t="s">
        <v>249</v>
      </c>
      <c r="D25" s="54"/>
      <c r="E25" s="33">
        <v>21.52</v>
      </c>
      <c r="F25" s="34"/>
      <c r="G25" s="35"/>
    </row>
    <row r="26" spans="1:7">
      <c r="A26" s="31"/>
      <c r="B26" s="32"/>
      <c r="C26" s="53" t="s">
        <v>250</v>
      </c>
      <c r="D26" s="54"/>
      <c r="E26" s="33">
        <v>22.1</v>
      </c>
      <c r="F26" s="34"/>
      <c r="G26" s="35"/>
    </row>
    <row r="27" spans="1:7">
      <c r="A27" s="25">
        <v>9</v>
      </c>
      <c r="B27" s="26" t="s">
        <v>251</v>
      </c>
      <c r="C27" s="27" t="s">
        <v>252</v>
      </c>
      <c r="D27" s="28" t="s">
        <v>31</v>
      </c>
      <c r="E27" s="29">
        <v>43.62</v>
      </c>
      <c r="F27" s="29"/>
      <c r="G27" s="30">
        <f>E27*F27</f>
        <v>0</v>
      </c>
    </row>
    <row r="28" spans="1:7">
      <c r="A28" s="25">
        <v>10</v>
      </c>
      <c r="B28" s="26" t="s">
        <v>24</v>
      </c>
      <c r="C28" s="27" t="s">
        <v>25</v>
      </c>
      <c r="D28" s="28" t="s">
        <v>21</v>
      </c>
      <c r="E28" s="29">
        <v>77.412599999999998</v>
      </c>
      <c r="F28" s="29"/>
      <c r="G28" s="30">
        <f>E28*F28</f>
        <v>0</v>
      </c>
    </row>
    <row r="29" spans="1:7">
      <c r="A29" s="31"/>
      <c r="B29" s="32"/>
      <c r="C29" s="53" t="s">
        <v>253</v>
      </c>
      <c r="D29" s="54"/>
      <c r="E29" s="33">
        <v>77.412599999999998</v>
      </c>
      <c r="F29" s="34"/>
      <c r="G29" s="35"/>
    </row>
    <row r="30" spans="1:7" ht="22.5">
      <c r="A30" s="25">
        <v>11</v>
      </c>
      <c r="B30" s="26" t="s">
        <v>254</v>
      </c>
      <c r="C30" s="27" t="s">
        <v>255</v>
      </c>
      <c r="D30" s="28" t="s">
        <v>21</v>
      </c>
      <c r="E30" s="29">
        <v>44.463999999999999</v>
      </c>
      <c r="F30" s="29"/>
      <c r="G30" s="30">
        <f>E30*F30</f>
        <v>0</v>
      </c>
    </row>
    <row r="31" spans="1:7">
      <c r="A31" s="31"/>
      <c r="B31" s="32"/>
      <c r="C31" s="53" t="s">
        <v>256</v>
      </c>
      <c r="D31" s="54"/>
      <c r="E31" s="33">
        <v>3.5680000000000001</v>
      </c>
      <c r="F31" s="34"/>
      <c r="G31" s="35"/>
    </row>
    <row r="32" spans="1:7">
      <c r="A32" s="31"/>
      <c r="B32" s="32"/>
      <c r="C32" s="53" t="s">
        <v>257</v>
      </c>
      <c r="D32" s="54"/>
      <c r="E32" s="33">
        <v>16.056000000000001</v>
      </c>
      <c r="F32" s="34"/>
      <c r="G32" s="35"/>
    </row>
    <row r="33" spans="1:7">
      <c r="A33" s="31"/>
      <c r="B33" s="32"/>
      <c r="C33" s="53" t="s">
        <v>258</v>
      </c>
      <c r="D33" s="54"/>
      <c r="E33" s="33">
        <v>7.2576000000000001</v>
      </c>
      <c r="F33" s="34"/>
      <c r="G33" s="35"/>
    </row>
    <row r="34" spans="1:7">
      <c r="A34" s="31"/>
      <c r="B34" s="32"/>
      <c r="C34" s="53" t="s">
        <v>259</v>
      </c>
      <c r="D34" s="54"/>
      <c r="E34" s="33">
        <v>5.4</v>
      </c>
      <c r="F34" s="34"/>
      <c r="G34" s="35"/>
    </row>
    <row r="35" spans="1:7">
      <c r="A35" s="31"/>
      <c r="B35" s="32"/>
      <c r="C35" s="53" t="s">
        <v>260</v>
      </c>
      <c r="D35" s="54"/>
      <c r="E35" s="33">
        <v>12.182399999999999</v>
      </c>
      <c r="F35" s="34"/>
      <c r="G35" s="35"/>
    </row>
    <row r="36" spans="1:7">
      <c r="A36" s="25">
        <v>12</v>
      </c>
      <c r="B36" s="26" t="s">
        <v>26</v>
      </c>
      <c r="C36" s="27" t="s">
        <v>27</v>
      </c>
      <c r="D36" s="28" t="s">
        <v>21</v>
      </c>
      <c r="E36" s="29">
        <v>44.463999999999999</v>
      </c>
      <c r="F36" s="29"/>
      <c r="G36" s="30">
        <f>E36*F36</f>
        <v>0</v>
      </c>
    </row>
    <row r="37" spans="1:7">
      <c r="A37" s="25">
        <v>13</v>
      </c>
      <c r="B37" s="26" t="s">
        <v>261</v>
      </c>
      <c r="C37" s="27" t="s">
        <v>262</v>
      </c>
      <c r="D37" s="28" t="s">
        <v>21</v>
      </c>
      <c r="E37" s="29">
        <v>96.286199999999994</v>
      </c>
      <c r="F37" s="29"/>
      <c r="G37" s="30">
        <f>E37*F37</f>
        <v>0</v>
      </c>
    </row>
    <row r="38" spans="1:7">
      <c r="A38" s="31"/>
      <c r="B38" s="32"/>
      <c r="C38" s="53" t="s">
        <v>263</v>
      </c>
      <c r="D38" s="54"/>
      <c r="E38" s="33">
        <v>96.286199999999994</v>
      </c>
      <c r="F38" s="34"/>
      <c r="G38" s="35"/>
    </row>
    <row r="39" spans="1:7">
      <c r="A39" s="25">
        <v>14</v>
      </c>
      <c r="B39" s="26" t="s">
        <v>264</v>
      </c>
      <c r="C39" s="27" t="s">
        <v>265</v>
      </c>
      <c r="D39" s="28" t="s">
        <v>21</v>
      </c>
      <c r="E39" s="29">
        <v>33.638399999999997</v>
      </c>
      <c r="F39" s="29"/>
      <c r="G39" s="30">
        <f>E39*F39</f>
        <v>0</v>
      </c>
    </row>
    <row r="40" spans="1:7">
      <c r="A40" s="31"/>
      <c r="B40" s="32"/>
      <c r="C40" s="53" t="s">
        <v>266</v>
      </c>
      <c r="D40" s="54"/>
      <c r="E40" s="33">
        <v>16.056000000000001</v>
      </c>
      <c r="F40" s="34"/>
      <c r="G40" s="35"/>
    </row>
    <row r="41" spans="1:7">
      <c r="A41" s="31"/>
      <c r="B41" s="32"/>
      <c r="C41" s="53" t="s">
        <v>267</v>
      </c>
      <c r="D41" s="54"/>
      <c r="E41" s="33">
        <v>17.5824</v>
      </c>
      <c r="F41" s="34"/>
      <c r="G41" s="35"/>
    </row>
    <row r="42" spans="1:7">
      <c r="A42" s="25">
        <v>15</v>
      </c>
      <c r="B42" s="26" t="s">
        <v>28</v>
      </c>
      <c r="C42" s="27" t="s">
        <v>29</v>
      </c>
      <c r="D42" s="28" t="s">
        <v>21</v>
      </c>
      <c r="E42" s="29">
        <v>44.463999999999999</v>
      </c>
      <c r="F42" s="29"/>
      <c r="G42" s="30">
        <f>E42*F42</f>
        <v>0</v>
      </c>
    </row>
    <row r="43" spans="1:7">
      <c r="A43" s="25">
        <v>16</v>
      </c>
      <c r="B43" s="26" t="s">
        <v>36</v>
      </c>
      <c r="C43" s="27" t="s">
        <v>268</v>
      </c>
      <c r="D43" s="28" t="s">
        <v>35</v>
      </c>
      <c r="E43" s="29">
        <v>10</v>
      </c>
      <c r="F43" s="29"/>
      <c r="G43" s="30">
        <f>E43*F43</f>
        <v>0</v>
      </c>
    </row>
    <row r="44" spans="1:7">
      <c r="A44" s="25">
        <v>17</v>
      </c>
      <c r="B44" s="26" t="s">
        <v>269</v>
      </c>
      <c r="C44" s="27" t="s">
        <v>270</v>
      </c>
      <c r="D44" s="28" t="s">
        <v>271</v>
      </c>
      <c r="E44" s="29">
        <v>31.648299999999999</v>
      </c>
      <c r="F44" s="29"/>
      <c r="G44" s="30">
        <f>E44*F44</f>
        <v>0</v>
      </c>
    </row>
    <row r="45" spans="1:7">
      <c r="A45" s="31"/>
      <c r="B45" s="32"/>
      <c r="C45" s="53" t="s">
        <v>272</v>
      </c>
      <c r="D45" s="54"/>
      <c r="E45" s="33">
        <v>31.648299999999999</v>
      </c>
      <c r="F45" s="34"/>
      <c r="G45" s="35"/>
    </row>
    <row r="46" spans="1:7">
      <c r="A46" s="25">
        <v>18</v>
      </c>
      <c r="B46" s="26" t="s">
        <v>273</v>
      </c>
      <c r="C46" s="27" t="s">
        <v>274</v>
      </c>
      <c r="D46" s="28" t="s">
        <v>271</v>
      </c>
      <c r="E46" s="29">
        <v>28.9008</v>
      </c>
      <c r="F46" s="29"/>
      <c r="G46" s="30">
        <f>E46*F46</f>
        <v>0</v>
      </c>
    </row>
    <row r="47" spans="1:7">
      <c r="A47" s="31"/>
      <c r="B47" s="32"/>
      <c r="C47" s="53" t="s">
        <v>275</v>
      </c>
      <c r="D47" s="54"/>
      <c r="E47" s="33">
        <v>28.9008</v>
      </c>
      <c r="F47" s="34"/>
      <c r="G47" s="35"/>
    </row>
    <row r="48" spans="1:7">
      <c r="A48" s="36"/>
      <c r="B48" s="37" t="s">
        <v>30</v>
      </c>
      <c r="C48" s="38" t="str">
        <f>CONCATENATE(B7," ",C7)</f>
        <v>1 Zemní práce</v>
      </c>
      <c r="D48" s="39"/>
      <c r="E48" s="40"/>
      <c r="F48" s="41"/>
      <c r="G48" s="42">
        <f>SUM(G7:G47)</f>
        <v>0</v>
      </c>
    </row>
    <row r="49" spans="1:7">
      <c r="A49" s="19" t="s">
        <v>18</v>
      </c>
      <c r="B49" s="20" t="s">
        <v>2</v>
      </c>
      <c r="C49" s="21" t="s">
        <v>34</v>
      </c>
      <c r="D49" s="22"/>
      <c r="E49" s="23"/>
      <c r="F49" s="23"/>
      <c r="G49" s="24"/>
    </row>
    <row r="50" spans="1:7">
      <c r="A50" s="25">
        <v>19</v>
      </c>
      <c r="B50" s="26" t="s">
        <v>276</v>
      </c>
      <c r="C50" s="27" t="s">
        <v>277</v>
      </c>
      <c r="D50" s="28" t="s">
        <v>21</v>
      </c>
      <c r="E50" s="29">
        <v>3.5680000000000001</v>
      </c>
      <c r="F50" s="29"/>
      <c r="G50" s="30">
        <f>E50*F50</f>
        <v>0</v>
      </c>
    </row>
    <row r="51" spans="1:7">
      <c r="A51" s="31"/>
      <c r="B51" s="32"/>
      <c r="C51" s="53" t="s">
        <v>278</v>
      </c>
      <c r="D51" s="54"/>
      <c r="E51" s="33">
        <v>3.5680000000000001</v>
      </c>
      <c r="F51" s="34"/>
      <c r="G51" s="35"/>
    </row>
    <row r="52" spans="1:7">
      <c r="A52" s="36"/>
      <c r="B52" s="37" t="s">
        <v>30</v>
      </c>
      <c r="C52" s="38" t="str">
        <f>CONCATENATE(B49," ",C49)</f>
        <v>4 Vodorovné konstrukce</v>
      </c>
      <c r="D52" s="39"/>
      <c r="E52" s="40"/>
      <c r="F52" s="41"/>
      <c r="G52" s="42">
        <f>SUM(G49:G51)</f>
        <v>0</v>
      </c>
    </row>
    <row r="53" spans="1:7">
      <c r="A53" s="19" t="s">
        <v>18</v>
      </c>
      <c r="B53" s="20" t="s">
        <v>4</v>
      </c>
      <c r="C53" s="21" t="s">
        <v>279</v>
      </c>
      <c r="D53" s="22"/>
      <c r="E53" s="23"/>
      <c r="F53" s="23"/>
      <c r="G53" s="24"/>
    </row>
    <row r="54" spans="1:7" ht="22.5">
      <c r="A54" s="25">
        <v>20</v>
      </c>
      <c r="B54" s="26" t="s">
        <v>280</v>
      </c>
      <c r="C54" s="27" t="s">
        <v>281</v>
      </c>
      <c r="D54" s="28" t="s">
        <v>35</v>
      </c>
      <c r="E54" s="29">
        <v>34</v>
      </c>
      <c r="F54" s="29"/>
      <c r="G54" s="30">
        <f>E54*F54</f>
        <v>0</v>
      </c>
    </row>
    <row r="55" spans="1:7">
      <c r="A55" s="31"/>
      <c r="B55" s="32"/>
      <c r="C55" s="53" t="s">
        <v>282</v>
      </c>
      <c r="D55" s="54"/>
      <c r="E55" s="33">
        <v>34</v>
      </c>
      <c r="F55" s="34"/>
      <c r="G55" s="35"/>
    </row>
    <row r="56" spans="1:7" ht="22.5">
      <c r="A56" s="25">
        <v>21</v>
      </c>
      <c r="B56" s="26" t="s">
        <v>283</v>
      </c>
      <c r="C56" s="27" t="s">
        <v>284</v>
      </c>
      <c r="D56" s="28" t="s">
        <v>35</v>
      </c>
      <c r="E56" s="29">
        <v>36.6</v>
      </c>
      <c r="F56" s="29"/>
      <c r="G56" s="30">
        <f>E56*F56</f>
        <v>0</v>
      </c>
    </row>
    <row r="57" spans="1:7">
      <c r="A57" s="31"/>
      <c r="B57" s="32"/>
      <c r="C57" s="53" t="s">
        <v>285</v>
      </c>
      <c r="D57" s="54"/>
      <c r="E57" s="33">
        <v>36.6</v>
      </c>
      <c r="F57" s="34"/>
      <c r="G57" s="35"/>
    </row>
    <row r="58" spans="1:7">
      <c r="A58" s="25">
        <v>22</v>
      </c>
      <c r="B58" s="26" t="s">
        <v>286</v>
      </c>
      <c r="C58" s="27" t="s">
        <v>287</v>
      </c>
      <c r="D58" s="28" t="s">
        <v>33</v>
      </c>
      <c r="E58" s="29">
        <v>7</v>
      </c>
      <c r="F58" s="29"/>
      <c r="G58" s="30">
        <f t="shared" ref="G58:G69" si="0">E58*F58</f>
        <v>0</v>
      </c>
    </row>
    <row r="59" spans="1:7" ht="22.5">
      <c r="A59" s="25">
        <v>23</v>
      </c>
      <c r="B59" s="26" t="s">
        <v>288</v>
      </c>
      <c r="C59" s="27" t="s">
        <v>289</v>
      </c>
      <c r="D59" s="28" t="s">
        <v>33</v>
      </c>
      <c r="E59" s="29">
        <v>1</v>
      </c>
      <c r="F59" s="29"/>
      <c r="G59" s="30">
        <f t="shared" si="0"/>
        <v>0</v>
      </c>
    </row>
    <row r="60" spans="1:7">
      <c r="A60" s="25">
        <v>24</v>
      </c>
      <c r="B60" s="26" t="s">
        <v>290</v>
      </c>
      <c r="C60" s="27" t="s">
        <v>291</v>
      </c>
      <c r="D60" s="28" t="s">
        <v>33</v>
      </c>
      <c r="E60" s="29">
        <v>2</v>
      </c>
      <c r="F60" s="29"/>
      <c r="G60" s="30">
        <f t="shared" si="0"/>
        <v>0</v>
      </c>
    </row>
    <row r="61" spans="1:7">
      <c r="A61" s="25">
        <v>25</v>
      </c>
      <c r="B61" s="26" t="s">
        <v>292</v>
      </c>
      <c r="C61" s="27" t="s">
        <v>293</v>
      </c>
      <c r="D61" s="28" t="s">
        <v>33</v>
      </c>
      <c r="E61" s="29">
        <v>2</v>
      </c>
      <c r="F61" s="29"/>
      <c r="G61" s="30">
        <f t="shared" si="0"/>
        <v>0</v>
      </c>
    </row>
    <row r="62" spans="1:7">
      <c r="A62" s="25">
        <v>26</v>
      </c>
      <c r="B62" s="26" t="s">
        <v>294</v>
      </c>
      <c r="C62" s="27" t="s">
        <v>295</v>
      </c>
      <c r="D62" s="28" t="s">
        <v>33</v>
      </c>
      <c r="E62" s="29">
        <v>2</v>
      </c>
      <c r="F62" s="29"/>
      <c r="G62" s="30">
        <f t="shared" si="0"/>
        <v>0</v>
      </c>
    </row>
    <row r="63" spans="1:7">
      <c r="A63" s="25">
        <v>27</v>
      </c>
      <c r="B63" s="26" t="s">
        <v>296</v>
      </c>
      <c r="C63" s="27" t="s">
        <v>297</v>
      </c>
      <c r="D63" s="28" t="s">
        <v>33</v>
      </c>
      <c r="E63" s="29">
        <v>2</v>
      </c>
      <c r="F63" s="29"/>
      <c r="G63" s="30">
        <f t="shared" si="0"/>
        <v>0</v>
      </c>
    </row>
    <row r="64" spans="1:7">
      <c r="A64" s="25">
        <v>28</v>
      </c>
      <c r="B64" s="26" t="s">
        <v>298</v>
      </c>
      <c r="C64" s="27" t="s">
        <v>299</v>
      </c>
      <c r="D64" s="28" t="s">
        <v>33</v>
      </c>
      <c r="E64" s="29">
        <v>2</v>
      </c>
      <c r="F64" s="29"/>
      <c r="G64" s="30">
        <f t="shared" si="0"/>
        <v>0</v>
      </c>
    </row>
    <row r="65" spans="1:7">
      <c r="A65" s="25">
        <v>29</v>
      </c>
      <c r="B65" s="26" t="s">
        <v>300</v>
      </c>
      <c r="C65" s="27" t="s">
        <v>301</v>
      </c>
      <c r="D65" s="28" t="s">
        <v>33</v>
      </c>
      <c r="E65" s="29">
        <v>2</v>
      </c>
      <c r="F65" s="29"/>
      <c r="G65" s="30">
        <f t="shared" si="0"/>
        <v>0</v>
      </c>
    </row>
    <row r="66" spans="1:7">
      <c r="A66" s="25">
        <v>30</v>
      </c>
      <c r="B66" s="26" t="s">
        <v>302</v>
      </c>
      <c r="C66" s="27" t="s">
        <v>303</v>
      </c>
      <c r="D66" s="28" t="s">
        <v>33</v>
      </c>
      <c r="E66" s="29">
        <v>2</v>
      </c>
      <c r="F66" s="29"/>
      <c r="G66" s="30">
        <f t="shared" si="0"/>
        <v>0</v>
      </c>
    </row>
    <row r="67" spans="1:7">
      <c r="A67" s="25">
        <v>31</v>
      </c>
      <c r="B67" s="26" t="s">
        <v>304</v>
      </c>
      <c r="C67" s="27" t="s">
        <v>305</v>
      </c>
      <c r="D67" s="28" t="s">
        <v>33</v>
      </c>
      <c r="E67" s="29">
        <v>1</v>
      </c>
      <c r="F67" s="29"/>
      <c r="G67" s="30">
        <f t="shared" si="0"/>
        <v>0</v>
      </c>
    </row>
    <row r="68" spans="1:7">
      <c r="A68" s="25">
        <v>32</v>
      </c>
      <c r="B68" s="26" t="s">
        <v>306</v>
      </c>
      <c r="C68" s="27" t="s">
        <v>307</v>
      </c>
      <c r="D68" s="28" t="s">
        <v>33</v>
      </c>
      <c r="E68" s="29">
        <v>1</v>
      </c>
      <c r="F68" s="29"/>
      <c r="G68" s="30">
        <f t="shared" si="0"/>
        <v>0</v>
      </c>
    </row>
    <row r="69" spans="1:7">
      <c r="A69" s="25">
        <v>33</v>
      </c>
      <c r="B69" s="26" t="s">
        <v>36</v>
      </c>
      <c r="C69" s="27" t="s">
        <v>308</v>
      </c>
      <c r="D69" s="28" t="s">
        <v>21</v>
      </c>
      <c r="E69" s="29">
        <v>7.2576000000000001</v>
      </c>
      <c r="F69" s="29"/>
      <c r="G69" s="30">
        <f t="shared" si="0"/>
        <v>0</v>
      </c>
    </row>
    <row r="70" spans="1:7">
      <c r="A70" s="31"/>
      <c r="B70" s="32"/>
      <c r="C70" s="53" t="s">
        <v>309</v>
      </c>
      <c r="D70" s="54"/>
      <c r="E70" s="33">
        <v>7.2576000000000001</v>
      </c>
      <c r="F70" s="34"/>
      <c r="G70" s="35"/>
    </row>
    <row r="71" spans="1:7">
      <c r="A71" s="25">
        <v>34</v>
      </c>
      <c r="B71" s="26" t="s">
        <v>310</v>
      </c>
      <c r="C71" s="27" t="s">
        <v>311</v>
      </c>
      <c r="D71" s="28" t="s">
        <v>33</v>
      </c>
      <c r="E71" s="29">
        <v>5</v>
      </c>
      <c r="F71" s="29"/>
      <c r="G71" s="30">
        <f>E71*F71</f>
        <v>0</v>
      </c>
    </row>
    <row r="72" spans="1:7">
      <c r="A72" s="25">
        <v>35</v>
      </c>
      <c r="B72" s="26" t="s">
        <v>312</v>
      </c>
      <c r="C72" s="27" t="s">
        <v>313</v>
      </c>
      <c r="D72" s="28" t="s">
        <v>33</v>
      </c>
      <c r="E72" s="29">
        <v>2</v>
      </c>
      <c r="F72" s="29"/>
      <c r="G72" s="30">
        <f>E72*F72</f>
        <v>0</v>
      </c>
    </row>
    <row r="73" spans="1:7">
      <c r="A73" s="36"/>
      <c r="B73" s="37" t="s">
        <v>30</v>
      </c>
      <c r="C73" s="38" t="str">
        <f>CONCATENATE(B53," ",C53)</f>
        <v>8 Trubní vedení</v>
      </c>
      <c r="D73" s="39"/>
      <c r="E73" s="40"/>
      <c r="F73" s="41"/>
      <c r="G73" s="42">
        <f>SUM(G53:G72)</f>
        <v>0</v>
      </c>
    </row>
    <row r="74" spans="1:7">
      <c r="A74" s="19" t="s">
        <v>18</v>
      </c>
      <c r="B74" s="20" t="s">
        <v>37</v>
      </c>
      <c r="C74" s="21" t="s">
        <v>38</v>
      </c>
      <c r="D74" s="22"/>
      <c r="E74" s="23"/>
      <c r="F74" s="23"/>
      <c r="G74" s="24"/>
    </row>
    <row r="75" spans="1:7">
      <c r="A75" s="25">
        <v>36</v>
      </c>
      <c r="B75" s="26" t="s">
        <v>314</v>
      </c>
      <c r="C75" s="27" t="s">
        <v>315</v>
      </c>
      <c r="D75" s="28" t="s">
        <v>32</v>
      </c>
      <c r="E75" s="29">
        <v>65.102245400000001</v>
      </c>
      <c r="F75" s="29"/>
      <c r="G75" s="30">
        <f>E75*F75</f>
        <v>0</v>
      </c>
    </row>
    <row r="76" spans="1:7">
      <c r="A76" s="36"/>
      <c r="B76" s="37" t="s">
        <v>30</v>
      </c>
      <c r="C76" s="38" t="str">
        <f>CONCATENATE(B74," ",C74)</f>
        <v>99 Staveništní přesun hmot</v>
      </c>
      <c r="D76" s="39"/>
      <c r="E76" s="40"/>
      <c r="F76" s="41"/>
      <c r="G76" s="42">
        <f>SUM(G74:G75)</f>
        <v>0</v>
      </c>
    </row>
    <row r="78" spans="1:7">
      <c r="C78" s="48" t="s">
        <v>40</v>
      </c>
      <c r="G78" s="49">
        <f>SUM(G76,G73,G52,G48)</f>
        <v>0</v>
      </c>
    </row>
  </sheetData>
  <mergeCells count="30">
    <mergeCell ref="A1:G1"/>
    <mergeCell ref="A3:B3"/>
    <mergeCell ref="A4:B4"/>
    <mergeCell ref="E4:G4"/>
    <mergeCell ref="C9:D9"/>
    <mergeCell ref="C14:D14"/>
    <mergeCell ref="C16:D16"/>
    <mergeCell ref="C11:D11"/>
    <mergeCell ref="C13:D13"/>
    <mergeCell ref="C18:D18"/>
    <mergeCell ref="C38:D38"/>
    <mergeCell ref="C19:D19"/>
    <mergeCell ref="C20:D20"/>
    <mergeCell ref="C22:D22"/>
    <mergeCell ref="C25:D25"/>
    <mergeCell ref="C26:D26"/>
    <mergeCell ref="C29:D29"/>
    <mergeCell ref="C31:D31"/>
    <mergeCell ref="C32:D32"/>
    <mergeCell ref="C33:D33"/>
    <mergeCell ref="C34:D34"/>
    <mergeCell ref="C35:D35"/>
    <mergeCell ref="C57:D57"/>
    <mergeCell ref="C70:D70"/>
    <mergeCell ref="C40:D40"/>
    <mergeCell ref="C41:D41"/>
    <mergeCell ref="C45:D45"/>
    <mergeCell ref="C47:D47"/>
    <mergeCell ref="C51:D51"/>
    <mergeCell ref="C55:D55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activeCell="C3" sqref="C3"/>
    </sheetView>
  </sheetViews>
  <sheetFormatPr defaultRowHeight="15"/>
  <cols>
    <col min="1" max="1" width="4.28515625" customWidth="1"/>
    <col min="2" max="2" width="11.140625" customWidth="1"/>
    <col min="3" max="3" width="40.7109375" customWidth="1"/>
    <col min="4" max="4" width="5.5703125" customWidth="1"/>
    <col min="5" max="5" width="8.28515625" customWidth="1"/>
    <col min="6" max="6" width="11" customWidth="1"/>
    <col min="7" max="7" width="13" customWidth="1"/>
  </cols>
  <sheetData>
    <row r="1" spans="1:7" ht="15.75">
      <c r="A1" s="55" t="s">
        <v>8</v>
      </c>
      <c r="B1" s="55"/>
      <c r="C1" s="55"/>
      <c r="D1" s="55"/>
      <c r="E1" s="55"/>
      <c r="F1" s="55"/>
      <c r="G1" s="55"/>
    </row>
    <row r="2" spans="1:7" ht="15.75" thickBot="1">
      <c r="A2" s="1"/>
      <c r="B2" s="2"/>
      <c r="C2" s="3"/>
      <c r="D2" s="3"/>
      <c r="E2" s="4"/>
      <c r="F2" s="3"/>
      <c r="G2" s="3"/>
    </row>
    <row r="3" spans="1:7" ht="15.75" thickTop="1">
      <c r="A3" s="56" t="s">
        <v>0</v>
      </c>
      <c r="B3" s="57"/>
      <c r="C3" s="5"/>
      <c r="D3" s="6"/>
      <c r="E3" s="7" t="s">
        <v>9</v>
      </c>
      <c r="F3" s="8">
        <v>16</v>
      </c>
      <c r="G3" s="9"/>
    </row>
    <row r="4" spans="1:7" ht="15.75" thickBot="1">
      <c r="A4" s="58" t="s">
        <v>10</v>
      </c>
      <c r="B4" s="59"/>
      <c r="C4" s="10" t="s">
        <v>6</v>
      </c>
      <c r="D4" s="11"/>
      <c r="E4" s="60" t="str">
        <f>"Vodovod"</f>
        <v>Vodovod</v>
      </c>
      <c r="F4" s="61"/>
      <c r="G4" s="62"/>
    </row>
    <row r="5" spans="1:7" ht="15.75" thickTop="1">
      <c r="A5" s="12"/>
      <c r="B5" s="1"/>
      <c r="C5" s="1"/>
      <c r="D5" s="1"/>
      <c r="E5" s="13"/>
      <c r="F5" s="1"/>
      <c r="G5" s="14"/>
    </row>
    <row r="6" spans="1:7">
      <c r="A6" s="15" t="s">
        <v>11</v>
      </c>
      <c r="B6" s="16" t="s">
        <v>12</v>
      </c>
      <c r="C6" s="16" t="s">
        <v>13</v>
      </c>
      <c r="D6" s="16" t="s">
        <v>14</v>
      </c>
      <c r="E6" s="17" t="s">
        <v>15</v>
      </c>
      <c r="F6" s="16" t="s">
        <v>16</v>
      </c>
      <c r="G6" s="18" t="s">
        <v>17</v>
      </c>
    </row>
    <row r="7" spans="1:7">
      <c r="A7" s="19" t="s">
        <v>18</v>
      </c>
      <c r="B7" s="20" t="s">
        <v>1</v>
      </c>
      <c r="C7" s="21" t="s">
        <v>19</v>
      </c>
      <c r="D7" s="22"/>
      <c r="E7" s="23"/>
      <c r="F7" s="23"/>
      <c r="G7" s="24"/>
    </row>
    <row r="8" spans="1:7">
      <c r="A8" s="25">
        <v>1</v>
      </c>
      <c r="B8" s="26" t="s">
        <v>22</v>
      </c>
      <c r="C8" s="27" t="s">
        <v>23</v>
      </c>
      <c r="D8" s="28" t="s">
        <v>21</v>
      </c>
      <c r="E8" s="29">
        <v>13.356</v>
      </c>
      <c r="F8" s="29"/>
      <c r="G8" s="30">
        <f>E8*F8</f>
        <v>0</v>
      </c>
    </row>
    <row r="9" spans="1:7">
      <c r="A9" s="31"/>
      <c r="B9" s="32"/>
      <c r="C9" s="53" t="s">
        <v>316</v>
      </c>
      <c r="D9" s="54"/>
      <c r="E9" s="33">
        <v>13.356</v>
      </c>
      <c r="F9" s="34"/>
      <c r="G9" s="35"/>
    </row>
    <row r="10" spans="1:7">
      <c r="A10" s="25">
        <v>2</v>
      </c>
      <c r="B10" s="26" t="s">
        <v>243</v>
      </c>
      <c r="C10" s="27" t="s">
        <v>20</v>
      </c>
      <c r="D10" s="28" t="s">
        <v>21</v>
      </c>
      <c r="E10" s="29">
        <v>6.6779999999999999</v>
      </c>
      <c r="F10" s="29"/>
      <c r="G10" s="30">
        <f>E10*F10</f>
        <v>0</v>
      </c>
    </row>
    <row r="11" spans="1:7">
      <c r="A11" s="31"/>
      <c r="B11" s="32"/>
      <c r="C11" s="53" t="s">
        <v>317</v>
      </c>
      <c r="D11" s="54"/>
      <c r="E11" s="33">
        <v>6.6779999999999999</v>
      </c>
      <c r="F11" s="34"/>
      <c r="G11" s="35"/>
    </row>
    <row r="12" spans="1:7">
      <c r="A12" s="25">
        <v>3</v>
      </c>
      <c r="B12" s="26" t="s">
        <v>24</v>
      </c>
      <c r="C12" s="27" t="s">
        <v>25</v>
      </c>
      <c r="D12" s="28" t="s">
        <v>21</v>
      </c>
      <c r="E12" s="29">
        <v>7.3457999999999997</v>
      </c>
      <c r="F12" s="29"/>
      <c r="G12" s="30">
        <f>E12*F12</f>
        <v>0</v>
      </c>
    </row>
    <row r="13" spans="1:7">
      <c r="A13" s="31"/>
      <c r="B13" s="32"/>
      <c r="C13" s="53" t="s">
        <v>318</v>
      </c>
      <c r="D13" s="54"/>
      <c r="E13" s="33">
        <v>7.3457999999999997</v>
      </c>
      <c r="F13" s="34"/>
      <c r="G13" s="35"/>
    </row>
    <row r="14" spans="1:7" ht="22.5">
      <c r="A14" s="25">
        <v>4</v>
      </c>
      <c r="B14" s="26" t="s">
        <v>254</v>
      </c>
      <c r="C14" s="27" t="s">
        <v>255</v>
      </c>
      <c r="D14" s="28" t="s">
        <v>21</v>
      </c>
      <c r="E14" s="29">
        <v>8.6940000000000008</v>
      </c>
      <c r="F14" s="29"/>
      <c r="G14" s="30">
        <f>E14*F14</f>
        <v>0</v>
      </c>
    </row>
    <row r="15" spans="1:7">
      <c r="A15" s="31"/>
      <c r="B15" s="32"/>
      <c r="C15" s="53" t="s">
        <v>319</v>
      </c>
      <c r="D15" s="54"/>
      <c r="E15" s="33">
        <v>4.6619999999999999</v>
      </c>
      <c r="F15" s="34"/>
      <c r="G15" s="35"/>
    </row>
    <row r="16" spans="1:7">
      <c r="A16" s="31"/>
      <c r="B16" s="32"/>
      <c r="C16" s="53" t="s">
        <v>320</v>
      </c>
      <c r="D16" s="54"/>
      <c r="E16" s="33">
        <v>1.008</v>
      </c>
      <c r="F16" s="34"/>
      <c r="G16" s="35"/>
    </row>
    <row r="17" spans="1:7">
      <c r="A17" s="31"/>
      <c r="B17" s="32"/>
      <c r="C17" s="53" t="s">
        <v>321</v>
      </c>
      <c r="D17" s="54"/>
      <c r="E17" s="33">
        <v>3.024</v>
      </c>
      <c r="F17" s="34"/>
      <c r="G17" s="35"/>
    </row>
    <row r="18" spans="1:7">
      <c r="A18" s="25">
        <v>5</v>
      </c>
      <c r="B18" s="26" t="s">
        <v>26</v>
      </c>
      <c r="C18" s="27" t="s">
        <v>27</v>
      </c>
      <c r="D18" s="28" t="s">
        <v>21</v>
      </c>
      <c r="E18" s="29">
        <v>8.6940000000000008</v>
      </c>
      <c r="F18" s="29"/>
      <c r="G18" s="30">
        <f>E18*F18</f>
        <v>0</v>
      </c>
    </row>
    <row r="19" spans="1:7">
      <c r="A19" s="25">
        <v>6</v>
      </c>
      <c r="B19" s="26" t="s">
        <v>261</v>
      </c>
      <c r="C19" s="27" t="s">
        <v>262</v>
      </c>
      <c r="D19" s="28" t="s">
        <v>21</v>
      </c>
      <c r="E19" s="29">
        <v>9.3239999999999998</v>
      </c>
      <c r="F19" s="29"/>
      <c r="G19" s="30">
        <f>E19*F19</f>
        <v>0</v>
      </c>
    </row>
    <row r="20" spans="1:7">
      <c r="A20" s="31"/>
      <c r="B20" s="32"/>
      <c r="C20" s="53" t="s">
        <v>322</v>
      </c>
      <c r="D20" s="54"/>
      <c r="E20" s="33">
        <v>13.356</v>
      </c>
      <c r="F20" s="34"/>
      <c r="G20" s="35"/>
    </row>
    <row r="21" spans="1:7">
      <c r="A21" s="31"/>
      <c r="B21" s="32"/>
      <c r="C21" s="53" t="s">
        <v>323</v>
      </c>
      <c r="D21" s="54"/>
      <c r="E21" s="33">
        <v>-1.008</v>
      </c>
      <c r="F21" s="34"/>
      <c r="G21" s="35"/>
    </row>
    <row r="22" spans="1:7">
      <c r="A22" s="31"/>
      <c r="B22" s="32"/>
      <c r="C22" s="53" t="s">
        <v>324</v>
      </c>
      <c r="D22" s="54"/>
      <c r="E22" s="33">
        <v>-3.024</v>
      </c>
      <c r="F22" s="34"/>
      <c r="G22" s="35"/>
    </row>
    <row r="23" spans="1:7">
      <c r="A23" s="25">
        <v>7</v>
      </c>
      <c r="B23" s="26" t="s">
        <v>264</v>
      </c>
      <c r="C23" s="27" t="s">
        <v>265</v>
      </c>
      <c r="D23" s="28" t="s">
        <v>21</v>
      </c>
      <c r="E23" s="29">
        <v>3.024</v>
      </c>
      <c r="F23" s="29"/>
      <c r="G23" s="30">
        <f>E23*F23</f>
        <v>0</v>
      </c>
    </row>
    <row r="24" spans="1:7">
      <c r="A24" s="31"/>
      <c r="B24" s="32"/>
      <c r="C24" s="53" t="s">
        <v>325</v>
      </c>
      <c r="D24" s="54"/>
      <c r="E24" s="33">
        <v>3.024</v>
      </c>
      <c r="F24" s="34"/>
      <c r="G24" s="35"/>
    </row>
    <row r="25" spans="1:7">
      <c r="A25" s="25">
        <v>8</v>
      </c>
      <c r="B25" s="26" t="s">
        <v>28</v>
      </c>
      <c r="C25" s="27" t="s">
        <v>29</v>
      </c>
      <c r="D25" s="28" t="s">
        <v>21</v>
      </c>
      <c r="E25" s="29">
        <v>8.6940000000000008</v>
      </c>
      <c r="F25" s="29"/>
      <c r="G25" s="30">
        <f>E25*F25</f>
        <v>0</v>
      </c>
    </row>
    <row r="26" spans="1:7">
      <c r="A26" s="25">
        <v>9</v>
      </c>
      <c r="B26" s="26" t="s">
        <v>273</v>
      </c>
      <c r="C26" s="27" t="s">
        <v>274</v>
      </c>
      <c r="D26" s="28" t="s">
        <v>271</v>
      </c>
      <c r="E26" s="29">
        <v>5.4432</v>
      </c>
      <c r="F26" s="29"/>
      <c r="G26" s="30">
        <f>E26*F26</f>
        <v>0</v>
      </c>
    </row>
    <row r="27" spans="1:7">
      <c r="A27" s="31"/>
      <c r="B27" s="32"/>
      <c r="C27" s="53" t="s">
        <v>326</v>
      </c>
      <c r="D27" s="54"/>
      <c r="E27" s="33">
        <v>5.4432</v>
      </c>
      <c r="F27" s="34"/>
      <c r="G27" s="35"/>
    </row>
    <row r="28" spans="1:7">
      <c r="A28" s="36"/>
      <c r="B28" s="37" t="s">
        <v>30</v>
      </c>
      <c r="C28" s="38" t="str">
        <f>CONCATENATE(B7," ",C7)</f>
        <v>1 Zemní práce</v>
      </c>
      <c r="D28" s="39"/>
      <c r="E28" s="40"/>
      <c r="F28" s="41"/>
      <c r="G28" s="42">
        <f>SUM(G7:G27)</f>
        <v>0</v>
      </c>
    </row>
    <row r="29" spans="1:7">
      <c r="A29" s="19" t="s">
        <v>18</v>
      </c>
      <c r="B29" s="20" t="s">
        <v>2</v>
      </c>
      <c r="C29" s="21" t="s">
        <v>34</v>
      </c>
      <c r="D29" s="22"/>
      <c r="E29" s="23"/>
      <c r="F29" s="23"/>
      <c r="G29" s="24"/>
    </row>
    <row r="30" spans="1:7">
      <c r="A30" s="25">
        <v>10</v>
      </c>
      <c r="B30" s="26" t="s">
        <v>276</v>
      </c>
      <c r="C30" s="27" t="s">
        <v>277</v>
      </c>
      <c r="D30" s="28" t="s">
        <v>21</v>
      </c>
      <c r="E30" s="29">
        <v>1.008</v>
      </c>
      <c r="F30" s="29"/>
      <c r="G30" s="30">
        <f>E30*F30</f>
        <v>0</v>
      </c>
    </row>
    <row r="31" spans="1:7">
      <c r="A31" s="31"/>
      <c r="B31" s="32"/>
      <c r="C31" s="53" t="s">
        <v>327</v>
      </c>
      <c r="D31" s="54"/>
      <c r="E31" s="33">
        <v>1.008</v>
      </c>
      <c r="F31" s="34"/>
      <c r="G31" s="35"/>
    </row>
    <row r="32" spans="1:7">
      <c r="A32" s="36"/>
      <c r="B32" s="37" t="s">
        <v>30</v>
      </c>
      <c r="C32" s="38" t="str">
        <f>CONCATENATE(B29," ",C29)</f>
        <v>4 Vodorovné konstrukce</v>
      </c>
      <c r="D32" s="39"/>
      <c r="E32" s="40"/>
      <c r="F32" s="41"/>
      <c r="G32" s="42">
        <f>SUM(G29:G31)</f>
        <v>0</v>
      </c>
    </row>
    <row r="33" spans="1:7">
      <c r="A33" s="19" t="s">
        <v>18</v>
      </c>
      <c r="B33" s="20" t="s">
        <v>3</v>
      </c>
      <c r="C33" s="21" t="s">
        <v>226</v>
      </c>
      <c r="D33" s="22"/>
      <c r="E33" s="23"/>
      <c r="F33" s="23"/>
      <c r="G33" s="24"/>
    </row>
    <row r="34" spans="1:7">
      <c r="A34" s="25">
        <v>11</v>
      </c>
      <c r="B34" s="26" t="s">
        <v>328</v>
      </c>
      <c r="C34" s="27" t="s">
        <v>329</v>
      </c>
      <c r="D34" s="28" t="s">
        <v>271</v>
      </c>
      <c r="E34" s="29">
        <v>8.3916000000000004</v>
      </c>
      <c r="F34" s="29"/>
      <c r="G34" s="30">
        <f>E34*F34</f>
        <v>0</v>
      </c>
    </row>
    <row r="35" spans="1:7">
      <c r="A35" s="31"/>
      <c r="B35" s="32"/>
      <c r="C35" s="53" t="s">
        <v>330</v>
      </c>
      <c r="D35" s="54"/>
      <c r="E35" s="33">
        <v>8.3916000000000004</v>
      </c>
      <c r="F35" s="34"/>
      <c r="G35" s="35"/>
    </row>
    <row r="36" spans="1:7">
      <c r="A36" s="36"/>
      <c r="B36" s="37" t="s">
        <v>30</v>
      </c>
      <c r="C36" s="38" t="str">
        <f>CONCATENATE(B33," ",C33)</f>
        <v>5 Komunikace</v>
      </c>
      <c r="D36" s="39"/>
      <c r="E36" s="40"/>
      <c r="F36" s="41"/>
      <c r="G36" s="42">
        <f>SUM(G33:G35)</f>
        <v>0</v>
      </c>
    </row>
    <row r="37" spans="1:7">
      <c r="A37" s="19" t="s">
        <v>18</v>
      </c>
      <c r="B37" s="20" t="s">
        <v>4</v>
      </c>
      <c r="C37" s="21" t="s">
        <v>279</v>
      </c>
      <c r="D37" s="22"/>
      <c r="E37" s="23"/>
      <c r="F37" s="23"/>
      <c r="G37" s="24"/>
    </row>
    <row r="38" spans="1:7" ht="22.5">
      <c r="A38" s="25">
        <v>12</v>
      </c>
      <c r="B38" s="26" t="s">
        <v>331</v>
      </c>
      <c r="C38" s="27" t="s">
        <v>332</v>
      </c>
      <c r="D38" s="28" t="s">
        <v>35</v>
      </c>
      <c r="E38" s="29">
        <v>15</v>
      </c>
      <c r="F38" s="29"/>
      <c r="G38" s="30">
        <f t="shared" ref="G38:G46" si="0">E38*F38</f>
        <v>0</v>
      </c>
    </row>
    <row r="39" spans="1:7">
      <c r="A39" s="25">
        <v>13</v>
      </c>
      <c r="B39" s="26" t="s">
        <v>333</v>
      </c>
      <c r="C39" s="27" t="s">
        <v>334</v>
      </c>
      <c r="D39" s="28" t="s">
        <v>33</v>
      </c>
      <c r="E39" s="29">
        <v>1</v>
      </c>
      <c r="F39" s="29"/>
      <c r="G39" s="30">
        <f t="shared" si="0"/>
        <v>0</v>
      </c>
    </row>
    <row r="40" spans="1:7">
      <c r="A40" s="25">
        <v>14</v>
      </c>
      <c r="B40" s="26" t="s">
        <v>335</v>
      </c>
      <c r="C40" s="27" t="s">
        <v>336</v>
      </c>
      <c r="D40" s="28" t="s">
        <v>33</v>
      </c>
      <c r="E40" s="29">
        <v>1</v>
      </c>
      <c r="F40" s="29"/>
      <c r="G40" s="30">
        <f t="shared" si="0"/>
        <v>0</v>
      </c>
    </row>
    <row r="41" spans="1:7" ht="22.5">
      <c r="A41" s="25">
        <v>15</v>
      </c>
      <c r="B41" s="26" t="s">
        <v>337</v>
      </c>
      <c r="C41" s="27" t="s">
        <v>338</v>
      </c>
      <c r="D41" s="28" t="s">
        <v>33</v>
      </c>
      <c r="E41" s="29">
        <v>1</v>
      </c>
      <c r="F41" s="29"/>
      <c r="G41" s="30">
        <f t="shared" si="0"/>
        <v>0</v>
      </c>
    </row>
    <row r="42" spans="1:7">
      <c r="A42" s="25">
        <v>16</v>
      </c>
      <c r="B42" s="26" t="s">
        <v>339</v>
      </c>
      <c r="C42" s="27" t="s">
        <v>340</v>
      </c>
      <c r="D42" s="28" t="s">
        <v>33</v>
      </c>
      <c r="E42" s="29">
        <v>1</v>
      </c>
      <c r="F42" s="29"/>
      <c r="G42" s="30">
        <f t="shared" si="0"/>
        <v>0</v>
      </c>
    </row>
    <row r="43" spans="1:7">
      <c r="A43" s="25">
        <v>17</v>
      </c>
      <c r="B43" s="26" t="s">
        <v>341</v>
      </c>
      <c r="C43" s="27" t="s">
        <v>342</v>
      </c>
      <c r="D43" s="28" t="s">
        <v>33</v>
      </c>
      <c r="E43" s="29">
        <v>1</v>
      </c>
      <c r="F43" s="29"/>
      <c r="G43" s="30">
        <f t="shared" si="0"/>
        <v>0</v>
      </c>
    </row>
    <row r="44" spans="1:7">
      <c r="A44" s="25">
        <v>18</v>
      </c>
      <c r="B44" s="26" t="s">
        <v>343</v>
      </c>
      <c r="C44" s="27" t="s">
        <v>344</v>
      </c>
      <c r="D44" s="28" t="s">
        <v>33</v>
      </c>
      <c r="E44" s="29">
        <v>1</v>
      </c>
      <c r="F44" s="29"/>
      <c r="G44" s="30">
        <f t="shared" si="0"/>
        <v>0</v>
      </c>
    </row>
    <row r="45" spans="1:7">
      <c r="A45" s="25">
        <v>19</v>
      </c>
      <c r="B45" s="26" t="s">
        <v>345</v>
      </c>
      <c r="C45" s="27" t="s">
        <v>346</v>
      </c>
      <c r="D45" s="28" t="s">
        <v>33</v>
      </c>
      <c r="E45" s="29">
        <v>1</v>
      </c>
      <c r="F45" s="29"/>
      <c r="G45" s="30">
        <f t="shared" si="0"/>
        <v>0</v>
      </c>
    </row>
    <row r="46" spans="1:7" ht="22.5">
      <c r="A46" s="25">
        <v>20</v>
      </c>
      <c r="B46" s="26" t="s">
        <v>347</v>
      </c>
      <c r="C46" s="27" t="s">
        <v>348</v>
      </c>
      <c r="D46" s="28" t="s">
        <v>33</v>
      </c>
      <c r="E46" s="29">
        <v>1</v>
      </c>
      <c r="F46" s="29"/>
      <c r="G46" s="30">
        <f t="shared" si="0"/>
        <v>0</v>
      </c>
    </row>
    <row r="47" spans="1:7">
      <c r="A47" s="36"/>
      <c r="B47" s="37" t="s">
        <v>30</v>
      </c>
      <c r="C47" s="38" t="str">
        <f>CONCATENATE(B37," ",C37)</f>
        <v>8 Trubní vedení</v>
      </c>
      <c r="D47" s="39"/>
      <c r="E47" s="40"/>
      <c r="F47" s="41"/>
      <c r="G47" s="42">
        <f>SUM(G37:G46)</f>
        <v>0</v>
      </c>
    </row>
    <row r="48" spans="1:7">
      <c r="A48" s="19" t="s">
        <v>18</v>
      </c>
      <c r="B48" s="20" t="s">
        <v>37</v>
      </c>
      <c r="C48" s="21" t="s">
        <v>38</v>
      </c>
      <c r="D48" s="22"/>
      <c r="E48" s="23"/>
      <c r="F48" s="23"/>
      <c r="G48" s="24"/>
    </row>
    <row r="49" spans="1:7">
      <c r="A49" s="25">
        <v>21</v>
      </c>
      <c r="B49" s="26" t="s">
        <v>314</v>
      </c>
      <c r="C49" s="27" t="s">
        <v>315</v>
      </c>
      <c r="D49" s="28" t="s">
        <v>32</v>
      </c>
      <c r="E49" s="29">
        <v>15.0878576</v>
      </c>
      <c r="F49" s="29"/>
      <c r="G49" s="30">
        <f>E49*F49</f>
        <v>0</v>
      </c>
    </row>
    <row r="50" spans="1:7">
      <c r="A50" s="36"/>
      <c r="B50" s="37" t="s">
        <v>30</v>
      </c>
      <c r="C50" s="38" t="str">
        <f>CONCATENATE(B48," ",C48)</f>
        <v>99 Staveništní přesun hmot</v>
      </c>
      <c r="D50" s="39"/>
      <c r="E50" s="40"/>
      <c r="F50" s="41"/>
      <c r="G50" s="42">
        <f>SUM(G48:G49)</f>
        <v>0</v>
      </c>
    </row>
    <row r="51" spans="1:7">
      <c r="A51" s="19" t="s">
        <v>18</v>
      </c>
      <c r="B51" s="20" t="s">
        <v>41</v>
      </c>
      <c r="C51" s="21" t="s">
        <v>42</v>
      </c>
      <c r="D51" s="22"/>
      <c r="E51" s="23"/>
      <c r="F51" s="23"/>
      <c r="G51" s="24"/>
    </row>
    <row r="52" spans="1:7">
      <c r="A52" s="25">
        <v>22</v>
      </c>
      <c r="B52" s="26" t="s">
        <v>349</v>
      </c>
      <c r="C52" s="27" t="s">
        <v>350</v>
      </c>
      <c r="D52" s="28" t="s">
        <v>35</v>
      </c>
      <c r="E52" s="29">
        <v>13</v>
      </c>
      <c r="F52" s="29"/>
      <c r="G52" s="30">
        <f>E52*F52</f>
        <v>0</v>
      </c>
    </row>
    <row r="53" spans="1:7">
      <c r="A53" s="36"/>
      <c r="B53" s="37" t="s">
        <v>30</v>
      </c>
      <c r="C53" s="38" t="str">
        <f>CONCATENATE(B51," ",C51)</f>
        <v>M21 Elektromontáže</v>
      </c>
      <c r="D53" s="39"/>
      <c r="E53" s="40"/>
      <c r="F53" s="41"/>
      <c r="G53" s="42">
        <f>SUM(G51:G52)</f>
        <v>0</v>
      </c>
    </row>
    <row r="55" spans="1:7">
      <c r="C55" s="48" t="s">
        <v>40</v>
      </c>
      <c r="G55" s="49">
        <f>SUM(G53,G50,G47,G36,G32,G28)</f>
        <v>0</v>
      </c>
    </row>
  </sheetData>
  <mergeCells count="17">
    <mergeCell ref="C11:D11"/>
    <mergeCell ref="A1:G1"/>
    <mergeCell ref="A3:B3"/>
    <mergeCell ref="A4:B4"/>
    <mergeCell ref="E4:G4"/>
    <mergeCell ref="C9:D9"/>
    <mergeCell ref="C13:D13"/>
    <mergeCell ref="C16:D16"/>
    <mergeCell ref="C20:D20"/>
    <mergeCell ref="C15:D15"/>
    <mergeCell ref="C17:D17"/>
    <mergeCell ref="C21:D21"/>
    <mergeCell ref="C24:D24"/>
    <mergeCell ref="C27:D27"/>
    <mergeCell ref="C35:D35"/>
    <mergeCell ref="C22:D22"/>
    <mergeCell ref="C31:D31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L14" sqref="L14"/>
    </sheetView>
  </sheetViews>
  <sheetFormatPr defaultRowHeight="15"/>
  <cols>
    <col min="1" max="1" width="4.28515625" customWidth="1"/>
    <col min="2" max="2" width="11.140625" customWidth="1"/>
    <col min="3" max="3" width="40.7109375" customWidth="1"/>
    <col min="4" max="4" width="5.5703125" customWidth="1"/>
    <col min="5" max="5" width="8.28515625" customWidth="1"/>
    <col min="6" max="6" width="11" customWidth="1"/>
    <col min="7" max="7" width="13" customWidth="1"/>
  </cols>
  <sheetData>
    <row r="1" spans="1:7" ht="15.75">
      <c r="A1" s="55" t="s">
        <v>8</v>
      </c>
      <c r="B1" s="55"/>
      <c r="C1" s="55"/>
      <c r="D1" s="55"/>
      <c r="E1" s="55"/>
      <c r="F1" s="55"/>
      <c r="G1" s="55"/>
    </row>
    <row r="2" spans="1:7" ht="15.75" thickBot="1">
      <c r="A2" s="1"/>
      <c r="B2" s="2"/>
      <c r="C2" s="3"/>
      <c r="D2" s="3"/>
      <c r="E2" s="4"/>
      <c r="F2" s="3"/>
      <c r="G2" s="3"/>
    </row>
    <row r="3" spans="1:7" ht="15.75" thickTop="1">
      <c r="A3" s="56" t="s">
        <v>0</v>
      </c>
      <c r="B3" s="57"/>
      <c r="C3" s="5"/>
      <c r="D3" s="6"/>
      <c r="E3" s="7" t="s">
        <v>9</v>
      </c>
      <c r="F3" s="8">
        <v>17</v>
      </c>
      <c r="G3" s="9"/>
    </row>
    <row r="4" spans="1:7" ht="15.75" thickBot="1">
      <c r="A4" s="58" t="s">
        <v>10</v>
      </c>
      <c r="B4" s="59"/>
      <c r="C4" s="10" t="s">
        <v>7</v>
      </c>
      <c r="D4" s="11"/>
      <c r="E4" s="60" t="str">
        <f>"Plynovod"</f>
        <v>Plynovod</v>
      </c>
      <c r="F4" s="61"/>
      <c r="G4" s="62"/>
    </row>
    <row r="5" spans="1:7" ht="15.75" thickTop="1">
      <c r="A5" s="12"/>
      <c r="B5" s="1"/>
      <c r="C5" s="1"/>
      <c r="D5" s="1"/>
      <c r="E5" s="13"/>
      <c r="F5" s="1"/>
      <c r="G5" s="14"/>
    </row>
    <row r="6" spans="1:7">
      <c r="A6" s="15" t="s">
        <v>11</v>
      </c>
      <c r="B6" s="16" t="s">
        <v>12</v>
      </c>
      <c r="C6" s="16" t="s">
        <v>13</v>
      </c>
      <c r="D6" s="16" t="s">
        <v>14</v>
      </c>
      <c r="E6" s="17" t="s">
        <v>15</v>
      </c>
      <c r="F6" s="16" t="s">
        <v>16</v>
      </c>
      <c r="G6" s="18" t="s">
        <v>17</v>
      </c>
    </row>
    <row r="7" spans="1:7">
      <c r="A7" s="19" t="s">
        <v>18</v>
      </c>
      <c r="B7" s="20" t="s">
        <v>1</v>
      </c>
      <c r="C7" s="21" t="s">
        <v>19</v>
      </c>
      <c r="D7" s="22"/>
      <c r="E7" s="23"/>
      <c r="F7" s="23"/>
      <c r="G7" s="24"/>
    </row>
    <row r="8" spans="1:7">
      <c r="A8" s="25">
        <v>1</v>
      </c>
      <c r="B8" s="26" t="s">
        <v>22</v>
      </c>
      <c r="C8" s="27" t="s">
        <v>23</v>
      </c>
      <c r="D8" s="28" t="s">
        <v>21</v>
      </c>
      <c r="E8" s="29">
        <v>3.84</v>
      </c>
      <c r="F8" s="29"/>
      <c r="G8" s="30">
        <f>E8*F8</f>
        <v>0</v>
      </c>
    </row>
    <row r="9" spans="1:7">
      <c r="A9" s="31"/>
      <c r="B9" s="32"/>
      <c r="C9" s="53" t="s">
        <v>351</v>
      </c>
      <c r="D9" s="54"/>
      <c r="E9" s="33">
        <v>3.84</v>
      </c>
      <c r="F9" s="34"/>
      <c r="G9" s="35"/>
    </row>
    <row r="10" spans="1:7">
      <c r="A10" s="25">
        <v>2</v>
      </c>
      <c r="B10" s="26" t="s">
        <v>243</v>
      </c>
      <c r="C10" s="27" t="s">
        <v>20</v>
      </c>
      <c r="D10" s="28" t="s">
        <v>21</v>
      </c>
      <c r="E10" s="29">
        <v>1.92</v>
      </c>
      <c r="F10" s="29"/>
      <c r="G10" s="30">
        <f>E10*F10</f>
        <v>0</v>
      </c>
    </row>
    <row r="11" spans="1:7">
      <c r="A11" s="31"/>
      <c r="B11" s="32"/>
      <c r="C11" s="53" t="s">
        <v>352</v>
      </c>
      <c r="D11" s="54"/>
      <c r="E11" s="33">
        <v>1.92</v>
      </c>
      <c r="F11" s="34"/>
      <c r="G11" s="35"/>
    </row>
    <row r="12" spans="1:7">
      <c r="A12" s="25">
        <v>3</v>
      </c>
      <c r="B12" s="26" t="s">
        <v>24</v>
      </c>
      <c r="C12" s="27" t="s">
        <v>25</v>
      </c>
      <c r="D12" s="28" t="s">
        <v>21</v>
      </c>
      <c r="E12" s="29">
        <v>2.1120000000000001</v>
      </c>
      <c r="F12" s="29"/>
      <c r="G12" s="30">
        <f>E12*F12</f>
        <v>0</v>
      </c>
    </row>
    <row r="13" spans="1:7">
      <c r="A13" s="31"/>
      <c r="B13" s="32"/>
      <c r="C13" s="53" t="s">
        <v>353</v>
      </c>
      <c r="D13" s="54"/>
      <c r="E13" s="33">
        <v>2.1120000000000001</v>
      </c>
      <c r="F13" s="34"/>
      <c r="G13" s="35"/>
    </row>
    <row r="14" spans="1:7" ht="22.5">
      <c r="A14" s="25">
        <v>4</v>
      </c>
      <c r="B14" s="26" t="s">
        <v>254</v>
      </c>
      <c r="C14" s="27" t="s">
        <v>255</v>
      </c>
      <c r="D14" s="28" t="s">
        <v>21</v>
      </c>
      <c r="E14" s="29">
        <v>1.28</v>
      </c>
      <c r="F14" s="29"/>
      <c r="G14" s="30">
        <f>E14*F14</f>
        <v>0</v>
      </c>
    </row>
    <row r="15" spans="1:7">
      <c r="A15" s="31"/>
      <c r="B15" s="32"/>
      <c r="C15" s="53" t="s">
        <v>354</v>
      </c>
      <c r="D15" s="54"/>
      <c r="E15" s="33">
        <v>1.28</v>
      </c>
      <c r="F15" s="34"/>
      <c r="G15" s="35"/>
    </row>
    <row r="16" spans="1:7">
      <c r="A16" s="25">
        <v>5</v>
      </c>
      <c r="B16" s="26" t="s">
        <v>26</v>
      </c>
      <c r="C16" s="27" t="s">
        <v>27</v>
      </c>
      <c r="D16" s="28" t="s">
        <v>21</v>
      </c>
      <c r="E16" s="29">
        <v>1.28</v>
      </c>
      <c r="F16" s="29"/>
      <c r="G16" s="30">
        <f>E16*F16</f>
        <v>0</v>
      </c>
    </row>
    <row r="17" spans="1:7">
      <c r="A17" s="25">
        <v>6</v>
      </c>
      <c r="B17" s="26" t="s">
        <v>261</v>
      </c>
      <c r="C17" s="27" t="s">
        <v>262</v>
      </c>
      <c r="D17" s="28" t="s">
        <v>21</v>
      </c>
      <c r="E17" s="29">
        <v>4.9151999999999996</v>
      </c>
      <c r="F17" s="29"/>
      <c r="G17" s="30">
        <f>E17*F17</f>
        <v>0</v>
      </c>
    </row>
    <row r="18" spans="1:7">
      <c r="A18" s="31"/>
      <c r="B18" s="32"/>
      <c r="C18" s="53" t="s">
        <v>355</v>
      </c>
      <c r="D18" s="54"/>
      <c r="E18" s="33">
        <v>4.9151999999999996</v>
      </c>
      <c r="F18" s="34"/>
      <c r="G18" s="35"/>
    </row>
    <row r="19" spans="1:7">
      <c r="A19" s="25">
        <v>7</v>
      </c>
      <c r="B19" s="26" t="s">
        <v>264</v>
      </c>
      <c r="C19" s="27" t="s">
        <v>265</v>
      </c>
      <c r="D19" s="28" t="s">
        <v>21</v>
      </c>
      <c r="E19" s="29">
        <v>0.96</v>
      </c>
      <c r="F19" s="29"/>
      <c r="G19" s="30">
        <f>E19*F19</f>
        <v>0</v>
      </c>
    </row>
    <row r="20" spans="1:7">
      <c r="A20" s="31"/>
      <c r="B20" s="32"/>
      <c r="C20" s="53" t="s">
        <v>356</v>
      </c>
      <c r="D20" s="54"/>
      <c r="E20" s="33">
        <v>0.96</v>
      </c>
      <c r="F20" s="34"/>
      <c r="G20" s="35"/>
    </row>
    <row r="21" spans="1:7">
      <c r="A21" s="25">
        <v>8</v>
      </c>
      <c r="B21" s="26" t="s">
        <v>28</v>
      </c>
      <c r="C21" s="27" t="s">
        <v>29</v>
      </c>
      <c r="D21" s="28" t="s">
        <v>21</v>
      </c>
      <c r="E21" s="29">
        <v>1.28</v>
      </c>
      <c r="F21" s="29"/>
      <c r="G21" s="30">
        <f>E21*F21</f>
        <v>0</v>
      </c>
    </row>
    <row r="22" spans="1:7">
      <c r="A22" s="25">
        <v>9</v>
      </c>
      <c r="B22" s="26" t="s">
        <v>273</v>
      </c>
      <c r="C22" s="27" t="s">
        <v>274</v>
      </c>
      <c r="D22" s="28" t="s">
        <v>271</v>
      </c>
      <c r="E22" s="29">
        <v>1.728</v>
      </c>
      <c r="F22" s="29"/>
      <c r="G22" s="30">
        <f>E22*F22</f>
        <v>0</v>
      </c>
    </row>
    <row r="23" spans="1:7">
      <c r="A23" s="31"/>
      <c r="B23" s="32"/>
      <c r="C23" s="53" t="s">
        <v>357</v>
      </c>
      <c r="D23" s="54"/>
      <c r="E23" s="33">
        <v>1.728</v>
      </c>
      <c r="F23" s="34"/>
      <c r="G23" s="35"/>
    </row>
    <row r="24" spans="1:7">
      <c r="A24" s="36"/>
      <c r="B24" s="37" t="s">
        <v>30</v>
      </c>
      <c r="C24" s="38" t="str">
        <f>CONCATENATE(B7," ",C7)</f>
        <v>1 Zemní práce</v>
      </c>
      <c r="D24" s="39"/>
      <c r="E24" s="40"/>
      <c r="F24" s="41"/>
      <c r="G24" s="42">
        <f>SUM(G7:G23)</f>
        <v>0</v>
      </c>
    </row>
    <row r="25" spans="1:7">
      <c r="A25" s="19" t="s">
        <v>18</v>
      </c>
      <c r="B25" s="20" t="s">
        <v>2</v>
      </c>
      <c r="C25" s="21" t="s">
        <v>34</v>
      </c>
      <c r="D25" s="22"/>
      <c r="E25" s="23"/>
      <c r="F25" s="23"/>
      <c r="G25" s="24"/>
    </row>
    <row r="26" spans="1:7">
      <c r="A26" s="25">
        <v>10</v>
      </c>
      <c r="B26" s="26" t="s">
        <v>276</v>
      </c>
      <c r="C26" s="27" t="s">
        <v>277</v>
      </c>
      <c r="D26" s="28" t="s">
        <v>21</v>
      </c>
      <c r="E26" s="29">
        <v>0.32</v>
      </c>
      <c r="F26" s="29"/>
      <c r="G26" s="30">
        <f>E26*F26</f>
        <v>0</v>
      </c>
    </row>
    <row r="27" spans="1:7">
      <c r="A27" s="31"/>
      <c r="B27" s="32"/>
      <c r="C27" s="53" t="s">
        <v>358</v>
      </c>
      <c r="D27" s="54"/>
      <c r="E27" s="33">
        <v>0.32</v>
      </c>
      <c r="F27" s="34"/>
      <c r="G27" s="35"/>
    </row>
    <row r="28" spans="1:7">
      <c r="A28" s="36"/>
      <c r="B28" s="37" t="s">
        <v>30</v>
      </c>
      <c r="C28" s="38" t="str">
        <f>CONCATENATE(B25," ",C25)</f>
        <v>4 Vodorovné konstrukce</v>
      </c>
      <c r="D28" s="39"/>
      <c r="E28" s="40"/>
      <c r="F28" s="41"/>
      <c r="G28" s="42">
        <f>SUM(G25:G27)</f>
        <v>0</v>
      </c>
    </row>
    <row r="29" spans="1:7">
      <c r="A29" s="19" t="s">
        <v>18</v>
      </c>
      <c r="B29" s="20" t="s">
        <v>4</v>
      </c>
      <c r="C29" s="21" t="s">
        <v>279</v>
      </c>
      <c r="D29" s="22"/>
      <c r="E29" s="23"/>
      <c r="F29" s="23"/>
      <c r="G29" s="24"/>
    </row>
    <row r="30" spans="1:7">
      <c r="A30" s="25">
        <v>11</v>
      </c>
      <c r="B30" s="26" t="s">
        <v>359</v>
      </c>
      <c r="C30" s="27" t="s">
        <v>360</v>
      </c>
      <c r="D30" s="28" t="s">
        <v>35</v>
      </c>
      <c r="E30" s="29">
        <v>4</v>
      </c>
      <c r="F30" s="29"/>
      <c r="G30" s="30">
        <f>E30*F30</f>
        <v>0</v>
      </c>
    </row>
    <row r="31" spans="1:7">
      <c r="A31" s="25">
        <v>12</v>
      </c>
      <c r="B31" s="26" t="s">
        <v>361</v>
      </c>
      <c r="C31" s="27" t="s">
        <v>362</v>
      </c>
      <c r="D31" s="28" t="s">
        <v>35</v>
      </c>
      <c r="E31" s="29">
        <v>4</v>
      </c>
      <c r="F31" s="29"/>
      <c r="G31" s="30">
        <f>E31*F31</f>
        <v>0</v>
      </c>
    </row>
    <row r="32" spans="1:7">
      <c r="A32" s="36"/>
      <c r="B32" s="37" t="s">
        <v>30</v>
      </c>
      <c r="C32" s="38" t="str">
        <f>CONCATENATE(B29," ",C29)</f>
        <v>8 Trubní vedení</v>
      </c>
      <c r="D32" s="39"/>
      <c r="E32" s="40"/>
      <c r="F32" s="41"/>
      <c r="G32" s="42">
        <f>SUM(G29:G31)</f>
        <v>0</v>
      </c>
    </row>
    <row r="33" spans="1:7">
      <c r="A33" s="19" t="s">
        <v>18</v>
      </c>
      <c r="B33" s="20" t="s">
        <v>37</v>
      </c>
      <c r="C33" s="21" t="s">
        <v>38</v>
      </c>
      <c r="D33" s="22"/>
      <c r="E33" s="23"/>
      <c r="F33" s="23"/>
      <c r="G33" s="24"/>
    </row>
    <row r="34" spans="1:7">
      <c r="A34" s="25">
        <v>13</v>
      </c>
      <c r="B34" s="26" t="s">
        <v>314</v>
      </c>
      <c r="C34" s="27" t="s">
        <v>315</v>
      </c>
      <c r="D34" s="28" t="s">
        <v>32</v>
      </c>
      <c r="E34" s="29">
        <v>2.093064</v>
      </c>
      <c r="F34" s="29"/>
      <c r="G34" s="30">
        <f>E34*F34</f>
        <v>0</v>
      </c>
    </row>
    <row r="35" spans="1:7">
      <c r="A35" s="36"/>
      <c r="B35" s="37" t="s">
        <v>30</v>
      </c>
      <c r="C35" s="38" t="str">
        <f>CONCATENATE(B33," ",C33)</f>
        <v>99 Staveništní přesun hmot</v>
      </c>
      <c r="D35" s="39"/>
      <c r="E35" s="40"/>
      <c r="F35" s="41"/>
      <c r="G35" s="42">
        <f>SUM(G33:G34)</f>
        <v>0</v>
      </c>
    </row>
    <row r="36" spans="1:7">
      <c r="A36" s="19" t="s">
        <v>18</v>
      </c>
      <c r="B36" s="20" t="s">
        <v>363</v>
      </c>
      <c r="C36" s="21" t="s">
        <v>364</v>
      </c>
      <c r="D36" s="22"/>
      <c r="E36" s="23"/>
      <c r="F36" s="23"/>
      <c r="G36" s="24"/>
    </row>
    <row r="37" spans="1:7">
      <c r="A37" s="25">
        <v>14</v>
      </c>
      <c r="B37" s="26" t="s">
        <v>365</v>
      </c>
      <c r="C37" s="27" t="s">
        <v>366</v>
      </c>
      <c r="D37" s="28" t="s">
        <v>39</v>
      </c>
      <c r="E37" s="29">
        <v>1</v>
      </c>
      <c r="F37" s="29"/>
      <c r="G37" s="30">
        <f t="shared" ref="G37:G46" si="0">E37*F37</f>
        <v>0</v>
      </c>
    </row>
    <row r="38" spans="1:7">
      <c r="A38" s="25">
        <v>15</v>
      </c>
      <c r="B38" s="26" t="s">
        <v>367</v>
      </c>
      <c r="C38" s="27" t="s">
        <v>368</v>
      </c>
      <c r="D38" s="28" t="s">
        <v>39</v>
      </c>
      <c r="E38" s="29">
        <v>1</v>
      </c>
      <c r="F38" s="29"/>
      <c r="G38" s="30">
        <f t="shared" si="0"/>
        <v>0</v>
      </c>
    </row>
    <row r="39" spans="1:7">
      <c r="A39" s="25">
        <v>16</v>
      </c>
      <c r="B39" s="26" t="s">
        <v>369</v>
      </c>
      <c r="C39" s="27" t="s">
        <v>370</v>
      </c>
      <c r="D39" s="28" t="s">
        <v>33</v>
      </c>
      <c r="E39" s="29">
        <v>1</v>
      </c>
      <c r="F39" s="29"/>
      <c r="G39" s="30">
        <f t="shared" si="0"/>
        <v>0</v>
      </c>
    </row>
    <row r="40" spans="1:7">
      <c r="A40" s="25">
        <v>17</v>
      </c>
      <c r="B40" s="26" t="s">
        <v>371</v>
      </c>
      <c r="C40" s="27" t="s">
        <v>372</v>
      </c>
      <c r="D40" s="28" t="s">
        <v>33</v>
      </c>
      <c r="E40" s="29">
        <v>1</v>
      </c>
      <c r="F40" s="29"/>
      <c r="G40" s="30">
        <f t="shared" si="0"/>
        <v>0</v>
      </c>
    </row>
    <row r="41" spans="1:7">
      <c r="A41" s="25">
        <v>18</v>
      </c>
      <c r="B41" s="26" t="s">
        <v>373</v>
      </c>
      <c r="C41" s="27" t="s">
        <v>374</v>
      </c>
      <c r="D41" s="28" t="s">
        <v>33</v>
      </c>
      <c r="E41" s="29">
        <v>1</v>
      </c>
      <c r="F41" s="29"/>
      <c r="G41" s="30">
        <f t="shared" si="0"/>
        <v>0</v>
      </c>
    </row>
    <row r="42" spans="1:7">
      <c r="A42" s="25">
        <v>19</v>
      </c>
      <c r="B42" s="26" t="s">
        <v>375</v>
      </c>
      <c r="C42" s="27" t="s">
        <v>376</v>
      </c>
      <c r="D42" s="28" t="s">
        <v>33</v>
      </c>
      <c r="E42" s="29">
        <v>1</v>
      </c>
      <c r="F42" s="29"/>
      <c r="G42" s="30">
        <f t="shared" si="0"/>
        <v>0</v>
      </c>
    </row>
    <row r="43" spans="1:7">
      <c r="A43" s="25">
        <v>20</v>
      </c>
      <c r="B43" s="26" t="s">
        <v>377</v>
      </c>
      <c r="C43" s="27" t="s">
        <v>378</v>
      </c>
      <c r="D43" s="28" t="s">
        <v>33</v>
      </c>
      <c r="E43" s="29">
        <v>1</v>
      </c>
      <c r="F43" s="29"/>
      <c r="G43" s="30">
        <f t="shared" si="0"/>
        <v>0</v>
      </c>
    </row>
    <row r="44" spans="1:7">
      <c r="A44" s="25">
        <v>21</v>
      </c>
      <c r="B44" s="26" t="s">
        <v>379</v>
      </c>
      <c r="C44" s="27" t="s">
        <v>380</v>
      </c>
      <c r="D44" s="28" t="s">
        <v>33</v>
      </c>
      <c r="E44" s="29">
        <v>1</v>
      </c>
      <c r="F44" s="29"/>
      <c r="G44" s="30">
        <f t="shared" si="0"/>
        <v>0</v>
      </c>
    </row>
    <row r="45" spans="1:7">
      <c r="A45" s="25">
        <v>22</v>
      </c>
      <c r="B45" s="26" t="s">
        <v>381</v>
      </c>
      <c r="C45" s="27" t="s">
        <v>382</v>
      </c>
      <c r="D45" s="28" t="s">
        <v>33</v>
      </c>
      <c r="E45" s="29">
        <v>1</v>
      </c>
      <c r="F45" s="29"/>
      <c r="G45" s="30">
        <f t="shared" si="0"/>
        <v>0</v>
      </c>
    </row>
    <row r="46" spans="1:7">
      <c r="A46" s="25">
        <v>23</v>
      </c>
      <c r="B46" s="26" t="s">
        <v>36</v>
      </c>
      <c r="C46" s="27" t="s">
        <v>383</v>
      </c>
      <c r="D46" s="28" t="s">
        <v>39</v>
      </c>
      <c r="E46" s="29">
        <v>1</v>
      </c>
      <c r="F46" s="29"/>
      <c r="G46" s="30">
        <f t="shared" si="0"/>
        <v>0</v>
      </c>
    </row>
    <row r="47" spans="1:7">
      <c r="A47" s="36"/>
      <c r="B47" s="37" t="s">
        <v>30</v>
      </c>
      <c r="C47" s="38" t="str">
        <f>CONCATENATE(B36," ",C36)</f>
        <v>723 Vnitřní plynovod</v>
      </c>
      <c r="D47" s="39"/>
      <c r="E47" s="40"/>
      <c r="F47" s="41"/>
      <c r="G47" s="42">
        <f>SUM(G36:G46)</f>
        <v>0</v>
      </c>
    </row>
    <row r="48" spans="1:7">
      <c r="A48" s="19" t="s">
        <v>18</v>
      </c>
      <c r="B48" s="20" t="s">
        <v>41</v>
      </c>
      <c r="C48" s="21" t="s">
        <v>42</v>
      </c>
      <c r="D48" s="22"/>
      <c r="E48" s="23"/>
      <c r="F48" s="23"/>
      <c r="G48" s="24"/>
    </row>
    <row r="49" spans="1:7">
      <c r="A49" s="25">
        <v>24</v>
      </c>
      <c r="B49" s="26" t="s">
        <v>349</v>
      </c>
      <c r="C49" s="27" t="s">
        <v>350</v>
      </c>
      <c r="D49" s="28" t="s">
        <v>35</v>
      </c>
      <c r="E49" s="29">
        <v>4</v>
      </c>
      <c r="F49" s="29"/>
      <c r="G49" s="30">
        <f>E49*F49</f>
        <v>0</v>
      </c>
    </row>
    <row r="50" spans="1:7">
      <c r="A50" s="25">
        <v>25</v>
      </c>
      <c r="B50" s="26" t="s">
        <v>44</v>
      </c>
      <c r="C50" s="27" t="s">
        <v>45</v>
      </c>
      <c r="D50" s="28" t="s">
        <v>43</v>
      </c>
      <c r="E50" s="29">
        <v>10</v>
      </c>
      <c r="F50" s="29"/>
      <c r="G50" s="30">
        <f>E50*F50</f>
        <v>0</v>
      </c>
    </row>
    <row r="51" spans="1:7">
      <c r="A51" s="36"/>
      <c r="B51" s="37" t="s">
        <v>30</v>
      </c>
      <c r="C51" s="38" t="str">
        <f>CONCATENATE(B48," ",C48)</f>
        <v>M21 Elektromontáže</v>
      </c>
      <c r="D51" s="39"/>
      <c r="E51" s="40"/>
      <c r="F51" s="41"/>
      <c r="G51" s="42">
        <f>SUM(G48:G50)</f>
        <v>0</v>
      </c>
    </row>
    <row r="53" spans="1:7">
      <c r="C53" s="48" t="s">
        <v>40</v>
      </c>
      <c r="G53" s="49">
        <f>SUM(G51,G47,G35,G32,G28,G24)</f>
        <v>0</v>
      </c>
    </row>
  </sheetData>
  <mergeCells count="12">
    <mergeCell ref="C11:D11"/>
    <mergeCell ref="A1:G1"/>
    <mergeCell ref="A3:B3"/>
    <mergeCell ref="A4:B4"/>
    <mergeCell ref="E4:G4"/>
    <mergeCell ref="C9:D9"/>
    <mergeCell ref="C27:D27"/>
    <mergeCell ref="C18:D18"/>
    <mergeCell ref="C23:D23"/>
    <mergeCell ref="C13:D13"/>
    <mergeCell ref="C15:D15"/>
    <mergeCell ref="C20:D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SO01-4.1</vt:lpstr>
      <vt:lpstr>SO01-4.2</vt:lpstr>
      <vt:lpstr>SO01-4.3</vt:lpstr>
      <vt:lpstr>SO01-4.4</vt:lpstr>
      <vt:lpstr>SO01-4.5</vt:lpstr>
      <vt:lpstr>SO04</vt:lpstr>
      <vt:lpstr>SO05</vt:lpstr>
      <vt:lpstr>SO06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ŠENK-ASUS</dc:creator>
  <cp:lastModifiedBy>ŠENK-ASUS</cp:lastModifiedBy>
  <cp:lastPrinted>2016-10-17T07:24:45Z</cp:lastPrinted>
  <dcterms:created xsi:type="dcterms:W3CDTF">2016-10-16T18:31:45Z</dcterms:created>
  <dcterms:modified xsi:type="dcterms:W3CDTF">2017-01-04T09:47:34Z</dcterms:modified>
</cp:coreProperties>
</file>