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 activeTab="3"/>
  </bookViews>
  <sheets>
    <sheet name="Krycí list 1" sheetId="4" r:id="rId1"/>
    <sheet name="Krycí list" sheetId="1" r:id="rId2"/>
    <sheet name="Rekapitulace" sheetId="2" r:id="rId3"/>
    <sheet name="Položky" sheetId="3" r:id="rId4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Rekapitulace!$G$20</definedName>
    <definedName name="Dodavka0">Položky!#REF!</definedName>
    <definedName name="HSV">Rekapitulace!$E$20</definedName>
    <definedName name="HSV0">Položky!#REF!</definedName>
    <definedName name="HZS">Rekapitulace!$I$20</definedName>
    <definedName name="HZS0">Položky!#REF!</definedName>
    <definedName name="JKSO">'Krycí list'!$F$4</definedName>
    <definedName name="MJ">'Krycí list'!$G$4</definedName>
    <definedName name="Mont">Rekapitulace!$H$20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3">Položky!$1:$6</definedName>
    <definedName name="_xlnm.Print_Titles" localSheetId="2">Rekapitulace!$1:$6</definedName>
    <definedName name="Objednatel">'Krycí list'!$C$8</definedName>
    <definedName name="_xlnm.Print_Area" localSheetId="1">'Krycí list'!$A$1:$G$45</definedName>
    <definedName name="_xlnm.Print_Area" localSheetId="3">Položky!$A$1:$K$91</definedName>
    <definedName name="_xlnm.Print_Area" localSheetId="2">Rekapitulace!$A$1:$I$26</definedName>
    <definedName name="PocetMJ">'Krycí list'!$G$7</definedName>
    <definedName name="Poznamka">'Krycí list'!$B$37</definedName>
    <definedName name="Projektant">'Krycí list'!$C$7</definedName>
    <definedName name="PSV">Rekapitulace!$F$20</definedName>
    <definedName name="PSV0">Položky!#REF!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3" hidden="1">0</definedName>
    <definedName name="solver_num" localSheetId="3" hidden="1">0</definedName>
    <definedName name="solver_opt" localSheetId="3" hidden="1">Položky!#REF!</definedName>
    <definedName name="solver_typ" localSheetId="3" hidden="1">1</definedName>
    <definedName name="solver_val" localSheetId="3" hidden="1">0</definedName>
    <definedName name="Typ">Položky!#REF!</definedName>
    <definedName name="VRN">Rekapitulace!$H$26</definedName>
    <definedName name="VRNKc">Rekapitulace!$E$25</definedName>
    <definedName name="VRNnazev">Rekapitulace!$A$25</definedName>
    <definedName name="VRNproc">Rekapitulace!$F$25</definedName>
    <definedName name="VRNzakl">Rekapitulace!$G$25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45621"/>
</workbook>
</file>

<file path=xl/calcChain.xml><?xml version="1.0" encoding="utf-8"?>
<calcChain xmlns="http://schemas.openxmlformats.org/spreadsheetml/2006/main">
  <c r="BG90" i="3" l="1"/>
  <c r="BF90" i="3"/>
  <c r="BE90" i="3"/>
  <c r="BC90" i="3"/>
  <c r="K90" i="3"/>
  <c r="I90" i="3"/>
  <c r="G90" i="3"/>
  <c r="BD90" i="3" s="1"/>
  <c r="BD91" i="3" s="1"/>
  <c r="F19" i="2" s="1"/>
  <c r="B19" i="2"/>
  <c r="A19" i="2"/>
  <c r="BG91" i="3"/>
  <c r="I19" i="2" s="1"/>
  <c r="BF91" i="3"/>
  <c r="H19" i="2" s="1"/>
  <c r="BE91" i="3"/>
  <c r="G19" i="2" s="1"/>
  <c r="BC91" i="3"/>
  <c r="E19" i="2" s="1"/>
  <c r="K91" i="3"/>
  <c r="I91" i="3"/>
  <c r="G91" i="3"/>
  <c r="C91" i="3"/>
  <c r="BG87" i="3"/>
  <c r="BF87" i="3"/>
  <c r="BF88" i="3" s="1"/>
  <c r="H18" i="2" s="1"/>
  <c r="BE87" i="3"/>
  <c r="BC87" i="3"/>
  <c r="K87" i="3"/>
  <c r="K88" i="3" s="1"/>
  <c r="I87" i="3"/>
  <c r="I88" i="3" s="1"/>
  <c r="G87" i="3"/>
  <c r="BD87" i="3" s="1"/>
  <c r="BD88" i="3" s="1"/>
  <c r="F18" i="2" s="1"/>
  <c r="B18" i="2"/>
  <c r="A18" i="2"/>
  <c r="BG88" i="3"/>
  <c r="I18" i="2" s="1"/>
  <c r="BE88" i="3"/>
  <c r="G18" i="2" s="1"/>
  <c r="BC88" i="3"/>
  <c r="E18" i="2" s="1"/>
  <c r="C88" i="3"/>
  <c r="BG84" i="3"/>
  <c r="BF84" i="3"/>
  <c r="BF85" i="3" s="1"/>
  <c r="H17" i="2" s="1"/>
  <c r="BE84" i="3"/>
  <c r="BC84" i="3"/>
  <c r="K84" i="3"/>
  <c r="K85" i="3" s="1"/>
  <c r="I84" i="3"/>
  <c r="I85" i="3" s="1"/>
  <c r="G84" i="3"/>
  <c r="BD84" i="3" s="1"/>
  <c r="BD85" i="3" s="1"/>
  <c r="F17" i="2" s="1"/>
  <c r="B17" i="2"/>
  <c r="A17" i="2"/>
  <c r="BG85" i="3"/>
  <c r="I17" i="2" s="1"/>
  <c r="BE85" i="3"/>
  <c r="G17" i="2" s="1"/>
  <c r="BC85" i="3"/>
  <c r="E17" i="2" s="1"/>
  <c r="C85" i="3"/>
  <c r="BG81" i="3"/>
  <c r="BF81" i="3"/>
  <c r="BF82" i="3" s="1"/>
  <c r="H16" i="2" s="1"/>
  <c r="BE81" i="3"/>
  <c r="BC81" i="3"/>
  <c r="K81" i="3"/>
  <c r="K82" i="3" s="1"/>
  <c r="I81" i="3"/>
  <c r="I82" i="3" s="1"/>
  <c r="G81" i="3"/>
  <c r="BD81" i="3" s="1"/>
  <c r="BD82" i="3" s="1"/>
  <c r="F16" i="2" s="1"/>
  <c r="B16" i="2"/>
  <c r="A16" i="2"/>
  <c r="BG82" i="3"/>
  <c r="I16" i="2" s="1"/>
  <c r="BE82" i="3"/>
  <c r="G16" i="2" s="1"/>
  <c r="BC82" i="3"/>
  <c r="E16" i="2" s="1"/>
  <c r="C82" i="3"/>
  <c r="BG78" i="3"/>
  <c r="BF78" i="3"/>
  <c r="BE78" i="3"/>
  <c r="BC78" i="3"/>
  <c r="K78" i="3"/>
  <c r="I78" i="3"/>
  <c r="G78" i="3"/>
  <c r="BD78" i="3" s="1"/>
  <c r="BG77" i="3"/>
  <c r="BF77" i="3"/>
  <c r="BE77" i="3"/>
  <c r="BC77" i="3"/>
  <c r="K77" i="3"/>
  <c r="I77" i="3"/>
  <c r="G77" i="3"/>
  <c r="BD77" i="3" s="1"/>
  <c r="BG76" i="3"/>
  <c r="BF76" i="3"/>
  <c r="BE76" i="3"/>
  <c r="BC76" i="3"/>
  <c r="K76" i="3"/>
  <c r="I76" i="3"/>
  <c r="G76" i="3"/>
  <c r="BD76" i="3" s="1"/>
  <c r="BG75" i="3"/>
  <c r="BF75" i="3"/>
  <c r="BE75" i="3"/>
  <c r="BC75" i="3"/>
  <c r="K75" i="3"/>
  <c r="I75" i="3"/>
  <c r="G75" i="3"/>
  <c r="BD75" i="3" s="1"/>
  <c r="BG74" i="3"/>
  <c r="BF74" i="3"/>
  <c r="BE74" i="3"/>
  <c r="BC74" i="3"/>
  <c r="K74" i="3"/>
  <c r="I74" i="3"/>
  <c r="G74" i="3"/>
  <c r="BD74" i="3" s="1"/>
  <c r="BG73" i="3"/>
  <c r="BF73" i="3"/>
  <c r="BE73" i="3"/>
  <c r="BC73" i="3"/>
  <c r="K73" i="3"/>
  <c r="I73" i="3"/>
  <c r="G73" i="3"/>
  <c r="BD73" i="3" s="1"/>
  <c r="BG72" i="3"/>
  <c r="BF72" i="3"/>
  <c r="BE72" i="3"/>
  <c r="BC72" i="3"/>
  <c r="K72" i="3"/>
  <c r="I72" i="3"/>
  <c r="G72" i="3"/>
  <c r="BD72" i="3" s="1"/>
  <c r="BG71" i="3"/>
  <c r="BF71" i="3"/>
  <c r="BE71" i="3"/>
  <c r="BC71" i="3"/>
  <c r="K71" i="3"/>
  <c r="I71" i="3"/>
  <c r="G71" i="3"/>
  <c r="BD71" i="3" s="1"/>
  <c r="BG70" i="3"/>
  <c r="BF70" i="3"/>
  <c r="BE70" i="3"/>
  <c r="BC70" i="3"/>
  <c r="K70" i="3"/>
  <c r="I70" i="3"/>
  <c r="G70" i="3"/>
  <c r="BD70" i="3" s="1"/>
  <c r="BG69" i="3"/>
  <c r="BF69" i="3"/>
  <c r="BE69" i="3"/>
  <c r="BC69" i="3"/>
  <c r="K69" i="3"/>
  <c r="I69" i="3"/>
  <c r="G69" i="3"/>
  <c r="BD69" i="3" s="1"/>
  <c r="BG68" i="3"/>
  <c r="BF68" i="3"/>
  <c r="BE68" i="3"/>
  <c r="BC68" i="3"/>
  <c r="K68" i="3"/>
  <c r="I68" i="3"/>
  <c r="G68" i="3"/>
  <c r="BD68" i="3" s="1"/>
  <c r="BG67" i="3"/>
  <c r="BF67" i="3"/>
  <c r="BE67" i="3"/>
  <c r="BC67" i="3"/>
  <c r="K67" i="3"/>
  <c r="I67" i="3"/>
  <c r="G67" i="3"/>
  <c r="BD67" i="3" s="1"/>
  <c r="BG66" i="3"/>
  <c r="BF66" i="3"/>
  <c r="BE66" i="3"/>
  <c r="BC66" i="3"/>
  <c r="K66" i="3"/>
  <c r="I66" i="3"/>
  <c r="G66" i="3"/>
  <c r="BD66" i="3" s="1"/>
  <c r="BG65" i="3"/>
  <c r="BF65" i="3"/>
  <c r="BE65" i="3"/>
  <c r="BC65" i="3"/>
  <c r="K65" i="3"/>
  <c r="I65" i="3"/>
  <c r="G65" i="3"/>
  <c r="BD65" i="3" s="1"/>
  <c r="BG64" i="3"/>
  <c r="BF64" i="3"/>
  <c r="BE64" i="3"/>
  <c r="BC64" i="3"/>
  <c r="K64" i="3"/>
  <c r="I64" i="3"/>
  <c r="G64" i="3"/>
  <c r="BD64" i="3" s="1"/>
  <c r="BG63" i="3"/>
  <c r="BF63" i="3"/>
  <c r="BE63" i="3"/>
  <c r="BC63" i="3"/>
  <c r="K63" i="3"/>
  <c r="I63" i="3"/>
  <c r="G63" i="3"/>
  <c r="BD63" i="3" s="1"/>
  <c r="BG62" i="3"/>
  <c r="BF62" i="3"/>
  <c r="BE62" i="3"/>
  <c r="BC62" i="3"/>
  <c r="K62" i="3"/>
  <c r="I62" i="3"/>
  <c r="G62" i="3"/>
  <c r="BD62" i="3" s="1"/>
  <c r="BG61" i="3"/>
  <c r="BF61" i="3"/>
  <c r="BE61" i="3"/>
  <c r="BC61" i="3"/>
  <c r="K61" i="3"/>
  <c r="I61" i="3"/>
  <c r="G61" i="3"/>
  <c r="BD61" i="3" s="1"/>
  <c r="BG60" i="3"/>
  <c r="BF60" i="3"/>
  <c r="BE60" i="3"/>
  <c r="BC60" i="3"/>
  <c r="K60" i="3"/>
  <c r="I60" i="3"/>
  <c r="G60" i="3"/>
  <c r="BD60" i="3" s="1"/>
  <c r="B15" i="2"/>
  <c r="A15" i="2"/>
  <c r="BG79" i="3"/>
  <c r="I15" i="2" s="1"/>
  <c r="BF79" i="3"/>
  <c r="H15" i="2" s="1"/>
  <c r="BE79" i="3"/>
  <c r="G15" i="2" s="1"/>
  <c r="BC79" i="3"/>
  <c r="E15" i="2" s="1"/>
  <c r="K79" i="3"/>
  <c r="I79" i="3"/>
  <c r="G79" i="3"/>
  <c r="C79" i="3"/>
  <c r="BG57" i="3"/>
  <c r="BF57" i="3"/>
  <c r="BE57" i="3"/>
  <c r="BC57" i="3"/>
  <c r="K57" i="3"/>
  <c r="I57" i="3"/>
  <c r="G57" i="3"/>
  <c r="BD57" i="3" s="1"/>
  <c r="BG56" i="3"/>
  <c r="BF56" i="3"/>
  <c r="BE56" i="3"/>
  <c r="BC56" i="3"/>
  <c r="K56" i="3"/>
  <c r="I56" i="3"/>
  <c r="G56" i="3"/>
  <c r="BD56" i="3" s="1"/>
  <c r="BG55" i="3"/>
  <c r="BF55" i="3"/>
  <c r="BE55" i="3"/>
  <c r="BC55" i="3"/>
  <c r="K55" i="3"/>
  <c r="I55" i="3"/>
  <c r="G55" i="3"/>
  <c r="BD55" i="3" s="1"/>
  <c r="BG54" i="3"/>
  <c r="BF54" i="3"/>
  <c r="BE54" i="3"/>
  <c r="BC54" i="3"/>
  <c r="K54" i="3"/>
  <c r="I54" i="3"/>
  <c r="G54" i="3"/>
  <c r="BD54" i="3" s="1"/>
  <c r="BG53" i="3"/>
  <c r="BF53" i="3"/>
  <c r="BE53" i="3"/>
  <c r="BC53" i="3"/>
  <c r="K53" i="3"/>
  <c r="I53" i="3"/>
  <c r="G53" i="3"/>
  <c r="BD53" i="3" s="1"/>
  <c r="BG52" i="3"/>
  <c r="BF52" i="3"/>
  <c r="BE52" i="3"/>
  <c r="BC52" i="3"/>
  <c r="K52" i="3"/>
  <c r="I52" i="3"/>
  <c r="G52" i="3"/>
  <c r="BD52" i="3" s="1"/>
  <c r="BD58" i="3" s="1"/>
  <c r="F14" i="2" s="1"/>
  <c r="B14" i="2"/>
  <c r="A14" i="2"/>
  <c r="BG58" i="3"/>
  <c r="I14" i="2" s="1"/>
  <c r="BF58" i="3"/>
  <c r="H14" i="2" s="1"/>
  <c r="BE58" i="3"/>
  <c r="G14" i="2" s="1"/>
  <c r="BC58" i="3"/>
  <c r="E14" i="2" s="1"/>
  <c r="K58" i="3"/>
  <c r="I58" i="3"/>
  <c r="G58" i="3"/>
  <c r="C58" i="3"/>
  <c r="BG49" i="3"/>
  <c r="BF49" i="3"/>
  <c r="BE49" i="3"/>
  <c r="BC49" i="3"/>
  <c r="K49" i="3"/>
  <c r="I49" i="3"/>
  <c r="G49" i="3"/>
  <c r="BD49" i="3" s="1"/>
  <c r="BG48" i="3"/>
  <c r="BF48" i="3"/>
  <c r="BE48" i="3"/>
  <c r="BC48" i="3"/>
  <c r="K48" i="3"/>
  <c r="I48" i="3"/>
  <c r="G48" i="3"/>
  <c r="BD48" i="3" s="1"/>
  <c r="BG47" i="3"/>
  <c r="BF47" i="3"/>
  <c r="BE47" i="3"/>
  <c r="BC47" i="3"/>
  <c r="K47" i="3"/>
  <c r="I47" i="3"/>
  <c r="G47" i="3"/>
  <c r="BD47" i="3" s="1"/>
  <c r="BG46" i="3"/>
  <c r="BF46" i="3"/>
  <c r="BE46" i="3"/>
  <c r="BC46" i="3"/>
  <c r="K46" i="3"/>
  <c r="I46" i="3"/>
  <c r="G46" i="3"/>
  <c r="BD46" i="3" s="1"/>
  <c r="BG45" i="3"/>
  <c r="BF45" i="3"/>
  <c r="BE45" i="3"/>
  <c r="BC45" i="3"/>
  <c r="K45" i="3"/>
  <c r="I45" i="3"/>
  <c r="G45" i="3"/>
  <c r="BD45" i="3" s="1"/>
  <c r="BG44" i="3"/>
  <c r="BF44" i="3"/>
  <c r="BE44" i="3"/>
  <c r="BC44" i="3"/>
  <c r="K44" i="3"/>
  <c r="I44" i="3"/>
  <c r="G44" i="3"/>
  <c r="BD44" i="3" s="1"/>
  <c r="BG43" i="3"/>
  <c r="BF43" i="3"/>
  <c r="BE43" i="3"/>
  <c r="BC43" i="3"/>
  <c r="K43" i="3"/>
  <c r="I43" i="3"/>
  <c r="G43" i="3"/>
  <c r="BD43" i="3" s="1"/>
  <c r="BG42" i="3"/>
  <c r="BF42" i="3"/>
  <c r="BE42" i="3"/>
  <c r="BC42" i="3"/>
  <c r="K42" i="3"/>
  <c r="I42" i="3"/>
  <c r="G42" i="3"/>
  <c r="BD42" i="3" s="1"/>
  <c r="BG41" i="3"/>
  <c r="BF41" i="3"/>
  <c r="BE41" i="3"/>
  <c r="BC41" i="3"/>
  <c r="K41" i="3"/>
  <c r="I41" i="3"/>
  <c r="G41" i="3"/>
  <c r="BD41" i="3" s="1"/>
  <c r="BG40" i="3"/>
  <c r="BF40" i="3"/>
  <c r="BE40" i="3"/>
  <c r="BC40" i="3"/>
  <c r="K40" i="3"/>
  <c r="I40" i="3"/>
  <c r="G40" i="3"/>
  <c r="BD40" i="3" s="1"/>
  <c r="BG39" i="3"/>
  <c r="BF39" i="3"/>
  <c r="BE39" i="3"/>
  <c r="BC39" i="3"/>
  <c r="K39" i="3"/>
  <c r="I39" i="3"/>
  <c r="G39" i="3"/>
  <c r="BD39" i="3" s="1"/>
  <c r="BG38" i="3"/>
  <c r="BF38" i="3"/>
  <c r="BE38" i="3"/>
  <c r="BC38" i="3"/>
  <c r="K38" i="3"/>
  <c r="I38" i="3"/>
  <c r="G38" i="3"/>
  <c r="BD38" i="3" s="1"/>
  <c r="BD50" i="3" s="1"/>
  <c r="F13" i="2" s="1"/>
  <c r="B13" i="2"/>
  <c r="A13" i="2"/>
  <c r="BG50" i="3"/>
  <c r="I13" i="2" s="1"/>
  <c r="BF50" i="3"/>
  <c r="H13" i="2" s="1"/>
  <c r="BE50" i="3"/>
  <c r="G13" i="2" s="1"/>
  <c r="BC50" i="3"/>
  <c r="E13" i="2" s="1"/>
  <c r="K50" i="3"/>
  <c r="I50" i="3"/>
  <c r="G50" i="3"/>
  <c r="C50" i="3"/>
  <c r="BG35" i="3"/>
  <c r="BF35" i="3"/>
  <c r="BE35" i="3"/>
  <c r="BC35" i="3"/>
  <c r="K35" i="3"/>
  <c r="I35" i="3"/>
  <c r="G35" i="3"/>
  <c r="BD35" i="3" s="1"/>
  <c r="BG34" i="3"/>
  <c r="BF34" i="3"/>
  <c r="BE34" i="3"/>
  <c r="BC34" i="3"/>
  <c r="K34" i="3"/>
  <c r="I34" i="3"/>
  <c r="G34" i="3"/>
  <c r="BD34" i="3" s="1"/>
  <c r="BG33" i="3"/>
  <c r="BF33" i="3"/>
  <c r="BE33" i="3"/>
  <c r="BC33" i="3"/>
  <c r="K33" i="3"/>
  <c r="I33" i="3"/>
  <c r="G33" i="3"/>
  <c r="BD33" i="3" s="1"/>
  <c r="B12" i="2"/>
  <c r="A12" i="2"/>
  <c r="BG36" i="3"/>
  <c r="I12" i="2" s="1"/>
  <c r="BF36" i="3"/>
  <c r="H12" i="2" s="1"/>
  <c r="BE36" i="3"/>
  <c r="G12" i="2" s="1"/>
  <c r="BC36" i="3"/>
  <c r="E12" i="2" s="1"/>
  <c r="K36" i="3"/>
  <c r="I36" i="3"/>
  <c r="G36" i="3"/>
  <c r="C36" i="3"/>
  <c r="BG30" i="3"/>
  <c r="BF30" i="3"/>
  <c r="BE30" i="3"/>
  <c r="BD30" i="3"/>
  <c r="K30" i="3"/>
  <c r="I30" i="3"/>
  <c r="G30" i="3"/>
  <c r="BC30" i="3" s="1"/>
  <c r="BG29" i="3"/>
  <c r="BF29" i="3"/>
  <c r="BE29" i="3"/>
  <c r="BD29" i="3"/>
  <c r="K29" i="3"/>
  <c r="I29" i="3"/>
  <c r="G29" i="3"/>
  <c r="BC29" i="3" s="1"/>
  <c r="BG28" i="3"/>
  <c r="BF28" i="3"/>
  <c r="BE28" i="3"/>
  <c r="BD28" i="3"/>
  <c r="K28" i="3"/>
  <c r="I28" i="3"/>
  <c r="G28" i="3"/>
  <c r="BC28" i="3" s="1"/>
  <c r="BC31" i="3" s="1"/>
  <c r="E11" i="2" s="1"/>
  <c r="B11" i="2"/>
  <c r="A11" i="2"/>
  <c r="BG31" i="3"/>
  <c r="I11" i="2" s="1"/>
  <c r="BF31" i="3"/>
  <c r="H11" i="2" s="1"/>
  <c r="BE31" i="3"/>
  <c r="G11" i="2" s="1"/>
  <c r="BD31" i="3"/>
  <c r="F11" i="2" s="1"/>
  <c r="K31" i="3"/>
  <c r="I31" i="3"/>
  <c r="G31" i="3"/>
  <c r="C31" i="3"/>
  <c r="BG25" i="3"/>
  <c r="BF25" i="3"/>
  <c r="BE25" i="3"/>
  <c r="BD25" i="3"/>
  <c r="K25" i="3"/>
  <c r="I25" i="3"/>
  <c r="G25" i="3"/>
  <c r="BC25" i="3" s="1"/>
  <c r="BG24" i="3"/>
  <c r="BF24" i="3"/>
  <c r="BE24" i="3"/>
  <c r="BD24" i="3"/>
  <c r="K24" i="3"/>
  <c r="I24" i="3"/>
  <c r="G24" i="3"/>
  <c r="BC24" i="3" s="1"/>
  <c r="BG23" i="3"/>
  <c r="BF23" i="3"/>
  <c r="BE23" i="3"/>
  <c r="BD23" i="3"/>
  <c r="K23" i="3"/>
  <c r="I23" i="3"/>
  <c r="G23" i="3"/>
  <c r="BC23" i="3" s="1"/>
  <c r="BG22" i="3"/>
  <c r="BF22" i="3"/>
  <c r="BE22" i="3"/>
  <c r="BD22" i="3"/>
  <c r="K22" i="3"/>
  <c r="I22" i="3"/>
  <c r="G22" i="3"/>
  <c r="BC22" i="3" s="1"/>
  <c r="BG21" i="3"/>
  <c r="BF21" i="3"/>
  <c r="BE21" i="3"/>
  <c r="BD21" i="3"/>
  <c r="K21" i="3"/>
  <c r="I21" i="3"/>
  <c r="G21" i="3"/>
  <c r="BC21" i="3" s="1"/>
  <c r="BG20" i="3"/>
  <c r="BF20" i="3"/>
  <c r="BE20" i="3"/>
  <c r="BD20" i="3"/>
  <c r="K20" i="3"/>
  <c r="I20" i="3"/>
  <c r="G20" i="3"/>
  <c r="BC20" i="3" s="1"/>
  <c r="BG19" i="3"/>
  <c r="BF19" i="3"/>
  <c r="BE19" i="3"/>
  <c r="BD19" i="3"/>
  <c r="K19" i="3"/>
  <c r="I19" i="3"/>
  <c r="G19" i="3"/>
  <c r="BC19" i="3" s="1"/>
  <c r="BG18" i="3"/>
  <c r="BF18" i="3"/>
  <c r="BE18" i="3"/>
  <c r="BD18" i="3"/>
  <c r="K18" i="3"/>
  <c r="I18" i="3"/>
  <c r="G18" i="3"/>
  <c r="BC18" i="3" s="1"/>
  <c r="B10" i="2"/>
  <c r="A10" i="2"/>
  <c r="BG26" i="3"/>
  <c r="I10" i="2" s="1"/>
  <c r="BF26" i="3"/>
  <c r="H10" i="2" s="1"/>
  <c r="BE26" i="3"/>
  <c r="G10" i="2" s="1"/>
  <c r="BD26" i="3"/>
  <c r="F10" i="2" s="1"/>
  <c r="K26" i="3"/>
  <c r="I26" i="3"/>
  <c r="G26" i="3"/>
  <c r="C26" i="3"/>
  <c r="BG15" i="3"/>
  <c r="BF15" i="3"/>
  <c r="BE15" i="3"/>
  <c r="BD15" i="3"/>
  <c r="K15" i="3"/>
  <c r="I15" i="3"/>
  <c r="G15" i="3"/>
  <c r="BC15" i="3" s="1"/>
  <c r="BG14" i="3"/>
  <c r="BF14" i="3"/>
  <c r="BE14" i="3"/>
  <c r="BD14" i="3"/>
  <c r="K14" i="3"/>
  <c r="I14" i="3"/>
  <c r="G14" i="3"/>
  <c r="BC14" i="3" s="1"/>
  <c r="BC16" i="3" s="1"/>
  <c r="E9" i="2" s="1"/>
  <c r="B9" i="2"/>
  <c r="A9" i="2"/>
  <c r="BG16" i="3"/>
  <c r="I9" i="2" s="1"/>
  <c r="BF16" i="3"/>
  <c r="H9" i="2" s="1"/>
  <c r="BE16" i="3"/>
  <c r="G9" i="2" s="1"/>
  <c r="BD16" i="3"/>
  <c r="F9" i="2" s="1"/>
  <c r="K16" i="3"/>
  <c r="I16" i="3"/>
  <c r="G16" i="3"/>
  <c r="C16" i="3"/>
  <c r="BG11" i="3"/>
  <c r="BF11" i="3"/>
  <c r="BE11" i="3"/>
  <c r="BD11" i="3"/>
  <c r="K11" i="3"/>
  <c r="I11" i="3"/>
  <c r="G11" i="3"/>
  <c r="BC11" i="3" s="1"/>
  <c r="BC12" i="3" s="1"/>
  <c r="E8" i="2" s="1"/>
  <c r="B8" i="2"/>
  <c r="A8" i="2"/>
  <c r="BG12" i="3"/>
  <c r="I8" i="2" s="1"/>
  <c r="BF12" i="3"/>
  <c r="H8" i="2" s="1"/>
  <c r="BE12" i="3"/>
  <c r="G8" i="2" s="1"/>
  <c r="BD12" i="3"/>
  <c r="F8" i="2" s="1"/>
  <c r="K12" i="3"/>
  <c r="I12" i="3"/>
  <c r="G12" i="3"/>
  <c r="C12" i="3"/>
  <c r="BG8" i="3"/>
  <c r="BF8" i="3"/>
  <c r="BE8" i="3"/>
  <c r="BD8" i="3"/>
  <c r="K8" i="3"/>
  <c r="I8" i="3"/>
  <c r="G8" i="3"/>
  <c r="BC8" i="3" s="1"/>
  <c r="BC9" i="3" s="1"/>
  <c r="E7" i="2" s="1"/>
  <c r="B7" i="2"/>
  <c r="A7" i="2"/>
  <c r="BG9" i="3"/>
  <c r="I7" i="2" s="1"/>
  <c r="I20" i="2" s="1"/>
  <c r="C20" i="1" s="1"/>
  <c r="BF9" i="3"/>
  <c r="H7" i="2" s="1"/>
  <c r="H20" i="2" s="1"/>
  <c r="C15" i="1" s="1"/>
  <c r="BE9" i="3"/>
  <c r="G7" i="2" s="1"/>
  <c r="G20" i="2" s="1"/>
  <c r="C14" i="1" s="1"/>
  <c r="BD9" i="3"/>
  <c r="F7" i="2" s="1"/>
  <c r="K9" i="3"/>
  <c r="I9" i="3"/>
  <c r="G9" i="3"/>
  <c r="C9" i="3"/>
  <c r="C4" i="3"/>
  <c r="H3" i="3"/>
  <c r="C3" i="3"/>
  <c r="H26" i="2"/>
  <c r="I25" i="2"/>
  <c r="G25" i="2"/>
  <c r="C2" i="2"/>
  <c r="C1" i="2"/>
  <c r="F33" i="1"/>
  <c r="F31" i="1"/>
  <c r="G22" i="1"/>
  <c r="G21" i="1" s="1"/>
  <c r="G8" i="1"/>
  <c r="BC26" i="3" l="1"/>
  <c r="E10" i="2" s="1"/>
  <c r="E20" i="2" s="1"/>
  <c r="C16" i="1" s="1"/>
  <c r="BD79" i="3"/>
  <c r="F15" i="2" s="1"/>
  <c r="BD36" i="3"/>
  <c r="F12" i="2" s="1"/>
  <c r="F20" i="2" s="1"/>
  <c r="C17" i="1" s="1"/>
  <c r="G82" i="3"/>
  <c r="G85" i="3"/>
  <c r="G88" i="3"/>
  <c r="C18" i="1" l="1"/>
  <c r="C21" i="1" s="1"/>
  <c r="C22" i="1" s="1"/>
  <c r="F29" i="1" s="1"/>
  <c r="F34" i="1" s="1"/>
  <c r="G15" i="4" s="1"/>
</calcChain>
</file>

<file path=xl/sharedStrings.xml><?xml version="1.0" encoding="utf-8"?>
<sst xmlns="http://schemas.openxmlformats.org/spreadsheetml/2006/main" count="351" uniqueCount="243">
  <si>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</si>
  <si>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</si>
  <si>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</si>
  <si>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</si>
  <si>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</si>
  <si>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</si>
  <si>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</si>
  <si>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</si>
  <si>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</si>
  <si>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</si>
  <si>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</si>
  <si>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</si>
  <si>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</si>
  <si>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</si>
  <si>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</si>
  <si>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</si>
  <si>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</si>
  <si>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</si>
  <si>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</si>
  <si>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</si>
  <si>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</si>
  <si>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</si>
  <si>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</si>
  <si>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</si>
  <si>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</si>
  <si>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</si>
  <si>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</si>
  <si>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</si>
  <si>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</si>
  <si>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</si>
  <si>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</si>
  <si>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</si>
  <si>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</si>
  <si>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</si>
  <si>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</si>
  <si>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</si>
  <si>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</si>
  <si>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</si>
  <si>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</si>
  <si>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</si>
  <si>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</si>
  <si>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</si>
  <si>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</si>
  <si>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</si>
  <si>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</si>
  <si>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</si>
  <si>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</si>
  <si>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</si>
  <si>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</si>
  <si>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</si>
  <si>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</si>
  <si>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</si>
  <si>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</si>
  <si>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</si>
  <si>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</si>
  <si>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</si>
  <si>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</si>
  <si>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</si>
  <si>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</si>
  <si>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</si>
  <si>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</si>
  <si>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</si>
  <si>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</si>
  <si>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</si>
  <si>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</si>
  <si>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</si>
  <si>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</si>
  <si>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</si>
  <si>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</si>
  <si>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ks</t>
  </si>
  <si>
    <t>Celkem za</t>
  </si>
  <si>
    <t>rekonstrukce koupelny byt pošta</t>
  </si>
  <si>
    <t>3</t>
  </si>
  <si>
    <t>Svislé a kompletní konstrukce</t>
  </si>
  <si>
    <t>346 23-4311.R00</t>
  </si>
  <si>
    <t>Zazdívka rýh 5 x 15 cm</t>
  </si>
  <si>
    <t>m</t>
  </si>
  <si>
    <t>61</t>
  </si>
  <si>
    <t>Upravy povrchů vnitřní</t>
  </si>
  <si>
    <t>612 40-3399.RT2</t>
  </si>
  <si>
    <t>Hrubá výplň rýh ve stěnách maltou s použitím suché maltové směsi</t>
  </si>
  <si>
    <t>m2</t>
  </si>
  <si>
    <t>63</t>
  </si>
  <si>
    <t>Podlahy a podlahové konstrukce</t>
  </si>
  <si>
    <t>630 90-0030.RAA</t>
  </si>
  <si>
    <t>Vybourání podkladního betonu tloušťka 15 cm</t>
  </si>
  <si>
    <t>631 31-2141.R00</t>
  </si>
  <si>
    <t>Doplnění rýh betonem v dosavadních mazaninách</t>
  </si>
  <si>
    <t>m3</t>
  </si>
  <si>
    <t>97</t>
  </si>
  <si>
    <t>Prorážení otvorů</t>
  </si>
  <si>
    <t>978 02-1191.R00</t>
  </si>
  <si>
    <t>Otlučení obkladů do 100%</t>
  </si>
  <si>
    <t>978 02-1161.R00</t>
  </si>
  <si>
    <t>Vybourání dlažby keramické do 100 %</t>
  </si>
  <si>
    <t>974 03-1134.R00</t>
  </si>
  <si>
    <t>Vysekání rýh ve zdi cihelné 5 x 15 cm</t>
  </si>
  <si>
    <t>979 08-8212.R00</t>
  </si>
  <si>
    <t>Nakládání suti na dopravní prostředky</t>
  </si>
  <si>
    <t>t</t>
  </si>
  <si>
    <t>979 09-3111.R00</t>
  </si>
  <si>
    <t>Uložení suti na skládku bez zhutnění</t>
  </si>
  <si>
    <t>979 08-1111.R00</t>
  </si>
  <si>
    <t>Odvoz suti a vybour. hmot na skládku do 1 km</t>
  </si>
  <si>
    <t>979 08-1121.R00</t>
  </si>
  <si>
    <t>Příplatek k odvozu za každý další 1 km 15 km</t>
  </si>
  <si>
    <t>979 99-0101.R00</t>
  </si>
  <si>
    <t>Poplatek za skládku suti - směs betonu a cihel</t>
  </si>
  <si>
    <t>99</t>
  </si>
  <si>
    <t>Staveništní přesun hmot</t>
  </si>
  <si>
    <t>999 28-1111.R00</t>
  </si>
  <si>
    <t>Přesun hmot pro opravy a údržbu do výšky 25 m</t>
  </si>
  <si>
    <t>999 28-1196.R00</t>
  </si>
  <si>
    <t>Přesun hmot, opravy a údržba, příplatek do 5 km</t>
  </si>
  <si>
    <t>999 28-1199.R00</t>
  </si>
  <si>
    <t>Přesun hmot, opravy a údržba, přípl. dalších 5 km 15 km</t>
  </si>
  <si>
    <t>711</t>
  </si>
  <si>
    <t>Izolace proti vodě</t>
  </si>
  <si>
    <t>711 21-2112.R00</t>
  </si>
  <si>
    <t>Nátěr hydroizolační Cemix proti vlhkosti silikátov</t>
  </si>
  <si>
    <t>711 21-2601.RT2</t>
  </si>
  <si>
    <t>Těsnicí pás do spoje podlaha - stěna Mapeband š. 100 mm (fa Mapei)</t>
  </si>
  <si>
    <t>711 21-2602.RT2</t>
  </si>
  <si>
    <t>Těsnicí roh vnější, vnitřní do spoje podlaha-stěna Mapeband - vnější, vnitřní roh</t>
  </si>
  <si>
    <t>kus</t>
  </si>
  <si>
    <t>721</t>
  </si>
  <si>
    <t>Vnitřní kanalizace</t>
  </si>
  <si>
    <t>721 17-1808.R00</t>
  </si>
  <si>
    <t>Demontáž potrubí z PVC do DN 114</t>
  </si>
  <si>
    <t>721 17-1803.R00</t>
  </si>
  <si>
    <t>Demontáž potrubí z PVC do DN 75</t>
  </si>
  <si>
    <t>721 21-0817.R00</t>
  </si>
  <si>
    <t>Demontáž vpusti vanové DN 70</t>
  </si>
  <si>
    <t>721 17-6103.R00</t>
  </si>
  <si>
    <t>Potrubí HT připojovací DN 50 x 1,8 mm</t>
  </si>
  <si>
    <t>721 17-6102.R00</t>
  </si>
  <si>
    <t>Potrubí HT připojovací DN 40 x 1,8 mm</t>
  </si>
  <si>
    <t>721 17-6105.R00</t>
  </si>
  <si>
    <t>Potrubí HT připojovací DN 100 x 2,7 mm</t>
  </si>
  <si>
    <t>721 29-0111.R00</t>
  </si>
  <si>
    <t>Zkouška těsnosti kanalizace vodou DN 125</t>
  </si>
  <si>
    <t>721 19-4103.RM1</t>
  </si>
  <si>
    <t>Vyvedení odpadních výpustek D 32 x 1,8 přípojka pro pračku nebo myčku HL 2</t>
  </si>
  <si>
    <t>721 19-4105.R00</t>
  </si>
  <si>
    <t>Vyvedení odpadních výpustek D 50 x 1,8</t>
  </si>
  <si>
    <t>998 72-1102.R00</t>
  </si>
  <si>
    <t>Přesun hmot pro vnitřní kanalizaci, výšky do 12 m</t>
  </si>
  <si>
    <t>998 72-1194.R00</t>
  </si>
  <si>
    <t>Příplatek zvětš. přesun, vnitřní kanaliz. do 1 km</t>
  </si>
  <si>
    <t>998 72-1199.R00</t>
  </si>
  <si>
    <t>Příplatek zvětš. přesun, vnitřní kanal. další 1km 15 km</t>
  </si>
  <si>
    <t>722</t>
  </si>
  <si>
    <t>Vnitřní vodovod</t>
  </si>
  <si>
    <t>722 30-0011.RA0</t>
  </si>
  <si>
    <t>Vodovod, potrubí PPR -  PN 20, DN 20</t>
  </si>
  <si>
    <t>722 17-0801.R00</t>
  </si>
  <si>
    <t>Demontáž rozvodů vody z plastů do D 32</t>
  </si>
  <si>
    <t>722 18-1211.RT7</t>
  </si>
  <si>
    <t>Izolace návleková MIRELON PRO tl. stěny 6 mm vnitřní průměr 22 mm</t>
  </si>
  <si>
    <t>998 72-2102.R00</t>
  </si>
  <si>
    <t>Přesun hmot pro vnitřní vodovod, výšky do 12 m</t>
  </si>
  <si>
    <t>998 72-2194.R00</t>
  </si>
  <si>
    <t>Příplatek zvětš. přesun, vnitřní vodovod do 1 km</t>
  </si>
  <si>
    <t>998 72-2199.R00</t>
  </si>
  <si>
    <t>Příplatek zvětš. přesun, vnitřní vodovod další 1km 15 km</t>
  </si>
  <si>
    <t>725</t>
  </si>
  <si>
    <t>Zařizovací předměty</t>
  </si>
  <si>
    <t>725 22-0907.R00</t>
  </si>
  <si>
    <t>Demontáž WC kombi</t>
  </si>
  <si>
    <t>725 22-0908.R00</t>
  </si>
  <si>
    <t>Demontáž vany plechové</t>
  </si>
  <si>
    <t>725 82-9301.R00</t>
  </si>
  <si>
    <t>Demontáž baterie umyv.a vanové nástěnné</t>
  </si>
  <si>
    <t>725 20-0010.RA0</t>
  </si>
  <si>
    <t>Montáž zařizovacích předmětů - klozet</t>
  </si>
  <si>
    <t>725 20-0030.RA0</t>
  </si>
  <si>
    <t>Montáž zařizovacích předmětů - umyvadlo</t>
  </si>
  <si>
    <t>725 82-9301.RT2</t>
  </si>
  <si>
    <t>Baterie umyv.a  vanová nástěnná včetně baterie - montáž</t>
  </si>
  <si>
    <t>725 84-5111.RT0</t>
  </si>
  <si>
    <t>Baterie sprchová nástěnná ruční, bez příslušenství základní</t>
  </si>
  <si>
    <t>725 24-9102.R00</t>
  </si>
  <si>
    <t>Montáž sprchových mís a vaniček</t>
  </si>
  <si>
    <t>soubor</t>
  </si>
  <si>
    <t>725 24-9103.R00</t>
  </si>
  <si>
    <t>Montáž sprchových koutů</t>
  </si>
  <si>
    <t>725 84-9200.R00</t>
  </si>
  <si>
    <t>Montáž baterií sprchových, nastavitelná výška</t>
  </si>
  <si>
    <t>725 01-3165.R00</t>
  </si>
  <si>
    <t>Klozet kombi LYRA Plus,nádrž s armat. odpad.svislý</t>
  </si>
  <si>
    <t>725 86-0211.RT1</t>
  </si>
  <si>
    <t>Sifon umyvadlový HL133, 5/4 '' přípoj pračka zpětná klapka, čistící otvor, DN 30, 40</t>
  </si>
  <si>
    <t>725 86-0300.R00</t>
  </si>
  <si>
    <t>Odtok vanový HL555N, odpad DN 40/50</t>
  </si>
  <si>
    <t>642-93802</t>
  </si>
  <si>
    <t>Vanička sprchová keramická 900x900 odpad d 90 mm</t>
  </si>
  <si>
    <t>554-84415.A</t>
  </si>
  <si>
    <t>Stěna sprch boční pevná 90cm  chinchila BSSP90CH</t>
  </si>
  <si>
    <t>554-84451.A</t>
  </si>
  <si>
    <t>Dveře sprchové kloubové 90cm  chinchila SDK 90 CH</t>
  </si>
  <si>
    <t>998 72-5102.R00</t>
  </si>
  <si>
    <t>Přesun hmot pro zařizovací předměty, výšky do 12 m</t>
  </si>
  <si>
    <t>998 72-5194.R00</t>
  </si>
  <si>
    <t>Příplatek zvětš. přesun, zařiz. předměty do 1 km</t>
  </si>
  <si>
    <t>998 72-5199.R00</t>
  </si>
  <si>
    <t>Příplatek zvětš. přesun, zařiz. předměty další 1km 15 km</t>
  </si>
  <si>
    <t>771</t>
  </si>
  <si>
    <t>Podlahy z dlaždic a obklady</t>
  </si>
  <si>
    <t>771 57-5101.R00</t>
  </si>
  <si>
    <t>Montáž podlah keram.,režné hladké, tmel,20x20  včetně dodávky dlažby a ztratného</t>
  </si>
  <si>
    <t>781</t>
  </si>
  <si>
    <t>Obklady keramické</t>
  </si>
  <si>
    <t>781 41-5016.RA0</t>
  </si>
  <si>
    <t>Obklad pórovinový do tmele Schömburg 15x25 mm včetně dodávky obkladu a ztratného</t>
  </si>
  <si>
    <t>783</t>
  </si>
  <si>
    <t>Nátěry</t>
  </si>
  <si>
    <t>783 22-5400.R00</t>
  </si>
  <si>
    <t>Nátěr syntetický kov. konstr. 2x,  zárubeň</t>
  </si>
  <si>
    <t>784</t>
  </si>
  <si>
    <t>Malby</t>
  </si>
  <si>
    <t>784 45-2914.R00</t>
  </si>
  <si>
    <t>Oprava,malba směsí tekut.2x</t>
  </si>
  <si>
    <t>Martin Pigal - Stavořemesla</t>
  </si>
  <si>
    <t>Česká pošta s.p.</t>
  </si>
  <si>
    <t>byt pošty Mikulčice</t>
  </si>
  <si>
    <t xml:space="preserve">dodavatel: </t>
  </si>
  <si>
    <t>zasílací adresa objednávky:</t>
  </si>
  <si>
    <t>IČ:</t>
  </si>
  <si>
    <t>DIČ:</t>
  </si>
  <si>
    <t>bankovní účet:</t>
  </si>
  <si>
    <t>plátce DPH (ano/ne):</t>
  </si>
  <si>
    <t>Nabídková cena celkem (bez DPH)</t>
  </si>
  <si>
    <t>DPH 21 % přenesená daňová povinnost</t>
  </si>
  <si>
    <t>Cena celkem ( sazba DPH 21 % )</t>
  </si>
  <si>
    <t>Poznámky:</t>
  </si>
  <si>
    <t xml:space="preserve">V případě, že jsou v textu položek, či specifikací, uvedeny značky výrobků či technologií, umožnuje zadavatel pro plnění veřejné zakázky použití i jiných, kvalitativně a technicky obdobných řešení.   </t>
  </si>
  <si>
    <t>Výkaz výměr je rozesílán elektronickou cestou, povinností každého uchazeče je před odevzdáním nabídky zkontrolovat funkčnost jednotlivých vzorců a přenosů hodnot do Krycího listu rozpočtu.</t>
  </si>
  <si>
    <t>V nabídkové ceně budou zahrnuty veškeré náklady na realizaci díla včetně těch, které zde nejsou specifikovány a jejich provedení je nutné pro řádné předání díla, dále vč. dopravy, kancel.potřeb apod…</t>
  </si>
  <si>
    <t>takto označené položky vyplní uchazeč</t>
  </si>
  <si>
    <t>V  ...............................................  dne  ......................................  podpis  .......................................</t>
  </si>
  <si>
    <t>Pošta Mikulčice - služební byt - oprava sociálního zařízení bytu</t>
  </si>
  <si>
    <t>Výkaz výměr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</si>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</sst>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#,##0.00\ &quot;Kč&quot;"/>
    <numFmt numFmtId="166" formatCode="0.0"/>
    <numFmt numFmtId="167" formatCode="#,##0.00000"/>
    <numFmt numFmtId="168" formatCode="#,##0.0000"/>
  </numFmts>
  <fonts count="31" x14ac:knownFonts="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9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b/>
      <sz val="12"/>
      <name val="Arial"/>
      <family val="2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/>
    <xf numFmtId="0" fontId="23" fillId="0" borderId="0" applyAlignment="0">
      <alignment vertical="top" wrapText="1"/>
      <protection locked="0"/>
    </xf>
  </cellStyleXfs>
  <cellXfs count="23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2" borderId="6" xfId="0" applyNumberFormat="1" applyFont="1" applyFill="1" applyBorder="1"/>
    <xf numFmtId="49" fontId="0" fillId="2" borderId="7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2" fillId="0" borderId="23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6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9" xfId="0" applyBorder="1"/>
    <xf numFmtId="0" fontId="0" fillId="0" borderId="21" xfId="0" applyBorder="1"/>
    <xf numFmtId="3" fontId="0" fillId="0" borderId="30" xfId="0" applyNumberFormat="1" applyBorder="1"/>
    <xf numFmtId="0" fontId="0" fillId="0" borderId="31" xfId="0" applyBorder="1"/>
    <xf numFmtId="3" fontId="0" fillId="0" borderId="32" xfId="0" applyNumberFormat="1" applyBorder="1"/>
    <xf numFmtId="0" fontId="0" fillId="0" borderId="33" xfId="0" applyBorder="1"/>
    <xf numFmtId="3" fontId="0" fillId="0" borderId="15" xfId="0" applyNumberFormat="1" applyBorder="1"/>
    <xf numFmtId="0" fontId="0" fillId="0" borderId="16" xfId="0" applyBorder="1"/>
    <xf numFmtId="0" fontId="0" fillId="0" borderId="34" xfId="0" applyBorder="1"/>
    <xf numFmtId="0" fontId="0" fillId="0" borderId="35" xfId="0" applyBorder="1"/>
    <xf numFmtId="0" fontId="8" fillId="0" borderId="17" xfId="0" applyFon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7" xfId="0" applyFont="1" applyFill="1" applyBorder="1"/>
    <xf numFmtId="0" fontId="7" fillId="0" borderId="38" xfId="0" applyFont="1" applyFill="1" applyBorder="1"/>
    <xf numFmtId="0" fontId="7" fillId="0" borderId="40" xfId="0" applyFont="1" applyFill="1" applyBorder="1"/>
    <xf numFmtId="165" fontId="7" fillId="0" borderId="38" xfId="0" applyNumberFormat="1" applyFont="1" applyFill="1" applyBorder="1"/>
    <xf numFmtId="0" fontId="7" fillId="0" borderId="41" xfId="0" applyFont="1" applyFill="1" applyBorder="1"/>
    <xf numFmtId="0" fontId="7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4" fillId="0" borderId="44" xfId="1" applyFont="1" applyBorder="1"/>
    <xf numFmtId="0" fontId="10" fillId="0" borderId="44" xfId="1" applyBorder="1"/>
    <xf numFmtId="0" fontId="10" fillId="0" borderId="44" xfId="1" applyBorder="1" applyAlignment="1">
      <alignment horizontal="right"/>
    </xf>
    <xf numFmtId="0" fontId="10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4" fillId="0" borderId="48" xfId="1" applyFont="1" applyBorder="1"/>
    <xf numFmtId="0" fontId="10" fillId="0" borderId="48" xfId="1" applyBorder="1"/>
    <xf numFmtId="0" fontId="10" fillId="0" borderId="48" xfId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49" fontId="6" fillId="0" borderId="26" xfId="0" applyNumberFormat="1" applyFont="1" applyFill="1" applyBorder="1"/>
    <xf numFmtId="0" fontId="6" fillId="0" borderId="27" xfId="0" applyFont="1" applyFill="1" applyBorder="1"/>
    <xf numFmtId="0" fontId="6" fillId="0" borderId="28" xfId="0" applyFont="1" applyFill="1" applyBorder="1"/>
    <xf numFmtId="0" fontId="6" fillId="0" borderId="50" xfId="0" applyFont="1" applyFill="1" applyBorder="1"/>
    <xf numFmtId="0" fontId="6" fillId="0" borderId="51" xfId="0" applyFont="1" applyFill="1" applyBorder="1"/>
    <xf numFmtId="0" fontId="6" fillId="0" borderId="52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3" fontId="8" fillId="0" borderId="9" xfId="0" applyNumberFormat="1" applyFont="1" applyFill="1" applyBorder="1"/>
    <xf numFmtId="0" fontId="6" fillId="0" borderId="26" xfId="0" applyFont="1" applyFill="1" applyBorder="1"/>
    <xf numFmtId="3" fontId="6" fillId="0" borderId="28" xfId="0" applyNumberFormat="1" applyFont="1" applyFill="1" applyBorder="1"/>
    <xf numFmtId="3" fontId="6" fillId="0" borderId="50" xfId="0" applyNumberFormat="1" applyFont="1" applyFill="1" applyBorder="1"/>
    <xf numFmtId="3" fontId="6" fillId="0" borderId="51" xfId="0" applyNumberFormat="1" applyFont="1" applyFill="1" applyBorder="1"/>
    <xf numFmtId="3" fontId="6" fillId="0" borderId="52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12" fillId="0" borderId="31" xfId="0" applyFont="1" applyFill="1" applyBorder="1"/>
    <xf numFmtId="0" fontId="12" fillId="0" borderId="32" xfId="0" applyFont="1" applyFill="1" applyBorder="1"/>
    <xf numFmtId="0" fontId="0" fillId="0" borderId="55" xfId="0" applyFill="1" applyBorder="1"/>
    <xf numFmtId="0" fontId="12" fillId="0" borderId="56" xfId="0" applyFont="1" applyFill="1" applyBorder="1" applyAlignment="1">
      <alignment horizontal="right"/>
    </xf>
    <xf numFmtId="0" fontId="12" fillId="0" borderId="32" xfId="0" applyFont="1" applyFill="1" applyBorder="1" applyAlignment="1">
      <alignment horizontal="right"/>
    </xf>
    <xf numFmtId="0" fontId="12" fillId="0" borderId="33" xfId="0" applyFont="1" applyFill="1" applyBorder="1" applyAlignment="1">
      <alignment horizontal="center"/>
    </xf>
    <xf numFmtId="4" fontId="13" fillId="0" borderId="32" xfId="0" applyNumberFormat="1" applyFont="1" applyFill="1" applyBorder="1" applyAlignment="1">
      <alignment horizontal="right"/>
    </xf>
    <xf numFmtId="4" fontId="13" fillId="0" borderId="55" xfId="0" applyNumberFormat="1" applyFont="1" applyFill="1" applyBorder="1" applyAlignment="1">
      <alignment horizontal="right"/>
    </xf>
    <xf numFmtId="0" fontId="8" fillId="0" borderId="35" xfId="0" applyFont="1" applyFill="1" applyBorder="1"/>
    <xf numFmtId="0" fontId="8" fillId="0" borderId="21" xfId="0" applyFont="1" applyFill="1" applyBorder="1"/>
    <xf numFmtId="0" fontId="8" fillId="0" borderId="22" xfId="0" applyFont="1" applyFill="1" applyBorder="1"/>
    <xf numFmtId="3" fontId="8" fillId="0" borderId="34" xfId="0" applyNumberFormat="1" applyFont="1" applyFill="1" applyBorder="1" applyAlignment="1">
      <alignment horizontal="right"/>
    </xf>
    <xf numFmtId="166" fontId="8" fillId="0" borderId="57" xfId="0" applyNumberFormat="1" applyFont="1" applyFill="1" applyBorder="1" applyAlignment="1">
      <alignment horizontal="right"/>
    </xf>
    <xf numFmtId="3" fontId="8" fillId="0" borderId="58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0" fillId="0" borderId="37" xfId="0" applyFill="1" applyBorder="1"/>
    <xf numFmtId="0" fontId="6" fillId="0" borderId="38" xfId="0" applyFont="1" applyFill="1" applyBorder="1"/>
    <xf numFmtId="0" fontId="0" fillId="0" borderId="38" xfId="0" applyFill="1" applyBorder="1"/>
    <xf numFmtId="4" fontId="0" fillId="0" borderId="59" xfId="0" applyNumberFormat="1" applyFill="1" applyBorder="1"/>
    <xf numFmtId="4" fontId="0" fillId="0" borderId="37" xfId="0" applyNumberFormat="1" applyFill="1" applyBorder="1"/>
    <xf numFmtId="4" fontId="0" fillId="0" borderId="38" xfId="0" applyNumberForma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0" fillId="0" borderId="0" xfId="1"/>
    <xf numFmtId="0" fontId="15" fillId="0" borderId="0" xfId="1" applyFont="1" applyAlignment="1">
      <alignment horizontal="centerContinuous"/>
    </xf>
    <xf numFmtId="0" fontId="16" fillId="0" borderId="0" xfId="1" applyFont="1" applyAlignment="1">
      <alignment horizontal="centerContinuous"/>
    </xf>
    <xf numFmtId="0" fontId="16" fillId="0" borderId="0" xfId="1" applyFont="1" applyAlignment="1">
      <alignment horizontal="right"/>
    </xf>
    <xf numFmtId="0" fontId="10" fillId="0" borderId="44" xfId="1" applyFont="1" applyBorder="1" applyAlignment="1">
      <alignment horizontal="center"/>
    </xf>
    <xf numFmtId="0" fontId="10" fillId="0" borderId="44" xfId="1" applyBorder="1" applyAlignment="1">
      <alignment horizontal="left"/>
    </xf>
    <xf numFmtId="0" fontId="10" fillId="0" borderId="45" xfId="1" applyBorder="1"/>
    <xf numFmtId="0" fontId="11" fillId="0" borderId="0" xfId="1" applyFont="1" applyFill="1"/>
    <xf numFmtId="0" fontId="10" fillId="0" borderId="0" xfId="1" applyFont="1" applyFill="1"/>
    <xf numFmtId="0" fontId="10" fillId="0" borderId="0" xfId="1" applyFill="1"/>
    <xf numFmtId="0" fontId="10" fillId="0" borderId="0" xfId="1" applyFill="1" applyAlignment="1">
      <alignment horizontal="right"/>
    </xf>
    <xf numFmtId="0" fontId="10" fillId="0" borderId="0" xfId="1" applyFill="1" applyAlignment="1"/>
    <xf numFmtId="49" fontId="5" fillId="0" borderId="57" xfId="1" applyNumberFormat="1" applyFont="1" applyFill="1" applyBorder="1"/>
    <xf numFmtId="0" fontId="5" fillId="0" borderId="16" xfId="1" applyFont="1" applyFill="1" applyBorder="1" applyAlignment="1">
      <alignment horizontal="center"/>
    </xf>
    <xf numFmtId="0" fontId="5" fillId="0" borderId="16" xfId="1" applyNumberFormat="1" applyFont="1" applyFill="1" applyBorder="1" applyAlignment="1">
      <alignment horizontal="center"/>
    </xf>
    <xf numFmtId="0" fontId="5" fillId="0" borderId="57" xfId="1" applyFont="1" applyFill="1" applyBorder="1" applyAlignment="1">
      <alignment horizontal="center"/>
    </xf>
    <xf numFmtId="0" fontId="17" fillId="0" borderId="57" xfId="1" applyFont="1" applyFill="1" applyBorder="1"/>
    <xf numFmtId="0" fontId="6" fillId="0" borderId="53" xfId="1" applyFont="1" applyFill="1" applyBorder="1" applyAlignment="1">
      <alignment horizontal="center"/>
    </xf>
    <xf numFmtId="49" fontId="6" fillId="0" borderId="53" xfId="1" applyNumberFormat="1" applyFont="1" applyFill="1" applyBorder="1" applyAlignment="1">
      <alignment horizontal="left"/>
    </xf>
    <xf numFmtId="0" fontId="6" fillId="0" borderId="53" xfId="1" applyFont="1" applyFill="1" applyBorder="1"/>
    <xf numFmtId="0" fontId="10" fillId="0" borderId="53" xfId="1" applyFill="1" applyBorder="1" applyAlignment="1">
      <alignment horizontal="center"/>
    </xf>
    <xf numFmtId="0" fontId="10" fillId="0" borderId="53" xfId="1" applyNumberFormat="1" applyFill="1" applyBorder="1" applyAlignment="1">
      <alignment horizontal="right"/>
    </xf>
    <xf numFmtId="0" fontId="10" fillId="0" borderId="53" xfId="1" applyNumberFormat="1" applyFill="1" applyBorder="1"/>
    <xf numFmtId="0" fontId="9" fillId="0" borderId="60" xfId="1" applyNumberFormat="1" applyFont="1" applyFill="1" applyBorder="1"/>
    <xf numFmtId="0" fontId="18" fillId="0" borderId="0" xfId="1" applyFont="1"/>
    <xf numFmtId="0" fontId="8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8" fillId="0" borderId="53" xfId="1" applyNumberFormat="1" applyFont="1" applyFill="1" applyBorder="1" applyAlignment="1">
      <alignment horizontal="center" shrinkToFit="1"/>
    </xf>
    <xf numFmtId="4" fontId="8" fillId="0" borderId="53" xfId="1" applyNumberFormat="1" applyFont="1" applyFill="1" applyBorder="1" applyAlignment="1">
      <alignment horizontal="right"/>
    </xf>
    <xf numFmtId="4" fontId="8" fillId="0" borderId="53" xfId="1" applyNumberFormat="1" applyFont="1" applyFill="1" applyBorder="1"/>
    <xf numFmtId="167" fontId="8" fillId="0" borderId="53" xfId="1" applyNumberFormat="1" applyFont="1" applyFill="1" applyBorder="1"/>
    <xf numFmtId="0" fontId="10" fillId="0" borderId="61" xfId="1" applyFill="1" applyBorder="1" applyAlignment="1">
      <alignment horizontal="center"/>
    </xf>
    <xf numFmtId="49" fontId="4" fillId="0" borderId="61" xfId="1" applyNumberFormat="1" applyFont="1" applyFill="1" applyBorder="1" applyAlignment="1">
      <alignment horizontal="left"/>
    </xf>
    <xf numFmtId="0" fontId="4" fillId="0" borderId="61" xfId="1" applyFont="1" applyFill="1" applyBorder="1"/>
    <xf numFmtId="4" fontId="10" fillId="0" borderId="61" xfId="1" applyNumberFormat="1" applyFill="1" applyBorder="1" applyAlignment="1">
      <alignment horizontal="right"/>
    </xf>
    <xf numFmtId="4" fontId="6" fillId="0" borderId="61" xfId="1" applyNumberFormat="1" applyFont="1" applyFill="1" applyBorder="1"/>
    <xf numFmtId="0" fontId="6" fillId="0" borderId="61" xfId="1" applyFont="1" applyFill="1" applyBorder="1"/>
    <xf numFmtId="167" fontId="6" fillId="0" borderId="61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19" fillId="0" borderId="0" xfId="1" applyFont="1" applyAlignment="1"/>
    <xf numFmtId="0" fontId="10" fillId="0" borderId="0" xfId="1" applyAlignment="1">
      <alignment horizontal="right"/>
    </xf>
    <xf numFmtId="0" fontId="20" fillId="0" borderId="0" xfId="1" applyFont="1" applyBorder="1"/>
    <xf numFmtId="3" fontId="20" fillId="0" borderId="0" xfId="1" applyNumberFormat="1" applyFont="1" applyBorder="1" applyAlignment="1">
      <alignment horizontal="right"/>
    </xf>
    <xf numFmtId="4" fontId="20" fillId="0" borderId="0" xfId="1" applyNumberFormat="1" applyFont="1" applyBorder="1"/>
    <xf numFmtId="0" fontId="19" fillId="0" borderId="0" xfId="1" applyFont="1" applyBorder="1" applyAlignment="1"/>
    <xf numFmtId="0" fontId="10" fillId="0" borderId="0" xfId="1" applyBorder="1" applyAlignment="1">
      <alignment horizontal="right"/>
    </xf>
    <xf numFmtId="49" fontId="11" fillId="0" borderId="6" xfId="0" applyNumberFormat="1" applyFont="1" applyFill="1" applyBorder="1"/>
    <xf numFmtId="3" fontId="8" fillId="0" borderId="7" xfId="0" applyNumberFormat="1" applyFont="1" applyFill="1" applyBorder="1"/>
    <xf numFmtId="3" fontId="8" fillId="0" borderId="53" xfId="0" applyNumberFormat="1" applyFont="1" applyFill="1" applyBorder="1"/>
    <xf numFmtId="3" fontId="8" fillId="0" borderId="54" xfId="0" applyNumberFormat="1" applyFont="1" applyFill="1" applyBorder="1"/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/>
    <xf numFmtId="0" fontId="24" fillId="0" borderId="0" xfId="2" applyNumberFormat="1" applyFont="1" applyBorder="1" applyAlignment="1" applyProtection="1">
      <alignment horizontal="left" wrapText="1"/>
    </xf>
    <xf numFmtId="0" fontId="24" fillId="0" borderId="0" xfId="2" applyNumberFormat="1" applyFont="1" applyBorder="1" applyAlignment="1" applyProtection="1">
      <alignment horizontal="right" wrapText="1"/>
    </xf>
    <xf numFmtId="0" fontId="1" fillId="0" borderId="62" xfId="2" applyNumberFormat="1" applyFont="1" applyBorder="1" applyAlignment="1" applyProtection="1">
      <alignment horizontal="left" wrapText="1"/>
    </xf>
    <xf numFmtId="0" fontId="25" fillId="0" borderId="62" xfId="2" applyNumberFormat="1" applyFont="1" applyBorder="1" applyAlignment="1" applyProtection="1">
      <alignment horizontal="left" wrapText="1"/>
    </xf>
    <xf numFmtId="0" fontId="1" fillId="0" borderId="62" xfId="2" applyNumberFormat="1" applyFont="1" applyBorder="1" applyAlignment="1" applyProtection="1">
      <alignment horizontal="right" wrapText="1"/>
    </xf>
    <xf numFmtId="0" fontId="26" fillId="0" borderId="63" xfId="2" applyNumberFormat="1" applyFont="1" applyBorder="1" applyAlignment="1" applyProtection="1">
      <alignment horizontal="left" vertical="center" wrapText="1"/>
    </xf>
    <xf numFmtId="0" fontId="26" fillId="4" borderId="0" xfId="2" applyNumberFormat="1" applyFont="1" applyFill="1" applyBorder="1" applyAlignment="1" applyProtection="1">
      <alignment horizontal="left" vertical="center" wrapText="1"/>
    </xf>
    <xf numFmtId="4" fontId="27" fillId="4" borderId="0" xfId="2" applyNumberFormat="1" applyFont="1" applyFill="1" applyBorder="1" applyAlignment="1" applyProtection="1">
      <alignment horizontal="center" vertical="center" wrapText="1"/>
    </xf>
    <xf numFmtId="0" fontId="28" fillId="0" borderId="26" xfId="2" applyNumberFormat="1" applyFont="1" applyBorder="1" applyAlignment="1" applyProtection="1">
      <alignment horizontal="left" vertical="center" wrapText="1"/>
    </xf>
    <xf numFmtId="0" fontId="28" fillId="0" borderId="27" xfId="2" applyNumberFormat="1" applyFont="1" applyBorder="1" applyAlignment="1" applyProtection="1">
      <alignment horizontal="left" vertical="center" wrapText="1"/>
    </xf>
    <xf numFmtId="0" fontId="28" fillId="0" borderId="27" xfId="2" applyNumberFormat="1" applyFont="1" applyBorder="1" applyAlignment="1" applyProtection="1">
      <alignment horizontal="right" vertical="center" wrapText="1"/>
    </xf>
    <xf numFmtId="165" fontId="28" fillId="0" borderId="28" xfId="2" applyNumberFormat="1" applyFont="1" applyBorder="1" applyAlignment="1" applyProtection="1">
      <alignment horizontal="right" vertical="center" wrapText="1"/>
    </xf>
    <xf numFmtId="0" fontId="29" fillId="0" borderId="63" xfId="2" applyNumberFormat="1" applyFont="1" applyBorder="1" applyAlignment="1" applyProtection="1">
      <alignment horizontal="left" vertical="center" wrapText="1"/>
    </xf>
    <xf numFmtId="4" fontId="29" fillId="0" borderId="63" xfId="2" applyNumberFormat="1" applyFont="1" applyBorder="1" applyAlignment="1" applyProtection="1">
      <alignment horizontal="right" vertical="center" wrapText="1"/>
    </xf>
    <xf numFmtId="0" fontId="29" fillId="0" borderId="63" xfId="2" applyNumberFormat="1" applyFont="1" applyBorder="1" applyAlignment="1" applyProtection="1">
      <alignment horizontal="right" vertical="center" wrapText="1"/>
    </xf>
    <xf numFmtId="4" fontId="26" fillId="0" borderId="63" xfId="2" applyNumberFormat="1" applyFont="1" applyBorder="1" applyAlignment="1" applyProtection="1">
      <alignment horizontal="right" vertical="center" wrapText="1"/>
    </xf>
    <xf numFmtId="0" fontId="26" fillId="0" borderId="63" xfId="2" applyNumberFormat="1" applyFont="1" applyBorder="1" applyAlignment="1" applyProtection="1">
      <alignment horizontal="right" vertical="center" wrapText="1"/>
    </xf>
    <xf numFmtId="165" fontId="26" fillId="0" borderId="63" xfId="2" applyNumberFormat="1" applyFont="1" applyBorder="1" applyAlignment="1" applyProtection="1">
      <alignment horizontal="right" vertical="center" wrapText="1"/>
    </xf>
    <xf numFmtId="0" fontId="27" fillId="0" borderId="63" xfId="2" applyNumberFormat="1" applyFont="1" applyBorder="1" applyAlignment="1" applyProtection="1">
      <alignment horizontal="left" vertical="center" wrapText="1"/>
    </xf>
    <xf numFmtId="4" fontId="27" fillId="0" borderId="63" xfId="2" applyNumberFormat="1" applyFont="1" applyBorder="1" applyAlignment="1" applyProtection="1">
      <alignment horizontal="right" vertical="center" wrapText="1"/>
    </xf>
    <xf numFmtId="0" fontId="27" fillId="0" borderId="63" xfId="2" applyNumberFormat="1" applyFont="1" applyBorder="1" applyAlignment="1" applyProtection="1">
      <alignment horizontal="right" vertical="center" wrapText="1"/>
    </xf>
    <xf numFmtId="165" fontId="27" fillId="0" borderId="63" xfId="2" applyNumberFormat="1" applyFont="1" applyBorder="1" applyAlignment="1" applyProtection="1">
      <alignment horizontal="right" vertical="center" wrapText="1"/>
    </xf>
    <xf numFmtId="0" fontId="24" fillId="0" borderId="0" xfId="2" applyNumberFormat="1" applyFont="1" applyAlignment="1" applyProtection="1">
      <alignment wrapText="1"/>
    </xf>
    <xf numFmtId="0" fontId="24" fillId="0" borderId="0" xfId="2" applyNumberFormat="1" applyFont="1" applyAlignment="1" applyProtection="1">
      <alignment horizontal="right" wrapText="1"/>
    </xf>
    <xf numFmtId="0" fontId="30" fillId="0" borderId="0" xfId="2" applyNumberFormat="1" applyFont="1" applyAlignment="1" applyProtection="1"/>
    <xf numFmtId="0" fontId="24" fillId="0" borderId="0" xfId="2" applyNumberFormat="1" applyFont="1" applyAlignment="1" applyProtection="1"/>
    <xf numFmtId="0" fontId="24" fillId="0" borderId="0" xfId="2" applyNumberFormat="1" applyFont="1" applyAlignment="1" applyProtection="1">
      <alignment horizontal="right"/>
    </xf>
    <xf numFmtId="0" fontId="26" fillId="0" borderId="0" xfId="2" applyNumberFormat="1" applyFont="1" applyAlignment="1" applyProtection="1"/>
    <xf numFmtId="0" fontId="26" fillId="0" borderId="0" xfId="0" applyFont="1" applyAlignment="1" applyProtection="1">
      <alignment horizontal="left" wrapText="1"/>
    </xf>
    <xf numFmtId="0" fontId="26" fillId="0" borderId="0" xfId="2" applyNumberFormat="1" applyFont="1" applyAlignment="1" applyProtection="1">
      <alignment horizontal="left" wrapText="1"/>
    </xf>
    <xf numFmtId="40" fontId="23" fillId="5" borderId="57" xfId="2" applyNumberFormat="1" applyFont="1" applyFill="1" applyBorder="1" applyAlignment="1" applyProtection="1"/>
    <xf numFmtId="0" fontId="26" fillId="0" borderId="0" xfId="2" applyNumberFormat="1" applyFont="1" applyAlignment="1" applyProtection="1">
      <alignment wrapText="1"/>
    </xf>
    <xf numFmtId="0" fontId="24" fillId="0" borderId="0" xfId="2" applyNumberFormat="1" applyFont="1" applyAlignment="1" applyProtection="1">
      <protection locked="0"/>
    </xf>
    <xf numFmtId="0" fontId="24" fillId="0" borderId="0" xfId="2" applyNumberFormat="1" applyFont="1" applyAlignment="1" applyProtection="1">
      <alignment wrapText="1"/>
      <protection locked="0"/>
    </xf>
    <xf numFmtId="168" fontId="10" fillId="0" borderId="53" xfId="1" applyNumberFormat="1" applyFill="1" applyBorder="1" applyAlignment="1">
      <alignment horizontal="right"/>
    </xf>
    <xf numFmtId="168" fontId="8" fillId="0" borderId="53" xfId="1" applyNumberFormat="1" applyFont="1" applyFill="1" applyBorder="1" applyAlignment="1">
      <alignment horizontal="right"/>
    </xf>
    <xf numFmtId="168" fontId="10" fillId="0" borderId="61" xfId="1" applyNumberFormat="1" applyFill="1" applyBorder="1" applyAlignment="1">
      <alignment horizontal="right"/>
    </xf>
    <xf numFmtId="0" fontId="26" fillId="0" borderId="0" xfId="0" applyFont="1" applyAlignment="1" applyProtection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26" fillId="0" borderId="0" xfId="2" applyNumberFormat="1" applyFont="1" applyAlignment="1" applyProtection="1">
      <alignment horizontal="left" wrapText="1"/>
    </xf>
    <xf numFmtId="0" fontId="0" fillId="0" borderId="0" xfId="0" applyAlignment="1">
      <alignment wrapText="1"/>
    </xf>
    <xf numFmtId="0" fontId="27" fillId="3" borderId="63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10" fillId="0" borderId="42" xfId="1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10" fillId="0" borderId="46" xfId="1" applyFont="1" applyBorder="1" applyAlignment="1">
      <alignment horizontal="center"/>
    </xf>
    <xf numFmtId="0" fontId="10" fillId="0" borderId="47" xfId="1" applyFont="1" applyBorder="1" applyAlignment="1">
      <alignment horizontal="center"/>
    </xf>
    <xf numFmtId="0" fontId="10" fillId="0" borderId="48" xfId="1" applyFont="1" applyBorder="1" applyAlignment="1">
      <alignment horizontal="left" shrinkToFit="1"/>
    </xf>
    <xf numFmtId="0" fontId="10" fillId="0" borderId="49" xfId="1" applyFont="1" applyBorder="1" applyAlignment="1">
      <alignment horizontal="left" shrinkToFit="1"/>
    </xf>
    <xf numFmtId="3" fontId="6" fillId="0" borderId="38" xfId="0" applyNumberFormat="1" applyFont="1" applyFill="1" applyBorder="1" applyAlignment="1">
      <alignment horizontal="right"/>
    </xf>
    <xf numFmtId="3" fontId="6" fillId="0" borderId="59" xfId="0" applyNumberFormat="1" applyFont="1" applyFill="1" applyBorder="1" applyAlignment="1">
      <alignment horizontal="right"/>
    </xf>
    <xf numFmtId="0" fontId="14" fillId="0" borderId="0" xfId="1" applyFont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0" fontId="10" fillId="0" borderId="48" xfId="1" applyBorder="1" applyAlignment="1">
      <alignment horizontal="left" shrinkToFit="1"/>
    </xf>
    <xf numFmtId="0" fontId="10" fillId="0" borderId="49" xfId="1" applyBorder="1" applyAlignment="1">
      <alignment horizontal="left" shrinkToFit="1"/>
    </xf>
  </cellXfs>
  <cellStyles count="3">
    <cellStyle name="Normální" xfId="0" builtinId="0"/>
    <cellStyle name="Normální 2" xfId="2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G4" sqref="G4"/>
    </sheetView>
  </sheetViews>
  <sheetFormatPr defaultRowHeight="12.75" x14ac:dyDescent="0.2"/>
  <cols>
    <col min="1" max="1" width="1.140625" customWidth="1"/>
    <col min="2" max="2" width="9.140625" customWidth="1"/>
    <col min="3" max="3" width="50.28515625" customWidth="1"/>
    <col min="6" max="6" width="5.7109375" customWidth="1"/>
    <col min="7" max="7" width="37.28515625" customWidth="1"/>
    <col min="8" max="8" width="3.42578125" customWidth="1"/>
  </cols>
  <sheetData>
    <row r="2" spans="1:7" ht="15.75" x14ac:dyDescent="0.25">
      <c r="B2" s="174" t="s">
        <v>240</v>
      </c>
      <c r="C2" s="174"/>
      <c r="D2" s="174"/>
      <c r="E2" s="174"/>
      <c r="F2" s="174"/>
      <c r="G2" s="174"/>
    </row>
    <row r="3" spans="1:7" ht="14.25" x14ac:dyDescent="0.2">
      <c r="B3" s="175" t="s">
        <v>4</v>
      </c>
      <c r="C3" s="175"/>
      <c r="D3" s="175"/>
      <c r="E3" s="175"/>
      <c r="F3" s="175"/>
      <c r="G3" s="175"/>
    </row>
    <row r="4" spans="1:7" x14ac:dyDescent="0.2">
      <c r="A4" s="176"/>
      <c r="B4" s="176"/>
      <c r="C4" s="176"/>
      <c r="D4" s="177"/>
      <c r="E4" s="177"/>
      <c r="F4" s="177"/>
      <c r="G4" s="177"/>
    </row>
    <row r="5" spans="1:7" ht="21.75" thickBot="1" x14ac:dyDescent="0.4">
      <c r="B5" s="178"/>
      <c r="C5" s="179" t="s">
        <v>0</v>
      </c>
      <c r="D5" s="180"/>
      <c r="E5" s="180"/>
      <c r="F5" s="180"/>
      <c r="G5" s="180"/>
    </row>
    <row r="6" spans="1:7" x14ac:dyDescent="0.2">
      <c r="B6" s="176"/>
      <c r="C6" s="176"/>
      <c r="D6" s="177"/>
      <c r="E6" s="177"/>
      <c r="F6" s="177"/>
      <c r="G6" s="177"/>
    </row>
    <row r="7" spans="1:7" ht="15" x14ac:dyDescent="0.2">
      <c r="B7" s="181"/>
      <c r="C7" s="181" t="s">
        <v>225</v>
      </c>
      <c r="D7" s="218"/>
      <c r="E7" s="218"/>
      <c r="F7" s="218"/>
      <c r="G7" s="218"/>
    </row>
    <row r="8" spans="1:7" ht="15" x14ac:dyDescent="0.2">
      <c r="B8" s="181"/>
      <c r="C8" s="181" t="s">
        <v>226</v>
      </c>
      <c r="D8" s="218"/>
      <c r="E8" s="218"/>
      <c r="F8" s="218"/>
      <c r="G8" s="218"/>
    </row>
    <row r="9" spans="1:7" ht="15" x14ac:dyDescent="0.2">
      <c r="B9" s="181"/>
      <c r="C9" s="181" t="s">
        <v>227</v>
      </c>
      <c r="D9" s="218"/>
      <c r="E9" s="218"/>
      <c r="F9" s="218"/>
      <c r="G9" s="218"/>
    </row>
    <row r="10" spans="1:7" ht="15" x14ac:dyDescent="0.2">
      <c r="B10" s="181"/>
      <c r="C10" s="181" t="s">
        <v>228</v>
      </c>
      <c r="D10" s="218"/>
      <c r="E10" s="218"/>
      <c r="F10" s="218"/>
      <c r="G10" s="218"/>
    </row>
    <row r="11" spans="1:7" ht="15" x14ac:dyDescent="0.2">
      <c r="B11" s="181"/>
      <c r="C11" s="181" t="s">
        <v>229</v>
      </c>
      <c r="D11" s="218"/>
      <c r="E11" s="218"/>
      <c r="F11" s="218"/>
      <c r="G11" s="218"/>
    </row>
    <row r="12" spans="1:7" ht="15" x14ac:dyDescent="0.2">
      <c r="B12" s="181"/>
      <c r="C12" s="181" t="s">
        <v>230</v>
      </c>
      <c r="D12" s="218"/>
      <c r="E12" s="218"/>
      <c r="F12" s="218"/>
      <c r="G12" s="218"/>
    </row>
    <row r="13" spans="1:7" ht="15" x14ac:dyDescent="0.2">
      <c r="B13" s="182"/>
      <c r="C13" s="182"/>
      <c r="D13" s="183"/>
      <c r="E13" s="183"/>
      <c r="F13" s="183"/>
      <c r="G13" s="183"/>
    </row>
    <row r="14" spans="1:7" ht="6.75" customHeight="1" thickBot="1" x14ac:dyDescent="0.25">
      <c r="B14" s="176"/>
      <c r="C14" s="176"/>
      <c r="D14" s="177"/>
      <c r="E14" s="177"/>
      <c r="F14" s="177"/>
      <c r="G14" s="177"/>
    </row>
    <row r="15" spans="1:7" ht="18" thickBot="1" x14ac:dyDescent="0.25">
      <c r="B15" s="184"/>
      <c r="C15" s="185" t="s">
        <v>231</v>
      </c>
      <c r="D15" s="186"/>
      <c r="E15" s="186"/>
      <c r="F15" s="186"/>
      <c r="G15" s="187">
        <f>'Krycí list'!F34</f>
        <v>0</v>
      </c>
    </row>
    <row r="16" spans="1:7" ht="15" x14ac:dyDescent="0.2">
      <c r="B16" s="188"/>
      <c r="C16" s="188"/>
      <c r="D16" s="189"/>
      <c r="E16" s="190"/>
      <c r="F16" s="190"/>
      <c r="G16" s="189"/>
    </row>
    <row r="17" spans="1:8" ht="15" x14ac:dyDescent="0.2">
      <c r="B17" s="181"/>
      <c r="C17" s="181" t="s">
        <v>232</v>
      </c>
      <c r="D17" s="191"/>
      <c r="E17" s="192"/>
      <c r="F17" s="192"/>
      <c r="G17" s="193" t="s">
        <v>4</v>
      </c>
    </row>
    <row r="18" spans="1:8" ht="15" x14ac:dyDescent="0.2">
      <c r="B18" s="194"/>
      <c r="C18" s="194" t="s">
        <v>233</v>
      </c>
      <c r="D18" s="195"/>
      <c r="E18" s="196"/>
      <c r="F18" s="196"/>
      <c r="G18" s="197" t="s">
        <v>4</v>
      </c>
    </row>
    <row r="19" spans="1:8" x14ac:dyDescent="0.2">
      <c r="A19" s="198"/>
      <c r="B19" s="198"/>
      <c r="C19" s="198"/>
      <c r="D19" s="199"/>
      <c r="E19" s="199"/>
      <c r="F19" s="199"/>
      <c r="G19" s="199"/>
    </row>
    <row r="20" spans="1:8" ht="15" x14ac:dyDescent="0.25">
      <c r="B20" s="200" t="s">
        <v>234</v>
      </c>
      <c r="C20" s="201"/>
      <c r="D20" s="202"/>
      <c r="E20" s="202"/>
      <c r="F20" s="202"/>
      <c r="G20" s="202"/>
    </row>
    <row r="21" spans="1:8" ht="15" x14ac:dyDescent="0.25">
      <c r="A21" s="203"/>
      <c r="B21" s="201"/>
      <c r="C21" s="201"/>
      <c r="D21" s="202"/>
      <c r="E21" s="202"/>
      <c r="F21" s="202"/>
      <c r="G21" s="202"/>
    </row>
    <row r="22" spans="1:8" ht="30.75" customHeight="1" x14ac:dyDescent="0.25">
      <c r="A22" s="204" t="s">
        <v>4</v>
      </c>
      <c r="B22" s="213" t="s">
        <v>235</v>
      </c>
      <c r="C22" s="214"/>
      <c r="D22" s="214"/>
      <c r="E22" s="214"/>
      <c r="F22" s="214"/>
      <c r="G22" s="214"/>
      <c r="H22" s="215"/>
    </row>
    <row r="23" spans="1:8" ht="29.25" customHeight="1" x14ac:dyDescent="0.25">
      <c r="A23" s="205" t="s">
        <v>4</v>
      </c>
      <c r="B23" s="216" t="s">
        <v>236</v>
      </c>
      <c r="C23" s="214"/>
      <c r="D23" s="214"/>
      <c r="E23" s="214"/>
      <c r="F23" s="214"/>
      <c r="G23" s="214"/>
      <c r="H23" s="217"/>
    </row>
    <row r="24" spans="1:8" ht="28.5" customHeight="1" x14ac:dyDescent="0.25">
      <c r="A24" s="204" t="s">
        <v>4</v>
      </c>
      <c r="B24" s="213" t="s">
        <v>237</v>
      </c>
      <c r="C24" s="214"/>
      <c r="D24" s="214"/>
      <c r="E24" s="214"/>
      <c r="F24" s="214"/>
      <c r="G24" s="214"/>
    </row>
    <row r="25" spans="1:8" ht="15" x14ac:dyDescent="0.25">
      <c r="A25" s="204"/>
      <c r="B25" s="204"/>
      <c r="C25" s="204"/>
      <c r="D25" s="204"/>
      <c r="E25" s="204"/>
      <c r="F25" s="204"/>
      <c r="G25" s="204"/>
    </row>
    <row r="26" spans="1:8" ht="15" x14ac:dyDescent="0.25">
      <c r="B26" s="206"/>
      <c r="C26" s="207" t="s">
        <v>238</v>
      </c>
      <c r="D26" s="199"/>
      <c r="E26" s="199"/>
      <c r="F26" s="199"/>
      <c r="G26" s="199"/>
    </row>
    <row r="27" spans="1:8" x14ac:dyDescent="0.2">
      <c r="A27" s="198"/>
      <c r="B27" s="198"/>
      <c r="C27" s="198"/>
      <c r="D27" s="199"/>
      <c r="E27" s="199"/>
      <c r="F27" s="199"/>
      <c r="G27" s="199"/>
    </row>
    <row r="28" spans="1:8" x14ac:dyDescent="0.2">
      <c r="A28" s="198"/>
      <c r="B28" s="198"/>
      <c r="C28" s="198"/>
      <c r="D28" s="199"/>
      <c r="E28" s="199"/>
      <c r="F28" s="199"/>
      <c r="G28" s="199"/>
    </row>
    <row r="29" spans="1:8" x14ac:dyDescent="0.2">
      <c r="A29" s="198"/>
      <c r="B29" s="208" t="s">
        <v>239</v>
      </c>
      <c r="C29" s="198"/>
      <c r="D29" s="199"/>
      <c r="E29" s="199"/>
      <c r="F29" s="199"/>
      <c r="G29" s="199"/>
    </row>
    <row r="30" spans="1:8" x14ac:dyDescent="0.2">
      <c r="A30" s="209"/>
      <c r="B30" s="209"/>
      <c r="C30" s="209"/>
      <c r="D30" s="199"/>
      <c r="E30" s="199"/>
      <c r="F30" s="199"/>
      <c r="G30" s="199"/>
    </row>
    <row r="31" spans="1:8" x14ac:dyDescent="0.2">
      <c r="A31" s="208" t="s">
        <v>4</v>
      </c>
      <c r="B31" s="209"/>
      <c r="C31" s="209"/>
      <c r="D31" s="199"/>
      <c r="E31" s="199"/>
      <c r="F31" s="199"/>
      <c r="G31" s="199"/>
    </row>
  </sheetData>
  <mergeCells count="9">
    <mergeCell ref="B22:H22"/>
    <mergeCell ref="B23:H23"/>
    <mergeCell ref="B24:G24"/>
    <mergeCell ref="D7:G7"/>
    <mergeCell ref="D8:G8"/>
    <mergeCell ref="D9:G9"/>
    <mergeCell ref="D10:G10"/>
    <mergeCell ref="D11:G11"/>
    <mergeCell ref="D12:G1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>
      <selection activeCell="B1" sqref="B1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1.75" customHeight="1" x14ac:dyDescent="0.25">
      <c r="A1" s="1" t="s">
        <v>242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57" ht="12.95" customHeight="1" x14ac:dyDescent="0.2">
      <c r="A4" s="8"/>
      <c r="B4" s="9"/>
      <c r="C4" s="10" t="s">
        <v>224</v>
      </c>
      <c r="D4" s="11"/>
      <c r="E4" s="11"/>
      <c r="F4" s="12"/>
      <c r="G4" s="13"/>
    </row>
    <row r="5" spans="1:57" ht="12.95" customHeight="1" x14ac:dyDescent="0.2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57" ht="12.95" customHeight="1" x14ac:dyDescent="0.2">
      <c r="A6" s="8"/>
      <c r="B6" s="9"/>
      <c r="C6" s="10" t="s">
        <v>71</v>
      </c>
      <c r="D6" s="11"/>
      <c r="E6" s="11"/>
      <c r="F6" s="19"/>
      <c r="G6" s="13"/>
    </row>
    <row r="7" spans="1:57" x14ac:dyDescent="0.2">
      <c r="A7" s="14" t="s">
        <v>8</v>
      </c>
      <c r="B7" s="16"/>
      <c r="C7" s="219"/>
      <c r="D7" s="220"/>
      <c r="E7" s="20" t="s">
        <v>9</v>
      </c>
      <c r="F7" s="21"/>
      <c r="G7" s="22">
        <v>0</v>
      </c>
      <c r="H7" s="23"/>
      <c r="I7" s="23"/>
    </row>
    <row r="8" spans="1:57" x14ac:dyDescent="0.2">
      <c r="A8" s="14" t="s">
        <v>10</v>
      </c>
      <c r="B8" s="16"/>
      <c r="C8" s="219" t="s">
        <v>223</v>
      </c>
      <c r="D8" s="220"/>
      <c r="E8" s="17" t="s">
        <v>11</v>
      </c>
      <c r="F8" s="16"/>
      <c r="G8" s="24">
        <f>IF(PocetMJ=0,,ROUND((F30+F32)/PocetMJ,1))</f>
        <v>0</v>
      </c>
    </row>
    <row r="9" spans="1:57" x14ac:dyDescent="0.2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x14ac:dyDescent="0.2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57" x14ac:dyDescent="0.2">
      <c r="A11" s="29"/>
      <c r="B11" s="30"/>
      <c r="C11" s="30"/>
      <c r="D11" s="30"/>
      <c r="E11" s="221" t="s">
        <v>222</v>
      </c>
      <c r="F11" s="222"/>
      <c r="G11" s="223"/>
    </row>
    <row r="12" spans="1:57" ht="28.5" customHeight="1" thickBot="1" x14ac:dyDescent="0.25">
      <c r="A12" s="32" t="s">
        <v>16</v>
      </c>
      <c r="B12" s="33"/>
      <c r="C12" s="33"/>
      <c r="D12" s="33"/>
      <c r="E12" s="34"/>
      <c r="F12" s="34"/>
      <c r="G12" s="35"/>
    </row>
    <row r="13" spans="1:57" ht="17.25" customHeight="1" thickBot="1" x14ac:dyDescent="0.25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57" ht="15.95" customHeight="1" x14ac:dyDescent="0.2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57" ht="15.95" customHeight="1" x14ac:dyDescent="0.2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57" ht="15.95" customHeight="1" x14ac:dyDescent="0.2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95" customHeight="1" x14ac:dyDescent="0.2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95" customHeight="1" x14ac:dyDescent="0.2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95" customHeight="1" x14ac:dyDescent="0.2">
      <c r="A19" s="50"/>
      <c r="B19" s="42"/>
      <c r="C19" s="43"/>
      <c r="D19" s="25"/>
      <c r="E19" s="47"/>
      <c r="F19" s="48"/>
      <c r="G19" s="43"/>
    </row>
    <row r="20" spans="1:7" ht="15.95" customHeight="1" x14ac:dyDescent="0.2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95" customHeight="1" x14ac:dyDescent="0.2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95" customHeight="1" thickBot="1" x14ac:dyDescent="0.25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x14ac:dyDescent="0.2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x14ac:dyDescent="0.2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x14ac:dyDescent="0.2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x14ac:dyDescent="0.2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x14ac:dyDescent="0.2">
      <c r="A27" s="29"/>
      <c r="B27" s="30"/>
      <c r="C27" s="12"/>
      <c r="D27" s="30"/>
      <c r="E27" s="12"/>
      <c r="F27" s="30"/>
      <c r="G27" s="13"/>
    </row>
    <row r="28" spans="1:7" ht="97.5" customHeight="1" x14ac:dyDescent="0.2">
      <c r="A28" s="29"/>
      <c r="B28" s="30"/>
      <c r="C28" s="12"/>
      <c r="D28" s="30"/>
      <c r="E28" s="12"/>
      <c r="F28" s="30"/>
      <c r="G28" s="13"/>
    </row>
    <row r="29" spans="1:7" x14ac:dyDescent="0.2">
      <c r="A29" s="14" t="s">
        <v>39</v>
      </c>
      <c r="B29" s="16"/>
      <c r="C29" s="58">
        <v>0</v>
      </c>
      <c r="D29" s="16" t="s">
        <v>40</v>
      </c>
      <c r="E29" s="17"/>
      <c r="F29" s="59">
        <f>C22</f>
        <v>0</v>
      </c>
      <c r="G29" s="18"/>
    </row>
    <row r="30" spans="1:7" x14ac:dyDescent="0.2">
      <c r="A30" s="14" t="s">
        <v>39</v>
      </c>
      <c r="B30" s="16"/>
      <c r="C30" s="58">
        <v>15</v>
      </c>
      <c r="D30" s="16" t="s">
        <v>40</v>
      </c>
      <c r="E30" s="17"/>
      <c r="F30" s="59">
        <v>0</v>
      </c>
      <c r="G30" s="18"/>
    </row>
    <row r="31" spans="1:7" x14ac:dyDescent="0.2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ROUND(PRODUCT(F30,C31/100),0)</f>
        <v>0</v>
      </c>
      <c r="G31" s="28"/>
    </row>
    <row r="32" spans="1:7" x14ac:dyDescent="0.2">
      <c r="A32" s="14" t="s">
        <v>39</v>
      </c>
      <c r="B32" s="16"/>
      <c r="C32" s="58">
        <v>21</v>
      </c>
      <c r="D32" s="16" t="s">
        <v>40</v>
      </c>
      <c r="E32" s="17"/>
      <c r="F32" s="59">
        <v>0</v>
      </c>
      <c r="G32" s="18"/>
    </row>
    <row r="33" spans="1:8" x14ac:dyDescent="0.2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ROUND(PRODUCT(F32,C33/100),0)</f>
        <v>0</v>
      </c>
      <c r="G33" s="28"/>
    </row>
    <row r="34" spans="1:8" s="66" customFormat="1" ht="19.5" customHeight="1" thickBot="1" x14ac:dyDescent="0.3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x14ac:dyDescent="0.2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224"/>
      <c r="C37" s="224"/>
      <c r="D37" s="224"/>
      <c r="E37" s="224"/>
      <c r="F37" s="224"/>
      <c r="G37" s="224"/>
      <c r="H37" t="s">
        <v>4</v>
      </c>
    </row>
    <row r="38" spans="1:8" ht="12.75" customHeight="1" x14ac:dyDescent="0.2">
      <c r="A38" s="68"/>
      <c r="B38" s="224"/>
      <c r="C38" s="224"/>
      <c r="D38" s="224"/>
      <c r="E38" s="224"/>
      <c r="F38" s="224"/>
      <c r="G38" s="224"/>
      <c r="H38" t="s">
        <v>4</v>
      </c>
    </row>
    <row r="39" spans="1:8" x14ac:dyDescent="0.2">
      <c r="A39" s="68"/>
      <c r="B39" s="224"/>
      <c r="C39" s="224"/>
      <c r="D39" s="224"/>
      <c r="E39" s="224"/>
      <c r="F39" s="224"/>
      <c r="G39" s="224"/>
      <c r="H39" t="s">
        <v>4</v>
      </c>
    </row>
    <row r="40" spans="1:8" x14ac:dyDescent="0.2">
      <c r="A40" s="68"/>
      <c r="B40" s="224"/>
      <c r="C40" s="224"/>
      <c r="D40" s="224"/>
      <c r="E40" s="224"/>
      <c r="F40" s="224"/>
      <c r="G40" s="224"/>
      <c r="H40" t="s">
        <v>4</v>
      </c>
    </row>
    <row r="41" spans="1:8" x14ac:dyDescent="0.2">
      <c r="A41" s="68"/>
      <c r="B41" s="224"/>
      <c r="C41" s="224"/>
      <c r="D41" s="224"/>
      <c r="E41" s="224"/>
      <c r="F41" s="224"/>
      <c r="G41" s="224"/>
      <c r="H41" t="s">
        <v>4</v>
      </c>
    </row>
    <row r="42" spans="1:8" x14ac:dyDescent="0.2">
      <c r="A42" s="68"/>
      <c r="B42" s="224"/>
      <c r="C42" s="224"/>
      <c r="D42" s="224"/>
      <c r="E42" s="224"/>
      <c r="F42" s="224"/>
      <c r="G42" s="224"/>
      <c r="H42" t="s">
        <v>4</v>
      </c>
    </row>
    <row r="43" spans="1:8" x14ac:dyDescent="0.2">
      <c r="A43" s="68"/>
      <c r="B43" s="224"/>
      <c r="C43" s="224"/>
      <c r="D43" s="224"/>
      <c r="E43" s="224"/>
      <c r="F43" s="224"/>
      <c r="G43" s="224"/>
      <c r="H43" t="s">
        <v>4</v>
      </c>
    </row>
    <row r="44" spans="1:8" x14ac:dyDescent="0.2">
      <c r="A44" s="68"/>
      <c r="B44" s="224"/>
      <c r="C44" s="224"/>
      <c r="D44" s="224"/>
      <c r="E44" s="224"/>
      <c r="F44" s="224"/>
      <c r="G44" s="224"/>
      <c r="H44" t="s">
        <v>4</v>
      </c>
    </row>
    <row r="45" spans="1:8" x14ac:dyDescent="0.2">
      <c r="A45" s="68"/>
      <c r="B45" s="224"/>
      <c r="C45" s="224"/>
      <c r="D45" s="224"/>
      <c r="E45" s="224"/>
      <c r="F45" s="224"/>
      <c r="G45" s="224"/>
      <c r="H45" t="s">
        <v>4</v>
      </c>
    </row>
    <row r="46" spans="1:8" x14ac:dyDescent="0.2">
      <c r="B46" s="214"/>
      <c r="C46" s="214"/>
      <c r="D46" s="214"/>
      <c r="E46" s="214"/>
      <c r="F46" s="214"/>
      <c r="G46" s="214"/>
    </row>
    <row r="47" spans="1:8" x14ac:dyDescent="0.2">
      <c r="B47" s="214"/>
      <c r="C47" s="214"/>
      <c r="D47" s="214"/>
      <c r="E47" s="214"/>
      <c r="F47" s="214"/>
      <c r="G47" s="214"/>
    </row>
    <row r="48" spans="1:8" x14ac:dyDescent="0.2">
      <c r="B48" s="214"/>
      <c r="C48" s="214"/>
      <c r="D48" s="214"/>
      <c r="E48" s="214"/>
      <c r="F48" s="214"/>
      <c r="G48" s="214"/>
    </row>
    <row r="49" spans="2:7" x14ac:dyDescent="0.2">
      <c r="B49" s="214"/>
      <c r="C49" s="214"/>
      <c r="D49" s="214"/>
      <c r="E49" s="214"/>
      <c r="F49" s="214"/>
      <c r="G49" s="214"/>
    </row>
    <row r="50" spans="2:7" x14ac:dyDescent="0.2">
      <c r="B50" s="214"/>
      <c r="C50" s="214"/>
      <c r="D50" s="214"/>
      <c r="E50" s="214"/>
      <c r="F50" s="214"/>
      <c r="G50" s="214"/>
    </row>
    <row r="51" spans="2:7" x14ac:dyDescent="0.2">
      <c r="B51" s="214"/>
      <c r="C51" s="214"/>
      <c r="D51" s="214"/>
      <c r="E51" s="214"/>
      <c r="F51" s="214"/>
      <c r="G51" s="214"/>
    </row>
    <row r="52" spans="2:7" x14ac:dyDescent="0.2">
      <c r="B52" s="214"/>
      <c r="C52" s="214"/>
      <c r="D52" s="214"/>
      <c r="E52" s="214"/>
      <c r="F52" s="214"/>
      <c r="G52" s="214"/>
    </row>
    <row r="53" spans="2:7" x14ac:dyDescent="0.2">
      <c r="B53" s="214"/>
      <c r="C53" s="214"/>
      <c r="D53" s="214"/>
      <c r="E53" s="214"/>
      <c r="F53" s="214"/>
      <c r="G53" s="214"/>
    </row>
    <row r="54" spans="2:7" x14ac:dyDescent="0.2">
      <c r="B54" s="214"/>
      <c r="C54" s="214"/>
      <c r="D54" s="214"/>
      <c r="E54" s="214"/>
      <c r="F54" s="214"/>
      <c r="G54" s="214"/>
    </row>
    <row r="55" spans="2:7" x14ac:dyDescent="0.2">
      <c r="B55" s="214"/>
      <c r="C55" s="214"/>
      <c r="D55" s="214"/>
      <c r="E55" s="214"/>
      <c r="F55" s="214"/>
      <c r="G55" s="214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7"/>
  <sheetViews>
    <sheetView workbookViewId="0">
      <selection activeCell="A25" sqref="A25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25" t="s">
        <v>5</v>
      </c>
      <c r="B1" s="226"/>
      <c r="C1" s="69" t="str">
        <f>CONCATENATE(cislostavby," ",nazevstavby)</f>
        <v xml:space="preserve"> rekonstrukce koupelny byt pošta</v>
      </c>
      <c r="D1" s="70"/>
      <c r="E1" s="71"/>
      <c r="F1" s="70"/>
      <c r="G1" s="72"/>
      <c r="H1" s="73"/>
      <c r="I1" s="74"/>
    </row>
    <row r="2" spans="1:9" ht="13.5" thickBot="1" x14ac:dyDescent="0.25">
      <c r="A2" s="227" t="s">
        <v>1</v>
      </c>
      <c r="B2" s="228"/>
      <c r="C2" s="75" t="str">
        <f>CONCATENATE(cisloobjektu," ",nazevobjektu)</f>
        <v xml:space="preserve"> byt pošty Mikulčice</v>
      </c>
      <c r="D2" s="76"/>
      <c r="E2" s="77"/>
      <c r="F2" s="76"/>
      <c r="G2" s="229"/>
      <c r="H2" s="229"/>
      <c r="I2" s="230"/>
    </row>
    <row r="3" spans="1:9" ht="13.5" thickTop="1" x14ac:dyDescent="0.2"/>
    <row r="4" spans="1:9" ht="19.5" customHeight="1" x14ac:dyDescent="0.25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spans="1:9" ht="13.5" thickBot="1" x14ac:dyDescent="0.25"/>
    <row r="6" spans="1:9" s="30" customFormat="1" ht="13.5" thickBot="1" x14ac:dyDescent="0.25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x14ac:dyDescent="0.2">
      <c r="A7" s="170" t="str">
        <f>Položky!B7</f>
        <v>3</v>
      </c>
      <c r="B7" s="85" t="str">
        <f>Položky!C7</f>
        <v>Svislé a kompletní konstrukce</v>
      </c>
      <c r="C7" s="86"/>
      <c r="D7" s="87"/>
      <c r="E7" s="171">
        <f>Položky!BC9</f>
        <v>0</v>
      </c>
      <c r="F7" s="172">
        <f>Položky!BD9</f>
        <v>0</v>
      </c>
      <c r="G7" s="172">
        <f>Položky!BE9</f>
        <v>0</v>
      </c>
      <c r="H7" s="172">
        <f>Položky!BF9</f>
        <v>0</v>
      </c>
      <c r="I7" s="173">
        <f>Položky!BG9</f>
        <v>0</v>
      </c>
    </row>
    <row r="8" spans="1:9" s="30" customFormat="1" x14ac:dyDescent="0.2">
      <c r="A8" s="170" t="str">
        <f>Položky!B10</f>
        <v>61</v>
      </c>
      <c r="B8" s="85" t="str">
        <f>Položky!C10</f>
        <v>Upravy povrchů vnitřní</v>
      </c>
      <c r="C8" s="86"/>
      <c r="D8" s="87"/>
      <c r="E8" s="171">
        <f>Položky!BC12</f>
        <v>0</v>
      </c>
      <c r="F8" s="172">
        <f>Položky!BD12</f>
        <v>0</v>
      </c>
      <c r="G8" s="172">
        <f>Položky!BE12</f>
        <v>0</v>
      </c>
      <c r="H8" s="172">
        <f>Položky!BF12</f>
        <v>0</v>
      </c>
      <c r="I8" s="173">
        <f>Položky!BG12</f>
        <v>0</v>
      </c>
    </row>
    <row r="9" spans="1:9" s="30" customFormat="1" x14ac:dyDescent="0.2">
      <c r="A9" s="170" t="str">
        <f>Položky!B13</f>
        <v>63</v>
      </c>
      <c r="B9" s="85" t="str">
        <f>Položky!C13</f>
        <v>Podlahy a podlahové konstrukce</v>
      </c>
      <c r="C9" s="86"/>
      <c r="D9" s="87"/>
      <c r="E9" s="171">
        <f>Položky!BC16</f>
        <v>0</v>
      </c>
      <c r="F9" s="172">
        <f>Položky!BD16</f>
        <v>0</v>
      </c>
      <c r="G9" s="172">
        <f>Položky!BE16</f>
        <v>0</v>
      </c>
      <c r="H9" s="172">
        <f>Položky!BF16</f>
        <v>0</v>
      </c>
      <c r="I9" s="173">
        <f>Položky!BG16</f>
        <v>0</v>
      </c>
    </row>
    <row r="10" spans="1:9" s="30" customFormat="1" x14ac:dyDescent="0.2">
      <c r="A10" s="170" t="str">
        <f>Položky!B17</f>
        <v>97</v>
      </c>
      <c r="B10" s="85" t="str">
        <f>Položky!C17</f>
        <v>Prorážení otvorů</v>
      </c>
      <c r="C10" s="86"/>
      <c r="D10" s="87"/>
      <c r="E10" s="171">
        <f>Položky!BC26</f>
        <v>0</v>
      </c>
      <c r="F10" s="172">
        <f>Položky!BD26</f>
        <v>0</v>
      </c>
      <c r="G10" s="172">
        <f>Položky!BE26</f>
        <v>0</v>
      </c>
      <c r="H10" s="172">
        <f>Položky!BF26</f>
        <v>0</v>
      </c>
      <c r="I10" s="173">
        <f>Položky!BG26</f>
        <v>0</v>
      </c>
    </row>
    <row r="11" spans="1:9" s="30" customFormat="1" x14ac:dyDescent="0.2">
      <c r="A11" s="170" t="str">
        <f>Položky!B27</f>
        <v>99</v>
      </c>
      <c r="B11" s="85" t="str">
        <f>Položky!C27</f>
        <v>Staveništní přesun hmot</v>
      </c>
      <c r="C11" s="86"/>
      <c r="D11" s="87"/>
      <c r="E11" s="171">
        <f>Položky!BC31</f>
        <v>0</v>
      </c>
      <c r="F11" s="172">
        <f>Položky!BD31</f>
        <v>0</v>
      </c>
      <c r="G11" s="172">
        <f>Položky!BE31</f>
        <v>0</v>
      </c>
      <c r="H11" s="172">
        <f>Položky!BF31</f>
        <v>0</v>
      </c>
      <c r="I11" s="173">
        <f>Položky!BG31</f>
        <v>0</v>
      </c>
    </row>
    <row r="12" spans="1:9" s="30" customFormat="1" x14ac:dyDescent="0.2">
      <c r="A12" s="170" t="str">
        <f>Položky!B32</f>
        <v>711</v>
      </c>
      <c r="B12" s="85" t="str">
        <f>Položky!C32</f>
        <v>Izolace proti vodě</v>
      </c>
      <c r="C12" s="86"/>
      <c r="D12" s="87"/>
      <c r="E12" s="171">
        <f>Položky!BC36</f>
        <v>0</v>
      </c>
      <c r="F12" s="172">
        <f>Položky!BD36</f>
        <v>0</v>
      </c>
      <c r="G12" s="172">
        <f>Položky!BE36</f>
        <v>0</v>
      </c>
      <c r="H12" s="172">
        <f>Položky!BF36</f>
        <v>0</v>
      </c>
      <c r="I12" s="173">
        <f>Položky!BG36</f>
        <v>0</v>
      </c>
    </row>
    <row r="13" spans="1:9" s="30" customFormat="1" x14ac:dyDescent="0.2">
      <c r="A13" s="170" t="str">
        <f>Položky!B37</f>
        <v>721</v>
      </c>
      <c r="B13" s="85" t="str">
        <f>Položky!C37</f>
        <v>Vnitřní kanalizace</v>
      </c>
      <c r="C13" s="86"/>
      <c r="D13" s="87"/>
      <c r="E13" s="171">
        <f>Položky!BC50</f>
        <v>0</v>
      </c>
      <c r="F13" s="172">
        <f>Položky!BD50</f>
        <v>0</v>
      </c>
      <c r="G13" s="172">
        <f>Položky!BE50</f>
        <v>0</v>
      </c>
      <c r="H13" s="172">
        <f>Položky!BF50</f>
        <v>0</v>
      </c>
      <c r="I13" s="173">
        <f>Položky!BG50</f>
        <v>0</v>
      </c>
    </row>
    <row r="14" spans="1:9" s="30" customFormat="1" x14ac:dyDescent="0.2">
      <c r="A14" s="170" t="str">
        <f>Položky!B51</f>
        <v>722</v>
      </c>
      <c r="B14" s="85" t="str">
        <f>Položky!C51</f>
        <v>Vnitřní vodovod</v>
      </c>
      <c r="C14" s="86"/>
      <c r="D14" s="87"/>
      <c r="E14" s="171">
        <f>Položky!BC58</f>
        <v>0</v>
      </c>
      <c r="F14" s="172">
        <f>Položky!BD58</f>
        <v>0</v>
      </c>
      <c r="G14" s="172">
        <f>Položky!BE58</f>
        <v>0</v>
      </c>
      <c r="H14" s="172">
        <f>Položky!BF58</f>
        <v>0</v>
      </c>
      <c r="I14" s="173">
        <f>Položky!BG58</f>
        <v>0</v>
      </c>
    </row>
    <row r="15" spans="1:9" s="30" customFormat="1" x14ac:dyDescent="0.2">
      <c r="A15" s="170" t="str">
        <f>Položky!B59</f>
        <v>725</v>
      </c>
      <c r="B15" s="85" t="str">
        <f>Položky!C59</f>
        <v>Zařizovací předměty</v>
      </c>
      <c r="C15" s="86"/>
      <c r="D15" s="87"/>
      <c r="E15" s="171">
        <f>Položky!BC79</f>
        <v>0</v>
      </c>
      <c r="F15" s="172">
        <f>Položky!BD79</f>
        <v>0</v>
      </c>
      <c r="G15" s="172">
        <f>Položky!BE79</f>
        <v>0</v>
      </c>
      <c r="H15" s="172">
        <f>Položky!BF79</f>
        <v>0</v>
      </c>
      <c r="I15" s="173">
        <f>Položky!BG79</f>
        <v>0</v>
      </c>
    </row>
    <row r="16" spans="1:9" s="30" customFormat="1" x14ac:dyDescent="0.2">
      <c r="A16" s="170" t="str">
        <f>Položky!B80</f>
        <v>771</v>
      </c>
      <c r="B16" s="85" t="str">
        <f>Položky!C80</f>
        <v>Podlahy z dlaždic a obklady</v>
      </c>
      <c r="C16" s="86"/>
      <c r="D16" s="87"/>
      <c r="E16" s="171">
        <f>Položky!BC82</f>
        <v>0</v>
      </c>
      <c r="F16" s="172">
        <f>Položky!BD82</f>
        <v>0</v>
      </c>
      <c r="G16" s="172">
        <f>Položky!BE82</f>
        <v>0</v>
      </c>
      <c r="H16" s="172">
        <f>Položky!BF82</f>
        <v>0</v>
      </c>
      <c r="I16" s="173">
        <f>Položky!BG82</f>
        <v>0</v>
      </c>
    </row>
    <row r="17" spans="1:57" s="30" customFormat="1" x14ac:dyDescent="0.2">
      <c r="A17" s="170" t="str">
        <f>Položky!B83</f>
        <v>781</v>
      </c>
      <c r="B17" s="85" t="str">
        <f>Položky!C83</f>
        <v>Obklady keramické</v>
      </c>
      <c r="C17" s="86"/>
      <c r="D17" s="87"/>
      <c r="E17" s="171">
        <f>Položky!BC85</f>
        <v>0</v>
      </c>
      <c r="F17" s="172">
        <f>Položky!BD85</f>
        <v>0</v>
      </c>
      <c r="G17" s="172">
        <f>Položky!BE85</f>
        <v>0</v>
      </c>
      <c r="H17" s="172">
        <f>Položky!BF85</f>
        <v>0</v>
      </c>
      <c r="I17" s="173">
        <f>Položky!BG85</f>
        <v>0</v>
      </c>
    </row>
    <row r="18" spans="1:57" s="30" customFormat="1" x14ac:dyDescent="0.2">
      <c r="A18" s="170" t="str">
        <f>Položky!B86</f>
        <v>783</v>
      </c>
      <c r="B18" s="85" t="str">
        <f>Položky!C86</f>
        <v>Nátěry</v>
      </c>
      <c r="C18" s="86"/>
      <c r="D18" s="87"/>
      <c r="E18" s="171">
        <f>Položky!BC88</f>
        <v>0</v>
      </c>
      <c r="F18" s="172">
        <f>Položky!BD88</f>
        <v>0</v>
      </c>
      <c r="G18" s="172">
        <f>Položky!BE88</f>
        <v>0</v>
      </c>
      <c r="H18" s="172">
        <f>Položky!BF88</f>
        <v>0</v>
      </c>
      <c r="I18" s="173">
        <f>Položky!BG88</f>
        <v>0</v>
      </c>
    </row>
    <row r="19" spans="1:57" s="30" customFormat="1" ht="13.5" thickBot="1" x14ac:dyDescent="0.25">
      <c r="A19" s="170" t="str">
        <f>Položky!B89</f>
        <v>784</v>
      </c>
      <c r="B19" s="85" t="str">
        <f>Položky!C89</f>
        <v>Malby</v>
      </c>
      <c r="C19" s="86"/>
      <c r="D19" s="87"/>
      <c r="E19" s="171">
        <f>Položky!BC91</f>
        <v>0</v>
      </c>
      <c r="F19" s="172">
        <f>Položky!BD91</f>
        <v>0</v>
      </c>
      <c r="G19" s="172">
        <f>Položky!BE91</f>
        <v>0</v>
      </c>
      <c r="H19" s="172">
        <f>Položky!BF91</f>
        <v>0</v>
      </c>
      <c r="I19" s="173">
        <f>Položky!BG91</f>
        <v>0</v>
      </c>
    </row>
    <row r="20" spans="1:57" s="93" customFormat="1" ht="13.5" thickBot="1" x14ac:dyDescent="0.25">
      <c r="A20" s="88"/>
      <c r="B20" s="80" t="s">
        <v>50</v>
      </c>
      <c r="C20" s="80"/>
      <c r="D20" s="89"/>
      <c r="E20" s="90">
        <f>SUM(E7:E19)</f>
        <v>0</v>
      </c>
      <c r="F20" s="91">
        <f>SUM(F7:F19)</f>
        <v>0</v>
      </c>
      <c r="G20" s="91">
        <f>SUM(G7:G19)</f>
        <v>0</v>
      </c>
      <c r="H20" s="91">
        <f>SUM(H7:H19)</f>
        <v>0</v>
      </c>
      <c r="I20" s="92">
        <f>SUM(I7:I19)</f>
        <v>0</v>
      </c>
    </row>
    <row r="21" spans="1:57" x14ac:dyDescent="0.2">
      <c r="A21" s="86"/>
      <c r="B21" s="86"/>
      <c r="C21" s="86"/>
      <c r="D21" s="86"/>
      <c r="E21" s="86"/>
      <c r="F21" s="86"/>
      <c r="G21" s="86"/>
      <c r="H21" s="86"/>
      <c r="I21" s="86"/>
    </row>
    <row r="22" spans="1:57" ht="19.5" customHeight="1" x14ac:dyDescent="0.25">
      <c r="A22" s="94" t="s">
        <v>51</v>
      </c>
      <c r="B22" s="94"/>
      <c r="C22" s="94"/>
      <c r="D22" s="94"/>
      <c r="E22" s="94"/>
      <c r="F22" s="94"/>
      <c r="G22" s="95"/>
      <c r="H22" s="94"/>
      <c r="I22" s="94"/>
      <c r="BA22" s="31"/>
      <c r="BB22" s="31"/>
      <c r="BC22" s="31"/>
      <c r="BD22" s="31"/>
      <c r="BE22" s="31"/>
    </row>
    <row r="23" spans="1:57" ht="13.5" thickBot="1" x14ac:dyDescent="0.25">
      <c r="A23" s="96"/>
      <c r="B23" s="96"/>
      <c r="C23" s="96"/>
      <c r="D23" s="96"/>
      <c r="E23" s="96"/>
      <c r="F23" s="96"/>
      <c r="G23" s="96"/>
      <c r="H23" s="96"/>
      <c r="I23" s="96"/>
    </row>
    <row r="24" spans="1:57" x14ac:dyDescent="0.2">
      <c r="A24" s="97" t="s">
        <v>52</v>
      </c>
      <c r="B24" s="98"/>
      <c r="C24" s="98"/>
      <c r="D24" s="99"/>
      <c r="E24" s="100" t="s">
        <v>53</v>
      </c>
      <c r="F24" s="101" t="s">
        <v>54</v>
      </c>
      <c r="G24" s="102" t="s">
        <v>55</v>
      </c>
      <c r="H24" s="103"/>
      <c r="I24" s="104" t="s">
        <v>53</v>
      </c>
    </row>
    <row r="25" spans="1:57" x14ac:dyDescent="0.2">
      <c r="A25" s="105"/>
      <c r="B25" s="106"/>
      <c r="C25" s="106"/>
      <c r="D25" s="107"/>
      <c r="E25" s="108"/>
      <c r="F25" s="109"/>
      <c r="G25" s="110">
        <f>CHOOSE(BA25+1,HSV+PSV,HSV+PSV+Mont,HSV+PSV+Dodavka+Mont,HSV,PSV,Mont,Dodavka,Mont+Dodavka,0)</f>
        <v>0</v>
      </c>
      <c r="H25" s="111"/>
      <c r="I25" s="112">
        <f>E25+F25*G25/100</f>
        <v>0</v>
      </c>
      <c r="BA25">
        <v>8</v>
      </c>
    </row>
    <row r="26" spans="1:57" ht="13.5" thickBot="1" x14ac:dyDescent="0.25">
      <c r="A26" s="113"/>
      <c r="B26" s="114" t="s">
        <v>56</v>
      </c>
      <c r="C26" s="115"/>
      <c r="D26" s="116"/>
      <c r="E26" s="117"/>
      <c r="F26" s="118"/>
      <c r="G26" s="118"/>
      <c r="H26" s="231">
        <f>SUM(H25:H25)</f>
        <v>0</v>
      </c>
      <c r="I26" s="232"/>
    </row>
    <row r="28" spans="1:57" x14ac:dyDescent="0.2">
      <c r="B28" s="93"/>
      <c r="F28" s="119"/>
      <c r="G28" s="120"/>
      <c r="H28" s="120"/>
      <c r="I28" s="121"/>
    </row>
    <row r="29" spans="1:57" x14ac:dyDescent="0.2">
      <c r="F29" s="119"/>
      <c r="G29" s="120"/>
      <c r="H29" s="120"/>
      <c r="I29" s="121"/>
    </row>
    <row r="30" spans="1:57" x14ac:dyDescent="0.2">
      <c r="F30" s="119"/>
      <c r="G30" s="120"/>
      <c r="H30" s="120"/>
      <c r="I30" s="121"/>
    </row>
    <row r="31" spans="1:57" x14ac:dyDescent="0.2">
      <c r="F31" s="119"/>
      <c r="G31" s="120"/>
      <c r="H31" s="120"/>
      <c r="I31" s="121"/>
    </row>
    <row r="32" spans="1:57" x14ac:dyDescent="0.2">
      <c r="F32" s="119"/>
      <c r="G32" s="120"/>
      <c r="H32" s="120"/>
      <c r="I32" s="121"/>
    </row>
    <row r="33" spans="6:9" x14ac:dyDescent="0.2">
      <c r="F33" s="119"/>
      <c r="G33" s="120"/>
      <c r="H33" s="120"/>
      <c r="I33" s="121"/>
    </row>
    <row r="34" spans="6:9" x14ac:dyDescent="0.2">
      <c r="F34" s="119"/>
      <c r="G34" s="120"/>
      <c r="H34" s="120"/>
      <c r="I34" s="121"/>
    </row>
    <row r="35" spans="6:9" x14ac:dyDescent="0.2">
      <c r="F35" s="119"/>
      <c r="G35" s="120"/>
      <c r="H35" s="120"/>
      <c r="I35" s="121"/>
    </row>
    <row r="36" spans="6:9" x14ac:dyDescent="0.2">
      <c r="F36" s="119"/>
      <c r="G36" s="120"/>
      <c r="H36" s="120"/>
      <c r="I36" s="121"/>
    </row>
    <row r="37" spans="6:9" x14ac:dyDescent="0.2">
      <c r="F37" s="119"/>
      <c r="G37" s="120"/>
      <c r="H37" s="120"/>
      <c r="I37" s="121"/>
    </row>
    <row r="38" spans="6:9" x14ac:dyDescent="0.2">
      <c r="F38" s="119"/>
      <c r="G38" s="120"/>
      <c r="H38" s="120"/>
      <c r="I38" s="121"/>
    </row>
    <row r="39" spans="6:9" x14ac:dyDescent="0.2">
      <c r="F39" s="119"/>
      <c r="G39" s="120"/>
      <c r="H39" s="120"/>
      <c r="I39" s="121"/>
    </row>
    <row r="40" spans="6:9" x14ac:dyDescent="0.2">
      <c r="F40" s="119"/>
      <c r="G40" s="120"/>
      <c r="H40" s="120"/>
      <c r="I40" s="121"/>
    </row>
    <row r="41" spans="6:9" x14ac:dyDescent="0.2">
      <c r="F41" s="119"/>
      <c r="G41" s="120"/>
      <c r="H41" s="120"/>
      <c r="I41" s="121"/>
    </row>
    <row r="42" spans="6:9" x14ac:dyDescent="0.2">
      <c r="F42" s="119"/>
      <c r="G42" s="120"/>
      <c r="H42" s="120"/>
      <c r="I42" s="121"/>
    </row>
    <row r="43" spans="6:9" x14ac:dyDescent="0.2">
      <c r="F43" s="119"/>
      <c r="G43" s="120"/>
      <c r="H43" s="120"/>
      <c r="I43" s="121"/>
    </row>
    <row r="44" spans="6:9" x14ac:dyDescent="0.2">
      <c r="F44" s="119"/>
      <c r="G44" s="120"/>
      <c r="H44" s="120"/>
      <c r="I44" s="121"/>
    </row>
    <row r="45" spans="6:9" x14ac:dyDescent="0.2">
      <c r="F45" s="119"/>
      <c r="G45" s="120"/>
      <c r="H45" s="120"/>
      <c r="I45" s="121"/>
    </row>
    <row r="46" spans="6:9" x14ac:dyDescent="0.2">
      <c r="F46" s="119"/>
      <c r="G46" s="120"/>
      <c r="H46" s="120"/>
      <c r="I46" s="121"/>
    </row>
    <row r="47" spans="6:9" x14ac:dyDescent="0.2">
      <c r="F47" s="119"/>
      <c r="G47" s="120"/>
      <c r="H47" s="120"/>
      <c r="I47" s="121"/>
    </row>
    <row r="48" spans="6:9" x14ac:dyDescent="0.2">
      <c r="F48" s="119"/>
      <c r="G48" s="120"/>
      <c r="H48" s="120"/>
      <c r="I48" s="121"/>
    </row>
    <row r="49" spans="6:9" x14ac:dyDescent="0.2">
      <c r="F49" s="119"/>
      <c r="G49" s="120"/>
      <c r="H49" s="120"/>
      <c r="I49" s="121"/>
    </row>
    <row r="50" spans="6:9" x14ac:dyDescent="0.2">
      <c r="F50" s="119"/>
      <c r="G50" s="120"/>
      <c r="H50" s="120"/>
      <c r="I50" s="121"/>
    </row>
    <row r="51" spans="6:9" x14ac:dyDescent="0.2">
      <c r="F51" s="119"/>
      <c r="G51" s="120"/>
      <c r="H51" s="120"/>
      <c r="I51" s="121"/>
    </row>
    <row r="52" spans="6:9" x14ac:dyDescent="0.2">
      <c r="F52" s="119"/>
      <c r="G52" s="120"/>
      <c r="H52" s="120"/>
      <c r="I52" s="121"/>
    </row>
    <row r="53" spans="6:9" x14ac:dyDescent="0.2">
      <c r="F53" s="119"/>
      <c r="G53" s="120"/>
      <c r="H53" s="120"/>
      <c r="I53" s="121"/>
    </row>
    <row r="54" spans="6:9" x14ac:dyDescent="0.2">
      <c r="F54" s="119"/>
      <c r="G54" s="120"/>
      <c r="H54" s="120"/>
      <c r="I54" s="121"/>
    </row>
    <row r="55" spans="6:9" x14ac:dyDescent="0.2">
      <c r="F55" s="119"/>
      <c r="G55" s="120"/>
      <c r="H55" s="120"/>
      <c r="I55" s="121"/>
    </row>
    <row r="56" spans="6:9" x14ac:dyDescent="0.2">
      <c r="F56" s="119"/>
      <c r="G56" s="120"/>
      <c r="H56" s="120"/>
      <c r="I56" s="121"/>
    </row>
    <row r="57" spans="6:9" x14ac:dyDescent="0.2">
      <c r="F57" s="119"/>
      <c r="G57" s="120"/>
      <c r="H57" s="120"/>
      <c r="I57" s="121"/>
    </row>
    <row r="58" spans="6:9" x14ac:dyDescent="0.2">
      <c r="F58" s="119"/>
      <c r="G58" s="120"/>
      <c r="H58" s="120"/>
      <c r="I58" s="121"/>
    </row>
    <row r="59" spans="6:9" x14ac:dyDescent="0.2">
      <c r="F59" s="119"/>
      <c r="G59" s="120"/>
      <c r="H59" s="120"/>
      <c r="I59" s="121"/>
    </row>
    <row r="60" spans="6:9" x14ac:dyDescent="0.2">
      <c r="F60" s="119"/>
      <c r="G60" s="120"/>
      <c r="H60" s="120"/>
      <c r="I60" s="121"/>
    </row>
    <row r="61" spans="6:9" x14ac:dyDescent="0.2">
      <c r="F61" s="119"/>
      <c r="G61" s="120"/>
      <c r="H61" s="120"/>
      <c r="I61" s="121"/>
    </row>
    <row r="62" spans="6:9" x14ac:dyDescent="0.2">
      <c r="F62" s="119"/>
      <c r="G62" s="120"/>
      <c r="H62" s="120"/>
      <c r="I62" s="121"/>
    </row>
    <row r="63" spans="6:9" x14ac:dyDescent="0.2">
      <c r="F63" s="119"/>
      <c r="G63" s="120"/>
      <c r="H63" s="120"/>
      <c r="I63" s="121"/>
    </row>
    <row r="64" spans="6:9" x14ac:dyDescent="0.2">
      <c r="F64" s="119"/>
      <c r="G64" s="120"/>
      <c r="H64" s="120"/>
      <c r="I64" s="121"/>
    </row>
    <row r="65" spans="6:9" x14ac:dyDescent="0.2">
      <c r="F65" s="119"/>
      <c r="G65" s="120"/>
      <c r="H65" s="120"/>
      <c r="I65" s="121"/>
    </row>
    <row r="66" spans="6:9" x14ac:dyDescent="0.2">
      <c r="F66" s="119"/>
      <c r="G66" s="120"/>
      <c r="H66" s="120"/>
      <c r="I66" s="121"/>
    </row>
    <row r="67" spans="6:9" x14ac:dyDescent="0.2">
      <c r="F67" s="119"/>
      <c r="G67" s="120"/>
      <c r="H67" s="120"/>
      <c r="I67" s="121"/>
    </row>
    <row r="68" spans="6:9" x14ac:dyDescent="0.2">
      <c r="F68" s="119"/>
      <c r="G68" s="120"/>
      <c r="H68" s="120"/>
      <c r="I68" s="121"/>
    </row>
    <row r="69" spans="6:9" x14ac:dyDescent="0.2">
      <c r="F69" s="119"/>
      <c r="G69" s="120"/>
      <c r="H69" s="120"/>
      <c r="I69" s="121"/>
    </row>
    <row r="70" spans="6:9" x14ac:dyDescent="0.2">
      <c r="F70" s="119"/>
      <c r="G70" s="120"/>
      <c r="H70" s="120"/>
      <c r="I70" s="121"/>
    </row>
    <row r="71" spans="6:9" x14ac:dyDescent="0.2">
      <c r="F71" s="119"/>
      <c r="G71" s="120"/>
      <c r="H71" s="120"/>
      <c r="I71" s="121"/>
    </row>
    <row r="72" spans="6:9" x14ac:dyDescent="0.2">
      <c r="F72" s="119"/>
      <c r="G72" s="120"/>
      <c r="H72" s="120"/>
      <c r="I72" s="121"/>
    </row>
    <row r="73" spans="6:9" x14ac:dyDescent="0.2">
      <c r="F73" s="119"/>
      <c r="G73" s="120"/>
      <c r="H73" s="120"/>
      <c r="I73" s="121"/>
    </row>
    <row r="74" spans="6:9" x14ac:dyDescent="0.2">
      <c r="F74" s="119"/>
      <c r="G74" s="120"/>
      <c r="H74" s="120"/>
      <c r="I74" s="121"/>
    </row>
    <row r="75" spans="6:9" x14ac:dyDescent="0.2">
      <c r="F75" s="119"/>
      <c r="G75" s="120"/>
      <c r="H75" s="120"/>
      <c r="I75" s="121"/>
    </row>
    <row r="76" spans="6:9" x14ac:dyDescent="0.2">
      <c r="F76" s="119"/>
      <c r="G76" s="120"/>
      <c r="H76" s="120"/>
      <c r="I76" s="121"/>
    </row>
    <row r="77" spans="6:9" x14ac:dyDescent="0.2">
      <c r="F77" s="119"/>
      <c r="G77" s="120"/>
      <c r="H77" s="120"/>
      <c r="I77" s="121"/>
    </row>
  </sheetData>
  <mergeCells count="4">
    <mergeCell ref="A1:B1"/>
    <mergeCell ref="A2:B2"/>
    <mergeCell ref="G2:I2"/>
    <mergeCell ref="H26:I26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G158"/>
  <sheetViews>
    <sheetView showGridLines="0" showZeros="0" tabSelected="1" topLeftCell="A46" zoomScale="80" zoomScaleNormal="100" workbookViewId="0">
      <selection activeCell="G64" sqref="G63:G64"/>
    </sheetView>
  </sheetViews>
  <sheetFormatPr defaultRowHeight="12.75" x14ac:dyDescent="0.2"/>
  <cols>
    <col min="1" max="1" width="4.42578125" style="122" customWidth="1"/>
    <col min="2" max="2" width="14.140625" style="122" customWidth="1"/>
    <col min="3" max="3" width="47.5703125" style="122" customWidth="1"/>
    <col min="4" max="4" width="5.5703125" style="122" customWidth="1"/>
    <col min="5" max="5" width="10" style="164" customWidth="1"/>
    <col min="6" max="6" width="11.28515625" style="122" customWidth="1"/>
    <col min="7" max="7" width="16.140625" style="122" customWidth="1"/>
    <col min="8" max="8" width="13.140625" style="122" customWidth="1"/>
    <col min="9" max="9" width="14.5703125" style="122" customWidth="1"/>
    <col min="10" max="10" width="13.140625" style="122" customWidth="1"/>
    <col min="11" max="11" width="13.5703125" style="122" customWidth="1"/>
    <col min="12" max="16384" width="9.140625" style="122"/>
  </cols>
  <sheetData>
    <row r="1" spans="1:59" ht="15.75" x14ac:dyDescent="0.25">
      <c r="A1" s="233" t="s">
        <v>241</v>
      </c>
      <c r="B1" s="233"/>
      <c r="C1" s="233"/>
      <c r="D1" s="233"/>
      <c r="E1" s="233"/>
      <c r="F1" s="233"/>
      <c r="G1" s="233"/>
      <c r="H1" s="233"/>
      <c r="I1" s="233"/>
    </row>
    <row r="2" spans="1:59" ht="13.5" thickBot="1" x14ac:dyDescent="0.25">
      <c r="B2" s="123"/>
      <c r="C2" s="124"/>
      <c r="D2" s="124"/>
      <c r="E2" s="125"/>
      <c r="F2" s="124"/>
      <c r="G2" s="124"/>
    </row>
    <row r="3" spans="1:59" ht="13.5" thickTop="1" x14ac:dyDescent="0.2">
      <c r="A3" s="225" t="s">
        <v>5</v>
      </c>
      <c r="B3" s="226"/>
      <c r="C3" s="69" t="str">
        <f>CONCATENATE(cislostavby," ",nazevstavby)</f>
        <v xml:space="preserve"> rekonstrukce koupelny byt pošta</v>
      </c>
      <c r="D3" s="70"/>
      <c r="E3" s="71"/>
      <c r="F3" s="70"/>
      <c r="G3" s="126"/>
      <c r="H3" s="127">
        <f>Rekapitulace!H1</f>
        <v>0</v>
      </c>
      <c r="I3" s="128"/>
    </row>
    <row r="4" spans="1:59" ht="13.5" thickBot="1" x14ac:dyDescent="0.25">
      <c r="A4" s="234" t="s">
        <v>1</v>
      </c>
      <c r="B4" s="228"/>
      <c r="C4" s="75" t="str">
        <f>CONCATENATE(cisloobjektu," ",nazevobjektu)</f>
        <v xml:space="preserve"> byt pošty Mikulčice</v>
      </c>
      <c r="D4" s="76"/>
      <c r="E4" s="77"/>
      <c r="F4" s="76"/>
      <c r="G4" s="235"/>
      <c r="H4" s="235"/>
      <c r="I4" s="236"/>
    </row>
    <row r="5" spans="1:59" ht="13.5" thickTop="1" x14ac:dyDescent="0.2">
      <c r="A5" s="129"/>
      <c r="B5" s="130"/>
      <c r="C5" s="130"/>
      <c r="D5" s="131"/>
      <c r="E5" s="132"/>
      <c r="F5" s="131"/>
      <c r="G5" s="133"/>
      <c r="H5" s="131"/>
      <c r="I5" s="131"/>
    </row>
    <row r="6" spans="1:59" x14ac:dyDescent="0.2">
      <c r="A6" s="134" t="s">
        <v>57</v>
      </c>
      <c r="B6" s="135" t="s">
        <v>58</v>
      </c>
      <c r="C6" s="135" t="s">
        <v>59</v>
      </c>
      <c r="D6" s="135" t="s">
        <v>60</v>
      </c>
      <c r="E6" s="136" t="s">
        <v>61</v>
      </c>
      <c r="F6" s="135" t="s">
        <v>62</v>
      </c>
      <c r="G6" s="137" t="s">
        <v>63</v>
      </c>
      <c r="H6" s="138" t="s">
        <v>64</v>
      </c>
      <c r="I6" s="138" t="s">
        <v>65</v>
      </c>
      <c r="J6" s="138" t="s">
        <v>66</v>
      </c>
      <c r="K6" s="138" t="s">
        <v>67</v>
      </c>
    </row>
    <row r="7" spans="1:59" x14ac:dyDescent="0.2">
      <c r="A7" s="139" t="s">
        <v>68</v>
      </c>
      <c r="B7" s="140" t="s">
        <v>72</v>
      </c>
      <c r="C7" s="141" t="s">
        <v>73</v>
      </c>
      <c r="D7" s="142"/>
      <c r="E7" s="210"/>
      <c r="F7" s="143"/>
      <c r="G7" s="144"/>
      <c r="H7" s="145"/>
      <c r="I7" s="145"/>
      <c r="J7" s="145"/>
      <c r="K7" s="145"/>
      <c r="Q7" s="146">
        <v>1</v>
      </c>
    </row>
    <row r="8" spans="1:59" x14ac:dyDescent="0.2">
      <c r="A8" s="147">
        <v>1</v>
      </c>
      <c r="B8" s="148" t="s">
        <v>74</v>
      </c>
      <c r="C8" s="149" t="s">
        <v>75</v>
      </c>
      <c r="D8" s="150" t="s">
        <v>76</v>
      </c>
      <c r="E8" s="211">
        <v>5.64</v>
      </c>
      <c r="F8" s="151">
        <v>0</v>
      </c>
      <c r="G8" s="152">
        <f>E8*F8</f>
        <v>0</v>
      </c>
      <c r="H8" s="153">
        <v>7.4099999999999999E-2</v>
      </c>
      <c r="I8" s="153">
        <f>E8*H8</f>
        <v>0.41792399999999996</v>
      </c>
      <c r="J8" s="153">
        <v>0</v>
      </c>
      <c r="K8" s="153">
        <f>E8*J8</f>
        <v>0</v>
      </c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59" x14ac:dyDescent="0.2">
      <c r="A9" s="154"/>
      <c r="B9" s="155" t="s">
        <v>70</v>
      </c>
      <c r="C9" s="156" t="str">
        <f>CONCATENATE(B7," ",C7)</f>
        <v>3 Svislé a kompletní konstrukce</v>
      </c>
      <c r="D9" s="154"/>
      <c r="E9" s="212"/>
      <c r="F9" s="157"/>
      <c r="G9" s="158">
        <f>SUM(G7:G8)</f>
        <v>0</v>
      </c>
      <c r="H9" s="159"/>
      <c r="I9" s="160">
        <f>SUM(I7:I8)</f>
        <v>0.41792399999999996</v>
      </c>
      <c r="J9" s="159"/>
      <c r="K9" s="160">
        <f>SUM(K7:K8)</f>
        <v>0</v>
      </c>
      <c r="Q9" s="146">
        <v>4</v>
      </c>
      <c r="BC9" s="161">
        <f>SUM(BC7:BC8)</f>
        <v>0</v>
      </c>
      <c r="BD9" s="161">
        <f>SUM(BD7:BD8)</f>
        <v>0</v>
      </c>
      <c r="BE9" s="161">
        <f>SUM(BE7:BE8)</f>
        <v>0</v>
      </c>
      <c r="BF9" s="161">
        <f>SUM(BF7:BF8)</f>
        <v>0</v>
      </c>
      <c r="BG9" s="161">
        <f>SUM(BG7:BG8)</f>
        <v>0</v>
      </c>
    </row>
    <row r="10" spans="1:59" x14ac:dyDescent="0.2">
      <c r="A10" s="139" t="s">
        <v>68</v>
      </c>
      <c r="B10" s="140" t="s">
        <v>77</v>
      </c>
      <c r="C10" s="141" t="s">
        <v>78</v>
      </c>
      <c r="D10" s="142"/>
      <c r="E10" s="210"/>
      <c r="F10" s="143"/>
      <c r="G10" s="144"/>
      <c r="H10" s="145"/>
      <c r="I10" s="145"/>
      <c r="J10" s="145"/>
      <c r="K10" s="145"/>
      <c r="Q10" s="146">
        <v>1</v>
      </c>
    </row>
    <row r="11" spans="1:59" ht="25.5" x14ac:dyDescent="0.2">
      <c r="A11" s="147">
        <v>2</v>
      </c>
      <c r="B11" s="148" t="s">
        <v>79</v>
      </c>
      <c r="C11" s="149" t="s">
        <v>80</v>
      </c>
      <c r="D11" s="150" t="s">
        <v>81</v>
      </c>
      <c r="E11" s="211">
        <v>0.85</v>
      </c>
      <c r="F11" s="151">
        <v>0</v>
      </c>
      <c r="G11" s="152">
        <f>E11*F11</f>
        <v>0</v>
      </c>
      <c r="H11" s="153">
        <v>6.4000000000000001E-2</v>
      </c>
      <c r="I11" s="153">
        <f>E11*H11</f>
        <v>5.4399999999999997E-2</v>
      </c>
      <c r="J11" s="153">
        <v>0</v>
      </c>
      <c r="K11" s="153">
        <f>E11*J11</f>
        <v>0</v>
      </c>
      <c r="Q11" s="146">
        <v>2</v>
      </c>
      <c r="AA11" s="122">
        <v>12</v>
      </c>
      <c r="AB11" s="122">
        <v>0</v>
      </c>
      <c r="AC11" s="122">
        <v>2</v>
      </c>
      <c r="BB11" s="122">
        <v>1</v>
      </c>
      <c r="BC11" s="122">
        <f>IF(BB11=1,G11,0)</f>
        <v>0</v>
      </c>
      <c r="BD11" s="122">
        <f>IF(BB11=2,G11,0)</f>
        <v>0</v>
      </c>
      <c r="BE11" s="122">
        <f>IF(BB11=3,G11,0)</f>
        <v>0</v>
      </c>
      <c r="BF11" s="122">
        <f>IF(BB11=4,G11,0)</f>
        <v>0</v>
      </c>
      <c r="BG11" s="122">
        <f>IF(BB11=5,G11,0)</f>
        <v>0</v>
      </c>
    </row>
    <row r="12" spans="1:59" x14ac:dyDescent="0.2">
      <c r="A12" s="154"/>
      <c r="B12" s="155" t="s">
        <v>70</v>
      </c>
      <c r="C12" s="156" t="str">
        <f>CONCATENATE(B10," ",C10)</f>
        <v>61 Upravy povrchů vnitřní</v>
      </c>
      <c r="D12" s="154"/>
      <c r="E12" s="212"/>
      <c r="F12" s="157"/>
      <c r="G12" s="158">
        <f>SUM(G10:G11)</f>
        <v>0</v>
      </c>
      <c r="H12" s="159"/>
      <c r="I12" s="160">
        <f>SUM(I10:I11)</f>
        <v>5.4399999999999997E-2</v>
      </c>
      <c r="J12" s="159"/>
      <c r="K12" s="160">
        <f>SUM(K10:K11)</f>
        <v>0</v>
      </c>
      <c r="Q12" s="146">
        <v>4</v>
      </c>
      <c r="BC12" s="161">
        <f>SUM(BC10:BC11)</f>
        <v>0</v>
      </c>
      <c r="BD12" s="161">
        <f>SUM(BD10:BD11)</f>
        <v>0</v>
      </c>
      <c r="BE12" s="161">
        <f>SUM(BE10:BE11)</f>
        <v>0</v>
      </c>
      <c r="BF12" s="161">
        <f>SUM(BF10:BF11)</f>
        <v>0</v>
      </c>
      <c r="BG12" s="161">
        <f>SUM(BG10:BG11)</f>
        <v>0</v>
      </c>
    </row>
    <row r="13" spans="1:59" x14ac:dyDescent="0.2">
      <c r="A13" s="139" t="s">
        <v>68</v>
      </c>
      <c r="B13" s="140" t="s">
        <v>82</v>
      </c>
      <c r="C13" s="141" t="s">
        <v>83</v>
      </c>
      <c r="D13" s="142"/>
      <c r="E13" s="210"/>
      <c r="F13" s="143"/>
      <c r="G13" s="144"/>
      <c r="H13" s="145"/>
      <c r="I13" s="145"/>
      <c r="J13" s="145"/>
      <c r="K13" s="145"/>
      <c r="Q13" s="146">
        <v>1</v>
      </c>
    </row>
    <row r="14" spans="1:59" x14ac:dyDescent="0.2">
      <c r="A14" s="147">
        <v>3</v>
      </c>
      <c r="B14" s="148" t="s">
        <v>84</v>
      </c>
      <c r="C14" s="149" t="s">
        <v>85</v>
      </c>
      <c r="D14" s="150" t="s">
        <v>81</v>
      </c>
      <c r="E14" s="211">
        <v>0.64</v>
      </c>
      <c r="F14" s="151">
        <v>0</v>
      </c>
      <c r="G14" s="152">
        <f>E14*F14</f>
        <v>0</v>
      </c>
      <c r="H14" s="153">
        <v>0</v>
      </c>
      <c r="I14" s="153">
        <f>E14*H14</f>
        <v>0</v>
      </c>
      <c r="J14" s="153">
        <v>-0.39500000000000002</v>
      </c>
      <c r="K14" s="153">
        <f>E14*J14</f>
        <v>-0.25280000000000002</v>
      </c>
      <c r="Q14" s="146">
        <v>2</v>
      </c>
      <c r="AA14" s="122">
        <v>12</v>
      </c>
      <c r="AB14" s="122">
        <v>0</v>
      </c>
      <c r="AC14" s="122">
        <v>3</v>
      </c>
      <c r="BB14" s="122">
        <v>1</v>
      </c>
      <c r="BC14" s="122">
        <f>IF(BB14=1,G14,0)</f>
        <v>0</v>
      </c>
      <c r="BD14" s="122">
        <f>IF(BB14=2,G14,0)</f>
        <v>0</v>
      </c>
      <c r="BE14" s="122">
        <f>IF(BB14=3,G14,0)</f>
        <v>0</v>
      </c>
      <c r="BF14" s="122">
        <f>IF(BB14=4,G14,0)</f>
        <v>0</v>
      </c>
      <c r="BG14" s="122">
        <f>IF(BB14=5,G14,0)</f>
        <v>0</v>
      </c>
    </row>
    <row r="15" spans="1:59" x14ac:dyDescent="0.2">
      <c r="A15" s="147">
        <v>4</v>
      </c>
      <c r="B15" s="148" t="s">
        <v>86</v>
      </c>
      <c r="C15" s="149" t="s">
        <v>87</v>
      </c>
      <c r="D15" s="150" t="s">
        <v>88</v>
      </c>
      <c r="E15" s="211">
        <v>0.64</v>
      </c>
      <c r="F15" s="151">
        <v>0</v>
      </c>
      <c r="G15" s="152">
        <f>E15*F15</f>
        <v>0</v>
      </c>
      <c r="H15" s="153">
        <v>2.2610000000000001</v>
      </c>
      <c r="I15" s="153">
        <f>E15*H15</f>
        <v>1.4470400000000001</v>
      </c>
      <c r="J15" s="153">
        <v>0</v>
      </c>
      <c r="K15" s="153">
        <f>E15*J15</f>
        <v>0</v>
      </c>
      <c r="Q15" s="146">
        <v>2</v>
      </c>
      <c r="AA15" s="122">
        <v>12</v>
      </c>
      <c r="AB15" s="122">
        <v>0</v>
      </c>
      <c r="AC15" s="122">
        <v>4</v>
      </c>
      <c r="BB15" s="122">
        <v>1</v>
      </c>
      <c r="BC15" s="122">
        <f>IF(BB15=1,G15,0)</f>
        <v>0</v>
      </c>
      <c r="BD15" s="122">
        <f>IF(BB15=2,G15,0)</f>
        <v>0</v>
      </c>
      <c r="BE15" s="122">
        <f>IF(BB15=3,G15,0)</f>
        <v>0</v>
      </c>
      <c r="BF15" s="122">
        <f>IF(BB15=4,G15,0)</f>
        <v>0</v>
      </c>
      <c r="BG15" s="122">
        <f>IF(BB15=5,G15,0)</f>
        <v>0</v>
      </c>
    </row>
    <row r="16" spans="1:59" x14ac:dyDescent="0.2">
      <c r="A16" s="154"/>
      <c r="B16" s="155" t="s">
        <v>70</v>
      </c>
      <c r="C16" s="156" t="str">
        <f>CONCATENATE(B13," ",C13)</f>
        <v>63 Podlahy a podlahové konstrukce</v>
      </c>
      <c r="D16" s="154"/>
      <c r="E16" s="212"/>
      <c r="F16" s="157"/>
      <c r="G16" s="158">
        <f>SUM(G13:G15)</f>
        <v>0</v>
      </c>
      <c r="H16" s="159"/>
      <c r="I16" s="160">
        <f>SUM(I13:I15)</f>
        <v>1.4470400000000001</v>
      </c>
      <c r="J16" s="159"/>
      <c r="K16" s="160">
        <f>SUM(K13:K15)</f>
        <v>-0.25280000000000002</v>
      </c>
      <c r="Q16" s="146">
        <v>4</v>
      </c>
      <c r="BC16" s="161">
        <f>SUM(BC13:BC15)</f>
        <v>0</v>
      </c>
      <c r="BD16" s="161">
        <f>SUM(BD13:BD15)</f>
        <v>0</v>
      </c>
      <c r="BE16" s="161">
        <f>SUM(BE13:BE15)</f>
        <v>0</v>
      </c>
      <c r="BF16" s="161">
        <f>SUM(BF13:BF15)</f>
        <v>0</v>
      </c>
      <c r="BG16" s="161">
        <f>SUM(BG13:BG15)</f>
        <v>0</v>
      </c>
    </row>
    <row r="17" spans="1:59" x14ac:dyDescent="0.2">
      <c r="A17" s="139" t="s">
        <v>68</v>
      </c>
      <c r="B17" s="140" t="s">
        <v>89</v>
      </c>
      <c r="C17" s="141" t="s">
        <v>90</v>
      </c>
      <c r="D17" s="142"/>
      <c r="E17" s="210"/>
      <c r="F17" s="143"/>
      <c r="G17" s="144"/>
      <c r="H17" s="145"/>
      <c r="I17" s="145"/>
      <c r="J17" s="145"/>
      <c r="K17" s="145"/>
      <c r="Q17" s="146">
        <v>1</v>
      </c>
    </row>
    <row r="18" spans="1:59" x14ac:dyDescent="0.2">
      <c r="A18" s="147">
        <v>5</v>
      </c>
      <c r="B18" s="148" t="s">
        <v>91</v>
      </c>
      <c r="C18" s="149" t="s">
        <v>92</v>
      </c>
      <c r="D18" s="150" t="s">
        <v>81</v>
      </c>
      <c r="E18" s="211">
        <v>19.54</v>
      </c>
      <c r="F18" s="151">
        <v>0</v>
      </c>
      <c r="G18" s="152">
        <f t="shared" ref="G18:G25" si="0">E18*F18</f>
        <v>0</v>
      </c>
      <c r="H18" s="153">
        <v>0</v>
      </c>
      <c r="I18" s="153">
        <f t="shared" ref="I18:I25" si="1">E18*H18</f>
        <v>0</v>
      </c>
      <c r="J18" s="153">
        <v>-6.0999999999999999E-2</v>
      </c>
      <c r="K18" s="153">
        <f t="shared" ref="K18:K25" si="2">E18*J18</f>
        <v>-1.19194</v>
      </c>
      <c r="Q18" s="146">
        <v>2</v>
      </c>
      <c r="AA18" s="122">
        <v>12</v>
      </c>
      <c r="AB18" s="122">
        <v>0</v>
      </c>
      <c r="AC18" s="122">
        <v>5</v>
      </c>
      <c r="BB18" s="122">
        <v>1</v>
      </c>
      <c r="BC18" s="122">
        <f t="shared" ref="BC18:BC25" si="3">IF(BB18=1,G18,0)</f>
        <v>0</v>
      </c>
      <c r="BD18" s="122">
        <f t="shared" ref="BD18:BD25" si="4">IF(BB18=2,G18,0)</f>
        <v>0</v>
      </c>
      <c r="BE18" s="122">
        <f t="shared" ref="BE18:BE25" si="5">IF(BB18=3,G18,0)</f>
        <v>0</v>
      </c>
      <c r="BF18" s="122">
        <f t="shared" ref="BF18:BF25" si="6">IF(BB18=4,G18,0)</f>
        <v>0</v>
      </c>
      <c r="BG18" s="122">
        <f t="shared" ref="BG18:BG25" si="7">IF(BB18=5,G18,0)</f>
        <v>0</v>
      </c>
    </row>
    <row r="19" spans="1:59" x14ac:dyDescent="0.2">
      <c r="A19" s="147">
        <v>6</v>
      </c>
      <c r="B19" s="148" t="s">
        <v>93</v>
      </c>
      <c r="C19" s="149" t="s">
        <v>94</v>
      </c>
      <c r="D19" s="150" t="s">
        <v>81</v>
      </c>
      <c r="E19" s="211">
        <v>5.01</v>
      </c>
      <c r="F19" s="151">
        <v>0</v>
      </c>
      <c r="G19" s="152">
        <f t="shared" si="0"/>
        <v>0</v>
      </c>
      <c r="H19" s="153">
        <v>0</v>
      </c>
      <c r="I19" s="153">
        <f t="shared" si="1"/>
        <v>0</v>
      </c>
      <c r="J19" s="153">
        <v>-2.5000000000000001E-2</v>
      </c>
      <c r="K19" s="153">
        <f t="shared" si="2"/>
        <v>-0.12525</v>
      </c>
      <c r="Q19" s="146">
        <v>2</v>
      </c>
      <c r="AA19" s="122">
        <v>12</v>
      </c>
      <c r="AB19" s="122">
        <v>0</v>
      </c>
      <c r="AC19" s="122">
        <v>6</v>
      </c>
      <c r="BB19" s="122">
        <v>1</v>
      </c>
      <c r="BC19" s="122">
        <f t="shared" si="3"/>
        <v>0</v>
      </c>
      <c r="BD19" s="122">
        <f t="shared" si="4"/>
        <v>0</v>
      </c>
      <c r="BE19" s="122">
        <f t="shared" si="5"/>
        <v>0</v>
      </c>
      <c r="BF19" s="122">
        <f t="shared" si="6"/>
        <v>0</v>
      </c>
      <c r="BG19" s="122">
        <f t="shared" si="7"/>
        <v>0</v>
      </c>
    </row>
    <row r="20" spans="1:59" x14ac:dyDescent="0.2">
      <c r="A20" s="147">
        <v>7</v>
      </c>
      <c r="B20" s="148" t="s">
        <v>95</v>
      </c>
      <c r="C20" s="149" t="s">
        <v>96</v>
      </c>
      <c r="D20" s="150" t="s">
        <v>76</v>
      </c>
      <c r="E20" s="211">
        <v>5.64</v>
      </c>
      <c r="F20" s="151">
        <v>0</v>
      </c>
      <c r="G20" s="152">
        <f t="shared" si="0"/>
        <v>0</v>
      </c>
      <c r="H20" s="153">
        <v>4.8999999999999998E-4</v>
      </c>
      <c r="I20" s="153">
        <f t="shared" si="1"/>
        <v>2.7635999999999997E-3</v>
      </c>
      <c r="J20" s="153">
        <v>-1.2999999999999999E-2</v>
      </c>
      <c r="K20" s="153">
        <f t="shared" si="2"/>
        <v>-7.3319999999999996E-2</v>
      </c>
      <c r="Q20" s="146">
        <v>2</v>
      </c>
      <c r="AA20" s="122">
        <v>12</v>
      </c>
      <c r="AB20" s="122">
        <v>0</v>
      </c>
      <c r="AC20" s="122">
        <v>7</v>
      </c>
      <c r="BB20" s="122">
        <v>1</v>
      </c>
      <c r="BC20" s="122">
        <f t="shared" si="3"/>
        <v>0</v>
      </c>
      <c r="BD20" s="122">
        <f t="shared" si="4"/>
        <v>0</v>
      </c>
      <c r="BE20" s="122">
        <f t="shared" si="5"/>
        <v>0</v>
      </c>
      <c r="BF20" s="122">
        <f t="shared" si="6"/>
        <v>0</v>
      </c>
      <c r="BG20" s="122">
        <f t="shared" si="7"/>
        <v>0</v>
      </c>
    </row>
    <row r="21" spans="1:59" x14ac:dyDescent="0.2">
      <c r="A21" s="147">
        <v>8</v>
      </c>
      <c r="B21" s="148" t="s">
        <v>97</v>
      </c>
      <c r="C21" s="149" t="s">
        <v>98</v>
      </c>
      <c r="D21" s="150" t="s">
        <v>99</v>
      </c>
      <c r="E21" s="211">
        <v>1.6693</v>
      </c>
      <c r="F21" s="151">
        <v>0</v>
      </c>
      <c r="G21" s="152">
        <f t="shared" si="0"/>
        <v>0</v>
      </c>
      <c r="H21" s="153">
        <v>0</v>
      </c>
      <c r="I21" s="153">
        <f t="shared" si="1"/>
        <v>0</v>
      </c>
      <c r="J21" s="153">
        <v>0</v>
      </c>
      <c r="K21" s="153">
        <f t="shared" si="2"/>
        <v>0</v>
      </c>
      <c r="Q21" s="146">
        <v>2</v>
      </c>
      <c r="AA21" s="122">
        <v>12</v>
      </c>
      <c r="AB21" s="122">
        <v>0</v>
      </c>
      <c r="AC21" s="122">
        <v>8</v>
      </c>
      <c r="BB21" s="122">
        <v>1</v>
      </c>
      <c r="BC21" s="122">
        <f t="shared" si="3"/>
        <v>0</v>
      </c>
      <c r="BD21" s="122">
        <f t="shared" si="4"/>
        <v>0</v>
      </c>
      <c r="BE21" s="122">
        <f t="shared" si="5"/>
        <v>0</v>
      </c>
      <c r="BF21" s="122">
        <f t="shared" si="6"/>
        <v>0</v>
      </c>
      <c r="BG21" s="122">
        <f t="shared" si="7"/>
        <v>0</v>
      </c>
    </row>
    <row r="22" spans="1:59" x14ac:dyDescent="0.2">
      <c r="A22" s="147">
        <v>9</v>
      </c>
      <c r="B22" s="148" t="s">
        <v>100</v>
      </c>
      <c r="C22" s="149" t="s">
        <v>101</v>
      </c>
      <c r="D22" s="150" t="s">
        <v>99</v>
      </c>
      <c r="E22" s="211">
        <v>1.6693</v>
      </c>
      <c r="F22" s="151">
        <v>0</v>
      </c>
      <c r="G22" s="152">
        <f t="shared" si="0"/>
        <v>0</v>
      </c>
      <c r="H22" s="153">
        <v>0</v>
      </c>
      <c r="I22" s="153">
        <f t="shared" si="1"/>
        <v>0</v>
      </c>
      <c r="J22" s="153">
        <v>0</v>
      </c>
      <c r="K22" s="153">
        <f t="shared" si="2"/>
        <v>0</v>
      </c>
      <c r="Q22" s="146">
        <v>2</v>
      </c>
      <c r="AA22" s="122">
        <v>12</v>
      </c>
      <c r="AB22" s="122">
        <v>0</v>
      </c>
      <c r="AC22" s="122">
        <v>9</v>
      </c>
      <c r="BB22" s="122">
        <v>1</v>
      </c>
      <c r="BC22" s="122">
        <f t="shared" si="3"/>
        <v>0</v>
      </c>
      <c r="BD22" s="122">
        <f t="shared" si="4"/>
        <v>0</v>
      </c>
      <c r="BE22" s="122">
        <f t="shared" si="5"/>
        <v>0</v>
      </c>
      <c r="BF22" s="122">
        <f t="shared" si="6"/>
        <v>0</v>
      </c>
      <c r="BG22" s="122">
        <f t="shared" si="7"/>
        <v>0</v>
      </c>
    </row>
    <row r="23" spans="1:59" x14ac:dyDescent="0.2">
      <c r="A23" s="147">
        <v>10</v>
      </c>
      <c r="B23" s="148" t="s">
        <v>102</v>
      </c>
      <c r="C23" s="149" t="s">
        <v>103</v>
      </c>
      <c r="D23" s="150" t="s">
        <v>99</v>
      </c>
      <c r="E23" s="211">
        <v>1.6693</v>
      </c>
      <c r="F23" s="151">
        <v>0</v>
      </c>
      <c r="G23" s="152">
        <f t="shared" si="0"/>
        <v>0</v>
      </c>
      <c r="H23" s="153">
        <v>0</v>
      </c>
      <c r="I23" s="153">
        <f t="shared" si="1"/>
        <v>0</v>
      </c>
      <c r="J23" s="153">
        <v>0</v>
      </c>
      <c r="K23" s="153">
        <f t="shared" si="2"/>
        <v>0</v>
      </c>
      <c r="Q23" s="146">
        <v>2</v>
      </c>
      <c r="AA23" s="122">
        <v>12</v>
      </c>
      <c r="AB23" s="122">
        <v>0</v>
      </c>
      <c r="AC23" s="122">
        <v>10</v>
      </c>
      <c r="BB23" s="122">
        <v>1</v>
      </c>
      <c r="BC23" s="122">
        <f t="shared" si="3"/>
        <v>0</v>
      </c>
      <c r="BD23" s="122">
        <f t="shared" si="4"/>
        <v>0</v>
      </c>
      <c r="BE23" s="122">
        <f t="shared" si="5"/>
        <v>0</v>
      </c>
      <c r="BF23" s="122">
        <f t="shared" si="6"/>
        <v>0</v>
      </c>
      <c r="BG23" s="122">
        <f t="shared" si="7"/>
        <v>0</v>
      </c>
    </row>
    <row r="24" spans="1:59" x14ac:dyDescent="0.2">
      <c r="A24" s="147">
        <v>11</v>
      </c>
      <c r="B24" s="148" t="s">
        <v>104</v>
      </c>
      <c r="C24" s="149" t="s">
        <v>105</v>
      </c>
      <c r="D24" s="150" t="s">
        <v>99</v>
      </c>
      <c r="E24" s="211">
        <v>23.370200000000001</v>
      </c>
      <c r="F24" s="151">
        <v>0</v>
      </c>
      <c r="G24" s="152">
        <f t="shared" si="0"/>
        <v>0</v>
      </c>
      <c r="H24" s="153">
        <v>0</v>
      </c>
      <c r="I24" s="153">
        <f t="shared" si="1"/>
        <v>0</v>
      </c>
      <c r="J24" s="153">
        <v>0</v>
      </c>
      <c r="K24" s="153">
        <f t="shared" si="2"/>
        <v>0</v>
      </c>
      <c r="Q24" s="146">
        <v>2</v>
      </c>
      <c r="AA24" s="122">
        <v>12</v>
      </c>
      <c r="AB24" s="122">
        <v>0</v>
      </c>
      <c r="AC24" s="122">
        <v>11</v>
      </c>
      <c r="BB24" s="122">
        <v>1</v>
      </c>
      <c r="BC24" s="122">
        <f t="shared" si="3"/>
        <v>0</v>
      </c>
      <c r="BD24" s="122">
        <f t="shared" si="4"/>
        <v>0</v>
      </c>
      <c r="BE24" s="122">
        <f t="shared" si="5"/>
        <v>0</v>
      </c>
      <c r="BF24" s="122">
        <f t="shared" si="6"/>
        <v>0</v>
      </c>
      <c r="BG24" s="122">
        <f t="shared" si="7"/>
        <v>0</v>
      </c>
    </row>
    <row r="25" spans="1:59" x14ac:dyDescent="0.2">
      <c r="A25" s="147">
        <v>12</v>
      </c>
      <c r="B25" s="148" t="s">
        <v>106</v>
      </c>
      <c r="C25" s="149" t="s">
        <v>107</v>
      </c>
      <c r="D25" s="150" t="s">
        <v>99</v>
      </c>
      <c r="E25" s="211">
        <v>1.6693</v>
      </c>
      <c r="F25" s="151">
        <v>0</v>
      </c>
      <c r="G25" s="152">
        <f t="shared" si="0"/>
        <v>0</v>
      </c>
      <c r="H25" s="153">
        <v>0</v>
      </c>
      <c r="I25" s="153">
        <f t="shared" si="1"/>
        <v>0</v>
      </c>
      <c r="J25" s="153">
        <v>0</v>
      </c>
      <c r="K25" s="153">
        <f t="shared" si="2"/>
        <v>0</v>
      </c>
      <c r="Q25" s="146">
        <v>2</v>
      </c>
      <c r="AA25" s="122">
        <v>12</v>
      </c>
      <c r="AB25" s="122">
        <v>0</v>
      </c>
      <c r="AC25" s="122">
        <v>12</v>
      </c>
      <c r="BB25" s="122">
        <v>1</v>
      </c>
      <c r="BC25" s="122">
        <f t="shared" si="3"/>
        <v>0</v>
      </c>
      <c r="BD25" s="122">
        <f t="shared" si="4"/>
        <v>0</v>
      </c>
      <c r="BE25" s="122">
        <f t="shared" si="5"/>
        <v>0</v>
      </c>
      <c r="BF25" s="122">
        <f t="shared" si="6"/>
        <v>0</v>
      </c>
      <c r="BG25" s="122">
        <f t="shared" si="7"/>
        <v>0</v>
      </c>
    </row>
    <row r="26" spans="1:59" x14ac:dyDescent="0.2">
      <c r="A26" s="154"/>
      <c r="B26" s="155" t="s">
        <v>70</v>
      </c>
      <c r="C26" s="156" t="str">
        <f>CONCATENATE(B17," ",C17)</f>
        <v>97 Prorážení otvorů</v>
      </c>
      <c r="D26" s="154"/>
      <c r="E26" s="212"/>
      <c r="F26" s="157"/>
      <c r="G26" s="158">
        <f>SUM(G17:G25)</f>
        <v>0</v>
      </c>
      <c r="H26" s="159"/>
      <c r="I26" s="160">
        <f>SUM(I17:I25)</f>
        <v>2.7635999999999997E-3</v>
      </c>
      <c r="J26" s="159"/>
      <c r="K26" s="160">
        <f>SUM(K17:K25)</f>
        <v>-1.3905100000000001</v>
      </c>
      <c r="Q26" s="146">
        <v>4</v>
      </c>
      <c r="BC26" s="161">
        <f>SUM(BC17:BC25)</f>
        <v>0</v>
      </c>
      <c r="BD26" s="161">
        <f>SUM(BD17:BD25)</f>
        <v>0</v>
      </c>
      <c r="BE26" s="161">
        <f>SUM(BE17:BE25)</f>
        <v>0</v>
      </c>
      <c r="BF26" s="161">
        <f>SUM(BF17:BF25)</f>
        <v>0</v>
      </c>
      <c r="BG26" s="161">
        <f>SUM(BG17:BG25)</f>
        <v>0</v>
      </c>
    </row>
    <row r="27" spans="1:59" x14ac:dyDescent="0.2">
      <c r="A27" s="139" t="s">
        <v>68</v>
      </c>
      <c r="B27" s="140" t="s">
        <v>108</v>
      </c>
      <c r="C27" s="141" t="s">
        <v>109</v>
      </c>
      <c r="D27" s="142"/>
      <c r="E27" s="210"/>
      <c r="F27" s="143"/>
      <c r="G27" s="144"/>
      <c r="H27" s="145"/>
      <c r="I27" s="145"/>
      <c r="J27" s="145"/>
      <c r="K27" s="145"/>
      <c r="Q27" s="146">
        <v>1</v>
      </c>
    </row>
    <row r="28" spans="1:59" x14ac:dyDescent="0.2">
      <c r="A28" s="147">
        <v>13</v>
      </c>
      <c r="B28" s="148" t="s">
        <v>110</v>
      </c>
      <c r="C28" s="149" t="s">
        <v>111</v>
      </c>
      <c r="D28" s="150" t="s">
        <v>99</v>
      </c>
      <c r="E28" s="211">
        <v>2.3347000000000002</v>
      </c>
      <c r="F28" s="151">
        <v>0</v>
      </c>
      <c r="G28" s="152">
        <f>E28*F28</f>
        <v>0</v>
      </c>
      <c r="H28" s="153">
        <v>0</v>
      </c>
      <c r="I28" s="153">
        <f>E28*H28</f>
        <v>0</v>
      </c>
      <c r="J28" s="153">
        <v>0</v>
      </c>
      <c r="K28" s="153">
        <f>E28*J28</f>
        <v>0</v>
      </c>
      <c r="Q28" s="146">
        <v>2</v>
      </c>
      <c r="AA28" s="122">
        <v>12</v>
      </c>
      <c r="AB28" s="122">
        <v>0</v>
      </c>
      <c r="AC28" s="122">
        <v>13</v>
      </c>
      <c r="BB28" s="122">
        <v>1</v>
      </c>
      <c r="BC28" s="122">
        <f>IF(BB28=1,G28,0)</f>
        <v>0</v>
      </c>
      <c r="BD28" s="122">
        <f>IF(BB28=2,G28,0)</f>
        <v>0</v>
      </c>
      <c r="BE28" s="122">
        <f>IF(BB28=3,G28,0)</f>
        <v>0</v>
      </c>
      <c r="BF28" s="122">
        <f>IF(BB28=4,G28,0)</f>
        <v>0</v>
      </c>
      <c r="BG28" s="122">
        <f>IF(BB28=5,G28,0)</f>
        <v>0</v>
      </c>
    </row>
    <row r="29" spans="1:59" x14ac:dyDescent="0.2">
      <c r="A29" s="147">
        <v>14</v>
      </c>
      <c r="B29" s="148" t="s">
        <v>112</v>
      </c>
      <c r="C29" s="149" t="s">
        <v>113</v>
      </c>
      <c r="D29" s="150" t="s">
        <v>99</v>
      </c>
      <c r="E29" s="211">
        <v>2.3347000000000002</v>
      </c>
      <c r="F29" s="151">
        <v>0</v>
      </c>
      <c r="G29" s="152">
        <f>E29*F29</f>
        <v>0</v>
      </c>
      <c r="H29" s="153">
        <v>0</v>
      </c>
      <c r="I29" s="153">
        <f>E29*H29</f>
        <v>0</v>
      </c>
      <c r="J29" s="153">
        <v>0</v>
      </c>
      <c r="K29" s="153">
        <f>E29*J29</f>
        <v>0</v>
      </c>
      <c r="Q29" s="146">
        <v>2</v>
      </c>
      <c r="AA29" s="122">
        <v>12</v>
      </c>
      <c r="AB29" s="122">
        <v>0</v>
      </c>
      <c r="AC29" s="122">
        <v>14</v>
      </c>
      <c r="BB29" s="122">
        <v>1</v>
      </c>
      <c r="BC29" s="122">
        <f>IF(BB29=1,G29,0)</f>
        <v>0</v>
      </c>
      <c r="BD29" s="122">
        <f>IF(BB29=2,G29,0)</f>
        <v>0</v>
      </c>
      <c r="BE29" s="122">
        <f>IF(BB29=3,G29,0)</f>
        <v>0</v>
      </c>
      <c r="BF29" s="122">
        <f>IF(BB29=4,G29,0)</f>
        <v>0</v>
      </c>
      <c r="BG29" s="122">
        <f>IF(BB29=5,G29,0)</f>
        <v>0</v>
      </c>
    </row>
    <row r="30" spans="1:59" ht="25.5" x14ac:dyDescent="0.2">
      <c r="A30" s="147">
        <v>15</v>
      </c>
      <c r="B30" s="148" t="s">
        <v>114</v>
      </c>
      <c r="C30" s="149" t="s">
        <v>115</v>
      </c>
      <c r="D30" s="150" t="s">
        <v>99</v>
      </c>
      <c r="E30" s="211">
        <v>4.6694000000000004</v>
      </c>
      <c r="F30" s="151">
        <v>0</v>
      </c>
      <c r="G30" s="152">
        <f>E30*F30</f>
        <v>0</v>
      </c>
      <c r="H30" s="153">
        <v>0</v>
      </c>
      <c r="I30" s="153">
        <f>E30*H30</f>
        <v>0</v>
      </c>
      <c r="J30" s="153">
        <v>0</v>
      </c>
      <c r="K30" s="153">
        <f>E30*J30</f>
        <v>0</v>
      </c>
      <c r="Q30" s="146">
        <v>2</v>
      </c>
      <c r="AA30" s="122">
        <v>12</v>
      </c>
      <c r="AB30" s="122">
        <v>0</v>
      </c>
      <c r="AC30" s="122">
        <v>15</v>
      </c>
      <c r="BB30" s="122">
        <v>1</v>
      </c>
      <c r="BC30" s="122">
        <f>IF(BB30=1,G30,0)</f>
        <v>0</v>
      </c>
      <c r="BD30" s="122">
        <f>IF(BB30=2,G30,0)</f>
        <v>0</v>
      </c>
      <c r="BE30" s="122">
        <f>IF(BB30=3,G30,0)</f>
        <v>0</v>
      </c>
      <c r="BF30" s="122">
        <f>IF(BB30=4,G30,0)</f>
        <v>0</v>
      </c>
      <c r="BG30" s="122">
        <f>IF(BB30=5,G30,0)</f>
        <v>0</v>
      </c>
    </row>
    <row r="31" spans="1:59" x14ac:dyDescent="0.2">
      <c r="A31" s="154"/>
      <c r="B31" s="155" t="s">
        <v>70</v>
      </c>
      <c r="C31" s="156" t="str">
        <f>CONCATENATE(B27," ",C27)</f>
        <v>99 Staveništní přesun hmot</v>
      </c>
      <c r="D31" s="154"/>
      <c r="E31" s="212"/>
      <c r="F31" s="157"/>
      <c r="G31" s="158">
        <f>SUM(G27:G30)</f>
        <v>0</v>
      </c>
      <c r="H31" s="159"/>
      <c r="I31" s="160">
        <f>SUM(I27:I30)</f>
        <v>0</v>
      </c>
      <c r="J31" s="159"/>
      <c r="K31" s="160">
        <f>SUM(K27:K30)</f>
        <v>0</v>
      </c>
      <c r="Q31" s="146">
        <v>4</v>
      </c>
      <c r="BC31" s="161">
        <f>SUM(BC27:BC30)</f>
        <v>0</v>
      </c>
      <c r="BD31" s="161">
        <f>SUM(BD27:BD30)</f>
        <v>0</v>
      </c>
      <c r="BE31" s="161">
        <f>SUM(BE27:BE30)</f>
        <v>0</v>
      </c>
      <c r="BF31" s="161">
        <f>SUM(BF27:BF30)</f>
        <v>0</v>
      </c>
      <c r="BG31" s="161">
        <f>SUM(BG27:BG30)</f>
        <v>0</v>
      </c>
    </row>
    <row r="32" spans="1:59" x14ac:dyDescent="0.2">
      <c r="A32" s="139" t="s">
        <v>68</v>
      </c>
      <c r="B32" s="140" t="s">
        <v>116</v>
      </c>
      <c r="C32" s="141" t="s">
        <v>117</v>
      </c>
      <c r="D32" s="142"/>
      <c r="E32" s="210"/>
      <c r="F32" s="143"/>
      <c r="G32" s="144"/>
      <c r="H32" s="145"/>
      <c r="I32" s="145"/>
      <c r="J32" s="145"/>
      <c r="K32" s="145"/>
      <c r="Q32" s="146">
        <v>1</v>
      </c>
    </row>
    <row r="33" spans="1:59" x14ac:dyDescent="0.2">
      <c r="A33" s="147">
        <v>16</v>
      </c>
      <c r="B33" s="148" t="s">
        <v>118</v>
      </c>
      <c r="C33" s="149" t="s">
        <v>119</v>
      </c>
      <c r="D33" s="150" t="s">
        <v>81</v>
      </c>
      <c r="E33" s="211">
        <v>5</v>
      </c>
      <c r="F33" s="151">
        <v>0</v>
      </c>
      <c r="G33" s="152">
        <f>E33*F33</f>
        <v>0</v>
      </c>
      <c r="H33" s="153">
        <v>1.58E-3</v>
      </c>
      <c r="I33" s="153">
        <f>E33*H33</f>
        <v>7.9000000000000008E-3</v>
      </c>
      <c r="J33" s="153">
        <v>0</v>
      </c>
      <c r="K33" s="153">
        <f>E33*J33</f>
        <v>0</v>
      </c>
      <c r="Q33" s="146">
        <v>2</v>
      </c>
      <c r="AA33" s="122">
        <v>12</v>
      </c>
      <c r="AB33" s="122">
        <v>0</v>
      </c>
      <c r="AC33" s="122">
        <v>16</v>
      </c>
      <c r="BB33" s="122">
        <v>2</v>
      </c>
      <c r="BC33" s="122">
        <f>IF(BB33=1,G33,0)</f>
        <v>0</v>
      </c>
      <c r="BD33" s="122">
        <f>IF(BB33=2,G33,0)</f>
        <v>0</v>
      </c>
      <c r="BE33" s="122">
        <f>IF(BB33=3,G33,0)</f>
        <v>0</v>
      </c>
      <c r="BF33" s="122">
        <f>IF(BB33=4,G33,0)</f>
        <v>0</v>
      </c>
      <c r="BG33" s="122">
        <f>IF(BB33=5,G33,0)</f>
        <v>0</v>
      </c>
    </row>
    <row r="34" spans="1:59" ht="25.5" x14ac:dyDescent="0.2">
      <c r="A34" s="147">
        <v>17</v>
      </c>
      <c r="B34" s="148" t="s">
        <v>120</v>
      </c>
      <c r="C34" s="149" t="s">
        <v>121</v>
      </c>
      <c r="D34" s="150" t="s">
        <v>76</v>
      </c>
      <c r="E34" s="211">
        <v>2</v>
      </c>
      <c r="F34" s="151">
        <v>0</v>
      </c>
      <c r="G34" s="152">
        <f>E34*F34</f>
        <v>0</v>
      </c>
      <c r="H34" s="153">
        <v>2.9E-4</v>
      </c>
      <c r="I34" s="153">
        <f>E34*H34</f>
        <v>5.8E-4</v>
      </c>
      <c r="J34" s="153">
        <v>0</v>
      </c>
      <c r="K34" s="153">
        <f>E34*J34</f>
        <v>0</v>
      </c>
      <c r="Q34" s="146">
        <v>2</v>
      </c>
      <c r="AA34" s="122">
        <v>12</v>
      </c>
      <c r="AB34" s="122">
        <v>0</v>
      </c>
      <c r="AC34" s="122">
        <v>17</v>
      </c>
      <c r="BB34" s="122">
        <v>2</v>
      </c>
      <c r="BC34" s="122">
        <f>IF(BB34=1,G34,0)</f>
        <v>0</v>
      </c>
      <c r="BD34" s="122">
        <f>IF(BB34=2,G34,0)</f>
        <v>0</v>
      </c>
      <c r="BE34" s="122">
        <f>IF(BB34=3,G34,0)</f>
        <v>0</v>
      </c>
      <c r="BF34" s="122">
        <f>IF(BB34=4,G34,0)</f>
        <v>0</v>
      </c>
      <c r="BG34" s="122">
        <f>IF(BB34=5,G34,0)</f>
        <v>0</v>
      </c>
    </row>
    <row r="35" spans="1:59" ht="25.5" x14ac:dyDescent="0.2">
      <c r="A35" s="147">
        <v>18</v>
      </c>
      <c r="B35" s="148" t="s">
        <v>122</v>
      </c>
      <c r="C35" s="149" t="s">
        <v>123</v>
      </c>
      <c r="D35" s="150" t="s">
        <v>124</v>
      </c>
      <c r="E35" s="211">
        <v>2</v>
      </c>
      <c r="F35" s="151">
        <v>0</v>
      </c>
      <c r="G35" s="152">
        <f>E35*F35</f>
        <v>0</v>
      </c>
      <c r="H35" s="153">
        <v>1.1E-4</v>
      </c>
      <c r="I35" s="153">
        <f>E35*H35</f>
        <v>2.2000000000000001E-4</v>
      </c>
      <c r="J35" s="153">
        <v>0</v>
      </c>
      <c r="K35" s="153">
        <f>E35*J35</f>
        <v>0</v>
      </c>
      <c r="Q35" s="146">
        <v>2</v>
      </c>
      <c r="AA35" s="122">
        <v>12</v>
      </c>
      <c r="AB35" s="122">
        <v>0</v>
      </c>
      <c r="AC35" s="122">
        <v>18</v>
      </c>
      <c r="BB35" s="122">
        <v>2</v>
      </c>
      <c r="BC35" s="122">
        <f>IF(BB35=1,G35,0)</f>
        <v>0</v>
      </c>
      <c r="BD35" s="122">
        <f>IF(BB35=2,G35,0)</f>
        <v>0</v>
      </c>
      <c r="BE35" s="122">
        <f>IF(BB35=3,G35,0)</f>
        <v>0</v>
      </c>
      <c r="BF35" s="122">
        <f>IF(BB35=4,G35,0)</f>
        <v>0</v>
      </c>
      <c r="BG35" s="122">
        <f>IF(BB35=5,G35,0)</f>
        <v>0</v>
      </c>
    </row>
    <row r="36" spans="1:59" x14ac:dyDescent="0.2">
      <c r="A36" s="154"/>
      <c r="B36" s="155" t="s">
        <v>70</v>
      </c>
      <c r="C36" s="156" t="str">
        <f>CONCATENATE(B32," ",C32)</f>
        <v>711 Izolace proti vodě</v>
      </c>
      <c r="D36" s="154"/>
      <c r="E36" s="212"/>
      <c r="F36" s="157"/>
      <c r="G36" s="158">
        <f>SUM(G32:G35)</f>
        <v>0</v>
      </c>
      <c r="H36" s="159"/>
      <c r="I36" s="160">
        <f>SUM(I32:I35)</f>
        <v>8.7000000000000011E-3</v>
      </c>
      <c r="J36" s="159"/>
      <c r="K36" s="160">
        <f>SUM(K32:K35)</f>
        <v>0</v>
      </c>
      <c r="Q36" s="146">
        <v>4</v>
      </c>
      <c r="BC36" s="161">
        <f>SUM(BC32:BC35)</f>
        <v>0</v>
      </c>
      <c r="BD36" s="161">
        <f>SUM(BD32:BD35)</f>
        <v>0</v>
      </c>
      <c r="BE36" s="161">
        <f>SUM(BE32:BE35)</f>
        <v>0</v>
      </c>
      <c r="BF36" s="161">
        <f>SUM(BF32:BF35)</f>
        <v>0</v>
      </c>
      <c r="BG36" s="161">
        <f>SUM(BG32:BG35)</f>
        <v>0</v>
      </c>
    </row>
    <row r="37" spans="1:59" x14ac:dyDescent="0.2">
      <c r="A37" s="139" t="s">
        <v>68</v>
      </c>
      <c r="B37" s="140" t="s">
        <v>125</v>
      </c>
      <c r="C37" s="141" t="s">
        <v>126</v>
      </c>
      <c r="D37" s="142"/>
      <c r="E37" s="210"/>
      <c r="F37" s="143"/>
      <c r="G37" s="144"/>
      <c r="H37" s="145"/>
      <c r="I37" s="145"/>
      <c r="J37" s="145"/>
      <c r="K37" s="145"/>
      <c r="Q37" s="146">
        <v>1</v>
      </c>
    </row>
    <row r="38" spans="1:59" x14ac:dyDescent="0.2">
      <c r="A38" s="147">
        <v>19</v>
      </c>
      <c r="B38" s="148" t="s">
        <v>127</v>
      </c>
      <c r="C38" s="149" t="s">
        <v>128</v>
      </c>
      <c r="D38" s="150" t="s">
        <v>76</v>
      </c>
      <c r="E38" s="211">
        <v>1</v>
      </c>
      <c r="F38" s="151">
        <v>0</v>
      </c>
      <c r="G38" s="152">
        <f t="shared" ref="G38:G49" si="8">E38*F38</f>
        <v>0</v>
      </c>
      <c r="H38" s="153">
        <v>0</v>
      </c>
      <c r="I38" s="153">
        <f t="shared" ref="I38:I49" si="9">E38*H38</f>
        <v>0</v>
      </c>
      <c r="J38" s="153">
        <v>-1.98E-3</v>
      </c>
      <c r="K38" s="153">
        <f t="shared" ref="K38:K49" si="10">E38*J38</f>
        <v>-1.98E-3</v>
      </c>
      <c r="Q38" s="146">
        <v>2</v>
      </c>
      <c r="AA38" s="122">
        <v>12</v>
      </c>
      <c r="AB38" s="122">
        <v>0</v>
      </c>
      <c r="AC38" s="122">
        <v>19</v>
      </c>
      <c r="BB38" s="122">
        <v>2</v>
      </c>
      <c r="BC38" s="122">
        <f t="shared" ref="BC38:BC49" si="11">IF(BB38=1,G38,0)</f>
        <v>0</v>
      </c>
      <c r="BD38" s="122">
        <f t="shared" ref="BD38:BD49" si="12">IF(BB38=2,G38,0)</f>
        <v>0</v>
      </c>
      <c r="BE38" s="122">
        <f t="shared" ref="BE38:BE49" si="13">IF(BB38=3,G38,0)</f>
        <v>0</v>
      </c>
      <c r="BF38" s="122">
        <f t="shared" ref="BF38:BF49" si="14">IF(BB38=4,G38,0)</f>
        <v>0</v>
      </c>
      <c r="BG38" s="122">
        <f t="shared" ref="BG38:BG49" si="15">IF(BB38=5,G38,0)</f>
        <v>0</v>
      </c>
    </row>
    <row r="39" spans="1:59" x14ac:dyDescent="0.2">
      <c r="A39" s="147">
        <v>20</v>
      </c>
      <c r="B39" s="148" t="s">
        <v>129</v>
      </c>
      <c r="C39" s="149" t="s">
        <v>130</v>
      </c>
      <c r="D39" s="150" t="s">
        <v>76</v>
      </c>
      <c r="E39" s="211">
        <v>4.18</v>
      </c>
      <c r="F39" s="151">
        <v>0</v>
      </c>
      <c r="G39" s="152">
        <f t="shared" si="8"/>
        <v>0</v>
      </c>
      <c r="H39" s="153">
        <v>0</v>
      </c>
      <c r="I39" s="153">
        <f t="shared" si="9"/>
        <v>0</v>
      </c>
      <c r="J39" s="153">
        <v>-2.0999999999999999E-3</v>
      </c>
      <c r="K39" s="153">
        <f t="shared" si="10"/>
        <v>-8.7779999999999993E-3</v>
      </c>
      <c r="Q39" s="146">
        <v>2</v>
      </c>
      <c r="AA39" s="122">
        <v>12</v>
      </c>
      <c r="AB39" s="122">
        <v>0</v>
      </c>
      <c r="AC39" s="122">
        <v>20</v>
      </c>
      <c r="BB39" s="122">
        <v>2</v>
      </c>
      <c r="BC39" s="122">
        <f t="shared" si="11"/>
        <v>0</v>
      </c>
      <c r="BD39" s="122">
        <f t="shared" si="12"/>
        <v>0</v>
      </c>
      <c r="BE39" s="122">
        <f t="shared" si="13"/>
        <v>0</v>
      </c>
      <c r="BF39" s="122">
        <f t="shared" si="14"/>
        <v>0</v>
      </c>
      <c r="BG39" s="122">
        <f t="shared" si="15"/>
        <v>0</v>
      </c>
    </row>
    <row r="40" spans="1:59" x14ac:dyDescent="0.2">
      <c r="A40" s="147">
        <v>21</v>
      </c>
      <c r="B40" s="148" t="s">
        <v>131</v>
      </c>
      <c r="C40" s="149" t="s">
        <v>132</v>
      </c>
      <c r="D40" s="150" t="s">
        <v>124</v>
      </c>
      <c r="E40" s="211">
        <v>1</v>
      </c>
      <c r="F40" s="151">
        <v>0</v>
      </c>
      <c r="G40" s="152">
        <f t="shared" si="8"/>
        <v>0</v>
      </c>
      <c r="H40" s="153">
        <v>0</v>
      </c>
      <c r="I40" s="153">
        <f t="shared" si="9"/>
        <v>0</v>
      </c>
      <c r="J40" s="153">
        <v>-1.218E-2</v>
      </c>
      <c r="K40" s="153">
        <f t="shared" si="10"/>
        <v>-1.218E-2</v>
      </c>
      <c r="Q40" s="146">
        <v>2</v>
      </c>
      <c r="AA40" s="122">
        <v>12</v>
      </c>
      <c r="AB40" s="122">
        <v>0</v>
      </c>
      <c r="AC40" s="122">
        <v>21</v>
      </c>
      <c r="BB40" s="122">
        <v>2</v>
      </c>
      <c r="BC40" s="122">
        <f t="shared" si="11"/>
        <v>0</v>
      </c>
      <c r="BD40" s="122">
        <f t="shared" si="12"/>
        <v>0</v>
      </c>
      <c r="BE40" s="122">
        <f t="shared" si="13"/>
        <v>0</v>
      </c>
      <c r="BF40" s="122">
        <f t="shared" si="14"/>
        <v>0</v>
      </c>
      <c r="BG40" s="122">
        <f t="shared" si="15"/>
        <v>0</v>
      </c>
    </row>
    <row r="41" spans="1:59" x14ac:dyDescent="0.2">
      <c r="A41" s="147">
        <v>22</v>
      </c>
      <c r="B41" s="148" t="s">
        <v>133</v>
      </c>
      <c r="C41" s="149" t="s">
        <v>134</v>
      </c>
      <c r="D41" s="150" t="s">
        <v>76</v>
      </c>
      <c r="E41" s="211">
        <v>2.73</v>
      </c>
      <c r="F41" s="151">
        <v>0</v>
      </c>
      <c r="G41" s="152">
        <f t="shared" si="8"/>
        <v>0</v>
      </c>
      <c r="H41" s="153">
        <v>4.6999999999999999E-4</v>
      </c>
      <c r="I41" s="153">
        <f t="shared" si="9"/>
        <v>1.2830999999999999E-3</v>
      </c>
      <c r="J41" s="153">
        <v>0</v>
      </c>
      <c r="K41" s="153">
        <f t="shared" si="10"/>
        <v>0</v>
      </c>
      <c r="Q41" s="146">
        <v>2</v>
      </c>
      <c r="AA41" s="122">
        <v>12</v>
      </c>
      <c r="AB41" s="122">
        <v>0</v>
      </c>
      <c r="AC41" s="122">
        <v>22</v>
      </c>
      <c r="BB41" s="122">
        <v>2</v>
      </c>
      <c r="BC41" s="122">
        <f t="shared" si="11"/>
        <v>0</v>
      </c>
      <c r="BD41" s="122">
        <f t="shared" si="12"/>
        <v>0</v>
      </c>
      <c r="BE41" s="122">
        <f t="shared" si="13"/>
        <v>0</v>
      </c>
      <c r="BF41" s="122">
        <f t="shared" si="14"/>
        <v>0</v>
      </c>
      <c r="BG41" s="122">
        <f t="shared" si="15"/>
        <v>0</v>
      </c>
    </row>
    <row r="42" spans="1:59" x14ac:dyDescent="0.2">
      <c r="A42" s="147">
        <v>23</v>
      </c>
      <c r="B42" s="148" t="s">
        <v>135</v>
      </c>
      <c r="C42" s="149" t="s">
        <v>136</v>
      </c>
      <c r="D42" s="150" t="s">
        <v>76</v>
      </c>
      <c r="E42" s="211">
        <v>1.45</v>
      </c>
      <c r="F42" s="151">
        <v>0</v>
      </c>
      <c r="G42" s="152">
        <f t="shared" si="8"/>
        <v>0</v>
      </c>
      <c r="H42" s="153">
        <v>3.8000000000000002E-4</v>
      </c>
      <c r="I42" s="153">
        <f t="shared" si="9"/>
        <v>5.5100000000000006E-4</v>
      </c>
      <c r="J42" s="153">
        <v>0</v>
      </c>
      <c r="K42" s="153">
        <f t="shared" si="10"/>
        <v>0</v>
      </c>
      <c r="Q42" s="146">
        <v>2</v>
      </c>
      <c r="AA42" s="122">
        <v>12</v>
      </c>
      <c r="AB42" s="122">
        <v>0</v>
      </c>
      <c r="AC42" s="122">
        <v>23</v>
      </c>
      <c r="BB42" s="122">
        <v>2</v>
      </c>
      <c r="BC42" s="122">
        <f t="shared" si="11"/>
        <v>0</v>
      </c>
      <c r="BD42" s="122">
        <f t="shared" si="12"/>
        <v>0</v>
      </c>
      <c r="BE42" s="122">
        <f t="shared" si="13"/>
        <v>0</v>
      </c>
      <c r="BF42" s="122">
        <f t="shared" si="14"/>
        <v>0</v>
      </c>
      <c r="BG42" s="122">
        <f t="shared" si="15"/>
        <v>0</v>
      </c>
    </row>
    <row r="43" spans="1:59" x14ac:dyDescent="0.2">
      <c r="A43" s="147">
        <v>24</v>
      </c>
      <c r="B43" s="148" t="s">
        <v>137</v>
      </c>
      <c r="C43" s="149" t="s">
        <v>138</v>
      </c>
      <c r="D43" s="150" t="s">
        <v>76</v>
      </c>
      <c r="E43" s="211">
        <v>1</v>
      </c>
      <c r="F43" s="151">
        <v>0</v>
      </c>
      <c r="G43" s="152">
        <f t="shared" si="8"/>
        <v>0</v>
      </c>
      <c r="H43" s="153">
        <v>1.5200000000000001E-3</v>
      </c>
      <c r="I43" s="153">
        <f t="shared" si="9"/>
        <v>1.5200000000000001E-3</v>
      </c>
      <c r="J43" s="153">
        <v>0</v>
      </c>
      <c r="K43" s="153">
        <f t="shared" si="10"/>
        <v>0</v>
      </c>
      <c r="Q43" s="146">
        <v>2</v>
      </c>
      <c r="AA43" s="122">
        <v>12</v>
      </c>
      <c r="AB43" s="122">
        <v>0</v>
      </c>
      <c r="AC43" s="122">
        <v>24</v>
      </c>
      <c r="BB43" s="122">
        <v>2</v>
      </c>
      <c r="BC43" s="122">
        <f t="shared" si="11"/>
        <v>0</v>
      </c>
      <c r="BD43" s="122">
        <f t="shared" si="12"/>
        <v>0</v>
      </c>
      <c r="BE43" s="122">
        <f t="shared" si="13"/>
        <v>0</v>
      </c>
      <c r="BF43" s="122">
        <f t="shared" si="14"/>
        <v>0</v>
      </c>
      <c r="BG43" s="122">
        <f t="shared" si="15"/>
        <v>0</v>
      </c>
    </row>
    <row r="44" spans="1:59" x14ac:dyDescent="0.2">
      <c r="A44" s="147">
        <v>25</v>
      </c>
      <c r="B44" s="148" t="s">
        <v>139</v>
      </c>
      <c r="C44" s="149" t="s">
        <v>140</v>
      </c>
      <c r="D44" s="150" t="s">
        <v>76</v>
      </c>
      <c r="E44" s="211">
        <v>5.18</v>
      </c>
      <c r="F44" s="151">
        <v>0</v>
      </c>
      <c r="G44" s="152">
        <f t="shared" si="8"/>
        <v>0</v>
      </c>
      <c r="H44" s="153">
        <v>0</v>
      </c>
      <c r="I44" s="153">
        <f t="shared" si="9"/>
        <v>0</v>
      </c>
      <c r="J44" s="153">
        <v>0</v>
      </c>
      <c r="K44" s="153">
        <f t="shared" si="10"/>
        <v>0</v>
      </c>
      <c r="Q44" s="146">
        <v>2</v>
      </c>
      <c r="AA44" s="122">
        <v>12</v>
      </c>
      <c r="AB44" s="122">
        <v>0</v>
      </c>
      <c r="AC44" s="122">
        <v>25</v>
      </c>
      <c r="BB44" s="122">
        <v>2</v>
      </c>
      <c r="BC44" s="122">
        <f t="shared" si="11"/>
        <v>0</v>
      </c>
      <c r="BD44" s="122">
        <f t="shared" si="12"/>
        <v>0</v>
      </c>
      <c r="BE44" s="122">
        <f t="shared" si="13"/>
        <v>0</v>
      </c>
      <c r="BF44" s="122">
        <f t="shared" si="14"/>
        <v>0</v>
      </c>
      <c r="BG44" s="122">
        <f t="shared" si="15"/>
        <v>0</v>
      </c>
    </row>
    <row r="45" spans="1:59" ht="25.5" x14ac:dyDescent="0.2">
      <c r="A45" s="147">
        <v>26</v>
      </c>
      <c r="B45" s="148" t="s">
        <v>141</v>
      </c>
      <c r="C45" s="149" t="s">
        <v>142</v>
      </c>
      <c r="D45" s="150" t="s">
        <v>124</v>
      </c>
      <c r="E45" s="211">
        <v>1</v>
      </c>
      <c r="F45" s="151">
        <v>0</v>
      </c>
      <c r="G45" s="152">
        <f t="shared" si="8"/>
        <v>0</v>
      </c>
      <c r="H45" s="153">
        <v>8.0000000000000007E-5</v>
      </c>
      <c r="I45" s="153">
        <f t="shared" si="9"/>
        <v>8.0000000000000007E-5</v>
      </c>
      <c r="J45" s="153">
        <v>0</v>
      </c>
      <c r="K45" s="153">
        <f t="shared" si="10"/>
        <v>0</v>
      </c>
      <c r="Q45" s="146">
        <v>2</v>
      </c>
      <c r="AA45" s="122">
        <v>12</v>
      </c>
      <c r="AB45" s="122">
        <v>0</v>
      </c>
      <c r="AC45" s="122">
        <v>26</v>
      </c>
      <c r="BB45" s="122">
        <v>2</v>
      </c>
      <c r="BC45" s="122">
        <f t="shared" si="11"/>
        <v>0</v>
      </c>
      <c r="BD45" s="122">
        <f t="shared" si="12"/>
        <v>0</v>
      </c>
      <c r="BE45" s="122">
        <f t="shared" si="13"/>
        <v>0</v>
      </c>
      <c r="BF45" s="122">
        <f t="shared" si="14"/>
        <v>0</v>
      </c>
      <c r="BG45" s="122">
        <f t="shared" si="15"/>
        <v>0</v>
      </c>
    </row>
    <row r="46" spans="1:59" x14ac:dyDescent="0.2">
      <c r="A46" s="147">
        <v>27</v>
      </c>
      <c r="B46" s="148" t="s">
        <v>143</v>
      </c>
      <c r="C46" s="149" t="s">
        <v>144</v>
      </c>
      <c r="D46" s="150" t="s">
        <v>124</v>
      </c>
      <c r="E46" s="211">
        <v>1</v>
      </c>
      <c r="F46" s="151">
        <v>0</v>
      </c>
      <c r="G46" s="152">
        <f t="shared" si="8"/>
        <v>0</v>
      </c>
      <c r="H46" s="153">
        <v>0</v>
      </c>
      <c r="I46" s="153">
        <f t="shared" si="9"/>
        <v>0</v>
      </c>
      <c r="J46" s="153">
        <v>0</v>
      </c>
      <c r="K46" s="153">
        <f t="shared" si="10"/>
        <v>0</v>
      </c>
      <c r="Q46" s="146">
        <v>2</v>
      </c>
      <c r="AA46" s="122">
        <v>12</v>
      </c>
      <c r="AB46" s="122">
        <v>0</v>
      </c>
      <c r="AC46" s="122">
        <v>27</v>
      </c>
      <c r="BB46" s="122">
        <v>2</v>
      </c>
      <c r="BC46" s="122">
        <f t="shared" si="11"/>
        <v>0</v>
      </c>
      <c r="BD46" s="122">
        <f t="shared" si="12"/>
        <v>0</v>
      </c>
      <c r="BE46" s="122">
        <f t="shared" si="13"/>
        <v>0</v>
      </c>
      <c r="BF46" s="122">
        <f t="shared" si="14"/>
        <v>0</v>
      </c>
      <c r="BG46" s="122">
        <f t="shared" si="15"/>
        <v>0</v>
      </c>
    </row>
    <row r="47" spans="1:59" x14ac:dyDescent="0.2">
      <c r="A47" s="147">
        <v>28</v>
      </c>
      <c r="B47" s="148" t="s">
        <v>145</v>
      </c>
      <c r="C47" s="149" t="s">
        <v>146</v>
      </c>
      <c r="D47" s="150" t="s">
        <v>99</v>
      </c>
      <c r="E47" s="211">
        <v>3.3999999999999998E-3</v>
      </c>
      <c r="F47" s="151">
        <v>0</v>
      </c>
      <c r="G47" s="152">
        <f t="shared" si="8"/>
        <v>0</v>
      </c>
      <c r="H47" s="153">
        <v>0</v>
      </c>
      <c r="I47" s="153">
        <f t="shared" si="9"/>
        <v>0</v>
      </c>
      <c r="J47" s="153">
        <v>0</v>
      </c>
      <c r="K47" s="153">
        <f t="shared" si="10"/>
        <v>0</v>
      </c>
      <c r="Q47" s="146">
        <v>2</v>
      </c>
      <c r="AA47" s="122">
        <v>12</v>
      </c>
      <c r="AB47" s="122">
        <v>0</v>
      </c>
      <c r="AC47" s="122">
        <v>28</v>
      </c>
      <c r="BB47" s="122">
        <v>2</v>
      </c>
      <c r="BC47" s="122">
        <f t="shared" si="11"/>
        <v>0</v>
      </c>
      <c r="BD47" s="122">
        <f t="shared" si="12"/>
        <v>0</v>
      </c>
      <c r="BE47" s="122">
        <f t="shared" si="13"/>
        <v>0</v>
      </c>
      <c r="BF47" s="122">
        <f t="shared" si="14"/>
        <v>0</v>
      </c>
      <c r="BG47" s="122">
        <f t="shared" si="15"/>
        <v>0</v>
      </c>
    </row>
    <row r="48" spans="1:59" x14ac:dyDescent="0.2">
      <c r="A48" s="147">
        <v>29</v>
      </c>
      <c r="B48" s="148" t="s">
        <v>147</v>
      </c>
      <c r="C48" s="149" t="s">
        <v>148</v>
      </c>
      <c r="D48" s="150" t="s">
        <v>99</v>
      </c>
      <c r="E48" s="211">
        <v>3.3999999999999998E-3</v>
      </c>
      <c r="F48" s="151">
        <v>0</v>
      </c>
      <c r="G48" s="152">
        <f t="shared" si="8"/>
        <v>0</v>
      </c>
      <c r="H48" s="153">
        <v>0</v>
      </c>
      <c r="I48" s="153">
        <f t="shared" si="9"/>
        <v>0</v>
      </c>
      <c r="J48" s="153">
        <v>0</v>
      </c>
      <c r="K48" s="153">
        <f t="shared" si="10"/>
        <v>0</v>
      </c>
      <c r="Q48" s="146">
        <v>2</v>
      </c>
      <c r="AA48" s="122">
        <v>12</v>
      </c>
      <c r="AB48" s="122">
        <v>0</v>
      </c>
      <c r="AC48" s="122">
        <v>29</v>
      </c>
      <c r="BB48" s="122">
        <v>2</v>
      </c>
      <c r="BC48" s="122">
        <f t="shared" si="11"/>
        <v>0</v>
      </c>
      <c r="BD48" s="122">
        <f t="shared" si="12"/>
        <v>0</v>
      </c>
      <c r="BE48" s="122">
        <f t="shared" si="13"/>
        <v>0</v>
      </c>
      <c r="BF48" s="122">
        <f t="shared" si="14"/>
        <v>0</v>
      </c>
      <c r="BG48" s="122">
        <f t="shared" si="15"/>
        <v>0</v>
      </c>
    </row>
    <row r="49" spans="1:59" x14ac:dyDescent="0.2">
      <c r="A49" s="147">
        <v>30</v>
      </c>
      <c r="B49" s="148" t="s">
        <v>149</v>
      </c>
      <c r="C49" s="149" t="s">
        <v>150</v>
      </c>
      <c r="D49" s="150" t="s">
        <v>99</v>
      </c>
      <c r="E49" s="211">
        <v>4.7600000000000003E-2</v>
      </c>
      <c r="F49" s="151">
        <v>0</v>
      </c>
      <c r="G49" s="152">
        <f t="shared" si="8"/>
        <v>0</v>
      </c>
      <c r="H49" s="153">
        <v>0</v>
      </c>
      <c r="I49" s="153">
        <f t="shared" si="9"/>
        <v>0</v>
      </c>
      <c r="J49" s="153">
        <v>0</v>
      </c>
      <c r="K49" s="153">
        <f t="shared" si="10"/>
        <v>0</v>
      </c>
      <c r="Q49" s="146">
        <v>2</v>
      </c>
      <c r="AA49" s="122">
        <v>12</v>
      </c>
      <c r="AB49" s="122">
        <v>0</v>
      </c>
      <c r="AC49" s="122">
        <v>30</v>
      </c>
      <c r="BB49" s="122">
        <v>2</v>
      </c>
      <c r="BC49" s="122">
        <f t="shared" si="11"/>
        <v>0</v>
      </c>
      <c r="BD49" s="122">
        <f t="shared" si="12"/>
        <v>0</v>
      </c>
      <c r="BE49" s="122">
        <f t="shared" si="13"/>
        <v>0</v>
      </c>
      <c r="BF49" s="122">
        <f t="shared" si="14"/>
        <v>0</v>
      </c>
      <c r="BG49" s="122">
        <f t="shared" si="15"/>
        <v>0</v>
      </c>
    </row>
    <row r="50" spans="1:59" x14ac:dyDescent="0.2">
      <c r="A50" s="154"/>
      <c r="B50" s="155" t="s">
        <v>70</v>
      </c>
      <c r="C50" s="156" t="str">
        <f>CONCATENATE(B37," ",C37)</f>
        <v>721 Vnitřní kanalizace</v>
      </c>
      <c r="D50" s="154"/>
      <c r="E50" s="212"/>
      <c r="F50" s="157"/>
      <c r="G50" s="158">
        <f>SUM(G37:G49)</f>
        <v>0</v>
      </c>
      <c r="H50" s="159"/>
      <c r="I50" s="160">
        <f>SUM(I37:I49)</f>
        <v>3.4341000000000003E-3</v>
      </c>
      <c r="J50" s="159"/>
      <c r="K50" s="160">
        <f>SUM(K37:K49)</f>
        <v>-2.2938E-2</v>
      </c>
      <c r="Q50" s="146">
        <v>4</v>
      </c>
      <c r="BC50" s="161">
        <f>SUM(BC37:BC49)</f>
        <v>0</v>
      </c>
      <c r="BD50" s="161">
        <f>SUM(BD37:BD49)</f>
        <v>0</v>
      </c>
      <c r="BE50" s="161">
        <f>SUM(BE37:BE49)</f>
        <v>0</v>
      </c>
      <c r="BF50" s="161">
        <f>SUM(BF37:BF49)</f>
        <v>0</v>
      </c>
      <c r="BG50" s="161">
        <f>SUM(BG37:BG49)</f>
        <v>0</v>
      </c>
    </row>
    <row r="51" spans="1:59" x14ac:dyDescent="0.2">
      <c r="A51" s="139" t="s">
        <v>68</v>
      </c>
      <c r="B51" s="140" t="s">
        <v>151</v>
      </c>
      <c r="C51" s="141" t="s">
        <v>152</v>
      </c>
      <c r="D51" s="142"/>
      <c r="E51" s="210"/>
      <c r="F51" s="143"/>
      <c r="G51" s="144"/>
      <c r="H51" s="145"/>
      <c r="I51" s="145"/>
      <c r="J51" s="145"/>
      <c r="K51" s="145"/>
      <c r="Q51" s="146">
        <v>1</v>
      </c>
    </row>
    <row r="52" spans="1:59" x14ac:dyDescent="0.2">
      <c r="A52" s="147">
        <v>31</v>
      </c>
      <c r="B52" s="148" t="s">
        <v>153</v>
      </c>
      <c r="C52" s="149" t="s">
        <v>154</v>
      </c>
      <c r="D52" s="150" t="s">
        <v>76</v>
      </c>
      <c r="E52" s="211">
        <v>11.28</v>
      </c>
      <c r="F52" s="151">
        <v>0</v>
      </c>
      <c r="G52" s="152">
        <f t="shared" ref="G52:G57" si="16">E52*F52</f>
        <v>0</v>
      </c>
      <c r="H52" s="153">
        <v>4.3299999999999996E-3</v>
      </c>
      <c r="I52" s="153">
        <f t="shared" ref="I52:I57" si="17">E52*H52</f>
        <v>4.8842399999999994E-2</v>
      </c>
      <c r="J52" s="153">
        <v>0</v>
      </c>
      <c r="K52" s="153">
        <f t="shared" ref="K52:K57" si="18">E52*J52</f>
        <v>0</v>
      </c>
      <c r="Q52" s="146">
        <v>2</v>
      </c>
      <c r="AA52" s="122">
        <v>12</v>
      </c>
      <c r="AB52" s="122">
        <v>0</v>
      </c>
      <c r="AC52" s="122">
        <v>31</v>
      </c>
      <c r="BB52" s="122">
        <v>2</v>
      </c>
      <c r="BC52" s="122">
        <f t="shared" ref="BC52:BC57" si="19">IF(BB52=1,G52,0)</f>
        <v>0</v>
      </c>
      <c r="BD52" s="122">
        <f t="shared" ref="BD52:BD57" si="20">IF(BB52=2,G52,0)</f>
        <v>0</v>
      </c>
      <c r="BE52" s="122">
        <f t="shared" ref="BE52:BE57" si="21">IF(BB52=3,G52,0)</f>
        <v>0</v>
      </c>
      <c r="BF52" s="122">
        <f t="shared" ref="BF52:BF57" si="22">IF(BB52=4,G52,0)</f>
        <v>0</v>
      </c>
      <c r="BG52" s="122">
        <f t="shared" ref="BG52:BG57" si="23">IF(BB52=5,G52,0)</f>
        <v>0</v>
      </c>
    </row>
    <row r="53" spans="1:59" x14ac:dyDescent="0.2">
      <c r="A53" s="147">
        <v>32</v>
      </c>
      <c r="B53" s="148" t="s">
        <v>155</v>
      </c>
      <c r="C53" s="149" t="s">
        <v>156</v>
      </c>
      <c r="D53" s="150" t="s">
        <v>76</v>
      </c>
      <c r="E53" s="211">
        <v>11.28</v>
      </c>
      <c r="F53" s="151">
        <v>0</v>
      </c>
      <c r="G53" s="152">
        <f t="shared" si="16"/>
        <v>0</v>
      </c>
      <c r="H53" s="153">
        <v>0</v>
      </c>
      <c r="I53" s="153">
        <f t="shared" si="17"/>
        <v>0</v>
      </c>
      <c r="J53" s="153">
        <v>-2.7999999999999998E-4</v>
      </c>
      <c r="K53" s="153">
        <f t="shared" si="18"/>
        <v>-3.1583999999999996E-3</v>
      </c>
      <c r="Q53" s="146">
        <v>2</v>
      </c>
      <c r="AA53" s="122">
        <v>12</v>
      </c>
      <c r="AB53" s="122">
        <v>0</v>
      </c>
      <c r="AC53" s="122">
        <v>32</v>
      </c>
      <c r="BB53" s="122">
        <v>2</v>
      </c>
      <c r="BC53" s="122">
        <f t="shared" si="19"/>
        <v>0</v>
      </c>
      <c r="BD53" s="122">
        <f t="shared" si="20"/>
        <v>0</v>
      </c>
      <c r="BE53" s="122">
        <f t="shared" si="21"/>
        <v>0</v>
      </c>
      <c r="BF53" s="122">
        <f t="shared" si="22"/>
        <v>0</v>
      </c>
      <c r="BG53" s="122">
        <f t="shared" si="23"/>
        <v>0</v>
      </c>
    </row>
    <row r="54" spans="1:59" ht="25.5" x14ac:dyDescent="0.2">
      <c r="A54" s="147">
        <v>33</v>
      </c>
      <c r="B54" s="148" t="s">
        <v>157</v>
      </c>
      <c r="C54" s="149" t="s">
        <v>158</v>
      </c>
      <c r="D54" s="150" t="s">
        <v>76</v>
      </c>
      <c r="E54" s="211">
        <v>11.28</v>
      </c>
      <c r="F54" s="151">
        <v>0</v>
      </c>
      <c r="G54" s="152">
        <f t="shared" si="16"/>
        <v>0</v>
      </c>
      <c r="H54" s="153">
        <v>2.0000000000000002E-5</v>
      </c>
      <c r="I54" s="153">
        <f t="shared" si="17"/>
        <v>2.2560000000000001E-4</v>
      </c>
      <c r="J54" s="153">
        <v>0</v>
      </c>
      <c r="K54" s="153">
        <f t="shared" si="18"/>
        <v>0</v>
      </c>
      <c r="Q54" s="146">
        <v>2</v>
      </c>
      <c r="AA54" s="122">
        <v>12</v>
      </c>
      <c r="AB54" s="122">
        <v>0</v>
      </c>
      <c r="AC54" s="122">
        <v>33</v>
      </c>
      <c r="BB54" s="122">
        <v>2</v>
      </c>
      <c r="BC54" s="122">
        <f t="shared" si="19"/>
        <v>0</v>
      </c>
      <c r="BD54" s="122">
        <f t="shared" si="20"/>
        <v>0</v>
      </c>
      <c r="BE54" s="122">
        <f t="shared" si="21"/>
        <v>0</v>
      </c>
      <c r="BF54" s="122">
        <f t="shared" si="22"/>
        <v>0</v>
      </c>
      <c r="BG54" s="122">
        <f t="shared" si="23"/>
        <v>0</v>
      </c>
    </row>
    <row r="55" spans="1:59" x14ac:dyDescent="0.2">
      <c r="A55" s="147">
        <v>34</v>
      </c>
      <c r="B55" s="148" t="s">
        <v>159</v>
      </c>
      <c r="C55" s="149" t="s">
        <v>160</v>
      </c>
      <c r="D55" s="150" t="s">
        <v>99</v>
      </c>
      <c r="E55" s="211">
        <v>4.9000000000000002E-2</v>
      </c>
      <c r="F55" s="151">
        <v>0</v>
      </c>
      <c r="G55" s="152">
        <f t="shared" si="16"/>
        <v>0</v>
      </c>
      <c r="H55" s="153">
        <v>0</v>
      </c>
      <c r="I55" s="153">
        <f t="shared" si="17"/>
        <v>0</v>
      </c>
      <c r="J55" s="153">
        <v>0</v>
      </c>
      <c r="K55" s="153">
        <f t="shared" si="18"/>
        <v>0</v>
      </c>
      <c r="Q55" s="146">
        <v>2</v>
      </c>
      <c r="AA55" s="122">
        <v>12</v>
      </c>
      <c r="AB55" s="122">
        <v>0</v>
      </c>
      <c r="AC55" s="122">
        <v>34</v>
      </c>
      <c r="BB55" s="122">
        <v>2</v>
      </c>
      <c r="BC55" s="122">
        <f t="shared" si="19"/>
        <v>0</v>
      </c>
      <c r="BD55" s="122">
        <f t="shared" si="20"/>
        <v>0</v>
      </c>
      <c r="BE55" s="122">
        <f t="shared" si="21"/>
        <v>0</v>
      </c>
      <c r="BF55" s="122">
        <f t="shared" si="22"/>
        <v>0</v>
      </c>
      <c r="BG55" s="122">
        <f t="shared" si="23"/>
        <v>0</v>
      </c>
    </row>
    <row r="56" spans="1:59" x14ac:dyDescent="0.2">
      <c r="A56" s="147">
        <v>35</v>
      </c>
      <c r="B56" s="148" t="s">
        <v>161</v>
      </c>
      <c r="C56" s="149" t="s">
        <v>162</v>
      </c>
      <c r="D56" s="150" t="s">
        <v>99</v>
      </c>
      <c r="E56" s="211">
        <v>4.9000000000000002E-2</v>
      </c>
      <c r="F56" s="151">
        <v>0</v>
      </c>
      <c r="G56" s="152">
        <f t="shared" si="16"/>
        <v>0</v>
      </c>
      <c r="H56" s="153">
        <v>0</v>
      </c>
      <c r="I56" s="153">
        <f t="shared" si="17"/>
        <v>0</v>
      </c>
      <c r="J56" s="153">
        <v>0</v>
      </c>
      <c r="K56" s="153">
        <f t="shared" si="18"/>
        <v>0</v>
      </c>
      <c r="Q56" s="146">
        <v>2</v>
      </c>
      <c r="AA56" s="122">
        <v>12</v>
      </c>
      <c r="AB56" s="122">
        <v>0</v>
      </c>
      <c r="AC56" s="122">
        <v>35</v>
      </c>
      <c r="BB56" s="122">
        <v>2</v>
      </c>
      <c r="BC56" s="122">
        <f t="shared" si="19"/>
        <v>0</v>
      </c>
      <c r="BD56" s="122">
        <f t="shared" si="20"/>
        <v>0</v>
      </c>
      <c r="BE56" s="122">
        <f t="shared" si="21"/>
        <v>0</v>
      </c>
      <c r="BF56" s="122">
        <f t="shared" si="22"/>
        <v>0</v>
      </c>
      <c r="BG56" s="122">
        <f t="shared" si="23"/>
        <v>0</v>
      </c>
    </row>
    <row r="57" spans="1:59" ht="25.5" x14ac:dyDescent="0.2">
      <c r="A57" s="147">
        <v>36</v>
      </c>
      <c r="B57" s="148" t="s">
        <v>163</v>
      </c>
      <c r="C57" s="149" t="s">
        <v>164</v>
      </c>
      <c r="D57" s="150" t="s">
        <v>99</v>
      </c>
      <c r="E57" s="211">
        <v>0.68600000000000005</v>
      </c>
      <c r="F57" s="151">
        <v>0</v>
      </c>
      <c r="G57" s="152">
        <f t="shared" si="16"/>
        <v>0</v>
      </c>
      <c r="H57" s="153">
        <v>0</v>
      </c>
      <c r="I57" s="153">
        <f t="shared" si="17"/>
        <v>0</v>
      </c>
      <c r="J57" s="153">
        <v>0</v>
      </c>
      <c r="K57" s="153">
        <f t="shared" si="18"/>
        <v>0</v>
      </c>
      <c r="Q57" s="146">
        <v>2</v>
      </c>
      <c r="AA57" s="122">
        <v>12</v>
      </c>
      <c r="AB57" s="122">
        <v>0</v>
      </c>
      <c r="AC57" s="122">
        <v>36</v>
      </c>
      <c r="BB57" s="122">
        <v>2</v>
      </c>
      <c r="BC57" s="122">
        <f t="shared" si="19"/>
        <v>0</v>
      </c>
      <c r="BD57" s="122">
        <f t="shared" si="20"/>
        <v>0</v>
      </c>
      <c r="BE57" s="122">
        <f t="shared" si="21"/>
        <v>0</v>
      </c>
      <c r="BF57" s="122">
        <f t="shared" si="22"/>
        <v>0</v>
      </c>
      <c r="BG57" s="122">
        <f t="shared" si="23"/>
        <v>0</v>
      </c>
    </row>
    <row r="58" spans="1:59" x14ac:dyDescent="0.2">
      <c r="A58" s="154"/>
      <c r="B58" s="155" t="s">
        <v>70</v>
      </c>
      <c r="C58" s="156" t="str">
        <f>CONCATENATE(B51," ",C51)</f>
        <v>722 Vnitřní vodovod</v>
      </c>
      <c r="D58" s="154"/>
      <c r="E58" s="212"/>
      <c r="F58" s="157"/>
      <c r="G58" s="158">
        <f>SUM(G51:G57)</f>
        <v>0</v>
      </c>
      <c r="H58" s="159"/>
      <c r="I58" s="160">
        <f>SUM(I51:I57)</f>
        <v>4.9067999999999994E-2</v>
      </c>
      <c r="J58" s="159"/>
      <c r="K58" s="160">
        <f>SUM(K51:K57)</f>
        <v>-3.1583999999999996E-3</v>
      </c>
      <c r="Q58" s="146">
        <v>4</v>
      </c>
      <c r="BC58" s="161">
        <f>SUM(BC51:BC57)</f>
        <v>0</v>
      </c>
      <c r="BD58" s="161">
        <f>SUM(BD51:BD57)</f>
        <v>0</v>
      </c>
      <c r="BE58" s="161">
        <f>SUM(BE51:BE57)</f>
        <v>0</v>
      </c>
      <c r="BF58" s="161">
        <f>SUM(BF51:BF57)</f>
        <v>0</v>
      </c>
      <c r="BG58" s="161">
        <f>SUM(BG51:BG57)</f>
        <v>0</v>
      </c>
    </row>
    <row r="59" spans="1:59" x14ac:dyDescent="0.2">
      <c r="A59" s="139" t="s">
        <v>68</v>
      </c>
      <c r="B59" s="140" t="s">
        <v>165</v>
      </c>
      <c r="C59" s="141" t="s">
        <v>166</v>
      </c>
      <c r="D59" s="142"/>
      <c r="E59" s="210"/>
      <c r="F59" s="143"/>
      <c r="G59" s="144"/>
      <c r="H59" s="145"/>
      <c r="I59" s="145"/>
      <c r="J59" s="145"/>
      <c r="K59" s="145"/>
      <c r="Q59" s="146">
        <v>1</v>
      </c>
    </row>
    <row r="60" spans="1:59" x14ac:dyDescent="0.2">
      <c r="A60" s="147">
        <v>37</v>
      </c>
      <c r="B60" s="148" t="s">
        <v>167</v>
      </c>
      <c r="C60" s="149" t="s">
        <v>168</v>
      </c>
      <c r="D60" s="150" t="s">
        <v>124</v>
      </c>
      <c r="E60" s="211">
        <v>1</v>
      </c>
      <c r="F60" s="151">
        <v>0</v>
      </c>
      <c r="G60" s="152">
        <f t="shared" ref="G60:G78" si="24">E60*F60</f>
        <v>0</v>
      </c>
      <c r="H60" s="153">
        <v>0</v>
      </c>
      <c r="I60" s="153">
        <f t="shared" ref="I60:I78" si="25">E60*H60</f>
        <v>0</v>
      </c>
      <c r="J60" s="153">
        <v>0</v>
      </c>
      <c r="K60" s="153">
        <f t="shared" ref="K60:K78" si="26">E60*J60</f>
        <v>0</v>
      </c>
      <c r="Q60" s="146">
        <v>2</v>
      </c>
      <c r="AA60" s="122">
        <v>12</v>
      </c>
      <c r="AB60" s="122">
        <v>0</v>
      </c>
      <c r="AC60" s="122">
        <v>37</v>
      </c>
      <c r="BB60" s="122">
        <v>2</v>
      </c>
      <c r="BC60" s="122">
        <f t="shared" ref="BC60:BC78" si="27">IF(BB60=1,G60,0)</f>
        <v>0</v>
      </c>
      <c r="BD60" s="122">
        <f t="shared" ref="BD60:BD78" si="28">IF(BB60=2,G60,0)</f>
        <v>0</v>
      </c>
      <c r="BE60" s="122">
        <f t="shared" ref="BE60:BE78" si="29">IF(BB60=3,G60,0)</f>
        <v>0</v>
      </c>
      <c r="BF60" s="122">
        <f t="shared" ref="BF60:BF78" si="30">IF(BB60=4,G60,0)</f>
        <v>0</v>
      </c>
      <c r="BG60" s="122">
        <f t="shared" ref="BG60:BG78" si="31">IF(BB60=5,G60,0)</f>
        <v>0</v>
      </c>
    </row>
    <row r="61" spans="1:59" x14ac:dyDescent="0.2">
      <c r="A61" s="147">
        <v>38</v>
      </c>
      <c r="B61" s="148" t="s">
        <v>169</v>
      </c>
      <c r="C61" s="149" t="s">
        <v>170</v>
      </c>
      <c r="D61" s="150" t="s">
        <v>124</v>
      </c>
      <c r="E61" s="211">
        <v>1</v>
      </c>
      <c r="F61" s="151">
        <v>0</v>
      </c>
      <c r="G61" s="152">
        <f t="shared" si="24"/>
        <v>0</v>
      </c>
      <c r="H61" s="153">
        <v>0</v>
      </c>
      <c r="I61" s="153">
        <f t="shared" si="25"/>
        <v>0</v>
      </c>
      <c r="J61" s="153">
        <v>0</v>
      </c>
      <c r="K61" s="153">
        <f t="shared" si="26"/>
        <v>0</v>
      </c>
      <c r="Q61" s="146">
        <v>2</v>
      </c>
      <c r="AA61" s="122">
        <v>12</v>
      </c>
      <c r="AB61" s="122">
        <v>0</v>
      </c>
      <c r="AC61" s="122">
        <v>38</v>
      </c>
      <c r="BB61" s="122">
        <v>2</v>
      </c>
      <c r="BC61" s="122">
        <f t="shared" si="27"/>
        <v>0</v>
      </c>
      <c r="BD61" s="122">
        <f t="shared" si="28"/>
        <v>0</v>
      </c>
      <c r="BE61" s="122">
        <f t="shared" si="29"/>
        <v>0</v>
      </c>
      <c r="BF61" s="122">
        <f t="shared" si="30"/>
        <v>0</v>
      </c>
      <c r="BG61" s="122">
        <f t="shared" si="31"/>
        <v>0</v>
      </c>
    </row>
    <row r="62" spans="1:59" x14ac:dyDescent="0.2">
      <c r="A62" s="147">
        <v>39</v>
      </c>
      <c r="B62" s="148" t="s">
        <v>171</v>
      </c>
      <c r="C62" s="149" t="s">
        <v>172</v>
      </c>
      <c r="D62" s="150" t="s">
        <v>124</v>
      </c>
      <c r="E62" s="211">
        <v>2</v>
      </c>
      <c r="F62" s="151">
        <v>0</v>
      </c>
      <c r="G62" s="152">
        <f t="shared" si="24"/>
        <v>0</v>
      </c>
      <c r="H62" s="153">
        <v>4.0000000000000003E-5</v>
      </c>
      <c r="I62" s="153">
        <f t="shared" si="25"/>
        <v>8.0000000000000007E-5</v>
      </c>
      <c r="J62" s="153">
        <v>0</v>
      </c>
      <c r="K62" s="153">
        <f t="shared" si="26"/>
        <v>0</v>
      </c>
      <c r="Q62" s="146">
        <v>2</v>
      </c>
      <c r="AA62" s="122">
        <v>12</v>
      </c>
      <c r="AB62" s="122">
        <v>0</v>
      </c>
      <c r="AC62" s="122">
        <v>39</v>
      </c>
      <c r="BB62" s="122">
        <v>2</v>
      </c>
      <c r="BC62" s="122">
        <f t="shared" si="27"/>
        <v>0</v>
      </c>
      <c r="BD62" s="122">
        <f t="shared" si="28"/>
        <v>0</v>
      </c>
      <c r="BE62" s="122">
        <f t="shared" si="29"/>
        <v>0</v>
      </c>
      <c r="BF62" s="122">
        <f t="shared" si="30"/>
        <v>0</v>
      </c>
      <c r="BG62" s="122">
        <f t="shared" si="31"/>
        <v>0</v>
      </c>
    </row>
    <row r="63" spans="1:59" x14ac:dyDescent="0.2">
      <c r="A63" s="147">
        <v>40</v>
      </c>
      <c r="B63" s="148" t="s">
        <v>173</v>
      </c>
      <c r="C63" s="149" t="s">
        <v>174</v>
      </c>
      <c r="D63" s="150" t="s">
        <v>124</v>
      </c>
      <c r="E63" s="211">
        <v>1</v>
      </c>
      <c r="F63" s="151">
        <v>0</v>
      </c>
      <c r="G63" s="152">
        <f t="shared" si="24"/>
        <v>0</v>
      </c>
      <c r="H63" s="153">
        <v>3.0100000000000001E-3</v>
      </c>
      <c r="I63" s="153">
        <f t="shared" si="25"/>
        <v>3.0100000000000001E-3</v>
      </c>
      <c r="J63" s="153">
        <v>0</v>
      </c>
      <c r="K63" s="153">
        <f t="shared" si="26"/>
        <v>0</v>
      </c>
      <c r="Q63" s="146">
        <v>2</v>
      </c>
      <c r="AA63" s="122">
        <v>12</v>
      </c>
      <c r="AB63" s="122">
        <v>0</v>
      </c>
      <c r="AC63" s="122">
        <v>40</v>
      </c>
      <c r="BB63" s="122">
        <v>2</v>
      </c>
      <c r="BC63" s="122">
        <f t="shared" si="27"/>
        <v>0</v>
      </c>
      <c r="BD63" s="122">
        <f t="shared" si="28"/>
        <v>0</v>
      </c>
      <c r="BE63" s="122">
        <f t="shared" si="29"/>
        <v>0</v>
      </c>
      <c r="BF63" s="122">
        <f t="shared" si="30"/>
        <v>0</v>
      </c>
      <c r="BG63" s="122">
        <f t="shared" si="31"/>
        <v>0</v>
      </c>
    </row>
    <row r="64" spans="1:59" x14ac:dyDescent="0.2">
      <c r="A64" s="147">
        <v>41</v>
      </c>
      <c r="B64" s="148" t="s">
        <v>175</v>
      </c>
      <c r="C64" s="149" t="s">
        <v>176</v>
      </c>
      <c r="D64" s="150" t="s">
        <v>124</v>
      </c>
      <c r="E64" s="211">
        <v>1</v>
      </c>
      <c r="F64" s="151">
        <v>0</v>
      </c>
      <c r="G64" s="152">
        <f t="shared" si="24"/>
        <v>0</v>
      </c>
      <c r="H64" s="153">
        <v>2.81E-3</v>
      </c>
      <c r="I64" s="153">
        <f t="shared" si="25"/>
        <v>2.81E-3</v>
      </c>
      <c r="J64" s="153">
        <v>0</v>
      </c>
      <c r="K64" s="153">
        <f t="shared" si="26"/>
        <v>0</v>
      </c>
      <c r="Q64" s="146">
        <v>2</v>
      </c>
      <c r="AA64" s="122">
        <v>12</v>
      </c>
      <c r="AB64" s="122">
        <v>0</v>
      </c>
      <c r="AC64" s="122">
        <v>41</v>
      </c>
      <c r="BB64" s="122">
        <v>2</v>
      </c>
      <c r="BC64" s="122">
        <f t="shared" si="27"/>
        <v>0</v>
      </c>
      <c r="BD64" s="122">
        <f t="shared" si="28"/>
        <v>0</v>
      </c>
      <c r="BE64" s="122">
        <f t="shared" si="29"/>
        <v>0</v>
      </c>
      <c r="BF64" s="122">
        <f t="shared" si="30"/>
        <v>0</v>
      </c>
      <c r="BG64" s="122">
        <f t="shared" si="31"/>
        <v>0</v>
      </c>
    </row>
    <row r="65" spans="1:59" ht="25.5" x14ac:dyDescent="0.2">
      <c r="A65" s="147">
        <v>42</v>
      </c>
      <c r="B65" s="148" t="s">
        <v>177</v>
      </c>
      <c r="C65" s="149" t="s">
        <v>178</v>
      </c>
      <c r="D65" s="150" t="s">
        <v>124</v>
      </c>
      <c r="E65" s="211">
        <v>1</v>
      </c>
      <c r="F65" s="151">
        <v>0</v>
      </c>
      <c r="G65" s="152">
        <f t="shared" si="24"/>
        <v>0</v>
      </c>
      <c r="H65" s="153">
        <v>1.0399999999999999E-3</v>
      </c>
      <c r="I65" s="153">
        <f t="shared" si="25"/>
        <v>1.0399999999999999E-3</v>
      </c>
      <c r="J65" s="153">
        <v>0</v>
      </c>
      <c r="K65" s="153">
        <f t="shared" si="26"/>
        <v>0</v>
      </c>
      <c r="Q65" s="146">
        <v>2</v>
      </c>
      <c r="AA65" s="122">
        <v>12</v>
      </c>
      <c r="AB65" s="122">
        <v>0</v>
      </c>
      <c r="AC65" s="122">
        <v>42</v>
      </c>
      <c r="BB65" s="122">
        <v>2</v>
      </c>
      <c r="BC65" s="122">
        <f t="shared" si="27"/>
        <v>0</v>
      </c>
      <c r="BD65" s="122">
        <f t="shared" si="28"/>
        <v>0</v>
      </c>
      <c r="BE65" s="122">
        <f t="shared" si="29"/>
        <v>0</v>
      </c>
      <c r="BF65" s="122">
        <f t="shared" si="30"/>
        <v>0</v>
      </c>
      <c r="BG65" s="122">
        <f t="shared" si="31"/>
        <v>0</v>
      </c>
    </row>
    <row r="66" spans="1:59" ht="25.5" x14ac:dyDescent="0.2">
      <c r="A66" s="147">
        <v>43</v>
      </c>
      <c r="B66" s="148" t="s">
        <v>179</v>
      </c>
      <c r="C66" s="149" t="s">
        <v>180</v>
      </c>
      <c r="D66" s="150" t="s">
        <v>124</v>
      </c>
      <c r="E66" s="211">
        <v>1</v>
      </c>
      <c r="F66" s="151">
        <v>0</v>
      </c>
      <c r="G66" s="152">
        <f t="shared" si="24"/>
        <v>0</v>
      </c>
      <c r="H66" s="153">
        <v>1.1199999999999999E-3</v>
      </c>
      <c r="I66" s="153">
        <f t="shared" si="25"/>
        <v>1.1199999999999999E-3</v>
      </c>
      <c r="J66" s="153">
        <v>0</v>
      </c>
      <c r="K66" s="153">
        <f t="shared" si="26"/>
        <v>0</v>
      </c>
      <c r="Q66" s="146">
        <v>2</v>
      </c>
      <c r="AA66" s="122">
        <v>12</v>
      </c>
      <c r="AB66" s="122">
        <v>0</v>
      </c>
      <c r="AC66" s="122">
        <v>43</v>
      </c>
      <c r="BB66" s="122">
        <v>2</v>
      </c>
      <c r="BC66" s="122">
        <f t="shared" si="27"/>
        <v>0</v>
      </c>
      <c r="BD66" s="122">
        <f t="shared" si="28"/>
        <v>0</v>
      </c>
      <c r="BE66" s="122">
        <f t="shared" si="29"/>
        <v>0</v>
      </c>
      <c r="BF66" s="122">
        <f t="shared" si="30"/>
        <v>0</v>
      </c>
      <c r="BG66" s="122">
        <f t="shared" si="31"/>
        <v>0</v>
      </c>
    </row>
    <row r="67" spans="1:59" x14ac:dyDescent="0.2">
      <c r="A67" s="147">
        <v>44</v>
      </c>
      <c r="B67" s="148" t="s">
        <v>181</v>
      </c>
      <c r="C67" s="149" t="s">
        <v>182</v>
      </c>
      <c r="D67" s="150" t="s">
        <v>183</v>
      </c>
      <c r="E67" s="211">
        <v>1</v>
      </c>
      <c r="F67" s="151">
        <v>0</v>
      </c>
      <c r="G67" s="152">
        <f t="shared" si="24"/>
        <v>0</v>
      </c>
      <c r="H67" s="153">
        <v>6.2E-4</v>
      </c>
      <c r="I67" s="153">
        <f t="shared" si="25"/>
        <v>6.2E-4</v>
      </c>
      <c r="J67" s="153">
        <v>0</v>
      </c>
      <c r="K67" s="153">
        <f t="shared" si="26"/>
        <v>0</v>
      </c>
      <c r="Q67" s="146">
        <v>2</v>
      </c>
      <c r="AA67" s="122">
        <v>12</v>
      </c>
      <c r="AB67" s="122">
        <v>0</v>
      </c>
      <c r="AC67" s="122">
        <v>44</v>
      </c>
      <c r="BB67" s="122">
        <v>2</v>
      </c>
      <c r="BC67" s="122">
        <f t="shared" si="27"/>
        <v>0</v>
      </c>
      <c r="BD67" s="122">
        <f t="shared" si="28"/>
        <v>0</v>
      </c>
      <c r="BE67" s="122">
        <f t="shared" si="29"/>
        <v>0</v>
      </c>
      <c r="BF67" s="122">
        <f t="shared" si="30"/>
        <v>0</v>
      </c>
      <c r="BG67" s="122">
        <f t="shared" si="31"/>
        <v>0</v>
      </c>
    </row>
    <row r="68" spans="1:59" x14ac:dyDescent="0.2">
      <c r="A68" s="147">
        <v>45</v>
      </c>
      <c r="B68" s="148" t="s">
        <v>184</v>
      </c>
      <c r="C68" s="149" t="s">
        <v>185</v>
      </c>
      <c r="D68" s="150" t="s">
        <v>183</v>
      </c>
      <c r="E68" s="211">
        <v>1</v>
      </c>
      <c r="F68" s="151">
        <v>0</v>
      </c>
      <c r="G68" s="152">
        <f t="shared" si="24"/>
        <v>0</v>
      </c>
      <c r="H68" s="153">
        <v>1.7000000000000001E-4</v>
      </c>
      <c r="I68" s="153">
        <f t="shared" si="25"/>
        <v>1.7000000000000001E-4</v>
      </c>
      <c r="J68" s="153">
        <v>0</v>
      </c>
      <c r="K68" s="153">
        <f t="shared" si="26"/>
        <v>0</v>
      </c>
      <c r="Q68" s="146">
        <v>2</v>
      </c>
      <c r="AA68" s="122">
        <v>12</v>
      </c>
      <c r="AB68" s="122">
        <v>0</v>
      </c>
      <c r="AC68" s="122">
        <v>45</v>
      </c>
      <c r="BB68" s="122">
        <v>2</v>
      </c>
      <c r="BC68" s="122">
        <f t="shared" si="27"/>
        <v>0</v>
      </c>
      <c r="BD68" s="122">
        <f t="shared" si="28"/>
        <v>0</v>
      </c>
      <c r="BE68" s="122">
        <f t="shared" si="29"/>
        <v>0</v>
      </c>
      <c r="BF68" s="122">
        <f t="shared" si="30"/>
        <v>0</v>
      </c>
      <c r="BG68" s="122">
        <f t="shared" si="31"/>
        <v>0</v>
      </c>
    </row>
    <row r="69" spans="1:59" x14ac:dyDescent="0.2">
      <c r="A69" s="147">
        <v>46</v>
      </c>
      <c r="B69" s="148" t="s">
        <v>186</v>
      </c>
      <c r="C69" s="149" t="s">
        <v>187</v>
      </c>
      <c r="D69" s="150" t="s">
        <v>124</v>
      </c>
      <c r="E69" s="211">
        <v>1</v>
      </c>
      <c r="F69" s="151">
        <v>0</v>
      </c>
      <c r="G69" s="152">
        <f t="shared" si="24"/>
        <v>0</v>
      </c>
      <c r="H69" s="153">
        <v>1.2999999999999999E-4</v>
      </c>
      <c r="I69" s="153">
        <f t="shared" si="25"/>
        <v>1.2999999999999999E-4</v>
      </c>
      <c r="J69" s="153">
        <v>0</v>
      </c>
      <c r="K69" s="153">
        <f t="shared" si="26"/>
        <v>0</v>
      </c>
      <c r="Q69" s="146">
        <v>2</v>
      </c>
      <c r="AA69" s="122">
        <v>12</v>
      </c>
      <c r="AB69" s="122">
        <v>0</v>
      </c>
      <c r="AC69" s="122">
        <v>46</v>
      </c>
      <c r="BB69" s="122">
        <v>2</v>
      </c>
      <c r="BC69" s="122">
        <f t="shared" si="27"/>
        <v>0</v>
      </c>
      <c r="BD69" s="122">
        <f t="shared" si="28"/>
        <v>0</v>
      </c>
      <c r="BE69" s="122">
        <f t="shared" si="29"/>
        <v>0</v>
      </c>
      <c r="BF69" s="122">
        <f t="shared" si="30"/>
        <v>0</v>
      </c>
      <c r="BG69" s="122">
        <f t="shared" si="31"/>
        <v>0</v>
      </c>
    </row>
    <row r="70" spans="1:59" x14ac:dyDescent="0.2">
      <c r="A70" s="147">
        <v>47</v>
      </c>
      <c r="B70" s="148" t="s">
        <v>188</v>
      </c>
      <c r="C70" s="149" t="s">
        <v>189</v>
      </c>
      <c r="D70" s="150" t="s">
        <v>183</v>
      </c>
      <c r="E70" s="211">
        <v>1</v>
      </c>
      <c r="F70" s="151">
        <v>0</v>
      </c>
      <c r="G70" s="152">
        <f t="shared" si="24"/>
        <v>0</v>
      </c>
      <c r="H70" s="153">
        <v>2.794E-2</v>
      </c>
      <c r="I70" s="153">
        <f t="shared" si="25"/>
        <v>2.794E-2</v>
      </c>
      <c r="J70" s="153">
        <v>0</v>
      </c>
      <c r="K70" s="153">
        <f t="shared" si="26"/>
        <v>0</v>
      </c>
      <c r="Q70" s="146">
        <v>2</v>
      </c>
      <c r="AA70" s="122">
        <v>12</v>
      </c>
      <c r="AB70" s="122">
        <v>0</v>
      </c>
      <c r="AC70" s="122">
        <v>47</v>
      </c>
      <c r="BB70" s="122">
        <v>2</v>
      </c>
      <c r="BC70" s="122">
        <f t="shared" si="27"/>
        <v>0</v>
      </c>
      <c r="BD70" s="122">
        <f t="shared" si="28"/>
        <v>0</v>
      </c>
      <c r="BE70" s="122">
        <f t="shared" si="29"/>
        <v>0</v>
      </c>
      <c r="BF70" s="122">
        <f t="shared" si="30"/>
        <v>0</v>
      </c>
      <c r="BG70" s="122">
        <f t="shared" si="31"/>
        <v>0</v>
      </c>
    </row>
    <row r="71" spans="1:59" ht="25.5" x14ac:dyDescent="0.2">
      <c r="A71" s="147">
        <v>48</v>
      </c>
      <c r="B71" s="148" t="s">
        <v>190</v>
      </c>
      <c r="C71" s="149" t="s">
        <v>191</v>
      </c>
      <c r="D71" s="150" t="s">
        <v>124</v>
      </c>
      <c r="E71" s="211">
        <v>1</v>
      </c>
      <c r="F71" s="151">
        <v>0</v>
      </c>
      <c r="G71" s="152">
        <f t="shared" si="24"/>
        <v>0</v>
      </c>
      <c r="H71" s="153">
        <v>2.2000000000000001E-4</v>
      </c>
      <c r="I71" s="153">
        <f t="shared" si="25"/>
        <v>2.2000000000000001E-4</v>
      </c>
      <c r="J71" s="153">
        <v>0</v>
      </c>
      <c r="K71" s="153">
        <f t="shared" si="26"/>
        <v>0</v>
      </c>
      <c r="Q71" s="146">
        <v>2</v>
      </c>
      <c r="AA71" s="122">
        <v>12</v>
      </c>
      <c r="AB71" s="122">
        <v>0</v>
      </c>
      <c r="AC71" s="122">
        <v>48</v>
      </c>
      <c r="BB71" s="122">
        <v>2</v>
      </c>
      <c r="BC71" s="122">
        <f t="shared" si="27"/>
        <v>0</v>
      </c>
      <c r="BD71" s="122">
        <f t="shared" si="28"/>
        <v>0</v>
      </c>
      <c r="BE71" s="122">
        <f t="shared" si="29"/>
        <v>0</v>
      </c>
      <c r="BF71" s="122">
        <f t="shared" si="30"/>
        <v>0</v>
      </c>
      <c r="BG71" s="122">
        <f t="shared" si="31"/>
        <v>0</v>
      </c>
    </row>
    <row r="72" spans="1:59" x14ac:dyDescent="0.2">
      <c r="A72" s="147">
        <v>49</v>
      </c>
      <c r="B72" s="148" t="s">
        <v>192</v>
      </c>
      <c r="C72" s="149" t="s">
        <v>193</v>
      </c>
      <c r="D72" s="150" t="s">
        <v>124</v>
      </c>
      <c r="E72" s="211">
        <v>1</v>
      </c>
      <c r="F72" s="151">
        <v>0</v>
      </c>
      <c r="G72" s="152">
        <f t="shared" si="24"/>
        <v>0</v>
      </c>
      <c r="H72" s="153">
        <v>8.9999999999999998E-4</v>
      </c>
      <c r="I72" s="153">
        <f t="shared" si="25"/>
        <v>8.9999999999999998E-4</v>
      </c>
      <c r="J72" s="153">
        <v>0</v>
      </c>
      <c r="K72" s="153">
        <f t="shared" si="26"/>
        <v>0</v>
      </c>
      <c r="Q72" s="146">
        <v>2</v>
      </c>
      <c r="AA72" s="122">
        <v>12</v>
      </c>
      <c r="AB72" s="122">
        <v>0</v>
      </c>
      <c r="AC72" s="122">
        <v>49</v>
      </c>
      <c r="BB72" s="122">
        <v>2</v>
      </c>
      <c r="BC72" s="122">
        <f t="shared" si="27"/>
        <v>0</v>
      </c>
      <c r="BD72" s="122">
        <f t="shared" si="28"/>
        <v>0</v>
      </c>
      <c r="BE72" s="122">
        <f t="shared" si="29"/>
        <v>0</v>
      </c>
      <c r="BF72" s="122">
        <f t="shared" si="30"/>
        <v>0</v>
      </c>
      <c r="BG72" s="122">
        <f t="shared" si="31"/>
        <v>0</v>
      </c>
    </row>
    <row r="73" spans="1:59" x14ac:dyDescent="0.2">
      <c r="A73" s="147">
        <v>50</v>
      </c>
      <c r="B73" s="148" t="s">
        <v>194</v>
      </c>
      <c r="C73" s="149" t="s">
        <v>195</v>
      </c>
      <c r="D73" s="150" t="s">
        <v>124</v>
      </c>
      <c r="E73" s="211">
        <v>1</v>
      </c>
      <c r="F73" s="151">
        <v>0</v>
      </c>
      <c r="G73" s="152">
        <f t="shared" si="24"/>
        <v>0</v>
      </c>
      <c r="H73" s="153">
        <v>4.3999999999999997E-2</v>
      </c>
      <c r="I73" s="153">
        <f t="shared" si="25"/>
        <v>4.3999999999999997E-2</v>
      </c>
      <c r="J73" s="153">
        <v>0</v>
      </c>
      <c r="K73" s="153">
        <f t="shared" si="26"/>
        <v>0</v>
      </c>
      <c r="Q73" s="146">
        <v>2</v>
      </c>
      <c r="AA73" s="122">
        <v>12</v>
      </c>
      <c r="AB73" s="122">
        <v>1</v>
      </c>
      <c r="AC73" s="122">
        <v>50</v>
      </c>
      <c r="BB73" s="122">
        <v>2</v>
      </c>
      <c r="BC73" s="122">
        <f t="shared" si="27"/>
        <v>0</v>
      </c>
      <c r="BD73" s="122">
        <f t="shared" si="28"/>
        <v>0</v>
      </c>
      <c r="BE73" s="122">
        <f t="shared" si="29"/>
        <v>0</v>
      </c>
      <c r="BF73" s="122">
        <f t="shared" si="30"/>
        <v>0</v>
      </c>
      <c r="BG73" s="122">
        <f t="shared" si="31"/>
        <v>0</v>
      </c>
    </row>
    <row r="74" spans="1:59" x14ac:dyDescent="0.2">
      <c r="A74" s="147">
        <v>51</v>
      </c>
      <c r="B74" s="148" t="s">
        <v>196</v>
      </c>
      <c r="C74" s="149" t="s">
        <v>197</v>
      </c>
      <c r="D74" s="150" t="s">
        <v>124</v>
      </c>
      <c r="E74" s="211">
        <v>1</v>
      </c>
      <c r="F74" s="151">
        <v>0</v>
      </c>
      <c r="G74" s="152">
        <f t="shared" si="24"/>
        <v>0</v>
      </c>
      <c r="H74" s="153">
        <v>0.01</v>
      </c>
      <c r="I74" s="153">
        <f t="shared" si="25"/>
        <v>0.01</v>
      </c>
      <c r="J74" s="153">
        <v>0</v>
      </c>
      <c r="K74" s="153">
        <f t="shared" si="26"/>
        <v>0</v>
      </c>
      <c r="Q74" s="146">
        <v>2</v>
      </c>
      <c r="AA74" s="122">
        <v>12</v>
      </c>
      <c r="AB74" s="122">
        <v>1</v>
      </c>
      <c r="AC74" s="122">
        <v>51</v>
      </c>
      <c r="BB74" s="122">
        <v>2</v>
      </c>
      <c r="BC74" s="122">
        <f t="shared" si="27"/>
        <v>0</v>
      </c>
      <c r="BD74" s="122">
        <f t="shared" si="28"/>
        <v>0</v>
      </c>
      <c r="BE74" s="122">
        <f t="shared" si="29"/>
        <v>0</v>
      </c>
      <c r="BF74" s="122">
        <f t="shared" si="30"/>
        <v>0</v>
      </c>
      <c r="BG74" s="122">
        <f t="shared" si="31"/>
        <v>0</v>
      </c>
    </row>
    <row r="75" spans="1:59" x14ac:dyDescent="0.2">
      <c r="A75" s="147">
        <v>52</v>
      </c>
      <c r="B75" s="148" t="s">
        <v>198</v>
      </c>
      <c r="C75" s="149" t="s">
        <v>199</v>
      </c>
      <c r="D75" s="150" t="s">
        <v>124</v>
      </c>
      <c r="E75" s="211">
        <v>1</v>
      </c>
      <c r="F75" s="151">
        <v>0</v>
      </c>
      <c r="G75" s="152">
        <f t="shared" si="24"/>
        <v>0</v>
      </c>
      <c r="H75" s="153">
        <v>0.01</v>
      </c>
      <c r="I75" s="153">
        <f t="shared" si="25"/>
        <v>0.01</v>
      </c>
      <c r="J75" s="153">
        <v>0</v>
      </c>
      <c r="K75" s="153">
        <f t="shared" si="26"/>
        <v>0</v>
      </c>
      <c r="Q75" s="146">
        <v>2</v>
      </c>
      <c r="AA75" s="122">
        <v>12</v>
      </c>
      <c r="AB75" s="122">
        <v>1</v>
      </c>
      <c r="AC75" s="122">
        <v>52</v>
      </c>
      <c r="BB75" s="122">
        <v>2</v>
      </c>
      <c r="BC75" s="122">
        <f t="shared" si="27"/>
        <v>0</v>
      </c>
      <c r="BD75" s="122">
        <f t="shared" si="28"/>
        <v>0</v>
      </c>
      <c r="BE75" s="122">
        <f t="shared" si="29"/>
        <v>0</v>
      </c>
      <c r="BF75" s="122">
        <f t="shared" si="30"/>
        <v>0</v>
      </c>
      <c r="BG75" s="122">
        <f t="shared" si="31"/>
        <v>0</v>
      </c>
    </row>
    <row r="76" spans="1:59" x14ac:dyDescent="0.2">
      <c r="A76" s="147">
        <v>53</v>
      </c>
      <c r="B76" s="148" t="s">
        <v>200</v>
      </c>
      <c r="C76" s="149" t="s">
        <v>201</v>
      </c>
      <c r="D76" s="150" t="s">
        <v>99</v>
      </c>
      <c r="E76" s="211">
        <v>0.10199999999999999</v>
      </c>
      <c r="F76" s="151">
        <v>0</v>
      </c>
      <c r="G76" s="152">
        <f t="shared" si="24"/>
        <v>0</v>
      </c>
      <c r="H76" s="153">
        <v>0</v>
      </c>
      <c r="I76" s="153">
        <f t="shared" si="25"/>
        <v>0</v>
      </c>
      <c r="J76" s="153">
        <v>0</v>
      </c>
      <c r="K76" s="153">
        <f t="shared" si="26"/>
        <v>0</v>
      </c>
      <c r="Q76" s="146">
        <v>2</v>
      </c>
      <c r="AA76" s="122">
        <v>12</v>
      </c>
      <c r="AB76" s="122">
        <v>0</v>
      </c>
      <c r="AC76" s="122">
        <v>53</v>
      </c>
      <c r="BB76" s="122">
        <v>2</v>
      </c>
      <c r="BC76" s="122">
        <f t="shared" si="27"/>
        <v>0</v>
      </c>
      <c r="BD76" s="122">
        <f t="shared" si="28"/>
        <v>0</v>
      </c>
      <c r="BE76" s="122">
        <f t="shared" si="29"/>
        <v>0</v>
      </c>
      <c r="BF76" s="122">
        <f t="shared" si="30"/>
        <v>0</v>
      </c>
      <c r="BG76" s="122">
        <f t="shared" si="31"/>
        <v>0</v>
      </c>
    </row>
    <row r="77" spans="1:59" x14ac:dyDescent="0.2">
      <c r="A77" s="147">
        <v>54</v>
      </c>
      <c r="B77" s="148" t="s">
        <v>202</v>
      </c>
      <c r="C77" s="149" t="s">
        <v>203</v>
      </c>
      <c r="D77" s="150" t="s">
        <v>99</v>
      </c>
      <c r="E77" s="211">
        <v>0.10199999999999999</v>
      </c>
      <c r="F77" s="151">
        <v>0</v>
      </c>
      <c r="G77" s="152">
        <f t="shared" si="24"/>
        <v>0</v>
      </c>
      <c r="H77" s="153">
        <v>0</v>
      </c>
      <c r="I77" s="153">
        <f t="shared" si="25"/>
        <v>0</v>
      </c>
      <c r="J77" s="153">
        <v>0</v>
      </c>
      <c r="K77" s="153">
        <f t="shared" si="26"/>
        <v>0</v>
      </c>
      <c r="Q77" s="146">
        <v>2</v>
      </c>
      <c r="AA77" s="122">
        <v>12</v>
      </c>
      <c r="AB77" s="122">
        <v>0</v>
      </c>
      <c r="AC77" s="122">
        <v>54</v>
      </c>
      <c r="BB77" s="122">
        <v>2</v>
      </c>
      <c r="BC77" s="122">
        <f t="shared" si="27"/>
        <v>0</v>
      </c>
      <c r="BD77" s="122">
        <f t="shared" si="28"/>
        <v>0</v>
      </c>
      <c r="BE77" s="122">
        <f t="shared" si="29"/>
        <v>0</v>
      </c>
      <c r="BF77" s="122">
        <f t="shared" si="30"/>
        <v>0</v>
      </c>
      <c r="BG77" s="122">
        <f t="shared" si="31"/>
        <v>0</v>
      </c>
    </row>
    <row r="78" spans="1:59" ht="25.5" x14ac:dyDescent="0.2">
      <c r="A78" s="147">
        <v>55</v>
      </c>
      <c r="B78" s="148" t="s">
        <v>204</v>
      </c>
      <c r="C78" s="149" t="s">
        <v>205</v>
      </c>
      <c r="D78" s="150" t="s">
        <v>99</v>
      </c>
      <c r="E78" s="211">
        <v>1.4279999999999999</v>
      </c>
      <c r="F78" s="151">
        <v>0</v>
      </c>
      <c r="G78" s="152">
        <f t="shared" si="24"/>
        <v>0</v>
      </c>
      <c r="H78" s="153">
        <v>0</v>
      </c>
      <c r="I78" s="153">
        <f t="shared" si="25"/>
        <v>0</v>
      </c>
      <c r="J78" s="153">
        <v>0</v>
      </c>
      <c r="K78" s="153">
        <f t="shared" si="26"/>
        <v>0</v>
      </c>
      <c r="Q78" s="146">
        <v>2</v>
      </c>
      <c r="AA78" s="122">
        <v>12</v>
      </c>
      <c r="AB78" s="122">
        <v>0</v>
      </c>
      <c r="AC78" s="122">
        <v>55</v>
      </c>
      <c r="BB78" s="122">
        <v>2</v>
      </c>
      <c r="BC78" s="122">
        <f t="shared" si="27"/>
        <v>0</v>
      </c>
      <c r="BD78" s="122">
        <f t="shared" si="28"/>
        <v>0</v>
      </c>
      <c r="BE78" s="122">
        <f t="shared" si="29"/>
        <v>0</v>
      </c>
      <c r="BF78" s="122">
        <f t="shared" si="30"/>
        <v>0</v>
      </c>
      <c r="BG78" s="122">
        <f t="shared" si="31"/>
        <v>0</v>
      </c>
    </row>
    <row r="79" spans="1:59" x14ac:dyDescent="0.2">
      <c r="A79" s="154"/>
      <c r="B79" s="155" t="s">
        <v>70</v>
      </c>
      <c r="C79" s="156" t="str">
        <f>CONCATENATE(B59," ",C59)</f>
        <v>725 Zařizovací předměty</v>
      </c>
      <c r="D79" s="154"/>
      <c r="E79" s="212"/>
      <c r="F79" s="157"/>
      <c r="G79" s="158">
        <f>SUM(G59:G78)</f>
        <v>0</v>
      </c>
      <c r="H79" s="159"/>
      <c r="I79" s="160">
        <f>SUM(I59:I78)</f>
        <v>0.10203999999999999</v>
      </c>
      <c r="J79" s="159"/>
      <c r="K79" s="160">
        <f>SUM(K59:K78)</f>
        <v>0</v>
      </c>
      <c r="Q79" s="146">
        <v>4</v>
      </c>
      <c r="BC79" s="161">
        <f>SUM(BC59:BC78)</f>
        <v>0</v>
      </c>
      <c r="BD79" s="161">
        <f>SUM(BD59:BD78)</f>
        <v>0</v>
      </c>
      <c r="BE79" s="161">
        <f>SUM(BE59:BE78)</f>
        <v>0</v>
      </c>
      <c r="BF79" s="161">
        <f>SUM(BF59:BF78)</f>
        <v>0</v>
      </c>
      <c r="BG79" s="161">
        <f>SUM(BG59:BG78)</f>
        <v>0</v>
      </c>
    </row>
    <row r="80" spans="1:59" x14ac:dyDescent="0.2">
      <c r="A80" s="139" t="s">
        <v>68</v>
      </c>
      <c r="B80" s="140" t="s">
        <v>206</v>
      </c>
      <c r="C80" s="141" t="s">
        <v>207</v>
      </c>
      <c r="D80" s="142"/>
      <c r="E80" s="210"/>
      <c r="F80" s="143"/>
      <c r="G80" s="144"/>
      <c r="H80" s="145"/>
      <c r="I80" s="145"/>
      <c r="J80" s="145"/>
      <c r="K80" s="145"/>
      <c r="Q80" s="146">
        <v>1</v>
      </c>
    </row>
    <row r="81" spans="1:59" ht="25.5" x14ac:dyDescent="0.2">
      <c r="A81" s="147">
        <v>56</v>
      </c>
      <c r="B81" s="148" t="s">
        <v>208</v>
      </c>
      <c r="C81" s="149" t="s">
        <v>209</v>
      </c>
      <c r="D81" s="150" t="s">
        <v>81</v>
      </c>
      <c r="E81" s="211">
        <v>5.51</v>
      </c>
      <c r="F81" s="151">
        <v>0</v>
      </c>
      <c r="G81" s="152">
        <f>E81*F81</f>
        <v>0</v>
      </c>
      <c r="H81" s="153">
        <v>6.1199999999999996E-3</v>
      </c>
      <c r="I81" s="153">
        <f>E81*H81</f>
        <v>3.37212E-2</v>
      </c>
      <c r="J81" s="153">
        <v>0</v>
      </c>
      <c r="K81" s="153">
        <f>E81*J81</f>
        <v>0</v>
      </c>
      <c r="Q81" s="146">
        <v>2</v>
      </c>
      <c r="AA81" s="122">
        <v>12</v>
      </c>
      <c r="AB81" s="122">
        <v>0</v>
      </c>
      <c r="AC81" s="122">
        <v>56</v>
      </c>
      <c r="BB81" s="122">
        <v>2</v>
      </c>
      <c r="BC81" s="122">
        <f>IF(BB81=1,G81,0)</f>
        <v>0</v>
      </c>
      <c r="BD81" s="122">
        <f>IF(BB81=2,G81,0)</f>
        <v>0</v>
      </c>
      <c r="BE81" s="122">
        <f>IF(BB81=3,G81,0)</f>
        <v>0</v>
      </c>
      <c r="BF81" s="122">
        <f>IF(BB81=4,G81,0)</f>
        <v>0</v>
      </c>
      <c r="BG81" s="122">
        <f>IF(BB81=5,G81,0)</f>
        <v>0</v>
      </c>
    </row>
    <row r="82" spans="1:59" x14ac:dyDescent="0.2">
      <c r="A82" s="154"/>
      <c r="B82" s="155" t="s">
        <v>70</v>
      </c>
      <c r="C82" s="156" t="str">
        <f>CONCATENATE(B80," ",C80)</f>
        <v>771 Podlahy z dlaždic a obklady</v>
      </c>
      <c r="D82" s="154"/>
      <c r="E82" s="212"/>
      <c r="F82" s="157"/>
      <c r="G82" s="158">
        <f>SUM(G80:G81)</f>
        <v>0</v>
      </c>
      <c r="H82" s="159"/>
      <c r="I82" s="160">
        <f>SUM(I80:I81)</f>
        <v>3.37212E-2</v>
      </c>
      <c r="J82" s="159"/>
      <c r="K82" s="160">
        <f>SUM(K80:K81)</f>
        <v>0</v>
      </c>
      <c r="Q82" s="146">
        <v>4</v>
      </c>
      <c r="BC82" s="161">
        <f>SUM(BC80:BC81)</f>
        <v>0</v>
      </c>
      <c r="BD82" s="161">
        <f>SUM(BD80:BD81)</f>
        <v>0</v>
      </c>
      <c r="BE82" s="161">
        <f>SUM(BE80:BE81)</f>
        <v>0</v>
      </c>
      <c r="BF82" s="161">
        <f>SUM(BF80:BF81)</f>
        <v>0</v>
      </c>
      <c r="BG82" s="161">
        <f>SUM(BG80:BG81)</f>
        <v>0</v>
      </c>
    </row>
    <row r="83" spans="1:59" x14ac:dyDescent="0.2">
      <c r="A83" s="139" t="s">
        <v>68</v>
      </c>
      <c r="B83" s="140" t="s">
        <v>210</v>
      </c>
      <c r="C83" s="141" t="s">
        <v>211</v>
      </c>
      <c r="D83" s="142"/>
      <c r="E83" s="210"/>
      <c r="F83" s="143"/>
      <c r="G83" s="144"/>
      <c r="H83" s="145"/>
      <c r="I83" s="145"/>
      <c r="J83" s="145"/>
      <c r="K83" s="145"/>
      <c r="Q83" s="146">
        <v>1</v>
      </c>
    </row>
    <row r="84" spans="1:59" ht="25.5" x14ac:dyDescent="0.2">
      <c r="A84" s="147">
        <v>57</v>
      </c>
      <c r="B84" s="148" t="s">
        <v>212</v>
      </c>
      <c r="C84" s="149" t="s">
        <v>213</v>
      </c>
      <c r="D84" s="150" t="s">
        <v>81</v>
      </c>
      <c r="E84" s="211">
        <v>21.49</v>
      </c>
      <c r="F84" s="151">
        <v>0</v>
      </c>
      <c r="G84" s="152">
        <f>E84*F84</f>
        <v>0</v>
      </c>
      <c r="H84" s="153">
        <v>1.7059999999999999E-2</v>
      </c>
      <c r="I84" s="153">
        <f>E84*H84</f>
        <v>0.36661939999999993</v>
      </c>
      <c r="J84" s="153">
        <v>0</v>
      </c>
      <c r="K84" s="153">
        <f>E84*J84</f>
        <v>0</v>
      </c>
      <c r="Q84" s="146">
        <v>2</v>
      </c>
      <c r="AA84" s="122">
        <v>12</v>
      </c>
      <c r="AB84" s="122">
        <v>0</v>
      </c>
      <c r="AC84" s="122">
        <v>57</v>
      </c>
      <c r="BB84" s="122">
        <v>2</v>
      </c>
      <c r="BC84" s="122">
        <f>IF(BB84=1,G84,0)</f>
        <v>0</v>
      </c>
      <c r="BD84" s="122">
        <f>IF(BB84=2,G84,0)</f>
        <v>0</v>
      </c>
      <c r="BE84" s="122">
        <f>IF(BB84=3,G84,0)</f>
        <v>0</v>
      </c>
      <c r="BF84" s="122">
        <f>IF(BB84=4,G84,0)</f>
        <v>0</v>
      </c>
      <c r="BG84" s="122">
        <f>IF(BB84=5,G84,0)</f>
        <v>0</v>
      </c>
    </row>
    <row r="85" spans="1:59" x14ac:dyDescent="0.2">
      <c r="A85" s="154"/>
      <c r="B85" s="155" t="s">
        <v>70</v>
      </c>
      <c r="C85" s="156" t="str">
        <f>CONCATENATE(B83," ",C83)</f>
        <v>781 Obklady keramické</v>
      </c>
      <c r="D85" s="154"/>
      <c r="E85" s="212"/>
      <c r="F85" s="157"/>
      <c r="G85" s="158">
        <f>SUM(G83:G84)</f>
        <v>0</v>
      </c>
      <c r="H85" s="159"/>
      <c r="I85" s="160">
        <f>SUM(I83:I84)</f>
        <v>0.36661939999999993</v>
      </c>
      <c r="J85" s="159"/>
      <c r="K85" s="160">
        <f>SUM(K83:K84)</f>
        <v>0</v>
      </c>
      <c r="Q85" s="146">
        <v>4</v>
      </c>
      <c r="BC85" s="161">
        <f>SUM(BC83:BC84)</f>
        <v>0</v>
      </c>
      <c r="BD85" s="161">
        <f>SUM(BD83:BD84)</f>
        <v>0</v>
      </c>
      <c r="BE85" s="161">
        <f>SUM(BE83:BE84)</f>
        <v>0</v>
      </c>
      <c r="BF85" s="161">
        <f>SUM(BF83:BF84)</f>
        <v>0</v>
      </c>
      <c r="BG85" s="161">
        <f>SUM(BG83:BG84)</f>
        <v>0</v>
      </c>
    </row>
    <row r="86" spans="1:59" x14ac:dyDescent="0.2">
      <c r="A86" s="139" t="s">
        <v>68</v>
      </c>
      <c r="B86" s="140" t="s">
        <v>214</v>
      </c>
      <c r="C86" s="141" t="s">
        <v>215</v>
      </c>
      <c r="D86" s="142"/>
      <c r="E86" s="210"/>
      <c r="F86" s="143"/>
      <c r="G86" s="144"/>
      <c r="H86" s="145"/>
      <c r="I86" s="145"/>
      <c r="J86" s="145"/>
      <c r="K86" s="145"/>
      <c r="Q86" s="146">
        <v>1</v>
      </c>
    </row>
    <row r="87" spans="1:59" x14ac:dyDescent="0.2">
      <c r="A87" s="147">
        <v>58</v>
      </c>
      <c r="B87" s="148" t="s">
        <v>216</v>
      </c>
      <c r="C87" s="149" t="s">
        <v>217</v>
      </c>
      <c r="D87" s="150" t="s">
        <v>69</v>
      </c>
      <c r="E87" s="211">
        <v>1</v>
      </c>
      <c r="F87" s="151">
        <v>0</v>
      </c>
      <c r="G87" s="152">
        <f>E87*F87</f>
        <v>0</v>
      </c>
      <c r="H87" s="153">
        <v>3.6000000000000002E-4</v>
      </c>
      <c r="I87" s="153">
        <f>E87*H87</f>
        <v>3.6000000000000002E-4</v>
      </c>
      <c r="J87" s="153">
        <v>0</v>
      </c>
      <c r="K87" s="153">
        <f>E87*J87</f>
        <v>0</v>
      </c>
      <c r="Q87" s="146">
        <v>2</v>
      </c>
      <c r="AA87" s="122">
        <v>12</v>
      </c>
      <c r="AB87" s="122">
        <v>0</v>
      </c>
      <c r="AC87" s="122">
        <v>58</v>
      </c>
      <c r="BB87" s="122">
        <v>2</v>
      </c>
      <c r="BC87" s="122">
        <f>IF(BB87=1,G87,0)</f>
        <v>0</v>
      </c>
      <c r="BD87" s="122">
        <f>IF(BB87=2,G87,0)</f>
        <v>0</v>
      </c>
      <c r="BE87" s="122">
        <f>IF(BB87=3,G87,0)</f>
        <v>0</v>
      </c>
      <c r="BF87" s="122">
        <f>IF(BB87=4,G87,0)</f>
        <v>0</v>
      </c>
      <c r="BG87" s="122">
        <f>IF(BB87=5,G87,0)</f>
        <v>0</v>
      </c>
    </row>
    <row r="88" spans="1:59" x14ac:dyDescent="0.2">
      <c r="A88" s="154"/>
      <c r="B88" s="155" t="s">
        <v>70</v>
      </c>
      <c r="C88" s="156" t="str">
        <f>CONCATENATE(B86," ",C86)</f>
        <v>783 Nátěry</v>
      </c>
      <c r="D88" s="154"/>
      <c r="E88" s="212"/>
      <c r="F88" s="157"/>
      <c r="G88" s="158">
        <f>SUM(G86:G87)</f>
        <v>0</v>
      </c>
      <c r="H88" s="159"/>
      <c r="I88" s="160">
        <f>SUM(I86:I87)</f>
        <v>3.6000000000000002E-4</v>
      </c>
      <c r="J88" s="159"/>
      <c r="K88" s="160">
        <f>SUM(K86:K87)</f>
        <v>0</v>
      </c>
      <c r="Q88" s="146">
        <v>4</v>
      </c>
      <c r="BC88" s="161">
        <f>SUM(BC86:BC87)</f>
        <v>0</v>
      </c>
      <c r="BD88" s="161">
        <f>SUM(BD86:BD87)</f>
        <v>0</v>
      </c>
      <c r="BE88" s="161">
        <f>SUM(BE86:BE87)</f>
        <v>0</v>
      </c>
      <c r="BF88" s="161">
        <f>SUM(BF86:BF87)</f>
        <v>0</v>
      </c>
      <c r="BG88" s="161">
        <f>SUM(BG86:BG87)</f>
        <v>0</v>
      </c>
    </row>
    <row r="89" spans="1:59" x14ac:dyDescent="0.2">
      <c r="A89" s="139" t="s">
        <v>68</v>
      </c>
      <c r="B89" s="140" t="s">
        <v>218</v>
      </c>
      <c r="C89" s="141" t="s">
        <v>219</v>
      </c>
      <c r="D89" s="142"/>
      <c r="E89" s="210"/>
      <c r="F89" s="143"/>
      <c r="G89" s="144"/>
      <c r="H89" s="145"/>
      <c r="I89" s="145"/>
      <c r="J89" s="145"/>
      <c r="K89" s="145"/>
      <c r="Q89" s="146">
        <v>1</v>
      </c>
    </row>
    <row r="90" spans="1:59" x14ac:dyDescent="0.2">
      <c r="A90" s="147">
        <v>59</v>
      </c>
      <c r="B90" s="148" t="s">
        <v>220</v>
      </c>
      <c r="C90" s="149" t="s">
        <v>221</v>
      </c>
      <c r="D90" s="150" t="s">
        <v>81</v>
      </c>
      <c r="E90" s="211">
        <v>16.510000000000002</v>
      </c>
      <c r="F90" s="151">
        <v>0</v>
      </c>
      <c r="G90" s="152">
        <f>E90*F90</f>
        <v>0</v>
      </c>
      <c r="H90" s="153">
        <v>2.0000000000000001E-4</v>
      </c>
      <c r="I90" s="153">
        <f>E90*H90</f>
        <v>3.3020000000000007E-3</v>
      </c>
      <c r="J90" s="153">
        <v>0</v>
      </c>
      <c r="K90" s="153">
        <f>E90*J90</f>
        <v>0</v>
      </c>
      <c r="Q90" s="146">
        <v>2</v>
      </c>
      <c r="AA90" s="122">
        <v>12</v>
      </c>
      <c r="AB90" s="122">
        <v>0</v>
      </c>
      <c r="AC90" s="122">
        <v>59</v>
      </c>
      <c r="BB90" s="122">
        <v>2</v>
      </c>
      <c r="BC90" s="122">
        <f>IF(BB90=1,G90,0)</f>
        <v>0</v>
      </c>
      <c r="BD90" s="122">
        <f>IF(BB90=2,G90,0)</f>
        <v>0</v>
      </c>
      <c r="BE90" s="122">
        <f>IF(BB90=3,G90,0)</f>
        <v>0</v>
      </c>
      <c r="BF90" s="122">
        <f>IF(BB90=4,G90,0)</f>
        <v>0</v>
      </c>
      <c r="BG90" s="122">
        <f>IF(BB90=5,G90,0)</f>
        <v>0</v>
      </c>
    </row>
    <row r="91" spans="1:59" x14ac:dyDescent="0.2">
      <c r="A91" s="154"/>
      <c r="B91" s="155" t="s">
        <v>70</v>
      </c>
      <c r="C91" s="156" t="str">
        <f>CONCATENATE(B89," ",C89)</f>
        <v>784 Malby</v>
      </c>
      <c r="D91" s="154"/>
      <c r="E91" s="212"/>
      <c r="F91" s="157"/>
      <c r="G91" s="158">
        <f>SUM(G89:G90)</f>
        <v>0</v>
      </c>
      <c r="H91" s="159"/>
      <c r="I91" s="160">
        <f>SUM(I89:I90)</f>
        <v>3.3020000000000007E-3</v>
      </c>
      <c r="J91" s="159"/>
      <c r="K91" s="160">
        <f>SUM(K89:K90)</f>
        <v>0</v>
      </c>
      <c r="Q91" s="146">
        <v>4</v>
      </c>
      <c r="BC91" s="161">
        <f>SUM(BC89:BC90)</f>
        <v>0</v>
      </c>
      <c r="BD91" s="161">
        <f>SUM(BD89:BD90)</f>
        <v>0</v>
      </c>
      <c r="BE91" s="161">
        <f>SUM(BE89:BE90)</f>
        <v>0</v>
      </c>
      <c r="BF91" s="161">
        <f>SUM(BF89:BF90)</f>
        <v>0</v>
      </c>
      <c r="BG91" s="161">
        <f>SUM(BG89:BG90)</f>
        <v>0</v>
      </c>
    </row>
    <row r="92" spans="1:59" x14ac:dyDescent="0.2">
      <c r="E92" s="122"/>
    </row>
    <row r="93" spans="1:59" x14ac:dyDescent="0.2">
      <c r="E93" s="122"/>
    </row>
    <row r="94" spans="1:59" x14ac:dyDescent="0.2">
      <c r="E94" s="122"/>
    </row>
    <row r="95" spans="1:59" x14ac:dyDescent="0.2">
      <c r="E95" s="122"/>
    </row>
    <row r="96" spans="1:59" x14ac:dyDescent="0.2">
      <c r="E96" s="122"/>
    </row>
    <row r="97" spans="5:5" x14ac:dyDescent="0.2">
      <c r="E97" s="122"/>
    </row>
    <row r="98" spans="5:5" x14ac:dyDescent="0.2">
      <c r="E98" s="122"/>
    </row>
    <row r="99" spans="5:5" x14ac:dyDescent="0.2">
      <c r="E99" s="122"/>
    </row>
    <row r="100" spans="5:5" x14ac:dyDescent="0.2">
      <c r="E100" s="122"/>
    </row>
    <row r="101" spans="5:5" x14ac:dyDescent="0.2">
      <c r="E101" s="122"/>
    </row>
    <row r="102" spans="5:5" x14ac:dyDescent="0.2">
      <c r="E102" s="122"/>
    </row>
    <row r="103" spans="5:5" x14ac:dyDescent="0.2">
      <c r="E103" s="122"/>
    </row>
    <row r="104" spans="5:5" x14ac:dyDescent="0.2">
      <c r="E104" s="122"/>
    </row>
    <row r="105" spans="5:5" x14ac:dyDescent="0.2">
      <c r="E105" s="122"/>
    </row>
    <row r="106" spans="5:5" x14ac:dyDescent="0.2">
      <c r="E106" s="122"/>
    </row>
    <row r="107" spans="5:5" x14ac:dyDescent="0.2">
      <c r="E107" s="122"/>
    </row>
    <row r="108" spans="5:5" x14ac:dyDescent="0.2">
      <c r="E108" s="122"/>
    </row>
    <row r="109" spans="5:5" x14ac:dyDescent="0.2">
      <c r="E109" s="122"/>
    </row>
    <row r="110" spans="5:5" x14ac:dyDescent="0.2">
      <c r="E110" s="122"/>
    </row>
    <row r="111" spans="5:5" x14ac:dyDescent="0.2">
      <c r="E111" s="122"/>
    </row>
    <row r="112" spans="5:5" x14ac:dyDescent="0.2">
      <c r="E112" s="122"/>
    </row>
    <row r="113" spans="1:7" x14ac:dyDescent="0.2">
      <c r="E113" s="122"/>
    </row>
    <row r="114" spans="1:7" x14ac:dyDescent="0.2">
      <c r="E114" s="122"/>
    </row>
    <row r="115" spans="1:7" x14ac:dyDescent="0.2">
      <c r="A115" s="162"/>
      <c r="B115" s="162"/>
      <c r="C115" s="162"/>
      <c r="D115" s="162"/>
      <c r="E115" s="162"/>
      <c r="F115" s="162"/>
      <c r="G115" s="162"/>
    </row>
    <row r="116" spans="1:7" x14ac:dyDescent="0.2">
      <c r="A116" s="162"/>
      <c r="B116" s="162"/>
      <c r="C116" s="162"/>
      <c r="D116" s="162"/>
      <c r="E116" s="162"/>
      <c r="F116" s="162"/>
      <c r="G116" s="162"/>
    </row>
    <row r="117" spans="1:7" x14ac:dyDescent="0.2">
      <c r="A117" s="162"/>
      <c r="B117" s="162"/>
      <c r="C117" s="162"/>
      <c r="D117" s="162"/>
      <c r="E117" s="162"/>
      <c r="F117" s="162"/>
      <c r="G117" s="162"/>
    </row>
    <row r="118" spans="1:7" x14ac:dyDescent="0.2">
      <c r="A118" s="162"/>
      <c r="B118" s="162"/>
      <c r="C118" s="162"/>
      <c r="D118" s="162"/>
      <c r="E118" s="162"/>
      <c r="F118" s="162"/>
      <c r="G118" s="162"/>
    </row>
    <row r="119" spans="1:7" x14ac:dyDescent="0.2">
      <c r="E119" s="122"/>
    </row>
    <row r="120" spans="1:7" x14ac:dyDescent="0.2">
      <c r="E120" s="122"/>
    </row>
    <row r="121" spans="1:7" x14ac:dyDescent="0.2">
      <c r="E121" s="122"/>
    </row>
    <row r="122" spans="1:7" x14ac:dyDescent="0.2">
      <c r="E122" s="122"/>
    </row>
    <row r="123" spans="1:7" x14ac:dyDescent="0.2">
      <c r="E123" s="122"/>
    </row>
    <row r="124" spans="1:7" x14ac:dyDescent="0.2">
      <c r="E124" s="122"/>
    </row>
    <row r="125" spans="1:7" x14ac:dyDescent="0.2">
      <c r="E125" s="122"/>
    </row>
    <row r="126" spans="1:7" x14ac:dyDescent="0.2">
      <c r="E126" s="122"/>
    </row>
    <row r="127" spans="1:7" x14ac:dyDescent="0.2">
      <c r="E127" s="122"/>
    </row>
    <row r="128" spans="1:7" x14ac:dyDescent="0.2">
      <c r="E128" s="122"/>
    </row>
    <row r="129" spans="1:5" x14ac:dyDescent="0.2">
      <c r="E129" s="122"/>
    </row>
    <row r="130" spans="1:5" x14ac:dyDescent="0.2">
      <c r="E130" s="122"/>
    </row>
    <row r="131" spans="1:5" x14ac:dyDescent="0.2">
      <c r="E131" s="122"/>
    </row>
    <row r="132" spans="1:5" x14ac:dyDescent="0.2">
      <c r="E132" s="122"/>
    </row>
    <row r="133" spans="1:5" x14ac:dyDescent="0.2">
      <c r="E133" s="122"/>
    </row>
    <row r="134" spans="1:5" x14ac:dyDescent="0.2">
      <c r="E134" s="122"/>
    </row>
    <row r="135" spans="1:5" x14ac:dyDescent="0.2">
      <c r="E135" s="122"/>
    </row>
    <row r="136" spans="1:5" x14ac:dyDescent="0.2">
      <c r="E136" s="122"/>
    </row>
    <row r="137" spans="1:5" x14ac:dyDescent="0.2">
      <c r="E137" s="122"/>
    </row>
    <row r="138" spans="1:5" x14ac:dyDescent="0.2">
      <c r="E138" s="122"/>
    </row>
    <row r="139" spans="1:5" x14ac:dyDescent="0.2">
      <c r="E139" s="122"/>
    </row>
    <row r="140" spans="1:5" x14ac:dyDescent="0.2">
      <c r="E140" s="122"/>
    </row>
    <row r="141" spans="1:5" x14ac:dyDescent="0.2">
      <c r="E141" s="122"/>
    </row>
    <row r="142" spans="1:5" x14ac:dyDescent="0.2">
      <c r="E142" s="122"/>
    </row>
    <row r="143" spans="1:5" x14ac:dyDescent="0.2">
      <c r="E143" s="122"/>
    </row>
    <row r="144" spans="1:5" x14ac:dyDescent="0.2">
      <c r="A144" s="163"/>
      <c r="B144" s="163"/>
    </row>
    <row r="145" spans="1:7" x14ac:dyDescent="0.2">
      <c r="A145" s="162"/>
      <c r="B145" s="162"/>
      <c r="C145" s="165"/>
      <c r="D145" s="165"/>
      <c r="E145" s="166"/>
      <c r="F145" s="165"/>
      <c r="G145" s="167"/>
    </row>
    <row r="146" spans="1:7" x14ac:dyDescent="0.2">
      <c r="A146" s="168"/>
      <c r="B146" s="168"/>
      <c r="C146" s="162"/>
      <c r="D146" s="162"/>
      <c r="E146" s="169"/>
      <c r="F146" s="162"/>
      <c r="G146" s="162"/>
    </row>
    <row r="147" spans="1:7" x14ac:dyDescent="0.2">
      <c r="A147" s="162"/>
      <c r="B147" s="162"/>
      <c r="C147" s="162"/>
      <c r="D147" s="162"/>
      <c r="E147" s="169"/>
      <c r="F147" s="162"/>
      <c r="G147" s="162"/>
    </row>
    <row r="148" spans="1:7" x14ac:dyDescent="0.2">
      <c r="A148" s="162"/>
      <c r="B148" s="162"/>
      <c r="C148" s="162"/>
      <c r="D148" s="162"/>
      <c r="E148" s="169"/>
      <c r="F148" s="162"/>
      <c r="G148" s="162"/>
    </row>
    <row r="149" spans="1:7" x14ac:dyDescent="0.2">
      <c r="A149" s="162"/>
      <c r="B149" s="162"/>
      <c r="C149" s="162"/>
      <c r="D149" s="162"/>
      <c r="E149" s="169"/>
      <c r="F149" s="162"/>
      <c r="G149" s="162"/>
    </row>
    <row r="150" spans="1:7" x14ac:dyDescent="0.2">
      <c r="A150" s="162"/>
      <c r="B150" s="162"/>
      <c r="C150" s="162"/>
      <c r="D150" s="162"/>
      <c r="E150" s="169"/>
      <c r="F150" s="162"/>
      <c r="G150" s="162"/>
    </row>
    <row r="151" spans="1:7" x14ac:dyDescent="0.2">
      <c r="A151" s="162"/>
      <c r="B151" s="162"/>
      <c r="C151" s="162"/>
      <c r="D151" s="162"/>
      <c r="E151" s="169"/>
      <c r="F151" s="162"/>
      <c r="G151" s="162"/>
    </row>
    <row r="152" spans="1:7" x14ac:dyDescent="0.2">
      <c r="A152" s="162"/>
      <c r="B152" s="162"/>
      <c r="C152" s="162"/>
      <c r="D152" s="162"/>
      <c r="E152" s="169"/>
      <c r="F152" s="162"/>
      <c r="G152" s="162"/>
    </row>
    <row r="153" spans="1:7" x14ac:dyDescent="0.2">
      <c r="A153" s="162"/>
      <c r="B153" s="162"/>
      <c r="C153" s="162"/>
      <c r="D153" s="162"/>
      <c r="E153" s="169"/>
      <c r="F153" s="162"/>
      <c r="G153" s="162"/>
    </row>
    <row r="154" spans="1:7" x14ac:dyDescent="0.2">
      <c r="A154" s="162"/>
      <c r="B154" s="162"/>
      <c r="C154" s="162"/>
      <c r="D154" s="162"/>
      <c r="E154" s="169"/>
      <c r="F154" s="162"/>
      <c r="G154" s="162"/>
    </row>
    <row r="155" spans="1:7" x14ac:dyDescent="0.2">
      <c r="A155" s="162"/>
      <c r="B155" s="162"/>
      <c r="C155" s="162"/>
      <c r="D155" s="162"/>
      <c r="E155" s="169"/>
      <c r="F155" s="162"/>
      <c r="G155" s="162"/>
    </row>
    <row r="156" spans="1:7" x14ac:dyDescent="0.2">
      <c r="A156" s="162"/>
      <c r="B156" s="162"/>
      <c r="C156" s="162"/>
      <c r="D156" s="162"/>
      <c r="E156" s="169"/>
      <c r="F156" s="162"/>
      <c r="G156" s="162"/>
    </row>
    <row r="157" spans="1:7" x14ac:dyDescent="0.2">
      <c r="A157" s="162"/>
      <c r="B157" s="162"/>
      <c r="C157" s="162"/>
      <c r="D157" s="162"/>
      <c r="E157" s="169"/>
      <c r="F157" s="162"/>
      <c r="G157" s="162"/>
    </row>
    <row r="158" spans="1:7" x14ac:dyDescent="0.2">
      <c r="A158" s="162"/>
      <c r="B158" s="162"/>
      <c r="C158" s="162"/>
      <c r="D158" s="162"/>
      <c r="E158" s="169"/>
      <c r="F158" s="162"/>
      <c r="G158" s="162"/>
    </row>
  </sheetData>
  <mergeCells count="4">
    <mergeCell ref="A1:I1"/>
    <mergeCell ref="A3:B3"/>
    <mergeCell ref="A4:B4"/>
    <mergeCell ref="G4:I4"/>
  </mergeCells>
  <printOptions gridLinesSet="0"/>
  <pageMargins left="0.59055118110236227" right="0.39370078740157483" top="0.78740157480314965" bottom="0.78740157480314965" header="0.31496062992125984" footer="0.31496062992125984"/>
  <pageSetup paperSize="9" scale="85" orientation="landscape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41</vt:i4>
      </vt:variant>
    </vt:vector>
  </HeadingPairs>
  <TitlesOfParts>
    <vt:vector size="45" baseType="lpstr">
      <vt:lpstr>Krycí list 1</vt:lpstr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Company>Česká pošta, s.p.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 Josef</dc:creator>
  <cp:lastModifiedBy>Sauer Josef</cp:lastModifiedBy>
  <dcterms:created xsi:type="dcterms:W3CDTF">2016-11-11T14:07:50Z</dcterms:created>
  <dcterms:modified xsi:type="dcterms:W3CDTF">2016-11-11T14:15:52Z</dcterms:modified>
</cp:coreProperties>
</file>